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Ctirad.Zednik\OneDrive - Národní zemědělské Muzeum, s. p. o\Dokumenty\_Prac\608_Praha_MFSal2\05_PD\"/>
    </mc:Choice>
  </mc:AlternateContent>
  <xr:revisionPtr revIDLastSave="0" documentId="13_ncr:1_{BDF943B4-D393-4BF1-BF75-B11B26036552}" xr6:coauthVersionLast="47" xr6:coauthVersionMax="47" xr10:uidLastSave="{00000000-0000-0000-0000-000000000000}"/>
  <bookViews>
    <workbookView xWindow="-120" yWindow="-120" windowWidth="29040" windowHeight="15840" tabRatio="720" xr2:uid="{00000000-000D-0000-FFFF-FFFF00000000}"/>
  </bookViews>
  <sheets>
    <sheet name="Rekapitulace stavby" sheetId="1" r:id="rId1"/>
    <sheet name="D.1.1 - ASŘ" sheetId="2" r:id="rId2"/>
    <sheet name="D.1.2 - Prostorová akustika" sheetId="3" r:id="rId3"/>
    <sheet name="D.1.4.1 - Zdravotní insta..." sheetId="4" r:id="rId4"/>
    <sheet name="D.1.4.2 - Silnoproud, sla..." sheetId="5" r:id="rId5"/>
    <sheet name="D.1.4.3 - Audio vizuální ..." sheetId="6" r:id="rId6"/>
    <sheet name="v - VON" sheetId="7" r:id="rId7"/>
  </sheets>
  <definedNames>
    <definedName name="_xlnm._FilterDatabase" localSheetId="1" hidden="1">'D.1.1 - ASŘ'!$C$90:$K$302</definedName>
    <definedName name="_xlnm._FilterDatabase" localSheetId="2" hidden="1">'D.1.2 - Prostorová akustika'!$C$80:$K$110</definedName>
    <definedName name="_xlnm._FilterDatabase" localSheetId="3" hidden="1">'D.1.4.1 - Zdravotní insta...'!$C$82:$K$163</definedName>
    <definedName name="_xlnm._FilterDatabase" localSheetId="4" hidden="1">'D.1.4.2 - Silnoproud, sla...'!$C$85:$K$251</definedName>
    <definedName name="_xlnm._FilterDatabase" localSheetId="5" hidden="1">'D.1.4.3 - Audio vizuální ...'!$C$80:$K$145</definedName>
    <definedName name="_xlnm._FilterDatabase" localSheetId="6" hidden="1">'v - VON'!$C$79:$K$99</definedName>
    <definedName name="_xlnm.Print_Titles" localSheetId="1">'D.1.1 - ASŘ'!$90:$90</definedName>
    <definedName name="_xlnm.Print_Titles" localSheetId="2">'D.1.2 - Prostorová akustika'!$80:$80</definedName>
    <definedName name="_xlnm.Print_Titles" localSheetId="3">'D.1.4.1 - Zdravotní insta...'!$82:$82</definedName>
    <definedName name="_xlnm.Print_Titles" localSheetId="4">'D.1.4.2 - Silnoproud, sla...'!$85:$85</definedName>
    <definedName name="_xlnm.Print_Titles" localSheetId="5">'D.1.4.3 - Audio vizuální ...'!$80:$80</definedName>
    <definedName name="_xlnm.Print_Titles" localSheetId="0">'Rekapitulace stavby'!$52:$52</definedName>
    <definedName name="_xlnm.Print_Titles" localSheetId="6">'v - VON'!$79:$79</definedName>
    <definedName name="_xlnm.Print_Area" localSheetId="1">'D.1.1 - ASŘ'!$C$4:$J$39,'D.1.1 - ASŘ'!$C$45:$J$72,'D.1.1 - ASŘ'!$C$78:$K$302</definedName>
    <definedName name="_xlnm.Print_Area" localSheetId="2">'D.1.2 - Prostorová akustika'!$C$4:$J$39,'D.1.2 - Prostorová akustika'!$C$45:$J$62,'D.1.2 - Prostorová akustika'!$C$68:$K$110</definedName>
    <definedName name="_xlnm.Print_Area" localSheetId="3">'D.1.4.1 - Zdravotní insta...'!$C$4:$J$39,'D.1.4.1 - Zdravotní insta...'!$C$45:$J$64,'D.1.4.1 - Zdravotní insta...'!$C$70:$K$163</definedName>
    <definedName name="_xlnm.Print_Area" localSheetId="4">'D.1.4.2 - Silnoproud, sla...'!$C$4:$J$39,'D.1.4.2 - Silnoproud, sla...'!$C$45:$J$67,'D.1.4.2 - Silnoproud, sla...'!$C$73:$K$251</definedName>
    <definedName name="_xlnm.Print_Area" localSheetId="5">'D.1.4.3 - Audio vizuální ...'!$C$4:$J$39,'D.1.4.3 - Audio vizuální ...'!$C$45:$J$62,'D.1.4.3 - Audio vizuální ...'!$C$68:$K$145</definedName>
    <definedName name="_xlnm.Print_Area" localSheetId="0">'Rekapitulace stavby'!$D$4:$AO$36,'Rekapitulace stavby'!$C$42:$AQ$61</definedName>
    <definedName name="_xlnm.Print_Area" localSheetId="6">'v - VON'!$C$4:$J$39,'v - VON'!$C$45:$J$61,'v - VON'!$C$67:$K$99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7" l="1"/>
  <c r="J36" i="7"/>
  <c r="AY60" i="1"/>
  <c r="J35" i="7"/>
  <c r="AX60" i="1"/>
  <c r="BI96" i="7"/>
  <c r="BH96" i="7"/>
  <c r="BG96" i="7"/>
  <c r="BF96" i="7"/>
  <c r="BI92" i="7"/>
  <c r="BH92" i="7"/>
  <c r="BG92" i="7"/>
  <c r="BF92" i="7"/>
  <c r="BI90" i="7"/>
  <c r="BH90" i="7"/>
  <c r="BG90" i="7"/>
  <c r="BF90" i="7"/>
  <c r="BI86" i="7"/>
  <c r="BH86" i="7"/>
  <c r="BG86" i="7"/>
  <c r="BF86" i="7"/>
  <c r="BI82" i="7"/>
  <c r="BH82" i="7"/>
  <c r="BG82" i="7"/>
  <c r="BF82" i="7"/>
  <c r="T82" i="7"/>
  <c r="R82" i="7"/>
  <c r="P82" i="7"/>
  <c r="J77" i="7"/>
  <c r="J76" i="7"/>
  <c r="F76" i="7"/>
  <c r="F74" i="7"/>
  <c r="E72" i="7"/>
  <c r="J55" i="7"/>
  <c r="J54" i="7"/>
  <c r="F54" i="7"/>
  <c r="F52" i="7"/>
  <c r="E50" i="7"/>
  <c r="J18" i="7"/>
  <c r="E18" i="7"/>
  <c r="F55" i="7"/>
  <c r="J17" i="7"/>
  <c r="J12" i="7"/>
  <c r="J74" i="7"/>
  <c r="E7" i="7"/>
  <c r="E70" i="7"/>
  <c r="J37" i="6"/>
  <c r="J36" i="6"/>
  <c r="AY59" i="1"/>
  <c r="J35" i="6"/>
  <c r="AX59" i="1"/>
  <c r="BI144" i="6"/>
  <c r="BH144" i="6"/>
  <c r="BG144" i="6"/>
  <c r="BF144" i="6"/>
  <c r="T144" i="6"/>
  <c r="R144" i="6"/>
  <c r="P144" i="6"/>
  <c r="BI142" i="6"/>
  <c r="BH142" i="6"/>
  <c r="BG142" i="6"/>
  <c r="BF142" i="6"/>
  <c r="T142" i="6"/>
  <c r="R142" i="6"/>
  <c r="P142" i="6"/>
  <c r="BI140" i="6"/>
  <c r="BH140" i="6"/>
  <c r="BG140" i="6"/>
  <c r="BF140" i="6"/>
  <c r="T140" i="6"/>
  <c r="R140" i="6"/>
  <c r="P140" i="6"/>
  <c r="BI138" i="6"/>
  <c r="BH138" i="6"/>
  <c r="BG138" i="6"/>
  <c r="BF138" i="6"/>
  <c r="T138" i="6"/>
  <c r="R138" i="6"/>
  <c r="P138" i="6"/>
  <c r="BI136" i="6"/>
  <c r="BH136" i="6"/>
  <c r="BG136" i="6"/>
  <c r="BF136" i="6"/>
  <c r="T136" i="6"/>
  <c r="R136" i="6"/>
  <c r="P136" i="6"/>
  <c r="BI134" i="6"/>
  <c r="BH134" i="6"/>
  <c r="BG134" i="6"/>
  <c r="BF134" i="6"/>
  <c r="T134" i="6"/>
  <c r="R134" i="6"/>
  <c r="P134" i="6"/>
  <c r="BI132" i="6"/>
  <c r="BH132" i="6"/>
  <c r="BG132" i="6"/>
  <c r="BF132" i="6"/>
  <c r="T132" i="6"/>
  <c r="R132" i="6"/>
  <c r="P132" i="6"/>
  <c r="BI130" i="6"/>
  <c r="BH130" i="6"/>
  <c r="BG130" i="6"/>
  <c r="BF130" i="6"/>
  <c r="T130" i="6"/>
  <c r="R130" i="6"/>
  <c r="P130" i="6"/>
  <c r="BI128" i="6"/>
  <c r="BH128" i="6"/>
  <c r="BG128" i="6"/>
  <c r="BF128" i="6"/>
  <c r="T128" i="6"/>
  <c r="R128" i="6"/>
  <c r="P128" i="6"/>
  <c r="BI126" i="6"/>
  <c r="BH126" i="6"/>
  <c r="BG126" i="6"/>
  <c r="BF126" i="6"/>
  <c r="T126" i="6"/>
  <c r="R126" i="6"/>
  <c r="P126" i="6"/>
  <c r="BI124" i="6"/>
  <c r="BH124" i="6"/>
  <c r="BG124" i="6"/>
  <c r="BF124" i="6"/>
  <c r="T124" i="6"/>
  <c r="R124" i="6"/>
  <c r="P124" i="6"/>
  <c r="BI122" i="6"/>
  <c r="BH122" i="6"/>
  <c r="BG122" i="6"/>
  <c r="BF122" i="6"/>
  <c r="T122" i="6"/>
  <c r="R122" i="6"/>
  <c r="P122" i="6"/>
  <c r="BI120" i="6"/>
  <c r="BH120" i="6"/>
  <c r="BG120" i="6"/>
  <c r="BF120" i="6"/>
  <c r="T120" i="6"/>
  <c r="R120" i="6"/>
  <c r="P120" i="6"/>
  <c r="BI118" i="6"/>
  <c r="BH118" i="6"/>
  <c r="BG118" i="6"/>
  <c r="BF118" i="6"/>
  <c r="T118" i="6"/>
  <c r="R118" i="6"/>
  <c r="P118" i="6"/>
  <c r="BI116" i="6"/>
  <c r="BH116" i="6"/>
  <c r="BG116" i="6"/>
  <c r="BF116" i="6"/>
  <c r="T116" i="6"/>
  <c r="R116" i="6"/>
  <c r="P116" i="6"/>
  <c r="BI114" i="6"/>
  <c r="BH114" i="6"/>
  <c r="BG114" i="6"/>
  <c r="BF114" i="6"/>
  <c r="T114" i="6"/>
  <c r="R114" i="6"/>
  <c r="P114" i="6"/>
  <c r="BI112" i="6"/>
  <c r="BH112" i="6"/>
  <c r="BG112" i="6"/>
  <c r="BF112" i="6"/>
  <c r="T112" i="6"/>
  <c r="R112" i="6"/>
  <c r="P112" i="6"/>
  <c r="BI110" i="6"/>
  <c r="BH110" i="6"/>
  <c r="BG110" i="6"/>
  <c r="BF110" i="6"/>
  <c r="T110" i="6"/>
  <c r="R110" i="6"/>
  <c r="P110" i="6"/>
  <c r="BI108" i="6"/>
  <c r="BH108" i="6"/>
  <c r="BG108" i="6"/>
  <c r="BF108" i="6"/>
  <c r="T108" i="6"/>
  <c r="R108" i="6"/>
  <c r="P108" i="6"/>
  <c r="BI106" i="6"/>
  <c r="BH106" i="6"/>
  <c r="BG106" i="6"/>
  <c r="BF106" i="6"/>
  <c r="T106" i="6"/>
  <c r="R106" i="6"/>
  <c r="P106" i="6"/>
  <c r="BI104" i="6"/>
  <c r="BH104" i="6"/>
  <c r="BG104" i="6"/>
  <c r="BF104" i="6"/>
  <c r="T104" i="6"/>
  <c r="R104" i="6"/>
  <c r="P104" i="6"/>
  <c r="BI102" i="6"/>
  <c r="BH102" i="6"/>
  <c r="BG102" i="6"/>
  <c r="BF102" i="6"/>
  <c r="T102" i="6"/>
  <c r="R102" i="6"/>
  <c r="P102" i="6"/>
  <c r="BI100" i="6"/>
  <c r="BH100" i="6"/>
  <c r="BG100" i="6"/>
  <c r="BF100" i="6"/>
  <c r="T100" i="6"/>
  <c r="R100" i="6"/>
  <c r="P100" i="6"/>
  <c r="BI98" i="6"/>
  <c r="BH98" i="6"/>
  <c r="BG98" i="6"/>
  <c r="BF98" i="6"/>
  <c r="T98" i="6"/>
  <c r="R98" i="6"/>
  <c r="P98" i="6"/>
  <c r="BI96" i="6"/>
  <c r="BH96" i="6"/>
  <c r="BG96" i="6"/>
  <c r="BF96" i="6"/>
  <c r="T96" i="6"/>
  <c r="R96" i="6"/>
  <c r="P96" i="6"/>
  <c r="BI94" i="6"/>
  <c r="BH94" i="6"/>
  <c r="BG94" i="6"/>
  <c r="BF94" i="6"/>
  <c r="T94" i="6"/>
  <c r="R94" i="6"/>
  <c r="P94" i="6"/>
  <c r="BI92" i="6"/>
  <c r="BH92" i="6"/>
  <c r="BG92" i="6"/>
  <c r="BF92" i="6"/>
  <c r="T92" i="6"/>
  <c r="R92" i="6"/>
  <c r="P92" i="6"/>
  <c r="BI90" i="6"/>
  <c r="BH90" i="6"/>
  <c r="BG90" i="6"/>
  <c r="BF90" i="6"/>
  <c r="T90" i="6"/>
  <c r="R90" i="6"/>
  <c r="P90" i="6"/>
  <c r="BI88" i="6"/>
  <c r="BH88" i="6"/>
  <c r="BG88" i="6"/>
  <c r="BF88" i="6"/>
  <c r="T88" i="6"/>
  <c r="R88" i="6"/>
  <c r="P88" i="6"/>
  <c r="BI86" i="6"/>
  <c r="BH86" i="6"/>
  <c r="BG86" i="6"/>
  <c r="BF86" i="6"/>
  <c r="T86" i="6"/>
  <c r="R86" i="6"/>
  <c r="P86" i="6"/>
  <c r="BI84" i="6"/>
  <c r="BH84" i="6"/>
  <c r="BG84" i="6"/>
  <c r="BF84" i="6"/>
  <c r="T84" i="6"/>
  <c r="R84" i="6"/>
  <c r="P84" i="6"/>
  <c r="J78" i="6"/>
  <c r="J77" i="6"/>
  <c r="F77" i="6"/>
  <c r="F75" i="6"/>
  <c r="E73" i="6"/>
  <c r="J55" i="6"/>
  <c r="J54" i="6"/>
  <c r="F54" i="6"/>
  <c r="F52" i="6"/>
  <c r="E50" i="6"/>
  <c r="J18" i="6"/>
  <c r="E18" i="6"/>
  <c r="F78" i="6"/>
  <c r="J17" i="6"/>
  <c r="J12" i="6"/>
  <c r="J75" i="6"/>
  <c r="E7" i="6"/>
  <c r="E71" i="6"/>
  <c r="J37" i="5"/>
  <c r="J36" i="5"/>
  <c r="AY58" i="1"/>
  <c r="J35" i="5"/>
  <c r="AX58" i="1"/>
  <c r="BI249" i="5"/>
  <c r="BH249" i="5"/>
  <c r="BG249" i="5"/>
  <c r="BF249" i="5"/>
  <c r="BI247" i="5"/>
  <c r="BH247" i="5"/>
  <c r="BG247" i="5"/>
  <c r="BF247" i="5"/>
  <c r="T247" i="5"/>
  <c r="R247" i="5"/>
  <c r="P247" i="5"/>
  <c r="BI245" i="5"/>
  <c r="BH245" i="5"/>
  <c r="BG245" i="5"/>
  <c r="BF245" i="5"/>
  <c r="T245" i="5"/>
  <c r="R245" i="5"/>
  <c r="P245" i="5"/>
  <c r="BI243" i="5"/>
  <c r="BH243" i="5"/>
  <c r="BG243" i="5"/>
  <c r="BF243" i="5"/>
  <c r="T243" i="5"/>
  <c r="R243" i="5"/>
  <c r="P243" i="5"/>
  <c r="BI241" i="5"/>
  <c r="BH241" i="5"/>
  <c r="BG241" i="5"/>
  <c r="BF241" i="5"/>
  <c r="T241" i="5"/>
  <c r="R241" i="5"/>
  <c r="P241" i="5"/>
  <c r="BI239" i="5"/>
  <c r="BH239" i="5"/>
  <c r="BG239" i="5"/>
  <c r="BF239" i="5"/>
  <c r="T239" i="5"/>
  <c r="R239" i="5"/>
  <c r="P239" i="5"/>
  <c r="BI237" i="5"/>
  <c r="BH237" i="5"/>
  <c r="BG237" i="5"/>
  <c r="BF237" i="5"/>
  <c r="T237" i="5"/>
  <c r="R237" i="5"/>
  <c r="P237" i="5"/>
  <c r="BI235" i="5"/>
  <c r="BH235" i="5"/>
  <c r="BG235" i="5"/>
  <c r="BF235" i="5"/>
  <c r="T235" i="5"/>
  <c r="R235" i="5"/>
  <c r="P235" i="5"/>
  <c r="BI233" i="5"/>
  <c r="BH233" i="5"/>
  <c r="BG233" i="5"/>
  <c r="BF233" i="5"/>
  <c r="T233" i="5"/>
  <c r="R233" i="5"/>
  <c r="P233" i="5"/>
  <c r="BI231" i="5"/>
  <c r="BH231" i="5"/>
  <c r="BG231" i="5"/>
  <c r="BF231" i="5"/>
  <c r="T231" i="5"/>
  <c r="R231" i="5"/>
  <c r="P231" i="5"/>
  <c r="BI229" i="5"/>
  <c r="BH229" i="5"/>
  <c r="BG229" i="5"/>
  <c r="BF229" i="5"/>
  <c r="T229" i="5"/>
  <c r="R229" i="5"/>
  <c r="P229" i="5"/>
  <c r="BI227" i="5"/>
  <c r="BH227" i="5"/>
  <c r="BG227" i="5"/>
  <c r="BF227" i="5"/>
  <c r="T227" i="5"/>
  <c r="R227" i="5"/>
  <c r="P227" i="5"/>
  <c r="BI224" i="5"/>
  <c r="BH224" i="5"/>
  <c r="BG224" i="5"/>
  <c r="BF224" i="5"/>
  <c r="BI222" i="5"/>
  <c r="BH222" i="5"/>
  <c r="BG222" i="5"/>
  <c r="BF222" i="5"/>
  <c r="T222" i="5"/>
  <c r="R222" i="5"/>
  <c r="P222" i="5"/>
  <c r="BI220" i="5"/>
  <c r="BH220" i="5"/>
  <c r="BG220" i="5"/>
  <c r="BF220" i="5"/>
  <c r="T220" i="5"/>
  <c r="R220" i="5"/>
  <c r="P220" i="5"/>
  <c r="BI218" i="5"/>
  <c r="BH218" i="5"/>
  <c r="BG218" i="5"/>
  <c r="BF218" i="5"/>
  <c r="T218" i="5"/>
  <c r="R218" i="5"/>
  <c r="P218" i="5"/>
  <c r="BI216" i="5"/>
  <c r="BH216" i="5"/>
  <c r="BG216" i="5"/>
  <c r="BF216" i="5"/>
  <c r="T216" i="5"/>
  <c r="R216" i="5"/>
  <c r="P216" i="5"/>
  <c r="BI214" i="5"/>
  <c r="BH214" i="5"/>
  <c r="BG214" i="5"/>
  <c r="BF214" i="5"/>
  <c r="T214" i="5"/>
  <c r="R214" i="5"/>
  <c r="P214" i="5"/>
  <c r="BI212" i="5"/>
  <c r="BH212" i="5"/>
  <c r="BG212" i="5"/>
  <c r="BF212" i="5"/>
  <c r="T212" i="5"/>
  <c r="R212" i="5"/>
  <c r="P212" i="5"/>
  <c r="BI209" i="5"/>
  <c r="BH209" i="5"/>
  <c r="BG209" i="5"/>
  <c r="BF209" i="5"/>
  <c r="BI207" i="5"/>
  <c r="BH207" i="5"/>
  <c r="BG207" i="5"/>
  <c r="BF207" i="5"/>
  <c r="T207" i="5"/>
  <c r="R207" i="5"/>
  <c r="P207" i="5"/>
  <c r="BI205" i="5"/>
  <c r="BH205" i="5"/>
  <c r="BG205" i="5"/>
  <c r="BF205" i="5"/>
  <c r="T205" i="5"/>
  <c r="R205" i="5"/>
  <c r="P205" i="5"/>
  <c r="BI203" i="5"/>
  <c r="BH203" i="5"/>
  <c r="BG203" i="5"/>
  <c r="BF203" i="5"/>
  <c r="T203" i="5"/>
  <c r="R203" i="5"/>
  <c r="P203" i="5"/>
  <c r="BI201" i="5"/>
  <c r="BH201" i="5"/>
  <c r="BG201" i="5"/>
  <c r="BF201" i="5"/>
  <c r="T201" i="5"/>
  <c r="R201" i="5"/>
  <c r="P201" i="5"/>
  <c r="BI199" i="5"/>
  <c r="BH199" i="5"/>
  <c r="BG199" i="5"/>
  <c r="BF199" i="5"/>
  <c r="T199" i="5"/>
  <c r="R199" i="5"/>
  <c r="P199" i="5"/>
  <c r="BI197" i="5"/>
  <c r="BH197" i="5"/>
  <c r="BG197" i="5"/>
  <c r="BF197" i="5"/>
  <c r="T197" i="5"/>
  <c r="R197" i="5"/>
  <c r="P197" i="5"/>
  <c r="BI195" i="5"/>
  <c r="BH195" i="5"/>
  <c r="BG195" i="5"/>
  <c r="BF195" i="5"/>
  <c r="T195" i="5"/>
  <c r="R195" i="5"/>
  <c r="P195" i="5"/>
  <c r="BI193" i="5"/>
  <c r="BH193" i="5"/>
  <c r="BG193" i="5"/>
  <c r="BF193" i="5"/>
  <c r="T193" i="5"/>
  <c r="R193" i="5"/>
  <c r="P193" i="5"/>
  <c r="BI191" i="5"/>
  <c r="BH191" i="5"/>
  <c r="BG191" i="5"/>
  <c r="BF191" i="5"/>
  <c r="T191" i="5"/>
  <c r="R191" i="5"/>
  <c r="P191" i="5"/>
  <c r="BI189" i="5"/>
  <c r="BH189" i="5"/>
  <c r="BG189" i="5"/>
  <c r="BF189" i="5"/>
  <c r="T189" i="5"/>
  <c r="R189" i="5"/>
  <c r="P189" i="5"/>
  <c r="BI187" i="5"/>
  <c r="BH187" i="5"/>
  <c r="BG187" i="5"/>
  <c r="BF187" i="5"/>
  <c r="T187" i="5"/>
  <c r="R187" i="5"/>
  <c r="P187" i="5"/>
  <c r="BI185" i="5"/>
  <c r="BH185" i="5"/>
  <c r="BG185" i="5"/>
  <c r="BF185" i="5"/>
  <c r="T185" i="5"/>
  <c r="R185" i="5"/>
  <c r="P185" i="5"/>
  <c r="BI183" i="5"/>
  <c r="BH183" i="5"/>
  <c r="BG183" i="5"/>
  <c r="BF183" i="5"/>
  <c r="T183" i="5"/>
  <c r="R183" i="5"/>
  <c r="P183" i="5"/>
  <c r="BI181" i="5"/>
  <c r="BH181" i="5"/>
  <c r="BG181" i="5"/>
  <c r="BF181" i="5"/>
  <c r="T181" i="5"/>
  <c r="R181" i="5"/>
  <c r="P181" i="5"/>
  <c r="BI179" i="5"/>
  <c r="BH179" i="5"/>
  <c r="BG179" i="5"/>
  <c r="BF179" i="5"/>
  <c r="T179" i="5"/>
  <c r="R179" i="5"/>
  <c r="P179" i="5"/>
  <c r="BI177" i="5"/>
  <c r="BH177" i="5"/>
  <c r="BG177" i="5"/>
  <c r="BF177" i="5"/>
  <c r="T177" i="5"/>
  <c r="R177" i="5"/>
  <c r="P177" i="5"/>
  <c r="BI175" i="5"/>
  <c r="BH175" i="5"/>
  <c r="BG175" i="5"/>
  <c r="BF175" i="5"/>
  <c r="T175" i="5"/>
  <c r="R175" i="5"/>
  <c r="P175" i="5"/>
  <c r="BI173" i="5"/>
  <c r="BH173" i="5"/>
  <c r="BG173" i="5"/>
  <c r="BF173" i="5"/>
  <c r="T173" i="5"/>
  <c r="R173" i="5"/>
  <c r="P173" i="5"/>
  <c r="BI171" i="5"/>
  <c r="BH171" i="5"/>
  <c r="BG171" i="5"/>
  <c r="BF171" i="5"/>
  <c r="T171" i="5"/>
  <c r="R171" i="5"/>
  <c r="P171" i="5"/>
  <c r="BI169" i="5"/>
  <c r="BH169" i="5"/>
  <c r="BG169" i="5"/>
  <c r="BF169" i="5"/>
  <c r="T169" i="5"/>
  <c r="R169" i="5"/>
  <c r="P169" i="5"/>
  <c r="BI167" i="5"/>
  <c r="BH167" i="5"/>
  <c r="BG167" i="5"/>
  <c r="BF167" i="5"/>
  <c r="T167" i="5"/>
  <c r="R167" i="5"/>
  <c r="P167" i="5"/>
  <c r="BI165" i="5"/>
  <c r="BH165" i="5"/>
  <c r="BG165" i="5"/>
  <c r="BF165" i="5"/>
  <c r="T165" i="5"/>
  <c r="R165" i="5"/>
  <c r="P165" i="5"/>
  <c r="BI163" i="5"/>
  <c r="BH163" i="5"/>
  <c r="BG163" i="5"/>
  <c r="BF163" i="5"/>
  <c r="T163" i="5"/>
  <c r="R163" i="5"/>
  <c r="P163" i="5"/>
  <c r="BI161" i="5"/>
  <c r="BH161" i="5"/>
  <c r="BG161" i="5"/>
  <c r="BF161" i="5"/>
  <c r="T161" i="5"/>
  <c r="R161" i="5"/>
  <c r="P161" i="5"/>
  <c r="BI159" i="5"/>
  <c r="BH159" i="5"/>
  <c r="BG159" i="5"/>
  <c r="BF159" i="5"/>
  <c r="T159" i="5"/>
  <c r="R159" i="5"/>
  <c r="P159" i="5"/>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3" i="5"/>
  <c r="BH143" i="5"/>
  <c r="BG143" i="5"/>
  <c r="BF143" i="5"/>
  <c r="BI141" i="5"/>
  <c r="BH141" i="5"/>
  <c r="BG141" i="5"/>
  <c r="BF141" i="5"/>
  <c r="T141" i="5"/>
  <c r="R141" i="5"/>
  <c r="P141"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BI125" i="5"/>
  <c r="BH125" i="5"/>
  <c r="BG125" i="5"/>
  <c r="BF125" i="5"/>
  <c r="T125" i="5"/>
  <c r="R125" i="5"/>
  <c r="P125" i="5"/>
  <c r="BI122" i="5"/>
  <c r="BH122" i="5"/>
  <c r="BG122" i="5"/>
  <c r="BF122" i="5"/>
  <c r="BI120" i="5"/>
  <c r="BH120" i="5"/>
  <c r="BG120" i="5"/>
  <c r="BF120" i="5"/>
  <c r="T120" i="5"/>
  <c r="R120" i="5"/>
  <c r="P120" i="5"/>
  <c r="BI118" i="5"/>
  <c r="BH118" i="5"/>
  <c r="BG118" i="5"/>
  <c r="BF118" i="5"/>
  <c r="T118" i="5"/>
  <c r="R118" i="5"/>
  <c r="P118" i="5"/>
  <c r="BI116" i="5"/>
  <c r="BH116" i="5"/>
  <c r="BG116" i="5"/>
  <c r="BF116" i="5"/>
  <c r="T116" i="5"/>
  <c r="R116" i="5"/>
  <c r="P116" i="5"/>
  <c r="BI114" i="5"/>
  <c r="BH114" i="5"/>
  <c r="BG114" i="5"/>
  <c r="BF114" i="5"/>
  <c r="T114" i="5"/>
  <c r="R114" i="5"/>
  <c r="P114" i="5"/>
  <c r="BI112" i="5"/>
  <c r="BH112" i="5"/>
  <c r="BG112" i="5"/>
  <c r="BF112" i="5"/>
  <c r="T112" i="5"/>
  <c r="R112" i="5"/>
  <c r="P112" i="5"/>
  <c r="BI110" i="5"/>
  <c r="BH110" i="5"/>
  <c r="BG110" i="5"/>
  <c r="BF110" i="5"/>
  <c r="T110" i="5"/>
  <c r="R110" i="5"/>
  <c r="P110" i="5"/>
  <c r="BI108" i="5"/>
  <c r="BH108" i="5"/>
  <c r="BG108" i="5"/>
  <c r="BF108" i="5"/>
  <c r="T108" i="5"/>
  <c r="R108" i="5"/>
  <c r="P108" i="5"/>
  <c r="BI106" i="5"/>
  <c r="BH106" i="5"/>
  <c r="BG106" i="5"/>
  <c r="BF106" i="5"/>
  <c r="T106" i="5"/>
  <c r="R106" i="5"/>
  <c r="P106" i="5"/>
  <c r="BI103" i="5"/>
  <c r="BH103" i="5"/>
  <c r="BG103" i="5"/>
  <c r="BF103" i="5"/>
  <c r="T103" i="5"/>
  <c r="R103" i="5"/>
  <c r="P103" i="5"/>
  <c r="BI101" i="5"/>
  <c r="BH101" i="5"/>
  <c r="BG101" i="5"/>
  <c r="BF101" i="5"/>
  <c r="T101" i="5"/>
  <c r="R101" i="5"/>
  <c r="P101" i="5"/>
  <c r="BI99" i="5"/>
  <c r="BH99" i="5"/>
  <c r="BG99" i="5"/>
  <c r="BF99" i="5"/>
  <c r="T99" i="5"/>
  <c r="R99" i="5"/>
  <c r="P99" i="5"/>
  <c r="BI97" i="5"/>
  <c r="BH97" i="5"/>
  <c r="BG97" i="5"/>
  <c r="BF97" i="5"/>
  <c r="T97" i="5"/>
  <c r="R97" i="5"/>
  <c r="P97" i="5"/>
  <c r="BI95" i="5"/>
  <c r="BH95" i="5"/>
  <c r="BG95" i="5"/>
  <c r="BF95" i="5"/>
  <c r="T95" i="5"/>
  <c r="R95" i="5"/>
  <c r="P95" i="5"/>
  <c r="BI92" i="5"/>
  <c r="BH92" i="5"/>
  <c r="BG92" i="5"/>
  <c r="BF92" i="5"/>
  <c r="T92" i="5"/>
  <c r="R92" i="5"/>
  <c r="P92" i="5"/>
  <c r="BI89" i="5"/>
  <c r="BH89" i="5"/>
  <c r="BG89" i="5"/>
  <c r="BF89" i="5"/>
  <c r="T89" i="5"/>
  <c r="T88" i="5" s="1"/>
  <c r="R89" i="5"/>
  <c r="R88" i="5" s="1"/>
  <c r="P89" i="5"/>
  <c r="P88" i="5" s="1"/>
  <c r="J83" i="5"/>
  <c r="J82" i="5"/>
  <c r="F82" i="5"/>
  <c r="F80" i="5"/>
  <c r="E78" i="5"/>
  <c r="J55" i="5"/>
  <c r="J54" i="5"/>
  <c r="F54" i="5"/>
  <c r="F52" i="5"/>
  <c r="E50" i="5"/>
  <c r="J18" i="5"/>
  <c r="E18" i="5"/>
  <c r="F55" i="5"/>
  <c r="J17" i="5"/>
  <c r="J12" i="5"/>
  <c r="J52" i="5"/>
  <c r="E7" i="5"/>
  <c r="E48" i="5"/>
  <c r="J37" i="4"/>
  <c r="J36" i="4"/>
  <c r="AY57" i="1"/>
  <c r="J35" i="4"/>
  <c r="AX57" i="1"/>
  <c r="BI161" i="4"/>
  <c r="BH161" i="4"/>
  <c r="BG161" i="4"/>
  <c r="BF161" i="4"/>
  <c r="BI158" i="4"/>
  <c r="BH158" i="4"/>
  <c r="BG158" i="4"/>
  <c r="BF158" i="4"/>
  <c r="BI156" i="4"/>
  <c r="BH156" i="4"/>
  <c r="BG156" i="4"/>
  <c r="BF156" i="4"/>
  <c r="T156" i="4"/>
  <c r="R156" i="4"/>
  <c r="P156" i="4"/>
  <c r="BI154" i="4"/>
  <c r="BH154" i="4"/>
  <c r="BG154" i="4"/>
  <c r="BF154" i="4"/>
  <c r="T154" i="4"/>
  <c r="R154" i="4"/>
  <c r="P154" i="4"/>
  <c r="BI152" i="4"/>
  <c r="BH152" i="4"/>
  <c r="BG152" i="4"/>
  <c r="BF152" i="4"/>
  <c r="T152" i="4"/>
  <c r="R152" i="4"/>
  <c r="P152" i="4"/>
  <c r="BI150" i="4"/>
  <c r="BH150" i="4"/>
  <c r="BG150" i="4"/>
  <c r="BF150" i="4"/>
  <c r="T150" i="4"/>
  <c r="R150" i="4"/>
  <c r="P150" i="4"/>
  <c r="BI146" i="4"/>
  <c r="BH146" i="4"/>
  <c r="BG146" i="4"/>
  <c r="BF146" i="4"/>
  <c r="BI143" i="4"/>
  <c r="BH143" i="4"/>
  <c r="BG143" i="4"/>
  <c r="BF143" i="4"/>
  <c r="BI141" i="4"/>
  <c r="BH141" i="4"/>
  <c r="BG141" i="4"/>
  <c r="BF141" i="4"/>
  <c r="T141" i="4"/>
  <c r="R141" i="4"/>
  <c r="P141" i="4"/>
  <c r="BI139" i="4"/>
  <c r="BH139" i="4"/>
  <c r="BG139" i="4"/>
  <c r="BF139" i="4"/>
  <c r="T139" i="4"/>
  <c r="R139" i="4"/>
  <c r="P139" i="4"/>
  <c r="BI137" i="4"/>
  <c r="BH137" i="4"/>
  <c r="BG137" i="4"/>
  <c r="BF137" i="4"/>
  <c r="T137" i="4"/>
  <c r="R137" i="4"/>
  <c r="P137" i="4"/>
  <c r="BI135" i="4"/>
  <c r="BH135" i="4"/>
  <c r="BG135" i="4"/>
  <c r="BF135" i="4"/>
  <c r="T135" i="4"/>
  <c r="R135" i="4"/>
  <c r="P135" i="4"/>
  <c r="BI133" i="4"/>
  <c r="BH133" i="4"/>
  <c r="BG133" i="4"/>
  <c r="BF133" i="4"/>
  <c r="T133" i="4"/>
  <c r="R133" i="4"/>
  <c r="P133" i="4"/>
  <c r="BI131" i="4"/>
  <c r="BH131" i="4"/>
  <c r="BG131" i="4"/>
  <c r="BF131" i="4"/>
  <c r="T131" i="4"/>
  <c r="R131" i="4"/>
  <c r="P131" i="4"/>
  <c r="BI129" i="4"/>
  <c r="BH129" i="4"/>
  <c r="BG129" i="4"/>
  <c r="BF129" i="4"/>
  <c r="T129" i="4"/>
  <c r="R129" i="4"/>
  <c r="P129" i="4"/>
  <c r="BI127" i="4"/>
  <c r="BH127" i="4"/>
  <c r="BG127" i="4"/>
  <c r="BF127" i="4"/>
  <c r="T127" i="4"/>
  <c r="R127" i="4"/>
  <c r="P127" i="4"/>
  <c r="BI125" i="4"/>
  <c r="BH125" i="4"/>
  <c r="BG125" i="4"/>
  <c r="BF125" i="4"/>
  <c r="T125" i="4"/>
  <c r="R125" i="4"/>
  <c r="P125" i="4"/>
  <c r="BI123" i="4"/>
  <c r="BH123" i="4"/>
  <c r="BG123" i="4"/>
  <c r="BF123" i="4"/>
  <c r="T123" i="4"/>
  <c r="R123" i="4"/>
  <c r="P123" i="4"/>
  <c r="BI121" i="4"/>
  <c r="BH121" i="4"/>
  <c r="BG121" i="4"/>
  <c r="BF121" i="4"/>
  <c r="T121" i="4"/>
  <c r="R121" i="4"/>
  <c r="P121" i="4"/>
  <c r="BI119" i="4"/>
  <c r="BH119" i="4"/>
  <c r="BG119" i="4"/>
  <c r="BF119" i="4"/>
  <c r="T119" i="4"/>
  <c r="R119" i="4"/>
  <c r="P119" i="4"/>
  <c r="BI117" i="4"/>
  <c r="BH117" i="4"/>
  <c r="BG117" i="4"/>
  <c r="BF117" i="4"/>
  <c r="T117" i="4"/>
  <c r="R117" i="4"/>
  <c r="P117" i="4"/>
  <c r="BI115" i="4"/>
  <c r="BH115" i="4"/>
  <c r="BG115" i="4"/>
  <c r="BF115" i="4"/>
  <c r="T115" i="4"/>
  <c r="R115" i="4"/>
  <c r="P115" i="4"/>
  <c r="BI113" i="4"/>
  <c r="BH113" i="4"/>
  <c r="BG113" i="4"/>
  <c r="BF113" i="4"/>
  <c r="T113" i="4"/>
  <c r="R113" i="4"/>
  <c r="P113" i="4"/>
  <c r="BI111" i="4"/>
  <c r="BH111" i="4"/>
  <c r="BG111" i="4"/>
  <c r="BF111" i="4"/>
  <c r="T111" i="4"/>
  <c r="R111" i="4"/>
  <c r="P111" i="4"/>
  <c r="BI109" i="4"/>
  <c r="BH109" i="4"/>
  <c r="BG109" i="4"/>
  <c r="BF109" i="4"/>
  <c r="T109" i="4"/>
  <c r="R109" i="4"/>
  <c r="P109" i="4"/>
  <c r="BI107" i="4"/>
  <c r="BH107" i="4"/>
  <c r="BG107" i="4"/>
  <c r="BF107" i="4"/>
  <c r="T107" i="4"/>
  <c r="R107" i="4"/>
  <c r="P107" i="4"/>
  <c r="BI103" i="4"/>
  <c r="BH103" i="4"/>
  <c r="BG103" i="4"/>
  <c r="BF103" i="4"/>
  <c r="BI100" i="4"/>
  <c r="BH100" i="4"/>
  <c r="BG100" i="4"/>
  <c r="BF100" i="4"/>
  <c r="BI98" i="4"/>
  <c r="BH98" i="4"/>
  <c r="BG98" i="4"/>
  <c r="BF98" i="4"/>
  <c r="T98" i="4"/>
  <c r="R98" i="4"/>
  <c r="P98" i="4"/>
  <c r="BI96" i="4"/>
  <c r="BH96" i="4"/>
  <c r="BG96" i="4"/>
  <c r="BF96" i="4"/>
  <c r="T96" i="4"/>
  <c r="R96" i="4"/>
  <c r="P96" i="4"/>
  <c r="BI94" i="4"/>
  <c r="BH94" i="4"/>
  <c r="BG94" i="4"/>
  <c r="BF94" i="4"/>
  <c r="T94" i="4"/>
  <c r="R94" i="4"/>
  <c r="P94" i="4"/>
  <c r="BI92" i="4"/>
  <c r="BH92" i="4"/>
  <c r="BG92" i="4"/>
  <c r="BF92" i="4"/>
  <c r="T92" i="4"/>
  <c r="R92" i="4"/>
  <c r="P92" i="4"/>
  <c r="BI90" i="4"/>
  <c r="BH90" i="4"/>
  <c r="BG90" i="4"/>
  <c r="BF90" i="4"/>
  <c r="T90" i="4"/>
  <c r="R90" i="4"/>
  <c r="P90" i="4"/>
  <c r="BI88" i="4"/>
  <c r="BH88" i="4"/>
  <c r="BG88" i="4"/>
  <c r="BF88" i="4"/>
  <c r="T88" i="4"/>
  <c r="R88" i="4"/>
  <c r="P88" i="4"/>
  <c r="BI86" i="4"/>
  <c r="BH86" i="4"/>
  <c r="BG86" i="4"/>
  <c r="BF86" i="4"/>
  <c r="T86" i="4"/>
  <c r="R86" i="4"/>
  <c r="P86" i="4"/>
  <c r="J80" i="4"/>
  <c r="J79" i="4"/>
  <c r="F79" i="4"/>
  <c r="F77" i="4"/>
  <c r="E75" i="4"/>
  <c r="J55" i="4"/>
  <c r="J54" i="4"/>
  <c r="F54" i="4"/>
  <c r="F52" i="4"/>
  <c r="E50" i="4"/>
  <c r="J18" i="4"/>
  <c r="E18" i="4"/>
  <c r="F80" i="4"/>
  <c r="J17" i="4"/>
  <c r="J12" i="4"/>
  <c r="J77" i="4"/>
  <c r="E7" i="4"/>
  <c r="E73" i="4"/>
  <c r="J37" i="3"/>
  <c r="J36" i="3"/>
  <c r="AY56" i="1"/>
  <c r="J35" i="3"/>
  <c r="AX56" i="1"/>
  <c r="BI108" i="3"/>
  <c r="BH108" i="3"/>
  <c r="BG108" i="3"/>
  <c r="BF108" i="3"/>
  <c r="BI105" i="3"/>
  <c r="BH105" i="3"/>
  <c r="BG105" i="3"/>
  <c r="BF105" i="3"/>
  <c r="BI101" i="3"/>
  <c r="BH101" i="3"/>
  <c r="BG101" i="3"/>
  <c r="BF101" i="3"/>
  <c r="T101" i="3"/>
  <c r="R101" i="3"/>
  <c r="P101" i="3"/>
  <c r="BI99" i="3"/>
  <c r="BH99" i="3"/>
  <c r="BG99" i="3"/>
  <c r="BF99" i="3"/>
  <c r="T99" i="3"/>
  <c r="R99" i="3"/>
  <c r="P99" i="3"/>
  <c r="BI96" i="3"/>
  <c r="BH96" i="3"/>
  <c r="BG96" i="3"/>
  <c r="BF96" i="3"/>
  <c r="T96" i="3"/>
  <c r="R96" i="3"/>
  <c r="P96" i="3"/>
  <c r="BI93" i="3"/>
  <c r="BH93" i="3"/>
  <c r="BG93" i="3"/>
  <c r="BF93" i="3"/>
  <c r="T93" i="3"/>
  <c r="R93" i="3"/>
  <c r="P93" i="3"/>
  <c r="BI90" i="3"/>
  <c r="BH90" i="3"/>
  <c r="BG90" i="3"/>
  <c r="BF90" i="3"/>
  <c r="T90" i="3"/>
  <c r="R90" i="3"/>
  <c r="P90" i="3"/>
  <c r="BI87" i="3"/>
  <c r="BH87" i="3"/>
  <c r="BG87" i="3"/>
  <c r="BF87" i="3"/>
  <c r="T87" i="3"/>
  <c r="R87" i="3"/>
  <c r="P87" i="3"/>
  <c r="BI84" i="3"/>
  <c r="BH84" i="3"/>
  <c r="BG84" i="3"/>
  <c r="BF84" i="3"/>
  <c r="T84" i="3"/>
  <c r="R84" i="3"/>
  <c r="P84" i="3"/>
  <c r="J78" i="3"/>
  <c r="J77" i="3"/>
  <c r="F77" i="3"/>
  <c r="F75" i="3"/>
  <c r="E73" i="3"/>
  <c r="J55" i="3"/>
  <c r="J54" i="3"/>
  <c r="F54" i="3"/>
  <c r="F52" i="3"/>
  <c r="E50" i="3"/>
  <c r="J18" i="3"/>
  <c r="E18" i="3"/>
  <c r="F78" i="3"/>
  <c r="J17" i="3"/>
  <c r="J12" i="3"/>
  <c r="J52" i="3"/>
  <c r="E7" i="3"/>
  <c r="E71" i="3"/>
  <c r="J37" i="2"/>
  <c r="J36" i="2"/>
  <c r="AY55" i="1" s="1"/>
  <c r="J35" i="2"/>
  <c r="AX55" i="1" s="1"/>
  <c r="BI300" i="2"/>
  <c r="BH300" i="2"/>
  <c r="BG300" i="2"/>
  <c r="BF300" i="2"/>
  <c r="T300" i="2"/>
  <c r="T299" i="2" s="1"/>
  <c r="T298" i="2" s="1"/>
  <c r="R300" i="2"/>
  <c r="R299" i="2" s="1"/>
  <c r="R298" i="2" s="1"/>
  <c r="P300" i="2"/>
  <c r="P299" i="2" s="1"/>
  <c r="P298" i="2" s="1"/>
  <c r="BI289" i="2"/>
  <c r="BH289" i="2"/>
  <c r="BG289" i="2"/>
  <c r="BF289" i="2"/>
  <c r="T289" i="2"/>
  <c r="R289" i="2"/>
  <c r="P289" i="2"/>
  <c r="BI265" i="2"/>
  <c r="BH265" i="2"/>
  <c r="BG265" i="2"/>
  <c r="BF265" i="2"/>
  <c r="T265" i="2"/>
  <c r="R265" i="2"/>
  <c r="P265" i="2"/>
  <c r="BI261" i="2"/>
  <c r="BH261" i="2"/>
  <c r="BG261" i="2"/>
  <c r="BF261" i="2"/>
  <c r="BI258" i="2"/>
  <c r="BH258" i="2"/>
  <c r="BG258" i="2"/>
  <c r="BF258" i="2"/>
  <c r="BI255" i="2"/>
  <c r="BH255" i="2"/>
  <c r="BG255" i="2"/>
  <c r="BF255" i="2"/>
  <c r="T255" i="2"/>
  <c r="R255" i="2"/>
  <c r="P255" i="2"/>
  <c r="BI251" i="2"/>
  <c r="BH251" i="2"/>
  <c r="BG251" i="2"/>
  <c r="BF251" i="2"/>
  <c r="T251" i="2"/>
  <c r="R251" i="2"/>
  <c r="P251" i="2"/>
  <c r="BI247" i="2"/>
  <c r="BH247" i="2"/>
  <c r="BG247" i="2"/>
  <c r="BF247" i="2"/>
  <c r="T247" i="2"/>
  <c r="R247" i="2"/>
  <c r="P247" i="2"/>
  <c r="BI240" i="2"/>
  <c r="BH240" i="2"/>
  <c r="BG240" i="2"/>
  <c r="BF240" i="2"/>
  <c r="T240" i="2"/>
  <c r="R240" i="2"/>
  <c r="P240" i="2"/>
  <c r="BI237" i="2"/>
  <c r="BH237" i="2"/>
  <c r="BG237" i="2"/>
  <c r="BF237" i="2"/>
  <c r="T237" i="2"/>
  <c r="R237" i="2"/>
  <c r="P237" i="2"/>
  <c r="BI230" i="2"/>
  <c r="BH230" i="2"/>
  <c r="BG230" i="2"/>
  <c r="BF230" i="2"/>
  <c r="T230" i="2"/>
  <c r="R230" i="2"/>
  <c r="P230" i="2"/>
  <c r="BI227" i="2"/>
  <c r="BH227" i="2"/>
  <c r="BG227" i="2"/>
  <c r="BF227" i="2"/>
  <c r="T227" i="2"/>
  <c r="R227" i="2"/>
  <c r="P227" i="2"/>
  <c r="BI223" i="2"/>
  <c r="BH223" i="2"/>
  <c r="BG223" i="2"/>
  <c r="BF223" i="2"/>
  <c r="BI220" i="2"/>
  <c r="BH220" i="2"/>
  <c r="BG220" i="2"/>
  <c r="BF220" i="2"/>
  <c r="BI218" i="2"/>
  <c r="BH218" i="2"/>
  <c r="BG218" i="2"/>
  <c r="BF218" i="2"/>
  <c r="T218" i="2"/>
  <c r="R218" i="2"/>
  <c r="P218" i="2"/>
  <c r="BI214" i="2"/>
  <c r="BH214" i="2"/>
  <c r="BG214" i="2"/>
  <c r="BF214" i="2"/>
  <c r="T214" i="2"/>
  <c r="R214" i="2"/>
  <c r="P214" i="2"/>
  <c r="BI210" i="2"/>
  <c r="BH210" i="2"/>
  <c r="BG210" i="2"/>
  <c r="BF210" i="2"/>
  <c r="T210" i="2"/>
  <c r="R210" i="2"/>
  <c r="P210" i="2"/>
  <c r="BI207" i="2"/>
  <c r="BH207" i="2"/>
  <c r="BG207" i="2"/>
  <c r="BF207" i="2"/>
  <c r="T207" i="2"/>
  <c r="R207" i="2"/>
  <c r="P207" i="2"/>
  <c r="BI198" i="2"/>
  <c r="BH198" i="2"/>
  <c r="BG198" i="2"/>
  <c r="BF198" i="2"/>
  <c r="T198" i="2"/>
  <c r="R198" i="2"/>
  <c r="P198" i="2"/>
  <c r="BI194" i="2"/>
  <c r="BH194" i="2"/>
  <c r="BG194" i="2"/>
  <c r="BF194" i="2"/>
  <c r="BI191" i="2"/>
  <c r="BH191" i="2"/>
  <c r="BG191" i="2"/>
  <c r="BF191" i="2"/>
  <c r="BI188" i="2"/>
  <c r="BH188" i="2"/>
  <c r="BG188" i="2"/>
  <c r="BF188" i="2"/>
  <c r="T188" i="2"/>
  <c r="R188" i="2"/>
  <c r="P188" i="2"/>
  <c r="BI185" i="2"/>
  <c r="BH185" i="2"/>
  <c r="BG185" i="2"/>
  <c r="BF185" i="2"/>
  <c r="T185" i="2"/>
  <c r="R185" i="2"/>
  <c r="P185" i="2"/>
  <c r="BI182" i="2"/>
  <c r="BH182" i="2"/>
  <c r="BG182" i="2"/>
  <c r="BF182" i="2"/>
  <c r="T182" i="2"/>
  <c r="R182" i="2"/>
  <c r="P182" i="2"/>
  <c r="BI179" i="2"/>
  <c r="BH179" i="2"/>
  <c r="BG179" i="2"/>
  <c r="BF179" i="2"/>
  <c r="T179" i="2"/>
  <c r="R179" i="2"/>
  <c r="P179" i="2"/>
  <c r="BI175" i="2"/>
  <c r="BH175" i="2"/>
  <c r="BG175" i="2"/>
  <c r="BF175" i="2"/>
  <c r="BI172" i="2"/>
  <c r="BH172" i="2"/>
  <c r="BG172" i="2"/>
  <c r="BF172" i="2"/>
  <c r="BI169" i="2"/>
  <c r="BH169" i="2"/>
  <c r="BG169" i="2"/>
  <c r="BF169" i="2"/>
  <c r="T169" i="2"/>
  <c r="R169" i="2"/>
  <c r="P169" i="2"/>
  <c r="BI166" i="2"/>
  <c r="BH166" i="2"/>
  <c r="BG166" i="2"/>
  <c r="BF166" i="2"/>
  <c r="T166" i="2"/>
  <c r="R166" i="2"/>
  <c r="P166" i="2"/>
  <c r="BI163" i="2"/>
  <c r="BH163" i="2"/>
  <c r="BG163" i="2"/>
  <c r="BF163" i="2"/>
  <c r="T163" i="2"/>
  <c r="R163" i="2"/>
  <c r="P163" i="2"/>
  <c r="BI160" i="2"/>
  <c r="BH160" i="2"/>
  <c r="BG160" i="2"/>
  <c r="BF160" i="2"/>
  <c r="T160" i="2"/>
  <c r="R160" i="2"/>
  <c r="P160" i="2"/>
  <c r="BI157" i="2"/>
  <c r="BH157" i="2"/>
  <c r="BG157" i="2"/>
  <c r="BF157" i="2"/>
  <c r="T157" i="2"/>
  <c r="R157" i="2"/>
  <c r="P157" i="2"/>
  <c r="BI154" i="2"/>
  <c r="BH154" i="2"/>
  <c r="BG154" i="2"/>
  <c r="BF154" i="2"/>
  <c r="T154" i="2"/>
  <c r="R154" i="2"/>
  <c r="P154" i="2"/>
  <c r="BI151" i="2"/>
  <c r="BH151" i="2"/>
  <c r="BG151" i="2"/>
  <c r="BF151" i="2"/>
  <c r="T151" i="2"/>
  <c r="R151" i="2"/>
  <c r="P151" i="2"/>
  <c r="BI148" i="2"/>
  <c r="BH148" i="2"/>
  <c r="BG148" i="2"/>
  <c r="BF148" i="2"/>
  <c r="T148" i="2"/>
  <c r="R148" i="2"/>
  <c r="P148" i="2"/>
  <c r="BI145" i="2"/>
  <c r="BH145" i="2"/>
  <c r="BG145" i="2"/>
  <c r="BF145" i="2"/>
  <c r="T145" i="2"/>
  <c r="R145" i="2"/>
  <c r="P145" i="2"/>
  <c r="BI141" i="2"/>
  <c r="BH141" i="2"/>
  <c r="BG141" i="2"/>
  <c r="BF141" i="2"/>
  <c r="T141" i="2"/>
  <c r="R141" i="2"/>
  <c r="P141" i="2"/>
  <c r="BI137" i="2"/>
  <c r="BH137" i="2"/>
  <c r="BG137" i="2"/>
  <c r="BF137" i="2"/>
  <c r="BI134" i="2"/>
  <c r="BH134" i="2"/>
  <c r="BG134" i="2"/>
  <c r="BF134" i="2"/>
  <c r="T134" i="2"/>
  <c r="R134" i="2"/>
  <c r="P134" i="2"/>
  <c r="BI126" i="2"/>
  <c r="BH126" i="2"/>
  <c r="BG126" i="2"/>
  <c r="BF126" i="2"/>
  <c r="T126" i="2"/>
  <c r="R126" i="2"/>
  <c r="P126" i="2"/>
  <c r="BI122" i="2"/>
  <c r="BH122" i="2"/>
  <c r="BG122" i="2"/>
  <c r="BF122" i="2"/>
  <c r="T122" i="2"/>
  <c r="R122" i="2"/>
  <c r="P122" i="2"/>
  <c r="BI118" i="2"/>
  <c r="BH118" i="2"/>
  <c r="BG118" i="2"/>
  <c r="BF118" i="2"/>
  <c r="T118" i="2"/>
  <c r="R118" i="2"/>
  <c r="P118" i="2"/>
  <c r="BI114" i="2"/>
  <c r="BH114" i="2"/>
  <c r="BG114" i="2"/>
  <c r="BF114" i="2"/>
  <c r="BI109" i="2"/>
  <c r="BH109" i="2"/>
  <c r="BG109" i="2"/>
  <c r="BF109" i="2"/>
  <c r="T109" i="2"/>
  <c r="R109" i="2"/>
  <c r="P109" i="2"/>
  <c r="BI94" i="2"/>
  <c r="BH94" i="2"/>
  <c r="BG94" i="2"/>
  <c r="BF94" i="2"/>
  <c r="T94" i="2"/>
  <c r="T93" i="2" s="1"/>
  <c r="T92" i="2" s="1"/>
  <c r="R94" i="2"/>
  <c r="R93" i="2" s="1"/>
  <c r="R92" i="2" s="1"/>
  <c r="P94" i="2"/>
  <c r="P93" i="2" s="1"/>
  <c r="P92" i="2" s="1"/>
  <c r="J88" i="2"/>
  <c r="J87" i="2"/>
  <c r="F87" i="2"/>
  <c r="F85" i="2"/>
  <c r="E83" i="2"/>
  <c r="J55" i="2"/>
  <c r="J54" i="2"/>
  <c r="F54" i="2"/>
  <c r="F52" i="2"/>
  <c r="E50" i="2"/>
  <c r="J18" i="2"/>
  <c r="E18" i="2"/>
  <c r="F88" i="2" s="1"/>
  <c r="J17" i="2"/>
  <c r="J12" i="2"/>
  <c r="J85" i="2" s="1"/>
  <c r="E7" i="2"/>
  <c r="E81" i="2" s="1"/>
  <c r="L50" i="1"/>
  <c r="AM50" i="1"/>
  <c r="AM49" i="1"/>
  <c r="L49" i="1"/>
  <c r="AM47" i="1"/>
  <c r="L47" i="1"/>
  <c r="L45" i="1"/>
  <c r="L44" i="1"/>
  <c r="J218" i="2"/>
  <c r="BK160" i="2"/>
  <c r="BK154" i="2"/>
  <c r="J101" i="3"/>
  <c r="BK84" i="3"/>
  <c r="J123" i="4"/>
  <c r="J92" i="4"/>
  <c r="BK137" i="4"/>
  <c r="J152" i="4"/>
  <c r="J107" i="4"/>
  <c r="BK115" i="4"/>
  <c r="J86" i="4"/>
  <c r="BK207" i="5"/>
  <c r="J163" i="5"/>
  <c r="J110" i="5"/>
  <c r="J231" i="5"/>
  <c r="J165" i="5"/>
  <c r="J125" i="5"/>
  <c r="BK218" i="5"/>
  <c r="BK133" i="5"/>
  <c r="BK233" i="5"/>
  <c r="J157" i="5"/>
  <c r="BK138" i="6"/>
  <c r="BK120" i="6"/>
  <c r="BK108" i="6"/>
  <c r="BK84" i="6"/>
  <c r="J136" i="6"/>
  <c r="BK96" i="6"/>
  <c r="BK86" i="6"/>
  <c r="BK265" i="2"/>
  <c r="BK109" i="2"/>
  <c r="BK157" i="2"/>
  <c r="BK163" i="2"/>
  <c r="BK99" i="5"/>
  <c r="BK203" i="5"/>
  <c r="BK161" i="5"/>
  <c r="J106" i="5"/>
  <c r="BK199" i="5"/>
  <c r="J118" i="5"/>
  <c r="J167" i="5"/>
  <c r="BK140" i="6"/>
  <c r="J144" i="6"/>
  <c r="J84" i="6"/>
  <c r="J157" i="2"/>
  <c r="J214" i="2"/>
  <c r="BK118" i="2"/>
  <c r="J179" i="2"/>
  <c r="J134" i="2"/>
  <c r="J247" i="2"/>
  <c r="BK101" i="3"/>
  <c r="BK129" i="4"/>
  <c r="BK125" i="4"/>
  <c r="BK90" i="4"/>
  <c r="J113" i="4"/>
  <c r="BK231" i="5"/>
  <c r="J191" i="5"/>
  <c r="BK159" i="5"/>
  <c r="J89" i="5"/>
  <c r="J201" i="5"/>
  <c r="BK141" i="5"/>
  <c r="J241" i="5"/>
  <c r="BK177" i="5"/>
  <c r="BK212" i="5"/>
  <c r="J137" i="5"/>
  <c r="BK126" i="6"/>
  <c r="J114" i="6"/>
  <c r="BK106" i="6"/>
  <c r="BK289" i="2"/>
  <c r="J300" i="2"/>
  <c r="BK166" i="2"/>
  <c r="J210" i="2"/>
  <c r="BK134" i="2"/>
  <c r="BK93" i="3"/>
  <c r="BK90" i="3"/>
  <c r="BK156" i="4"/>
  <c r="J117" i="4"/>
  <c r="BK150" i="4"/>
  <c r="J179" i="5"/>
  <c r="J151" i="5"/>
  <c r="BK108" i="5"/>
  <c r="J199" i="5"/>
  <c r="J169" i="5"/>
  <c r="BK137" i="5"/>
  <c r="J207" i="5"/>
  <c r="J139" i="5"/>
  <c r="J239" i="5"/>
  <c r="J147" i="5"/>
  <c r="BK114" i="6"/>
  <c r="J108" i="6"/>
  <c r="J128" i="6"/>
  <c r="J265" i="2"/>
  <c r="BK99" i="3"/>
  <c r="BK152" i="4"/>
  <c r="BK119" i="4"/>
  <c r="J119" i="4"/>
  <c r="J137" i="4"/>
  <c r="J96" i="4"/>
  <c r="BK239" i="5"/>
  <c r="J193" i="5"/>
  <c r="J116" i="5"/>
  <c r="J237" i="5"/>
  <c r="BK175" i="5"/>
  <c r="J131" i="5"/>
  <c r="J103" i="5"/>
  <c r="BK179" i="5"/>
  <c r="BK110" i="5"/>
  <c r="BK201" i="5"/>
  <c r="J101" i="5"/>
  <c r="J96" i="6"/>
  <c r="BK110" i="6"/>
  <c r="J88" i="6"/>
  <c r="BK134" i="6"/>
  <c r="BK88" i="6"/>
  <c r="BK102" i="6"/>
  <c r="J82" i="7"/>
  <c r="J185" i="2"/>
  <c r="J148" i="2"/>
  <c r="BK182" i="2"/>
  <c r="J145" i="2"/>
  <c r="BK216" i="5"/>
  <c r="BK153" i="5"/>
  <c r="BK245" i="5"/>
  <c r="J175" i="5"/>
  <c r="J127" i="5"/>
  <c r="BK220" i="5"/>
  <c r="BK131" i="5"/>
  <c r="BK98" i="6"/>
  <c r="J104" i="6"/>
  <c r="BK122" i="6"/>
  <c r="BK237" i="2"/>
  <c r="J182" i="2"/>
  <c r="J251" i="2"/>
  <c r="BK126" i="2"/>
  <c r="BK214" i="2"/>
  <c r="J151" i="2"/>
  <c r="BK94" i="2"/>
  <c r="BK240" i="2"/>
  <c r="J188" i="2"/>
  <c r="BK122" i="2"/>
  <c r="BK135" i="4"/>
  <c r="J109" i="4"/>
  <c r="J131" i="4"/>
  <c r="BK154" i="4"/>
  <c r="J247" i="5"/>
  <c r="J183" i="5"/>
  <c r="BK118" i="5"/>
  <c r="BK214" i="5"/>
  <c r="J159" i="5"/>
  <c r="BK97" i="5"/>
  <c r="J189" i="5"/>
  <c r="BK112" i="5"/>
  <c r="J195" i="5"/>
  <c r="BK106" i="5"/>
  <c r="J90" i="6"/>
  <c r="BK90" i="6"/>
  <c r="BK300" i="2"/>
  <c r="J160" i="2"/>
  <c r="BK198" i="2"/>
  <c r="BK87" i="3"/>
  <c r="BK133" i="4"/>
  <c r="BK113" i="4"/>
  <c r="BK139" i="4"/>
  <c r="J133" i="4"/>
  <c r="BK92" i="4"/>
  <c r="BK167" i="5"/>
  <c r="BK247" i="5"/>
  <c r="J177" i="5"/>
  <c r="BK157" i="5"/>
  <c r="J235" i="5"/>
  <c r="J185" i="5"/>
  <c r="BK114" i="5"/>
  <c r="BK189" i="5"/>
  <c r="J142" i="6"/>
  <c r="J134" i="6"/>
  <c r="J86" i="6"/>
  <c r="J98" i="6"/>
  <c r="J122" i="2"/>
  <c r="J90" i="3"/>
  <c r="J99" i="3"/>
  <c r="BK127" i="4"/>
  <c r="BK88" i="4"/>
  <c r="J129" i="4"/>
  <c r="BK94" i="4"/>
  <c r="J121" i="4"/>
  <c r="BK141" i="4"/>
  <c r="J171" i="5"/>
  <c r="J135" i="5"/>
  <c r="J92" i="5"/>
  <c r="BK205" i="5"/>
  <c r="J155" i="5"/>
  <c r="J227" i="5"/>
  <c r="BK243" i="5"/>
  <c r="BK183" i="5"/>
  <c r="J124" i="6"/>
  <c r="BK116" i="6"/>
  <c r="J106" i="6"/>
  <c r="BK142" i="6"/>
  <c r="BK128" i="6"/>
  <c r="J130" i="6"/>
  <c r="BK230" i="2"/>
  <c r="BK145" i="2"/>
  <c r="BK207" i="2"/>
  <c r="BK247" i="2"/>
  <c r="J173" i="5"/>
  <c r="J220" i="5"/>
  <c r="J141" i="5"/>
  <c r="BK227" i="5"/>
  <c r="J149" i="5"/>
  <c r="BK132" i="6"/>
  <c r="J132" i="6"/>
  <c r="J92" i="6"/>
  <c r="J198" i="2"/>
  <c r="BK255" i="2"/>
  <c r="J169" i="2"/>
  <c r="J289" i="2"/>
  <c r="J141" i="2"/>
  <c r="J230" i="2"/>
  <c r="BK179" i="2"/>
  <c r="J96" i="3"/>
  <c r="J154" i="4"/>
  <c r="J150" i="4"/>
  <c r="J90" i="4"/>
  <c r="J115" i="4"/>
  <c r="J139" i="4"/>
  <c r="J222" i="5"/>
  <c r="BK169" i="5"/>
  <c r="BK149" i="5"/>
  <c r="BK235" i="5"/>
  <c r="J181" i="5"/>
  <c r="BK129" i="5"/>
  <c r="J129" i="5"/>
  <c r="BK237" i="5"/>
  <c r="BK181" i="5"/>
  <c r="BK144" i="6"/>
  <c r="BK130" i="6"/>
  <c r="J138" i="6"/>
  <c r="BK92" i="6"/>
  <c r="J166" i="2"/>
  <c r="BK188" i="2"/>
  <c r="J237" i="2"/>
  <c r="BK148" i="2"/>
  <c r="BK185" i="2"/>
  <c r="J126" i="2"/>
  <c r="J93" i="3"/>
  <c r="J125" i="4"/>
  <c r="BK96" i="4"/>
  <c r="J135" i="4"/>
  <c r="J88" i="4"/>
  <c r="BK123" i="4"/>
  <c r="J98" i="4"/>
  <c r="J197" i="5"/>
  <c r="J133" i="5"/>
  <c r="BK95" i="5"/>
  <c r="J212" i="5"/>
  <c r="BK151" i="5"/>
  <c r="J108" i="5"/>
  <c r="BK222" i="5"/>
  <c r="BK173" i="5"/>
  <c r="J99" i="5"/>
  <c r="J205" i="5"/>
  <c r="BK136" i="6"/>
  <c r="J120" i="6"/>
  <c r="BK124" i="6"/>
  <c r="J110" i="6"/>
  <c r="BK82" i="7"/>
  <c r="BK251" i="2"/>
  <c r="J118" i="2"/>
  <c r="J84" i="3"/>
  <c r="J141" i="4"/>
  <c r="J111" i="4"/>
  <c r="BK111" i="4"/>
  <c r="BK107" i="4"/>
  <c r="BK185" i="5"/>
  <c r="BK155" i="5"/>
  <c r="J97" i="5"/>
  <c r="BK191" i="5"/>
  <c r="BK139" i="5"/>
  <c r="J243" i="5"/>
  <c r="BK195" i="5"/>
  <c r="BK120" i="5"/>
  <c r="J216" i="5"/>
  <c r="BK116" i="5"/>
  <c r="J116" i="6"/>
  <c r="J112" i="6"/>
  <c r="BK104" i="6"/>
  <c r="J140" i="6"/>
  <c r="BK112" i="6"/>
  <c r="BK118" i="6"/>
  <c r="J207" i="2"/>
  <c r="J163" i="2"/>
  <c r="J227" i="2"/>
  <c r="BK210" i="2"/>
  <c r="J245" i="5"/>
  <c r="J187" i="5"/>
  <c r="BK135" i="5"/>
  <c r="J229" i="5"/>
  <c r="BK187" i="5"/>
  <c r="BK92" i="5"/>
  <c r="BK193" i="5"/>
  <c r="J112" i="5"/>
  <c r="J118" i="6"/>
  <c r="J122" i="6"/>
  <c r="BK100" i="6"/>
  <c r="BK227" i="2"/>
  <c r="J94" i="2"/>
  <c r="J154" i="2"/>
  <c r="J240" i="2"/>
  <c r="BK169" i="2"/>
  <c r="J109" i="2"/>
  <c r="H114" i="2" s="1"/>
  <c r="P114" i="2" s="1"/>
  <c r="BK218" i="2"/>
  <c r="BK141" i="2"/>
  <c r="J87" i="3"/>
  <c r="BK131" i="4"/>
  <c r="BK98" i="4"/>
  <c r="J94" i="4"/>
  <c r="J203" i="5"/>
  <c r="BK165" i="5"/>
  <c r="BK101" i="5"/>
  <c r="BK171" i="5"/>
  <c r="J120" i="5"/>
  <c r="BK147" i="5"/>
  <c r="J95" i="5"/>
  <c r="J153" i="5"/>
  <c r="J100" i="6"/>
  <c r="J102" i="6"/>
  <c r="J126" i="6"/>
  <c r="J255" i="2"/>
  <c r="BK151" i="2"/>
  <c r="AS54" i="1"/>
  <c r="BK96" i="3"/>
  <c r="BK121" i="4"/>
  <c r="BK86" i="4"/>
  <c r="J127" i="4"/>
  <c r="BK117" i="4"/>
  <c r="J156" i="4"/>
  <c r="BK109" i="4"/>
  <c r="BK241" i="5"/>
  <c r="BK229" i="5"/>
  <c r="J214" i="5"/>
  <c r="J161" i="5"/>
  <c r="J114" i="5"/>
  <c r="J233" i="5"/>
  <c r="BK127" i="5"/>
  <c r="BK89" i="5"/>
  <c r="BK197" i="5"/>
  <c r="BK125" i="5"/>
  <c r="J218" i="5"/>
  <c r="BK163" i="5"/>
  <c r="BK103" i="5"/>
  <c r="J94" i="6"/>
  <c r="BK94" i="6"/>
  <c r="H158" i="4" l="1"/>
  <c r="H161" i="4" s="1"/>
  <c r="R161" i="4" s="1"/>
  <c r="R158" i="4"/>
  <c r="R149" i="4" s="1"/>
  <c r="H100" i="4"/>
  <c r="T158" i="4"/>
  <c r="BK161" i="4"/>
  <c r="H143" i="4"/>
  <c r="J158" i="4"/>
  <c r="P161" i="4"/>
  <c r="P149" i="4" s="1"/>
  <c r="J161" i="4"/>
  <c r="BE161" i="4" s="1"/>
  <c r="P158" i="4"/>
  <c r="H105" i="3"/>
  <c r="H191" i="2"/>
  <c r="T191" i="2" s="1"/>
  <c r="H220" i="2"/>
  <c r="H258" i="2"/>
  <c r="H249" i="5"/>
  <c r="H122" i="5"/>
  <c r="H209" i="5"/>
  <c r="H224" i="5"/>
  <c r="H143" i="5"/>
  <c r="R114" i="2"/>
  <c r="R108" i="2" s="1"/>
  <c r="BK114" i="2"/>
  <c r="BK108" i="2" s="1"/>
  <c r="J108" i="2" s="1"/>
  <c r="J63" i="2" s="1"/>
  <c r="T114" i="2"/>
  <c r="T108" i="2" s="1"/>
  <c r="H137" i="2"/>
  <c r="H172" i="2"/>
  <c r="J114" i="2"/>
  <c r="BE114" i="2" s="1"/>
  <c r="R264" i="2"/>
  <c r="R83" i="6"/>
  <c r="R82" i="6"/>
  <c r="R81" i="6" s="1"/>
  <c r="P83" i="6"/>
  <c r="P82" i="6" s="1"/>
  <c r="P81" i="6" s="1"/>
  <c r="AU59" i="1" s="1"/>
  <c r="P264" i="2"/>
  <c r="BK83" i="6"/>
  <c r="J83" i="6" s="1"/>
  <c r="J61" i="6" s="1"/>
  <c r="P108" i="2"/>
  <c r="BK264" i="2"/>
  <c r="J264" i="2" s="1"/>
  <c r="J69" i="2" s="1"/>
  <c r="T264" i="2"/>
  <c r="T83" i="6"/>
  <c r="T82" i="6" s="1"/>
  <c r="T81" i="6" s="1"/>
  <c r="BK88" i="5"/>
  <c r="J88" i="5" s="1"/>
  <c r="J61" i="5" s="1"/>
  <c r="BK93" i="2"/>
  <c r="BK92" i="2" s="1"/>
  <c r="J92" i="2" s="1"/>
  <c r="J60" i="2" s="1"/>
  <c r="BK299" i="2"/>
  <c r="J299" i="2" s="1"/>
  <c r="J71" i="2" s="1"/>
  <c r="J52" i="7"/>
  <c r="BE82" i="7"/>
  <c r="E48" i="7"/>
  <c r="F77" i="7"/>
  <c r="F55" i="6"/>
  <c r="BE88" i="6"/>
  <c r="BE94" i="6"/>
  <c r="BE112" i="6"/>
  <c r="BE114" i="6"/>
  <c r="BE126" i="6"/>
  <c r="BE128" i="6"/>
  <c r="BE130" i="6"/>
  <c r="BE134" i="6"/>
  <c r="BE140" i="6"/>
  <c r="BE84" i="6"/>
  <c r="BE98" i="6"/>
  <c r="BE108" i="6"/>
  <c r="BE116" i="6"/>
  <c r="BE118" i="6"/>
  <c r="BE120" i="6"/>
  <c r="BE138" i="6"/>
  <c r="J52" i="6"/>
  <c r="BE90" i="6"/>
  <c r="BE92" i="6"/>
  <c r="BE96" i="6"/>
  <c r="BE122" i="6"/>
  <c r="BE124" i="6"/>
  <c r="BE132" i="6"/>
  <c r="BE136" i="6"/>
  <c r="BE142" i="6"/>
  <c r="BE144" i="6"/>
  <c r="E48" i="6"/>
  <c r="BE86" i="6"/>
  <c r="BE100" i="6"/>
  <c r="BE102" i="6"/>
  <c r="BE104" i="6"/>
  <c r="BE106" i="6"/>
  <c r="BE110" i="6"/>
  <c r="E76" i="5"/>
  <c r="F83" i="5"/>
  <c r="BE89" i="5"/>
  <c r="BE95" i="5"/>
  <c r="BE97" i="5"/>
  <c r="BE108" i="5"/>
  <c r="BE118" i="5"/>
  <c r="BE125" i="5"/>
  <c r="BE133" i="5"/>
  <c r="BE139" i="5"/>
  <c r="BE149" i="5"/>
  <c r="BE169" i="5"/>
  <c r="BE171" i="5"/>
  <c r="BE177" i="5"/>
  <c r="BE185" i="5"/>
  <c r="BE195" i="5"/>
  <c r="BE197" i="5"/>
  <c r="BE205" i="5"/>
  <c r="BE214" i="5"/>
  <c r="BE222" i="5"/>
  <c r="BE229" i="5"/>
  <c r="BE239" i="5"/>
  <c r="J80" i="5"/>
  <c r="BE101" i="5"/>
  <c r="BE106" i="5"/>
  <c r="BE135" i="5"/>
  <c r="BE151" i="5"/>
  <c r="BE153" i="5"/>
  <c r="BE155" i="5"/>
  <c r="BE157" i="5"/>
  <c r="BE159" i="5"/>
  <c r="BE163" i="5"/>
  <c r="BE165" i="5"/>
  <c r="BE167" i="5"/>
  <c r="BE181" i="5"/>
  <c r="BE189" i="5"/>
  <c r="BE191" i="5"/>
  <c r="BE201" i="5"/>
  <c r="BE203" i="5"/>
  <c r="BE207" i="5"/>
  <c r="BE212" i="5"/>
  <c r="BE231" i="5"/>
  <c r="BE247" i="5"/>
  <c r="BE92" i="5"/>
  <c r="BE99" i="5"/>
  <c r="BE110" i="5"/>
  <c r="BE112" i="5"/>
  <c r="BE114" i="5"/>
  <c r="BE116" i="5"/>
  <c r="BE131" i="5"/>
  <c r="BE161" i="5"/>
  <c r="BE183" i="5"/>
  <c r="BE193" i="5"/>
  <c r="BE216" i="5"/>
  <c r="BE220" i="5"/>
  <c r="BE227" i="5"/>
  <c r="BE241" i="5"/>
  <c r="BE103" i="5"/>
  <c r="BE120" i="5"/>
  <c r="BE127" i="5"/>
  <c r="BE129" i="5"/>
  <c r="BE137" i="5"/>
  <c r="BE141" i="5"/>
  <c r="BE147" i="5"/>
  <c r="BE173" i="5"/>
  <c r="BE175" i="5"/>
  <c r="BE179" i="5"/>
  <c r="BE187" i="5"/>
  <c r="BE199" i="5"/>
  <c r="BE218" i="5"/>
  <c r="BE233" i="5"/>
  <c r="BE235" i="5"/>
  <c r="BE237" i="5"/>
  <c r="BE243" i="5"/>
  <c r="BE245" i="5"/>
  <c r="E48" i="4"/>
  <c r="F55" i="4"/>
  <c r="BE88" i="4"/>
  <c r="BE109" i="4"/>
  <c r="BE119" i="4"/>
  <c r="BE125" i="4"/>
  <c r="BE129" i="4"/>
  <c r="BE133" i="4"/>
  <c r="BE141" i="4"/>
  <c r="BE150" i="4"/>
  <c r="J52" i="4"/>
  <c r="BE86" i="4"/>
  <c r="BE94" i="4"/>
  <c r="BE111" i="4"/>
  <c r="BE123" i="4"/>
  <c r="BE127" i="4"/>
  <c r="BE135" i="4"/>
  <c r="BE139" i="4"/>
  <c r="BE156" i="4"/>
  <c r="BE96" i="4"/>
  <c r="BE113" i="4"/>
  <c r="BE121" i="4"/>
  <c r="BE152" i="4"/>
  <c r="BE90" i="4"/>
  <c r="BE92" i="4"/>
  <c r="BE98" i="4"/>
  <c r="BE107" i="4"/>
  <c r="BE115" i="4"/>
  <c r="BE117" i="4"/>
  <c r="BE131" i="4"/>
  <c r="BE137" i="4"/>
  <c r="BE154" i="4"/>
  <c r="BE158" i="4"/>
  <c r="E48" i="3"/>
  <c r="J75" i="3"/>
  <c r="BE93" i="3"/>
  <c r="BE99" i="3"/>
  <c r="F55" i="3"/>
  <c r="BE90" i="3"/>
  <c r="BE101" i="3"/>
  <c r="J93" i="2"/>
  <c r="J61" i="2" s="1"/>
  <c r="BE84" i="3"/>
  <c r="BE87" i="3"/>
  <c r="BE96" i="3"/>
  <c r="J52" i="2"/>
  <c r="BE94" i="2"/>
  <c r="BE109" i="2"/>
  <c r="BE145" i="2"/>
  <c r="BE148" i="2"/>
  <c r="BE157" i="2"/>
  <c r="BE160" i="2"/>
  <c r="BE166" i="2"/>
  <c r="BE188" i="2"/>
  <c r="BE198" i="2"/>
  <c r="E48" i="2"/>
  <c r="F55" i="2"/>
  <c r="BE118" i="2"/>
  <c r="BE154" i="2"/>
  <c r="BE182" i="2"/>
  <c r="BE185" i="2"/>
  <c r="BE207" i="2"/>
  <c r="BE214" i="2"/>
  <c r="BE227" i="2"/>
  <c r="BE265" i="2"/>
  <c r="BE122" i="2"/>
  <c r="BE134" i="2"/>
  <c r="BE141" i="2"/>
  <c r="BE163" i="2"/>
  <c r="BE179" i="2"/>
  <c r="BE230" i="2"/>
  <c r="BE237" i="2"/>
  <c r="BE251" i="2"/>
  <c r="BE255" i="2"/>
  <c r="BE300" i="2"/>
  <c r="BE126" i="2"/>
  <c r="BE151" i="2"/>
  <c r="BE169" i="2"/>
  <c r="BE210" i="2"/>
  <c r="BE218" i="2"/>
  <c r="BE240" i="2"/>
  <c r="BE247" i="2"/>
  <c r="BE289" i="2"/>
  <c r="F37" i="4"/>
  <c r="BD57" i="1" s="1"/>
  <c r="F37" i="6"/>
  <c r="BD59" i="1" s="1"/>
  <c r="J34" i="4"/>
  <c r="AW57" i="1" s="1"/>
  <c r="F35" i="6"/>
  <c r="BB59" i="1" s="1"/>
  <c r="F34" i="3"/>
  <c r="BA56" i="1" s="1"/>
  <c r="J34" i="5"/>
  <c r="AW58" i="1" s="1"/>
  <c r="F37" i="7"/>
  <c r="BD60" i="1" s="1"/>
  <c r="F36" i="3"/>
  <c r="BC56" i="1" s="1"/>
  <c r="F35" i="5"/>
  <c r="BB58" i="1" s="1"/>
  <c r="F36" i="4"/>
  <c r="BC57" i="1" s="1"/>
  <c r="F34" i="6"/>
  <c r="BA59" i="1" s="1"/>
  <c r="J34" i="3"/>
  <c r="AW56" i="1" s="1"/>
  <c r="F34" i="5"/>
  <c r="BA58" i="1" s="1"/>
  <c r="J34" i="6"/>
  <c r="AW59" i="1" s="1"/>
  <c r="F34" i="7"/>
  <c r="BA60" i="1" s="1"/>
  <c r="F35" i="3"/>
  <c r="BB56" i="1" s="1"/>
  <c r="F36" i="5"/>
  <c r="BC58" i="1" s="1"/>
  <c r="F37" i="3"/>
  <c r="BD56" i="1" s="1"/>
  <c r="F37" i="5"/>
  <c r="BD58" i="1" s="1"/>
  <c r="F36" i="6"/>
  <c r="BC59" i="1" s="1"/>
  <c r="F35" i="2"/>
  <c r="BB55" i="1" s="1"/>
  <c r="F35" i="4"/>
  <c r="BB57" i="1" s="1"/>
  <c r="F37" i="2"/>
  <c r="BD55" i="1" s="1"/>
  <c r="J34" i="2"/>
  <c r="AW55" i="1" s="1"/>
  <c r="F36" i="7"/>
  <c r="BC60" i="1" s="1"/>
  <c r="F34" i="2"/>
  <c r="BA55" i="1" s="1"/>
  <c r="F34" i="4"/>
  <c r="BA57" i="1" s="1"/>
  <c r="F35" i="7"/>
  <c r="BB60" i="1" s="1"/>
  <c r="F36" i="2"/>
  <c r="BC55" i="1" s="1"/>
  <c r="J34" i="7"/>
  <c r="AW60" i="1" s="1"/>
  <c r="BK158" i="4" l="1"/>
  <c r="BK149" i="4" s="1"/>
  <c r="J149" i="4" s="1"/>
  <c r="J63" i="4" s="1"/>
  <c r="T161" i="4"/>
  <c r="T149" i="4"/>
  <c r="H146" i="4"/>
  <c r="T143" i="4"/>
  <c r="J143" i="4"/>
  <c r="BE143" i="4" s="1"/>
  <c r="R143" i="4"/>
  <c r="P143" i="4"/>
  <c r="BK143" i="4"/>
  <c r="H103" i="4"/>
  <c r="T100" i="4"/>
  <c r="J100" i="4"/>
  <c r="BE100" i="4" s="1"/>
  <c r="R100" i="4"/>
  <c r="BK100" i="4"/>
  <c r="P100" i="4"/>
  <c r="H108" i="3"/>
  <c r="P105" i="3"/>
  <c r="BK105" i="3"/>
  <c r="T105" i="3"/>
  <c r="R105" i="3"/>
  <c r="J105" i="3"/>
  <c r="BE105" i="3" s="1"/>
  <c r="R191" i="2"/>
  <c r="P191" i="2"/>
  <c r="H194" i="2"/>
  <c r="BK191" i="2"/>
  <c r="J191" i="2"/>
  <c r="BE191" i="2" s="1"/>
  <c r="H261" i="2"/>
  <c r="T258" i="2"/>
  <c r="R258" i="2"/>
  <c r="J258" i="2"/>
  <c r="BE258" i="2" s="1"/>
  <c r="P258" i="2"/>
  <c r="BK258" i="2"/>
  <c r="H223" i="2"/>
  <c r="R220" i="2"/>
  <c r="P220" i="2"/>
  <c r="BK220" i="2"/>
  <c r="T220" i="2"/>
  <c r="J220" i="2"/>
  <c r="BE220" i="2" s="1"/>
  <c r="T209" i="5"/>
  <c r="T146" i="5" s="1"/>
  <c r="R209" i="5"/>
  <c r="R146" i="5" s="1"/>
  <c r="P209" i="5"/>
  <c r="P146" i="5" s="1"/>
  <c r="BK209" i="5"/>
  <c r="BK146" i="5" s="1"/>
  <c r="J146" i="5" s="1"/>
  <c r="J64" i="5" s="1"/>
  <c r="J209" i="5"/>
  <c r="BE209" i="5" s="1"/>
  <c r="R224" i="5"/>
  <c r="R211" i="5" s="1"/>
  <c r="BK224" i="5"/>
  <c r="BK211" i="5" s="1"/>
  <c r="J211" i="5" s="1"/>
  <c r="J65" i="5" s="1"/>
  <c r="J224" i="5"/>
  <c r="BE224" i="5" s="1"/>
  <c r="P224" i="5"/>
  <c r="P211" i="5" s="1"/>
  <c r="T224" i="5"/>
  <c r="T211" i="5" s="1"/>
  <c r="P122" i="5"/>
  <c r="P91" i="5" s="1"/>
  <c r="BK122" i="5"/>
  <c r="BK91" i="5" s="1"/>
  <c r="J91" i="5" s="1"/>
  <c r="J62" i="5" s="1"/>
  <c r="T122" i="5"/>
  <c r="T91" i="5" s="1"/>
  <c r="J122" i="5"/>
  <c r="BE122" i="5" s="1"/>
  <c r="R122" i="5"/>
  <c r="R91" i="5" s="1"/>
  <c r="T143" i="5"/>
  <c r="T124" i="5" s="1"/>
  <c r="J143" i="5"/>
  <c r="BE143" i="5" s="1"/>
  <c r="R143" i="5"/>
  <c r="R124" i="5" s="1"/>
  <c r="P143" i="5"/>
  <c r="P124" i="5" s="1"/>
  <c r="BK143" i="5"/>
  <c r="BK124" i="5" s="1"/>
  <c r="J124" i="5" s="1"/>
  <c r="J63" i="5" s="1"/>
  <c r="R249" i="5"/>
  <c r="R226" i="5" s="1"/>
  <c r="J249" i="5"/>
  <c r="BE249" i="5" s="1"/>
  <c r="BK249" i="5"/>
  <c r="BK226" i="5" s="1"/>
  <c r="J226" i="5" s="1"/>
  <c r="J66" i="5" s="1"/>
  <c r="P249" i="5"/>
  <c r="P226" i="5" s="1"/>
  <c r="T249" i="5"/>
  <c r="T226" i="5" s="1"/>
  <c r="R137" i="2"/>
  <c r="R117" i="2" s="1"/>
  <c r="P137" i="2"/>
  <c r="P117" i="2" s="1"/>
  <c r="J137" i="2"/>
  <c r="BE137" i="2" s="1"/>
  <c r="T137" i="2"/>
  <c r="T117" i="2" s="1"/>
  <c r="BK137" i="2"/>
  <c r="BK117" i="2" s="1"/>
  <c r="J117" i="2" s="1"/>
  <c r="J64" i="2" s="1"/>
  <c r="H175" i="2"/>
  <c r="P172" i="2"/>
  <c r="R172" i="2"/>
  <c r="BK172" i="2"/>
  <c r="T172" i="2"/>
  <c r="J172" i="2"/>
  <c r="BE172" i="2" s="1"/>
  <c r="BK298" i="2"/>
  <c r="J298" i="2" s="1"/>
  <c r="J70" i="2" s="1"/>
  <c r="BK82" i="6"/>
  <c r="J82" i="6" s="1"/>
  <c r="J60" i="6" s="1"/>
  <c r="BA54" i="1"/>
  <c r="W30" i="1" s="1"/>
  <c r="BB54" i="1"/>
  <c r="W31" i="1" s="1"/>
  <c r="BD54" i="1"/>
  <c r="W33" i="1" s="1"/>
  <c r="J33" i="6"/>
  <c r="AV59" i="1" s="1"/>
  <c r="AT59" i="1" s="1"/>
  <c r="F33" i="6"/>
  <c r="AZ59" i="1" s="1"/>
  <c r="BC54" i="1"/>
  <c r="W32" i="1" s="1"/>
  <c r="T87" i="5" l="1"/>
  <c r="T86" i="5" s="1"/>
  <c r="BK87" i="5"/>
  <c r="BK86" i="5" s="1"/>
  <c r="J86" i="5" s="1"/>
  <c r="J59" i="5" s="1"/>
  <c r="P87" i="5"/>
  <c r="P86" i="5" s="1"/>
  <c r="AU58" i="1" s="1"/>
  <c r="F33" i="5"/>
  <c r="AZ58" i="1" s="1"/>
  <c r="R87" i="5"/>
  <c r="R86" i="5" s="1"/>
  <c r="J103" i="4"/>
  <c r="BE103" i="4" s="1"/>
  <c r="BK103" i="4"/>
  <c r="BK85" i="4" s="1"/>
  <c r="T103" i="4"/>
  <c r="T85" i="4" s="1"/>
  <c r="R103" i="4"/>
  <c r="R85" i="4" s="1"/>
  <c r="P103" i="4"/>
  <c r="P85" i="4" s="1"/>
  <c r="T146" i="4"/>
  <c r="T106" i="4" s="1"/>
  <c r="J146" i="4"/>
  <c r="BE146" i="4" s="1"/>
  <c r="R146" i="4"/>
  <c r="R106" i="4" s="1"/>
  <c r="P146" i="4"/>
  <c r="P106" i="4" s="1"/>
  <c r="BK146" i="4"/>
  <c r="BK106" i="4" s="1"/>
  <c r="J106" i="4" s="1"/>
  <c r="J62" i="4" s="1"/>
  <c r="R108" i="3"/>
  <c r="R83" i="3" s="1"/>
  <c r="R82" i="3" s="1"/>
  <c r="R81" i="3" s="1"/>
  <c r="J108" i="3"/>
  <c r="BE108" i="3" s="1"/>
  <c r="T108" i="3"/>
  <c r="T83" i="3" s="1"/>
  <c r="T82" i="3" s="1"/>
  <c r="T81" i="3" s="1"/>
  <c r="P108" i="3"/>
  <c r="P83" i="3" s="1"/>
  <c r="P82" i="3" s="1"/>
  <c r="P81" i="3" s="1"/>
  <c r="AU56" i="1" s="1"/>
  <c r="BK108" i="3"/>
  <c r="BK83" i="3" s="1"/>
  <c r="T194" i="2"/>
  <c r="T178" i="2" s="1"/>
  <c r="J194" i="2"/>
  <c r="BE194" i="2" s="1"/>
  <c r="P194" i="2"/>
  <c r="P178" i="2" s="1"/>
  <c r="BK194" i="2"/>
  <c r="BK178" i="2" s="1"/>
  <c r="J178" i="2" s="1"/>
  <c r="J66" i="2" s="1"/>
  <c r="R194" i="2"/>
  <c r="R178" i="2" s="1"/>
  <c r="T223" i="2"/>
  <c r="T197" i="2" s="1"/>
  <c r="R223" i="2"/>
  <c r="R197" i="2" s="1"/>
  <c r="J223" i="2"/>
  <c r="BE223" i="2" s="1"/>
  <c r="P223" i="2"/>
  <c r="P197" i="2" s="1"/>
  <c r="BK223" i="2"/>
  <c r="BK197" i="2" s="1"/>
  <c r="J197" i="2" s="1"/>
  <c r="J67" i="2" s="1"/>
  <c r="BK261" i="2"/>
  <c r="BK226" i="2" s="1"/>
  <c r="J226" i="2" s="1"/>
  <c r="J68" i="2" s="1"/>
  <c r="T261" i="2"/>
  <c r="T226" i="2" s="1"/>
  <c r="R261" i="2"/>
  <c r="R226" i="2" s="1"/>
  <c r="J261" i="2"/>
  <c r="BE261" i="2" s="1"/>
  <c r="P261" i="2"/>
  <c r="P226" i="2" s="1"/>
  <c r="J33" i="5"/>
  <c r="AV58" i="1" s="1"/>
  <c r="AT58" i="1" s="1"/>
  <c r="R175" i="2"/>
  <c r="R140" i="2" s="1"/>
  <c r="T175" i="2"/>
  <c r="T140" i="2" s="1"/>
  <c r="P175" i="2"/>
  <c r="P140" i="2" s="1"/>
  <c r="J175" i="2"/>
  <c r="BE175" i="2" s="1"/>
  <c r="BK175" i="2"/>
  <c r="BK140" i="2" s="1"/>
  <c r="J87" i="5"/>
  <c r="J60" i="5" s="1"/>
  <c r="BK81" i="6"/>
  <c r="J81" i="6"/>
  <c r="J30" i="6" s="1"/>
  <c r="AG59" i="1" s="1"/>
  <c r="AY54" i="1"/>
  <c r="J30" i="5"/>
  <c r="AG58" i="1" s="1"/>
  <c r="AX54" i="1"/>
  <c r="AW54" i="1"/>
  <c r="AK30" i="1" s="1"/>
  <c r="T84" i="4" l="1"/>
  <c r="T83" i="4" s="1"/>
  <c r="P84" i="4"/>
  <c r="P83" i="4" s="1"/>
  <c r="AU57" i="1" s="1"/>
  <c r="R84" i="4"/>
  <c r="R83" i="4" s="1"/>
  <c r="J33" i="4"/>
  <c r="AV57" i="1" s="1"/>
  <c r="AT57" i="1" s="1"/>
  <c r="F33" i="4"/>
  <c r="AZ57" i="1" s="1"/>
  <c r="J85" i="4"/>
  <c r="J61" i="4" s="1"/>
  <c r="BK84" i="4"/>
  <c r="J83" i="3"/>
  <c r="J61" i="3" s="1"/>
  <c r="BK82" i="3"/>
  <c r="F33" i="3"/>
  <c r="AZ56" i="1" s="1"/>
  <c r="J33" i="3"/>
  <c r="AV56" i="1" s="1"/>
  <c r="AT56" i="1" s="1"/>
  <c r="J33" i="2"/>
  <c r="AV55" i="1" s="1"/>
  <c r="AT55" i="1" s="1"/>
  <c r="T107" i="2"/>
  <c r="T91" i="2" s="1"/>
  <c r="R107" i="2"/>
  <c r="R91" i="2" s="1"/>
  <c r="P107" i="2"/>
  <c r="P91" i="2" s="1"/>
  <c r="AU55" i="1" s="1"/>
  <c r="F33" i="2"/>
  <c r="AZ55" i="1" s="1"/>
  <c r="J140" i="2"/>
  <c r="J65" i="2" s="1"/>
  <c r="BK107" i="2"/>
  <c r="J39" i="6"/>
  <c r="J39" i="5"/>
  <c r="J59" i="6"/>
  <c r="AN58" i="1"/>
  <c r="AN59" i="1"/>
  <c r="J84" i="4" l="1"/>
  <c r="J60" i="4" s="1"/>
  <c r="BK83" i="4"/>
  <c r="J83" i="4" s="1"/>
  <c r="J82" i="3"/>
  <c r="J60" i="3" s="1"/>
  <c r="BK81" i="3"/>
  <c r="J81" i="3" s="1"/>
  <c r="J107" i="2"/>
  <c r="J62" i="2" s="1"/>
  <c r="BK91" i="2"/>
  <c r="J91" i="2" s="1"/>
  <c r="J59" i="4" l="1"/>
  <c r="J30" i="4"/>
  <c r="H86" i="7"/>
  <c r="P86" i="7" s="1"/>
  <c r="J30" i="3"/>
  <c r="J59" i="3"/>
  <c r="J59" i="2"/>
  <c r="J30" i="2"/>
  <c r="AG57" i="1" l="1"/>
  <c r="AN57" i="1" s="1"/>
  <c r="J39" i="4"/>
  <c r="BK86" i="7"/>
  <c r="H90" i="7"/>
  <c r="R90" i="7" s="1"/>
  <c r="J86" i="7"/>
  <c r="BE86" i="7" s="1"/>
  <c r="H96" i="7"/>
  <c r="R96" i="7" s="1"/>
  <c r="R86" i="7"/>
  <c r="T86" i="7"/>
  <c r="H92" i="7"/>
  <c r="J92" i="7" s="1"/>
  <c r="BE92" i="7" s="1"/>
  <c r="AG56" i="1"/>
  <c r="AN56" i="1" s="1"/>
  <c r="J39" i="3"/>
  <c r="BK90" i="7"/>
  <c r="AG55" i="1"/>
  <c r="J39" i="2"/>
  <c r="J96" i="7" l="1"/>
  <c r="BE96" i="7" s="1"/>
  <c r="BK96" i="7"/>
  <c r="P90" i="7"/>
  <c r="P96" i="7"/>
  <c r="T96" i="7"/>
  <c r="P92" i="7"/>
  <c r="T90" i="7"/>
  <c r="J90" i="7"/>
  <c r="BE90" i="7" s="1"/>
  <c r="T92" i="7"/>
  <c r="BK92" i="7"/>
  <c r="BK81" i="7" s="1"/>
  <c r="J81" i="7" s="1"/>
  <c r="J60" i="7" s="1"/>
  <c r="R92" i="7"/>
  <c r="R81" i="7" s="1"/>
  <c r="R80" i="7" s="1"/>
  <c r="AN55" i="1"/>
  <c r="J33" i="7" l="1"/>
  <c r="AV60" i="1" s="1"/>
  <c r="AT60" i="1" s="1"/>
  <c r="P81" i="7"/>
  <c r="P80" i="7" s="1"/>
  <c r="AU60" i="1" s="1"/>
  <c r="AU54" i="1" s="1"/>
  <c r="T81" i="7"/>
  <c r="T80" i="7" s="1"/>
  <c r="F33" i="7"/>
  <c r="AZ60" i="1" s="1"/>
  <c r="AZ54" i="1" s="1"/>
  <c r="W29" i="1" s="1"/>
  <c r="BK80" i="7"/>
  <c r="J80" i="7" s="1"/>
  <c r="J59" i="7" s="1"/>
  <c r="AV54" i="1" l="1"/>
  <c r="AK29" i="1" s="1"/>
  <c r="J30" i="7"/>
  <c r="J39" i="7" s="1"/>
  <c r="AT54" i="1" l="1"/>
  <c r="AG60" i="1"/>
  <c r="AG54" i="1" s="1"/>
  <c r="AN60" i="1" l="1"/>
  <c r="AK26" i="1"/>
  <c r="AK35" i="1" s="1"/>
  <c r="AN54" i="1"/>
</calcChain>
</file>

<file path=xl/sharedStrings.xml><?xml version="1.0" encoding="utf-8"?>
<sst xmlns="http://schemas.openxmlformats.org/spreadsheetml/2006/main" count="5545" uniqueCount="950">
  <si>
    <t>Export Komplet</t>
  </si>
  <si>
    <t>VZ</t>
  </si>
  <si>
    <t>2.0</t>
  </si>
  <si>
    <t/>
  </si>
  <si>
    <t>False</t>
  </si>
  <si>
    <t>{306d2e6c-1653-40fd-891b-0a7fab912a79}</t>
  </si>
  <si>
    <t>&gt;&gt;  skryté sloupce  &lt;&lt;</t>
  </si>
  <si>
    <t>0,01</t>
  </si>
  <si>
    <t>21</t>
  </si>
  <si>
    <t>15</t>
  </si>
  <si>
    <t>REKAPITULACE STAVBY</t>
  </si>
  <si>
    <t>v ---  níže se nacházejí doplnkové a pomocné údaje k sestavám  --- v</t>
  </si>
  <si>
    <t>0,001</t>
  </si>
  <si>
    <t>Kód:</t>
  </si>
  <si>
    <t>2024-14</t>
  </si>
  <si>
    <t>Stavba:</t>
  </si>
  <si>
    <t>Rekonstrukce multifunkčního sálu v budově NZM - 2. etapa</t>
  </si>
  <si>
    <t>KSO:</t>
  </si>
  <si>
    <t>CC-CZ:</t>
  </si>
  <si>
    <t>Místo:</t>
  </si>
  <si>
    <t>Kostelní 1300/44, Praha 7</t>
  </si>
  <si>
    <t>Datum:</t>
  </si>
  <si>
    <t>19. 6. 2024</t>
  </si>
  <si>
    <t>Zadavatel:</t>
  </si>
  <si>
    <t>IČ:</t>
  </si>
  <si>
    <t>75075741</t>
  </si>
  <si>
    <t>NÁRODNÍ ZEMĚDĚLSKÉ MUZEUM PRAHA, KOSTELNÍ 44, P7</t>
  </si>
  <si>
    <t>DIČ:</t>
  </si>
  <si>
    <t>Zhotovitel:</t>
  </si>
  <si>
    <t xml:space="preserve"> </t>
  </si>
  <si>
    <t>Projektant:</t>
  </si>
  <si>
    <t>15939006</t>
  </si>
  <si>
    <t>ARCH TECH, K Noskovně 148, Praha 6</t>
  </si>
  <si>
    <t>True</t>
  </si>
  <si>
    <t>Zpracovatel:</t>
  </si>
  <si>
    <t>69655260</t>
  </si>
  <si>
    <t>Jiří Večerník, Wolkerova 1747/27, Jihlava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</si>
  <si>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</si>
  <si>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</si>
  <si>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</si>
  <si>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</si>
  <si>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</si>
  <si>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</si>
  <si>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</si>
  <si>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</si>
  <si>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</si>
  <si>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</si>
  <si>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</si>
  <si>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</si>
  <si>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</si>
  <si>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</si>
  <si>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</si>
  <si>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</si>
  <si>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</si>
  <si>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</si>
  <si>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</si>
  <si>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</si>
  <si>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</si>
  <si>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</si>
  <si>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</si>
  <si>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</si>
  <si>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</si>
  <si>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</si>
  <si>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</si>
  <si>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</si>
  <si>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</si>
  <si>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</si>
  <si>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</si>
  <si>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</si>
  <si>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</si>
  <si>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</si>
  <si>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</si>
  <si>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</si>
  <si>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</si>
  <si>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</si>
  <si>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</si>
  <si>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</si>
  <si>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</si>
  <si>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</si>
  <si>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ASŘ</t>
  </si>
  <si>
    <t>STA</t>
  </si>
  <si>
    <t>1</t>
  </si>
  <si>
    <t>{0effe669-1f7f-43e4-8349-726adbacfa92}</t>
  </si>
  <si>
    <t>2</t>
  </si>
  <si>
    <t>D.1.2</t>
  </si>
  <si>
    <t>Prostorová akustika</t>
  </si>
  <si>
    <t>{71984cd5-21ed-4404-96bc-be781291ffd2}</t>
  </si>
  <si>
    <t>D.1.4.1</t>
  </si>
  <si>
    <t>Zdravotní instalace</t>
  </si>
  <si>
    <t>{24b250b6-5c42-4d14-ab33-6cb92bba4a3b}</t>
  </si>
  <si>
    <t>D.1.4.2</t>
  </si>
  <si>
    <t>Silnoproud, slaboproud</t>
  </si>
  <si>
    <t>{eafde0fd-abf1-4f53-8700-b7d48f21f0af}</t>
  </si>
  <si>
    <t>D.1.4.3</t>
  </si>
  <si>
    <t>Audio vizuální technika</t>
  </si>
  <si>
    <t>{2833a860-dc6c-4401-a85c-27025a1e6f5c}</t>
  </si>
  <si>
    <t>VON</t>
  </si>
  <si>
    <t>{dc6061e7-ffe6-484f-9e6b-662c15e22ce8}</t>
  </si>
  <si>
    <t>KRYCÍ LIST SOUPISU PRACÍ</t>
  </si>
  <si>
    <t>Objekt:</t>
  </si>
  <si>
    <t>D.1.1 - ASŘ</t>
  </si>
  <si>
    <t>REKAPITULACE ČLENĚNÍ SOUPISU PRACÍ</t>
  </si>
  <si>
    <t>Kód dílu - Popis</t>
  </si>
  <si>
    <t>Cena celkem [CZK]</t>
  </si>
  <si>
    <t>-1</t>
  </si>
  <si>
    <t>HSV - Práce a dodávky HSV</t>
  </si>
  <si>
    <t xml:space="preserve">    9 - Ostatní konstrukce a práce, bourání</t>
  </si>
  <si>
    <t>PSV - Práce a dodávky PSV</t>
  </si>
  <si>
    <t xml:space="preserve">    762 - Konstrukce tesařské</t>
  </si>
  <si>
    <t xml:space="preserve">    763 - Konstrukce suché výstavby</t>
  </si>
  <si>
    <t xml:space="preserve">    766 - Konstrukce truhlářské</t>
  </si>
  <si>
    <t xml:space="preserve">    767 - Konstrukce zámečnické</t>
  </si>
  <si>
    <t xml:space="preserve">    775 - Podlahy skládané</t>
  </si>
  <si>
    <t xml:space="preserve">    776 - Podlahy povlakové</t>
  </si>
  <si>
    <t xml:space="preserve">    784 - Dokončovací práce - malby a tapety</t>
  </si>
  <si>
    <t>VRN - Vedlejší rozpočtové náklady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</si>
  <si>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</si>
  <si>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</si>
  <si>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</si>
  <si>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</si>
  <si>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</si>
  <si>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</si>
  <si>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</si>
  <si>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</si>
  <si>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</si>
  <si>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</si>
  <si>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</si>
  <si>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</si>
  <si>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</si>
  <si>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</si>
  <si>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</si>
  <si>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</si>
  <si>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</si>
  <si>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</si>
  <si>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</si>
  <si>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</si>
  <si>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952901114</t>
  </si>
  <si>
    <t>Vyčištění budov bytové a občanské výstavby při výšce podlaží přes 4 m</t>
  </si>
  <si>
    <t>m2</t>
  </si>
  <si>
    <t>CS ÚRS 2022 02</t>
  </si>
  <si>
    <t>4</t>
  </si>
  <si>
    <t>-1223763067</t>
  </si>
  <si>
    <t>PP</t>
  </si>
  <si>
    <t>Vyčištění budov nebo objektů před předáním do užívání budov bytové nebo občanské výstavby, světlé výšky podlaží přes 4 m</t>
  </si>
  <si>
    <t>Online PSC</t>
  </si>
  <si>
    <t>https://podminky.urs.cz/item/CS_URS_2022_02/952901114</t>
  </si>
  <si>
    <t>VV</t>
  </si>
  <si>
    <t>"m.č. 1.01" 73</t>
  </si>
  <si>
    <t>"m.č. 1.02" 22,5</t>
  </si>
  <si>
    <t>"m.č. 1.03" 6</t>
  </si>
  <si>
    <t>"m.č. 1.04" 23</t>
  </si>
  <si>
    <t>"m.č. 1.05" 20</t>
  </si>
  <si>
    <t>"m.č. 1.06" 140</t>
  </si>
  <si>
    <t>"m.č. 1.07" 146</t>
  </si>
  <si>
    <t>"m.č. 1.08" 47</t>
  </si>
  <si>
    <t>"šatna" 5,65*11,7</t>
  </si>
  <si>
    <t>Součet</t>
  </si>
  <si>
    <t>PSV</t>
  </si>
  <si>
    <t>Práce a dodávky PSV</t>
  </si>
  <si>
    <t>762</t>
  </si>
  <si>
    <t>Konstrukce tesařské</t>
  </si>
  <si>
    <t>762511138.CDC</t>
  </si>
  <si>
    <t>Podlahové kce podkladové z cementotřískových desek CETRIS tl 26 mm na broušených na pero a drážku lepených</t>
  </si>
  <si>
    <t>16</t>
  </si>
  <si>
    <t>-1577930376</t>
  </si>
  <si>
    <t>"v místě baru" 22,5</t>
  </si>
  <si>
    <t>3</t>
  </si>
  <si>
    <t>998762202</t>
  </si>
  <si>
    <t>Přesun hmot procentní pro kce tesařské v objektech v přes 6 do 12 m</t>
  </si>
  <si>
    <t>%</t>
  </si>
  <si>
    <t>-747131736</t>
  </si>
  <si>
    <t>Přesun hmot pro konstrukce tesařské stanovený procentní sazbou (%) z ceny vodorovná dopravní vzdálenost do 50 m v objektech výšky přes 6 do 12 m</t>
  </si>
  <si>
    <t>https://podminky.urs.cz/item/CS_URS_2022_02/998762202</t>
  </si>
  <si>
    <t>763</t>
  </si>
  <si>
    <t>Konstrukce suché výstavby</t>
  </si>
  <si>
    <t>763101816</t>
  </si>
  <si>
    <t>Vyřezání otvoru v SDK desce v příčce nebo předsazené stěně jednoduché opláštění přes 0,25 do 0,5 m2</t>
  </si>
  <si>
    <t>kus</t>
  </si>
  <si>
    <t>-824075201</t>
  </si>
  <si>
    <t>Vyřezání otvoru v sádrokartonové desce v příčkách nebo v předsazených stěnách s jednoduchým opláštěním velikosti otvoru přes 0,25 do 0,50 m2</t>
  </si>
  <si>
    <t>https://podminky.urs.cz/item/CS_URS_2022_02/763101816</t>
  </si>
  <si>
    <t>P</t>
  </si>
  <si>
    <t xml:space="preserve">Poznámka k položce:_x000D_
opláštění SDK příčky v. 500 mm v délce 5 m (po1m) - 5 kusů </t>
  </si>
  <si>
    <t>5</t>
  </si>
  <si>
    <t>763112951</t>
  </si>
  <si>
    <t>Vyspravení SDK příčky, předsazené stěny pl přes 0,25 do 0,5 m2 deska 1xA 12,5</t>
  </si>
  <si>
    <t>-211407595</t>
  </si>
  <si>
    <t>Vyspravení sádrokartonových příček nebo předsazených stěn plochy jednotlivě přes 0,25 do 0,50 m2 desky tl. 12,5 mm standardní A</t>
  </si>
  <si>
    <t>https://podminky.urs.cz/item/CS_URS_2022_02/763112951</t>
  </si>
  <si>
    <t>6</t>
  </si>
  <si>
    <t>763131911</t>
  </si>
  <si>
    <t>Zhotovení otvoru vel. do 0,1 m2 v SDK podhledu a podkroví s vyztužením profily</t>
  </si>
  <si>
    <t>-594849031</t>
  </si>
  <si>
    <t>Zhotovení otvorů v podhledech a podkrovích ze sádrokartonových desek pro prostupy (voda, elektro, topení, VZT), osvětlení, sprinklery, revizní klapky a dvířka včetně vyztužení profily, velikost do 0,10 m2</t>
  </si>
  <si>
    <t>https://podminky.urs.cz/item/CS_URS_2022_02/763131911</t>
  </si>
  <si>
    <t>"m.č. 1.04" 5</t>
  </si>
  <si>
    <t>"m.č. 1.06" 30</t>
  </si>
  <si>
    <t>"m.č. 1.07" 30</t>
  </si>
  <si>
    <t>"m.č. 1.08" 11</t>
  </si>
  <si>
    <t>7</t>
  </si>
  <si>
    <t>763132911</t>
  </si>
  <si>
    <t>Vyspravení SDK podhledu, podkroví pl přes 0,02 do 0,1 m2</t>
  </si>
  <si>
    <t>2084422945</t>
  </si>
  <si>
    <t>Vyspravení sádrokartonových podhledů nebo podkroví plochy jednotlivě přes 0,02 do 0,10 m2 desek všech typů</t>
  </si>
  <si>
    <t>https://podminky.urs.cz/item/CS_URS_2022_02/763132911</t>
  </si>
  <si>
    <t>8</t>
  </si>
  <si>
    <t>998763201</t>
  </si>
  <si>
    <t>Přesun hmot procentní pro dřevostavby v objektech v přes 6 do 12 m</t>
  </si>
  <si>
    <t>-1667788908</t>
  </si>
  <si>
    <t>Přesun hmot pro dřevostavby stanovený procentní sazbou (%) z ceny vodorovná dopravní vzdálenost do 50 m v objektech výšky přes 6 do 12 m</t>
  </si>
  <si>
    <t>https://podminky.urs.cz/item/CS_URS_2022_02/998763201</t>
  </si>
  <si>
    <t>766</t>
  </si>
  <si>
    <t>Konstrukce truhlářské</t>
  </si>
  <si>
    <t>766414212</t>
  </si>
  <si>
    <t>Montáž obložení stěn pl do 5 m2 panely z měkkého dřeva přes 0,60 do 1,50 m2</t>
  </si>
  <si>
    <t>-1093263936</t>
  </si>
  <si>
    <t>Montáž obložení stěn panely obkladovými plochy do 5 m2 z měkkého dřeva, plochy přes 0,60 do 1,50 m2</t>
  </si>
  <si>
    <t>https://podminky.urs.cz/item/CS_URS_2022_02/766414212</t>
  </si>
  <si>
    <t>"m.č. 1.05" 0,6*2</t>
  </si>
  <si>
    <t>10</t>
  </si>
  <si>
    <t>M</t>
  </si>
  <si>
    <t>606-M01</t>
  </si>
  <si>
    <t xml:space="preserve">Vodovzdorná deska Neobond </t>
  </si>
  <si>
    <t>32</t>
  </si>
  <si>
    <t>1151194498</t>
  </si>
  <si>
    <t>1,2*1,02 'Přepočtené koeficientem množství</t>
  </si>
  <si>
    <t>11</t>
  </si>
  <si>
    <t>I01</t>
  </si>
  <si>
    <t>SESTAVA BARU ATYP - KOMPLETNÍ PROVEDENÍ</t>
  </si>
  <si>
    <t>soubor</t>
  </si>
  <si>
    <t>167845336</t>
  </si>
  <si>
    <t>Poznámka k položce:_x000D_
VIZ samostatná dkumentace</t>
  </si>
  <si>
    <t>12</t>
  </si>
  <si>
    <t>I02A</t>
  </si>
  <si>
    <t>SESTAVA LAVIC S MŘÍŽKOU NAD RADIÁTORY - KOMPLETNÍ PROVEDENÍ</t>
  </si>
  <si>
    <t>-1083861672</t>
  </si>
  <si>
    <t>13</t>
  </si>
  <si>
    <t>I02B</t>
  </si>
  <si>
    <t>SAMOZAVLAŽOVACÍ TRUHLÍKY - KOMPLETNÍ PROVEDENÍ</t>
  </si>
  <si>
    <t>111531947</t>
  </si>
  <si>
    <t>14</t>
  </si>
  <si>
    <t>I03</t>
  </si>
  <si>
    <t>VITRÍNA ATYP - KOMPLETNÍ PROVEDENÍ</t>
  </si>
  <si>
    <t>-8448774</t>
  </si>
  <si>
    <t>T01/L</t>
  </si>
  <si>
    <t>Dřevěné dvoukřídlové dveře akustické - 1600 x 2700 mm + nadsvětlík, kompletní provedení včetně kování</t>
  </si>
  <si>
    <t>201056687</t>
  </si>
  <si>
    <t>Poznámka k položce:_x000D_
podropný popis viz výkres D.1.1.13</t>
  </si>
  <si>
    <t>T03</t>
  </si>
  <si>
    <t>Laminátová deska HPL s lemováním ABS - 560 x 430 x 20 mm, dodávka a montáž</t>
  </si>
  <si>
    <t>-1869190585</t>
  </si>
  <si>
    <t>17</t>
  </si>
  <si>
    <t>T20/P</t>
  </si>
  <si>
    <t>Dveře jednokřídlové zasouvací s pouzdrem - 800 x 2050 mm, kompletní provedení včetně kování</t>
  </si>
  <si>
    <t>-1411035192</t>
  </si>
  <si>
    <t>18</t>
  </si>
  <si>
    <t>T21</t>
  </si>
  <si>
    <t>Kuchyňská linka se spodními a horními skříňkami délky 1,8 m</t>
  </si>
  <si>
    <t>1737184790</t>
  </si>
  <si>
    <t>19</t>
  </si>
  <si>
    <t>998766202</t>
  </si>
  <si>
    <t>Přesun hmot procentní pro kce truhlářské v objektech v přes 6 do 12 m</t>
  </si>
  <si>
    <t>-539554846</t>
  </si>
  <si>
    <t>Přesun hmot pro konstrukce truhlářské stanovený procentní sazbou (%) z ceny vodorovná dopravní vzdálenost do 50 m v objektech výšky přes 6 do 12 m</t>
  </si>
  <si>
    <t>https://podminky.urs.cz/item/CS_URS_2022_02/998766202</t>
  </si>
  <si>
    <t>20</t>
  </si>
  <si>
    <t>998766292</t>
  </si>
  <si>
    <t>Příplatek k přesunu hmot procentní 766 za zvětšený přesun do 100 m</t>
  </si>
  <si>
    <t>-160226020</t>
  </si>
  <si>
    <t>Přesun hmot pro konstrukce truhlářské stanovený procentní sazbou (%) z ceny Příplatek k cenám za zvětšený přesun přes vymezenou největší dopravní vzdálenost do 100 m</t>
  </si>
  <si>
    <t>https://podminky.urs.cz/item/CS_URS_2022_02/998766292</t>
  </si>
  <si>
    <t>767</t>
  </si>
  <si>
    <t>Konstrukce zámečnické</t>
  </si>
  <si>
    <t>767-R01</t>
  </si>
  <si>
    <t xml:space="preserve">Úprava ovládání sklápěných oken - prodloužení ovládání a posun úchytu </t>
  </si>
  <si>
    <t>2032171497</t>
  </si>
  <si>
    <t>Poznámka k položce:_x000D_
z důvodu osazení akust. obkladů stěn pod okny</t>
  </si>
  <si>
    <t>22</t>
  </si>
  <si>
    <t>O06</t>
  </si>
  <si>
    <t>ROLETA., ELEKTRO POHON - 2420 x 2170 mm, kompletní provedení</t>
  </si>
  <si>
    <t>2161668</t>
  </si>
  <si>
    <t>23</t>
  </si>
  <si>
    <t>O07</t>
  </si>
  <si>
    <t>ROLETA., ELEKTRO POHON - 1050 x 2170 mm, kompletní provedení</t>
  </si>
  <si>
    <t>-225662931</t>
  </si>
  <si>
    <t>24</t>
  </si>
  <si>
    <t>Z06</t>
  </si>
  <si>
    <t>OCHRANA ROHŮ AL LIŠTOU, DL. 2M, BARVA KOMAXIT BÍLÝ - KOMPLETNÍ PROVEDENÍ</t>
  </si>
  <si>
    <t>1667640594</t>
  </si>
  <si>
    <t>25</t>
  </si>
  <si>
    <t>998767202</t>
  </si>
  <si>
    <t>Přesun hmot procentní pro zámečnické konstrukce v objektech v přes 6 do 12 m</t>
  </si>
  <si>
    <t>-848116763</t>
  </si>
  <si>
    <t>Přesun hmot pro zámečnické konstrukce stanovený procentní sazbou (%) z ceny vodorovná dopravní vzdálenost do 50 m v objektech výšky přes 6 do 12 m</t>
  </si>
  <si>
    <t>https://podminky.urs.cz/item/CS_URS_2022_02/998767202</t>
  </si>
  <si>
    <t>26</t>
  </si>
  <si>
    <t>998767292</t>
  </si>
  <si>
    <t>Příplatek k přesunu hmot procentní 767 za zvětšený přesun do 100 m</t>
  </si>
  <si>
    <t>1239455846</t>
  </si>
  <si>
    <t>Přesun hmot pro zámečnické konstrukce stanovený procentní sazbou (%) z ceny Příplatek k cenám za zvětšený přesun přes vymezenou největší dopravní vzdálenost do 100 m</t>
  </si>
  <si>
    <t>https://podminky.urs.cz/item/CS_URS_2022_02/998767292</t>
  </si>
  <si>
    <t>775</t>
  </si>
  <si>
    <t>Podlahy skládané</t>
  </si>
  <si>
    <t>27</t>
  </si>
  <si>
    <t>775591919</t>
  </si>
  <si>
    <t>Oprava podlah dřevěných - broušení celkové včetně tmelení</t>
  </si>
  <si>
    <t>1400329528</t>
  </si>
  <si>
    <t>Ostatní práce při opravách dřevěných podlah broušení podlah vlysových, palubkových, parketových nebo mozaikových celkové včetně tmelení s broušením hrubým, středním a jemným</t>
  </si>
  <si>
    <t>https://podminky.urs.cz/item/CS_URS_2022_02/775591919</t>
  </si>
  <si>
    <t>28</t>
  </si>
  <si>
    <t>775591920</t>
  </si>
  <si>
    <t>Oprava podlah dřevěných - vysátí povrchu</t>
  </si>
  <si>
    <t>-30172565</t>
  </si>
  <si>
    <t>Ostatní práce při opravách dřevěných podlah dokončovací vysátí</t>
  </si>
  <si>
    <t>https://podminky.urs.cz/item/CS_URS_2022_02/775591920</t>
  </si>
  <si>
    <t>29</t>
  </si>
  <si>
    <t>775591924</t>
  </si>
  <si>
    <t>Oprava podlah dřevěných - vrchní lak pro velmi vysokou zátěž</t>
  </si>
  <si>
    <t>-1802064459</t>
  </si>
  <si>
    <t>Ostatní práce při opravách dřevěných podlah lakování jednotlivé operace vrchní lak pro velmi vysokou zátěž (schodiště, taneční sály, restaurace apod.)</t>
  </si>
  <si>
    <t>https://podminky.urs.cz/item/CS_URS_2022_02/775591924</t>
  </si>
  <si>
    <t xml:space="preserve">Poznámka k položce:_x000D_
Provedení transparentním vysokozátěžovým PU lakem vodou ředitelným  – 1x základním Bona Clasic + Bona Traffic. </t>
  </si>
  <si>
    <t>30</t>
  </si>
  <si>
    <t>775591926</t>
  </si>
  <si>
    <t>Oprava podlah dřevěných - mezibroušení mezi vrstvami laku</t>
  </si>
  <si>
    <t>-1272781865</t>
  </si>
  <si>
    <t>Ostatní práce při opravách dřevěných podlah lakování jednotlivé operace mezibroušení mezi vrstvami laku</t>
  </si>
  <si>
    <t>https://podminky.urs.cz/item/CS_URS_2022_02/775591926</t>
  </si>
  <si>
    <t>31</t>
  </si>
  <si>
    <t>775-B01</t>
  </si>
  <si>
    <t>Odstranění olejových skvrn 100 x 100 mm z parketových podlah</t>
  </si>
  <si>
    <t>1339751504</t>
  </si>
  <si>
    <t>998775202</t>
  </si>
  <si>
    <t>Přesun hmot procentní pro podlahy dřevěné v objektech v přes 6 do 12 m</t>
  </si>
  <si>
    <t>-657652118</t>
  </si>
  <si>
    <t>Přesun hmot pro podlahy skládané stanovený procentní sazbou (%) z ceny vodorovná dopravní vzdálenost do 50 m v objektech výšky přes 6 do 12 m</t>
  </si>
  <si>
    <t>https://podminky.urs.cz/item/CS_URS_2022_02/998775202</t>
  </si>
  <si>
    <t>33</t>
  </si>
  <si>
    <t>998775292</t>
  </si>
  <si>
    <t>Příplatek k přesunu hmot procentní 775 za zvětšený přesun do 100 m</t>
  </si>
  <si>
    <t>-1892253320</t>
  </si>
  <si>
    <t>Přesun hmot pro podlahy skládané stanovený procentní sazbou (%) z ceny Příplatek k cenám za zvětšený přesun přes vymezenou největší dopravní vzdálenost do 100 m</t>
  </si>
  <si>
    <t>https://podminky.urs.cz/item/CS_URS_2022_02/998775292</t>
  </si>
  <si>
    <t>776</t>
  </si>
  <si>
    <t>Podlahy povlakové</t>
  </si>
  <si>
    <t>34</t>
  </si>
  <si>
    <t>776111117</t>
  </si>
  <si>
    <t>Broušení stávajícího podkladu povlakových podlah diamantovým kotoučem</t>
  </si>
  <si>
    <t>-150309580</t>
  </si>
  <si>
    <t>Příprava podkladu broušení podlah stávajícího podkladu pro odstranění nerovností (diamantovým kotoučem)</t>
  </si>
  <si>
    <t>https://podminky.urs.cz/item/CS_URS_2022_02/776111117</t>
  </si>
  <si>
    <t>35</t>
  </si>
  <si>
    <t>776141122</t>
  </si>
  <si>
    <t>Stěrka podlahová nivelační pro vyrovnání podkladu povlakových podlah pevnosti 30 MPa tl přes 3 do 5 mm</t>
  </si>
  <si>
    <t>886530523</t>
  </si>
  <si>
    <t>Příprava podkladu vyrovnání samonivelační stěrkou podlah min.pevnosti 30 MPa, tloušťky přes 3 do 5 mm</t>
  </si>
  <si>
    <t>https://podminky.urs.cz/item/CS_URS_2022_02/776141122</t>
  </si>
  <si>
    <t>36</t>
  </si>
  <si>
    <t>776201812</t>
  </si>
  <si>
    <t>Demontáž lepených povlakových podlah s podložkou ručně</t>
  </si>
  <si>
    <t>-1005455279</t>
  </si>
  <si>
    <t>Demontáž povlakových podlahovin lepených ručně s podložkou</t>
  </si>
  <si>
    <t>https://podminky.urs.cz/item/CS_URS_2022_02/776201812</t>
  </si>
  <si>
    <t>37</t>
  </si>
  <si>
    <t>776232111</t>
  </si>
  <si>
    <t>Lepení lamel a čtverců z vinylu 2-složkovým lepidlem</t>
  </si>
  <si>
    <t>-2031368643</t>
  </si>
  <si>
    <t>Montáž podlahovin z vinylu lepením lamel nebo čtverců 2-složkovým lepidlem (do vlhkých prostor)</t>
  </si>
  <si>
    <t>https://podminky.urs.cz/item/CS_URS_2022_02/776232111</t>
  </si>
  <si>
    <t>38</t>
  </si>
  <si>
    <t>28411057</t>
  </si>
  <si>
    <t>dílce vinylové samoležící tl 5,0mm, nášlapná vrstva 0,70mm, úprava PUR, zátěž 23/34/43, otlak 0,05mm, R10, třída otěru T, hořlavost Bfl S1, bez ftalátů</t>
  </si>
  <si>
    <t>-1714217298</t>
  </si>
  <si>
    <t>Poznámka k položce:_x000D_
např. PERFORM 70 Calais ve variantě odpovídající cca velikosti vlysů v MF sále</t>
  </si>
  <si>
    <t>101,5*1,1 'Přepočtené koeficientem množství</t>
  </si>
  <si>
    <t>39</t>
  </si>
  <si>
    <t>776421312</t>
  </si>
  <si>
    <t>Montáž přechodových šroubovaných lišt</t>
  </si>
  <si>
    <t>m</t>
  </si>
  <si>
    <t>1376439495</t>
  </si>
  <si>
    <t>Montáž lišt přechodových šroubovaných</t>
  </si>
  <si>
    <t>https://podminky.urs.cz/item/CS_URS_2022_02/776421312</t>
  </si>
  <si>
    <t>1,6*2+0,9+3,5</t>
  </si>
  <si>
    <t>40</t>
  </si>
  <si>
    <t>59054153</t>
  </si>
  <si>
    <t>profil přechodový mezi kobercem a dlažbou, laminátovou nebo dřevěnou podlahou - nerez</t>
  </si>
  <si>
    <t>-741684309</t>
  </si>
  <si>
    <t>7,6*1,02 'Přepočtené koeficientem množství</t>
  </si>
  <si>
    <t>41</t>
  </si>
  <si>
    <t>998776202</t>
  </si>
  <si>
    <t>Přesun hmot procentní pro podlahy povlakové v objektech v přes 6 do 12 m</t>
  </si>
  <si>
    <t>-756233764</t>
  </si>
  <si>
    <t>Přesun hmot pro podlahy povlakové stanovený procentní sazbou (%) z ceny vodorovná dopravní vzdálenost do 50 m v objektech výšky přes 6 do 12 m</t>
  </si>
  <si>
    <t>https://podminky.urs.cz/item/CS_URS_2022_02/998776202</t>
  </si>
  <si>
    <t>42</t>
  </si>
  <si>
    <t>998776292</t>
  </si>
  <si>
    <t>Příplatek k přesunu hmot procentní 776 za zvětšený přesun do 100 m</t>
  </si>
  <si>
    <t>-1626257859</t>
  </si>
  <si>
    <t>Přesun hmot pro podlahy povlakové stanovený procentní sazbou (%) z ceny Příplatek k cenám za zvětšený přesun přes vymezenou největší dopravní vzdálenost do 100 m</t>
  </si>
  <si>
    <t>https://podminky.urs.cz/item/CS_URS_2022_02/998776292</t>
  </si>
  <si>
    <t>784</t>
  </si>
  <si>
    <t>Dokončovací práce - malby a tapety</t>
  </si>
  <si>
    <t>43</t>
  </si>
  <si>
    <t>784211103</t>
  </si>
  <si>
    <t>Dvojnásobné bílé malby ze směsí za mokra výborně oděruvzdorných v místnostech v přes 3,80 do 5,00 m</t>
  </si>
  <si>
    <t>CS ÚRS 2023 02</t>
  </si>
  <si>
    <t>1527633459</t>
  </si>
  <si>
    <t>Malby z malířských směsí oděruvzdorných za mokra dvojnásobné, bílé za mokra oděruvzdorné výborně v místnostech výšky přes 3,80 do 5,00 m</t>
  </si>
  <si>
    <t>https://podminky.urs.cz/item/CS_URS_2023_02/784211103</t>
  </si>
  <si>
    <t>Poznámka k položce:_x000D_
barva matná v odstínu lomená bílá – bude vybrán vzorek.</t>
  </si>
  <si>
    <t>44</t>
  </si>
  <si>
    <t>784211163</t>
  </si>
  <si>
    <t>Příplatek k cenám 2x maleb ze směsí za mokra oděruvzdorných za barevnou malbu středně sytého odstínu</t>
  </si>
  <si>
    <t>-637975330</t>
  </si>
  <si>
    <t>Malby z malířských směsí oděruvzdorných za mokra Příplatek k cenám dvojnásobných maleb za provádění barevné malby tónované na tónovacích automatech, v odstínu středně sytém</t>
  </si>
  <si>
    <t>https://podminky.urs.cz/item/CS_URS_2022_02/784211163</t>
  </si>
  <si>
    <t>Poznámka k položce:_x000D_
Malba stropu a stěn v m.č. 1.03 bude bílá – omyvatelná (např. Dulux, Jub…). Malba stěn v m.č. 1.01 a 1.02 světle okrová nebo zelená (tónovaná) dle vybraného vzorku na místě.</t>
  </si>
  <si>
    <t>stropy</t>
  </si>
  <si>
    <t>VRN</t>
  </si>
  <si>
    <t>Vedlejší rozpočtové náklady</t>
  </si>
  <si>
    <t>VRN9</t>
  </si>
  <si>
    <t>Ostatní náklady</t>
  </si>
  <si>
    <t>45</t>
  </si>
  <si>
    <t>091003000</t>
  </si>
  <si>
    <t>Ostatní náklady bez rozlišení</t>
  </si>
  <si>
    <t>1024</t>
  </si>
  <si>
    <t>-1376951781</t>
  </si>
  <si>
    <t xml:space="preserve">Poznámka k položce:_x000D_
- začištění stěn  v místech dotčených rekonstrukcí_x000D_
- opravení poškozených rohů apod._x000D_
- stavební a zednické přípomoce pro prostorovou akustiku, silnoproud, slaboproud a AV techniku (jedná se o vybourání prostupů, zazdění a začištění _x000D_
  s omítkou, stěrkou + malbou a barvou, stavbu lešení,  apod.)_x000D_
_x000D_
_x000D_
</t>
  </si>
  <si>
    <t>D.1.2 - Prostorová akustika</t>
  </si>
  <si>
    <t xml:space="preserve">    714 - Akustická a protiotřesová opatření</t>
  </si>
  <si>
    <t>714</t>
  </si>
  <si>
    <t>Akustická a protiotřesová opatření</t>
  </si>
  <si>
    <t>714.01</t>
  </si>
  <si>
    <t xml:space="preserve">SPAP - solitérní podstropní akustické prvky - cca 1200 x1400 mm, kompletní provedení </t>
  </si>
  <si>
    <t>-1776507606</t>
  </si>
  <si>
    <t>Poznámka k položce:_x000D_
viz výkresy D.1.1.01, D.1.1.02</t>
  </si>
  <si>
    <t>714.02</t>
  </si>
  <si>
    <t xml:space="preserve">SPAP-P - solitérní podstropní akustické prvky - cca 1200 x1400 mm, kompletní provedení </t>
  </si>
  <si>
    <t>-375808778</t>
  </si>
  <si>
    <t>714.03</t>
  </si>
  <si>
    <t xml:space="preserve">ŠAO - širokopásmový akustický obklad stěn, kompletní provedení </t>
  </si>
  <si>
    <t>-1591384031</t>
  </si>
  <si>
    <t>714.04</t>
  </si>
  <si>
    <t xml:space="preserve">ŠAO-K - širokopásmový kombinovaný akustický obklad stěn, kompletní provedení </t>
  </si>
  <si>
    <t>394873623</t>
  </si>
  <si>
    <t>714.05</t>
  </si>
  <si>
    <t>Pojistné zavěšení akustických šestiúhelníků</t>
  </si>
  <si>
    <t>447045078</t>
  </si>
  <si>
    <t>Poznámka k položce:_x000D_
Popis provedení:_x000D_
_x000D_
- osazení háčku s vrutem průměru 8 mm nebo očka do chemické kotvy do otvoru vyvrtaného a vyčištěného v ŽB stropu_x000D_
  (alternativně vrut s okem GS 8 do hmoždinky Fischer – SX PLUS 10x50 (zatížení v tahu 1,4 kN se zapuštěním do betonu)_x000D_
- osazení hmoždinky do ŽB stropní desky pro uchycení ocel. lanka _x000D_
- prostup lanka SDK přes plastovou průchodku vnitřního průměru 5 mm_x000D_
- v případě nemožnosti kotvit háček do ŽB desky, lanko přikotvit na stávající závěs např. VZT, který je kotven na chem. kotvu do žb trámků stropu_x000D_
- Detaily viz výkres D.1.1.03.</t>
  </si>
  <si>
    <t>714.06</t>
  </si>
  <si>
    <t xml:space="preserve">Naklonění solitérních podstropních akustických prvků  šestiúhelníkového tvaru do požadované polohy pro distribuci zvuku </t>
  </si>
  <si>
    <t>-1608810710</t>
  </si>
  <si>
    <t xml:space="preserve">Naklonění solitérních podstropních akustických prvků šestiúhelníkového tvaru do požadované polohy pro distribuci zvuku </t>
  </si>
  <si>
    <t>714.07</t>
  </si>
  <si>
    <t>Z01 - JACKEL 80/30/3 PRO ZAVĚŠENÍ AKUSTICKÉHO OBKLADU STĚN - KOMPLETNÍ PROVEDENÍ</t>
  </si>
  <si>
    <t>kg</t>
  </si>
  <si>
    <t>-2035889529</t>
  </si>
  <si>
    <t>(45,2+42)*1,15*4,82</t>
  </si>
  <si>
    <t>998714202</t>
  </si>
  <si>
    <t>Přesun hmot procentní pro akustická a protiotřesová opatření v objektech v do 12 m</t>
  </si>
  <si>
    <t>CS ÚRS 2021 01</t>
  </si>
  <si>
    <t>-1871862471</t>
  </si>
  <si>
    <t>Přesun hmot pro akustická a protiotřesová opatření stanovený procentní sazbou (%) z ceny vodorovná dopravní vzdálenost do 50 m v objektech výšky přes 6 do 12 m</t>
  </si>
  <si>
    <t>https://podminky.urs.cz/item/CS_URS_2021_01/998714202</t>
  </si>
  <si>
    <t>998714292</t>
  </si>
  <si>
    <t>Příplatek k přesunu hmot procentní 714 za zvětšený přesun do 100 m</t>
  </si>
  <si>
    <t>-1227524439</t>
  </si>
  <si>
    <t>Přesun hmot pro akustická a protiotřesová opatření stanovený procentní sazbou (%) z ceny Příplatek k cenám za zvětšený přesun přes vymezenou největší dopravní vzdálenost do 100 m</t>
  </si>
  <si>
    <t>https://podminky.urs.cz/item/CS_URS_2022_02/998714292</t>
  </si>
  <si>
    <t>D.1.4.1 - Zdravotní instalace</t>
  </si>
  <si>
    <t xml:space="preserve">    721 - Zdravotechnika - vnitřní kanalizace</t>
  </si>
  <si>
    <t xml:space="preserve">    722 - Zdravotechnika - vnitřní vodovod</t>
  </si>
  <si>
    <t xml:space="preserve">    725 - Zdravotechnika - zařizovací předměty</t>
  </si>
  <si>
    <t>721</t>
  </si>
  <si>
    <t>Zdravotechnika - vnitřní kanalizace</t>
  </si>
  <si>
    <t>721174042</t>
  </si>
  <si>
    <t>Potrubí kanalizační z PP připojovací systém HT DN 40</t>
  </si>
  <si>
    <t>721174043</t>
  </si>
  <si>
    <t>Potrubí kanalizační z PP připojovací systém HT DN 50</t>
  </si>
  <si>
    <t>721194104</t>
  </si>
  <si>
    <t>Vyvedení a upevnění odpadních výpustek DN 40</t>
  </si>
  <si>
    <t>R</t>
  </si>
  <si>
    <t>Rozpojení stávajícího kanalizačního potrubví DN50 a vsazení odbočky DN40</t>
  </si>
  <si>
    <t>721290111</t>
  </si>
  <si>
    <t>Zkouška těsnosti potrubí kanalizace vodou do DN 125</t>
  </si>
  <si>
    <t>722181213</t>
  </si>
  <si>
    <t>Ochrana kanalizačního potrubí přilepenými termoizolačními trubicemi z PE tl do 6 mm DN přes 32 mm</t>
  </si>
  <si>
    <t>R.1</t>
  </si>
  <si>
    <t>Propojení  stávajícího potrubí plastového kanalizačního</t>
  </si>
  <si>
    <t>ks</t>
  </si>
  <si>
    <t>Propojení stávajícího potrubí plastového kanalizačního</t>
  </si>
  <si>
    <t>998721202</t>
  </si>
  <si>
    <t>Přesun hmot procentní pro vnitřní kanalizace v objektech v přes 6 do 12 m</t>
  </si>
  <si>
    <t>81063839</t>
  </si>
  <si>
    <t>Přesun hmot pro vnitřní kanalizace stanovený procentní sazbou (%) z ceny vodorovná dopravní vzdálenost do 50 m v objektech výšky přes 6 do 12 m</t>
  </si>
  <si>
    <t>https://podminky.urs.cz/item/CS_URS_2022_02/998721202</t>
  </si>
  <si>
    <t>998721292</t>
  </si>
  <si>
    <t>Příplatek k přesunu hmot procentní 721 za zvětšený přesun do 100 m</t>
  </si>
  <si>
    <t>1564514476</t>
  </si>
  <si>
    <t>Přesun hmot pro vnitřní kanalizace stanovený procentní sazbou (%) z ceny Příplatek k cenám za zvětšený přesun přes vymezenou největší dopravní vzdálenost do 100 m</t>
  </si>
  <si>
    <t>https://podminky.urs.cz/item/CS_URS_2022_02/998721292</t>
  </si>
  <si>
    <t>722</t>
  </si>
  <si>
    <t>Zdravotechnika - vnitřní vodovod</t>
  </si>
  <si>
    <t>722174002</t>
  </si>
  <si>
    <t>Potrubí vodovodní plastové PPRCT svar polyfuze PN 16 D 20 x 2,3 mm</t>
  </si>
  <si>
    <t>722174004</t>
  </si>
  <si>
    <t>Potrubí vodovodní plastové PPR CTsvar polyfuze PN 16 D 32 x 3,6 mm</t>
  </si>
  <si>
    <t>722181231</t>
  </si>
  <si>
    <t>Ochrana vodovodního potrubí přilepenými termoizolačními trubicemi z PE tl do 13 mm DN do 22 mm</t>
  </si>
  <si>
    <t>722181252</t>
  </si>
  <si>
    <t>Ochrana vodovodního potrubí přilepenými termoizolačními trubicemi z PE tl do 25 mm DN do 45 mm</t>
  </si>
  <si>
    <t>722181251</t>
  </si>
  <si>
    <t>Ochrana vodovodního potrubí přilepenými termoizolačními trubicemi z PE tl do 25 mm DN do 22 mm</t>
  </si>
  <si>
    <t>722190401</t>
  </si>
  <si>
    <t>Vyvedení a upevnění výpustku do DN 25</t>
  </si>
  <si>
    <t>722232044</t>
  </si>
  <si>
    <t>Kohout kulový přímý G 3/4  do 185°C vnitřní závit, s výpustí</t>
  </si>
  <si>
    <t>Kohout kulový přímý G 3/4 do 185°C vnitřní závit, s výpustí</t>
  </si>
  <si>
    <t>722224121</t>
  </si>
  <si>
    <t>Ventil odvodňovací G 1/2 s jedním závitem</t>
  </si>
  <si>
    <t>722263251</t>
  </si>
  <si>
    <t>Vodoměr bytový  teplá voda G 3/4 , závitový, dálkový přenos dat</t>
  </si>
  <si>
    <t>Vodoměr bytový teplá voda G 3/4 , závitový, dálkový přenos dat</t>
  </si>
  <si>
    <t>722263251.1</t>
  </si>
  <si>
    <t>Vodoměr bytový  studená voda G 3/4 , závitový, dálkový přenos dat</t>
  </si>
  <si>
    <t>Vodoměr bytový studená voda G 3/4 , závitový, dálkový přenos dat</t>
  </si>
  <si>
    <t>725980123</t>
  </si>
  <si>
    <t>Dvířka 30/30 nerez</t>
  </si>
  <si>
    <t>722290226</t>
  </si>
  <si>
    <t>Zkouška těsnosti vodovodního potrubí závitového do DN 50</t>
  </si>
  <si>
    <t>722290234</t>
  </si>
  <si>
    <t>Proplach a dezinfekce vodovodního potrubí do DN 80</t>
  </si>
  <si>
    <t>R.2</t>
  </si>
  <si>
    <t>Rozpojení stávajícího vodovodního potrubví PPR   DN32 a vsazení vodoměru</t>
  </si>
  <si>
    <t>Rozpojení stávajícího vodovodního potrubví PPR DN32 a vsazení vodoměru</t>
  </si>
  <si>
    <t>R.3</t>
  </si>
  <si>
    <t>Rozpojení stávajícího vodovodního potrubví PPR  a vsazení odbočky DN20</t>
  </si>
  <si>
    <t>46</t>
  </si>
  <si>
    <t>Rozpojení stávajícího vodovodního potrubví PPR a vsazení odbočky DN20</t>
  </si>
  <si>
    <t>R.4</t>
  </si>
  <si>
    <t>Vsazení uzávěru do stávajícího potrubí</t>
  </si>
  <si>
    <t>48</t>
  </si>
  <si>
    <t>R.5</t>
  </si>
  <si>
    <t>Vyhledávací sonda stávajícího poptrubí</t>
  </si>
  <si>
    <t>50</t>
  </si>
  <si>
    <t>998722202</t>
  </si>
  <si>
    <t>Přesun hmot procentní pro vnitřní vodovod v objektech v přes 6 do 12 m</t>
  </si>
  <si>
    <t>-172884050</t>
  </si>
  <si>
    <t>Přesun hmot pro vnitřní vodovod stanovený procentní sazbou (%) z ceny vodorovná dopravní vzdálenost do 50 m v objektech výšky přes 6 do 12 m</t>
  </si>
  <si>
    <t>https://podminky.urs.cz/item/CS_URS_2022_02/998722202</t>
  </si>
  <si>
    <t>998722292</t>
  </si>
  <si>
    <t>Příplatek k přesunu hmot procentní 722 za zvětšený přesun do 100 m</t>
  </si>
  <si>
    <t>-1492479684</t>
  </si>
  <si>
    <t>Přesun hmot pro vnitřní vodovod stanovený procentní sazbou (%) z ceny Příplatek k cenám za zvětšený přesun přes vymezenou největší dopravní vzdálenost do 100 m</t>
  </si>
  <si>
    <t>https://podminky.urs.cz/item/CS_URS_2022_02/998722292</t>
  </si>
  <si>
    <t>725</t>
  </si>
  <si>
    <t>Zdravotechnika - zařizovací předměty</t>
  </si>
  <si>
    <t>725813111</t>
  </si>
  <si>
    <t>Ventil rohový bez připojovací trubičky nebo flexi hadičky G 1/2</t>
  </si>
  <si>
    <t>52</t>
  </si>
  <si>
    <t>725821325</t>
  </si>
  <si>
    <t>Baterie dřezové stojánkové  bezdotyková elektronická s pákou pro nastavení teploty, 24 V, napájecí zdroj 230V/24V</t>
  </si>
  <si>
    <t>54</t>
  </si>
  <si>
    <t>Baterie dřezové stojánkové bezdotyková elektronická s pákou pro nastavení teploty, 24 V, napájecí zdroj 230V/24V</t>
  </si>
  <si>
    <t>725821325.1</t>
  </si>
  <si>
    <t>Baterie dřezové stojánkové  páková, chrom</t>
  </si>
  <si>
    <t>56</t>
  </si>
  <si>
    <t>Baterie dřezové stojánkové páková, chrom</t>
  </si>
  <si>
    <t>725862103</t>
  </si>
  <si>
    <t>Zápachová uzávěrka pro dřezy DN 40/50</t>
  </si>
  <si>
    <t>58</t>
  </si>
  <si>
    <t>998725202</t>
  </si>
  <si>
    <t>Přesun hmot procentní pro zařizovací předměty v objektech v přes 6 do 12 m</t>
  </si>
  <si>
    <t>-646182537</t>
  </si>
  <si>
    <t>Přesun hmot pro zařizovací předměty stanovený procentní sazbou (%) z ceny vodorovná dopravní vzdálenost do 50 m v objektech výšky přes 6 do 12 m</t>
  </si>
  <si>
    <t>https://podminky.urs.cz/item/CS_URS_2022_02/998725202</t>
  </si>
  <si>
    <t>998725292</t>
  </si>
  <si>
    <t>Příplatek k přesunu hmot procentní 725 za zvětšený přesun do 100 m</t>
  </si>
  <si>
    <t>983630445</t>
  </si>
  <si>
    <t>Přesun hmot pro zařizovací předměty stanovený procentní sazbou (%) z ceny Příplatek k cenám za zvětšený přesun přes vymezenou největší dopravní vzdálenost do 100 m</t>
  </si>
  <si>
    <t>https://podminky.urs.cz/item/CS_URS_2022_02/998725292</t>
  </si>
  <si>
    <t>D.1.4.2 - Silnoproud, slaboproud</t>
  </si>
  <si>
    <t xml:space="preserve">    740 - Elektromontáže - zkoušky a revize</t>
  </si>
  <si>
    <t xml:space="preserve">    742 - Elektroinstalace - strukturovaná kabeláž (PC) a HDMI</t>
  </si>
  <si>
    <t xml:space="preserve">    744 - Elektromontáže - rozvody vodičů měděných</t>
  </si>
  <si>
    <t xml:space="preserve">    747 - Elektromontáže - kompletace rozvodů</t>
  </si>
  <si>
    <t xml:space="preserve">    748 - Elektromontáže - osvětlovací zařízení a svítidla</t>
  </si>
  <si>
    <t xml:space="preserve">    749 - Elektromontáže - ostatní práce a konstrukce</t>
  </si>
  <si>
    <t>740</t>
  </si>
  <si>
    <t>Elektromontáže - zkoušky a revize</t>
  </si>
  <si>
    <t>740.01</t>
  </si>
  <si>
    <t>Revize kompletní elektroinstalace v plném rozsahu MF Sálu, včetně rozvodů a instalace, provedené v 1.etapě</t>
  </si>
  <si>
    <t>-881378208</t>
  </si>
  <si>
    <t>742</t>
  </si>
  <si>
    <t>Elektroinstalace - strukturovaná kabeláž (PC) a HDMI</t>
  </si>
  <si>
    <t>742.01</t>
  </si>
  <si>
    <t>Schwitch pro 24 vývodů - dodávka a montáž</t>
  </si>
  <si>
    <t>100</t>
  </si>
  <si>
    <t xml:space="preserve">Poznámka k položce:_x000D_
Požadovaná specifikace:_x000D_
_x000D_
- 24 portů s 4x SFP+, osazené SFP+ moduly! (LC SM 1310nm)_x000D_
- 24 port 1GB LAN, PoE+ porty (souhrný výkon pro PoE min. 190W)_x000D_
- 4x SFP+, osazené  SFP+ moduly! (LC SM 1310nm)_x000D_
- Podpora stohování, VLAN, L3, DHCP snooping_x000D_
- Rozměry: 1U, hloubka do 30 cm. _x000D_
- např. jako Cisco CBS350-24P-4X._x000D_
</t>
  </si>
  <si>
    <t>742.02</t>
  </si>
  <si>
    <t>Kabel UTP Cat.6A PVC, 4x2x0,5 - vnitřní</t>
  </si>
  <si>
    <t>102</t>
  </si>
  <si>
    <t>742.03</t>
  </si>
  <si>
    <t>Kabel UTP Cat.5e PVC, 4x2x0,5 - vnitřní</t>
  </si>
  <si>
    <t>104</t>
  </si>
  <si>
    <t>742.04</t>
  </si>
  <si>
    <t>Zásuvka UTP 2xRJ45 (s automat. krytkou) - pod omítku</t>
  </si>
  <si>
    <t>106</t>
  </si>
  <si>
    <t>742.05</t>
  </si>
  <si>
    <t>Zásuvka UTP 2xRJ45 (s autom. krytkou) - na omítku nebo zabudovat do nábytku nebo do akustického obkladu</t>
  </si>
  <si>
    <t>108</t>
  </si>
  <si>
    <t>742.06</t>
  </si>
  <si>
    <t>Příprava pro vysílač WIFI - typ bude upřesněn investorem</t>
  </si>
  <si>
    <t>110</t>
  </si>
  <si>
    <t>Poznámka k položce:_x000D_
Dodávka a osazení vysílače - dodávka  investora</t>
  </si>
  <si>
    <t>742.07</t>
  </si>
  <si>
    <t>spínací modul s přepínacím relé do ústředny EPS</t>
  </si>
  <si>
    <t>112</t>
  </si>
  <si>
    <t>742.08</t>
  </si>
  <si>
    <t>proměření kabelů v celé montážní délce a konců v plném rozsahu MF Sálu, včetně rozvodů a instalace, provedené v 1.etapě</t>
  </si>
  <si>
    <t>114</t>
  </si>
  <si>
    <t>742.09</t>
  </si>
  <si>
    <t>krabice přístrojová do nábytku a akustické stěny</t>
  </si>
  <si>
    <t>116</t>
  </si>
  <si>
    <t>742.10</t>
  </si>
  <si>
    <t>elektronstalační lišta vkládací  40/20</t>
  </si>
  <si>
    <t>118</t>
  </si>
  <si>
    <t>elektronstalační lišta vkládací 40/20</t>
  </si>
  <si>
    <t>742.11</t>
  </si>
  <si>
    <t>elektronstalační trubka plast P29</t>
  </si>
  <si>
    <t>120</t>
  </si>
  <si>
    <t>742.12</t>
  </si>
  <si>
    <t>Pomocná ocelová konstrukce</t>
  </si>
  <si>
    <t>122</t>
  </si>
  <si>
    <t>742.13</t>
  </si>
  <si>
    <t>Protipožární ucpávka</t>
  </si>
  <si>
    <t>124</t>
  </si>
  <si>
    <t>742.14</t>
  </si>
  <si>
    <t>Pomocný instalační materiál, hmoždinky, spony, příchytky</t>
  </si>
  <si>
    <t>126</t>
  </si>
  <si>
    <t>742.15</t>
  </si>
  <si>
    <t>drobný spoj. a upev. materiál</t>
  </si>
  <si>
    <t>128</t>
  </si>
  <si>
    <t>744</t>
  </si>
  <si>
    <t>Elektromontáže - rozvody vodičů měděných</t>
  </si>
  <si>
    <t>744.01</t>
  </si>
  <si>
    <t>kabel CYKY 3Cx2,5</t>
  </si>
  <si>
    <t>744.02</t>
  </si>
  <si>
    <t>kabel CYKY 5Cx1,5</t>
  </si>
  <si>
    <t>744.03</t>
  </si>
  <si>
    <t>kabel CYKY 3Cx1,5</t>
  </si>
  <si>
    <t>744.04</t>
  </si>
  <si>
    <t>kabel CYKY 2Ax2,5</t>
  </si>
  <si>
    <t>744.05</t>
  </si>
  <si>
    <t>kabel CYKY 2Ax1,5</t>
  </si>
  <si>
    <t>744.06</t>
  </si>
  <si>
    <t>UTP 5X2X0,5 Cat5e</t>
  </si>
  <si>
    <t>744.07</t>
  </si>
  <si>
    <t>JYSTY 4x2x0,8</t>
  </si>
  <si>
    <t>744.08</t>
  </si>
  <si>
    <t>PRAFLADUR P60-R B2caS1d1</t>
  </si>
  <si>
    <t>744.09</t>
  </si>
  <si>
    <t>vodič CYY  4 zž</t>
  </si>
  <si>
    <t>vodič CYY 4 zž</t>
  </si>
  <si>
    <t>744.10</t>
  </si>
  <si>
    <t>Poznámka k položce:_x000D_
SILNOPROUD - kabely a vodiče celkem bez DPH</t>
  </si>
  <si>
    <t>747</t>
  </si>
  <si>
    <t>Elektromontáže - kompletace rozvodů</t>
  </si>
  <si>
    <t>747.01</t>
  </si>
  <si>
    <t>DALI řídící jednotka</t>
  </si>
  <si>
    <t>-1645104642</t>
  </si>
  <si>
    <t>747.02</t>
  </si>
  <si>
    <t>DALI ovládací dotykový panel</t>
  </si>
  <si>
    <t>1493394906</t>
  </si>
  <si>
    <t>747.03</t>
  </si>
  <si>
    <t>DALI tlačítkový ovladač čtyřkanálový</t>
  </si>
  <si>
    <t>209020561</t>
  </si>
  <si>
    <t>747.04</t>
  </si>
  <si>
    <t>Jistič 80/3f/char.B - 10kA  do rozvaděče R2S2</t>
  </si>
  <si>
    <t>-1150978815</t>
  </si>
  <si>
    <t>Jistič 80/3f/char.B - 10kA do rozvaděče R2S2</t>
  </si>
  <si>
    <t>747.05</t>
  </si>
  <si>
    <t>Jistič 25/3f/char.B - 10kA  do rozvaděče R2S2/1</t>
  </si>
  <si>
    <t>440955872</t>
  </si>
  <si>
    <t>Jistič 25/3f/char.B - 10kA do rozvaděče R2S2/1</t>
  </si>
  <si>
    <t>747.06</t>
  </si>
  <si>
    <t>Elektroměr 80A, 3f, na DIN lištu,   do rozvaděče R2S2</t>
  </si>
  <si>
    <t>-1840481452</t>
  </si>
  <si>
    <t>Elektroměr 80A, 3f, na DIN lištu, do rozvaděče R2S2</t>
  </si>
  <si>
    <t>747.07</t>
  </si>
  <si>
    <t>Elektroměr 63A, 3f, na DIN lištu,   do rozvaděče R2S2/1</t>
  </si>
  <si>
    <t>512476198</t>
  </si>
  <si>
    <t>Elektroměr 63A, 3f, na DIN lištu, do rozvaděče R2S2/1</t>
  </si>
  <si>
    <t>747.08</t>
  </si>
  <si>
    <t>Elektroměr 25A, 3f, na DIN lištu,   do rozvaděče R01</t>
  </si>
  <si>
    <t>-441790041</t>
  </si>
  <si>
    <t>Elektroměr 25A, 3f, na DIN lištu, do rozvaděče R01</t>
  </si>
  <si>
    <t>747.09</t>
  </si>
  <si>
    <t>spínač-01, 10A, 250V, pod omítku</t>
  </si>
  <si>
    <t>1579015702</t>
  </si>
  <si>
    <t>747.10</t>
  </si>
  <si>
    <t>stmívač, 10A, 250V, pod omítku</t>
  </si>
  <si>
    <t>1538564919</t>
  </si>
  <si>
    <t>747.11</t>
  </si>
  <si>
    <t>zásuvka jednonásobná 16A, 230V, IP20, na omítku nebo zabudovat do nábytku, do akustického obkladu, do sádrokartonu</t>
  </si>
  <si>
    <t>488959550</t>
  </si>
  <si>
    <t>747.12</t>
  </si>
  <si>
    <t>zásuvka jednonásobná 16A, 230V, IP44,  na omít.</t>
  </si>
  <si>
    <t>1267101378</t>
  </si>
  <si>
    <t>zásuvka jednonásobná 16A, 230V, IP44, na omít.</t>
  </si>
  <si>
    <t>747.13</t>
  </si>
  <si>
    <t>krabice protahovací</t>
  </si>
  <si>
    <t>-2141042889</t>
  </si>
  <si>
    <t>747.14</t>
  </si>
  <si>
    <t>krabice svorkovnicová hluboká</t>
  </si>
  <si>
    <t>-604879103</t>
  </si>
  <si>
    <t>747.15</t>
  </si>
  <si>
    <t>krabice přístrojová hluboká</t>
  </si>
  <si>
    <t>1590322545</t>
  </si>
  <si>
    <t>747.16</t>
  </si>
  <si>
    <t>krabice přístrojová do SDK, nábytku a akustické stěny</t>
  </si>
  <si>
    <t>-405027637</t>
  </si>
  <si>
    <t>747.17</t>
  </si>
  <si>
    <t>krabice svorkovnicová IP44</t>
  </si>
  <si>
    <t>1010563783</t>
  </si>
  <si>
    <t>747.18</t>
  </si>
  <si>
    <t>kabelový žlab FeZn KZI 60x50x0,75, včetně víka a podpěr</t>
  </si>
  <si>
    <t>656976086</t>
  </si>
  <si>
    <t>747.19</t>
  </si>
  <si>
    <t>kabelový žlab FeZn KZI 60x100x0,75, včetně víka a podpěr</t>
  </si>
  <si>
    <t>-1761885060</t>
  </si>
  <si>
    <t>747.20</t>
  </si>
  <si>
    <t>kabelový žlab FeZn KZI 60x200x0,75, včetně víka a podpěr</t>
  </si>
  <si>
    <t>1685015521</t>
  </si>
  <si>
    <t>47</t>
  </si>
  <si>
    <t>747.21</t>
  </si>
  <si>
    <t>kabelový žlab FeZn NKZI 60x50, s funkčností při požáru P90-R, včetně víka a podpěr</t>
  </si>
  <si>
    <t>459769049</t>
  </si>
  <si>
    <t>747.22</t>
  </si>
  <si>
    <t>elektronstalační lišta vkládací  120/60</t>
  </si>
  <si>
    <t>-921987605</t>
  </si>
  <si>
    <t>elektronstalační lišta vkládací 120/60</t>
  </si>
  <si>
    <t>49</t>
  </si>
  <si>
    <t>747.23</t>
  </si>
  <si>
    <t>elektronstalační lišta vkládací  40/40</t>
  </si>
  <si>
    <t>1121070017</t>
  </si>
  <si>
    <t>elektronstalační lišta vkládací 40/40</t>
  </si>
  <si>
    <t>747.24</t>
  </si>
  <si>
    <t>-2093663584</t>
  </si>
  <si>
    <t>51</t>
  </si>
  <si>
    <t>747.25</t>
  </si>
  <si>
    <t>elektronstalační lišta vkládací  20/20</t>
  </si>
  <si>
    <t>1528327386</t>
  </si>
  <si>
    <t>elektronstalační lišta vkládací 20/20</t>
  </si>
  <si>
    <t>747.26</t>
  </si>
  <si>
    <t>-1249645643</t>
  </si>
  <si>
    <t>53</t>
  </si>
  <si>
    <t>747.27</t>
  </si>
  <si>
    <t>elektronstalační trubka plast P23</t>
  </si>
  <si>
    <t>-160518918</t>
  </si>
  <si>
    <t>747.28</t>
  </si>
  <si>
    <t>Připojovací uzemňovací svorka</t>
  </si>
  <si>
    <t>1237451423</t>
  </si>
  <si>
    <t>55</t>
  </si>
  <si>
    <t>747.29</t>
  </si>
  <si>
    <t>-1314221847</t>
  </si>
  <si>
    <t>747.30</t>
  </si>
  <si>
    <t>776497495</t>
  </si>
  <si>
    <t>57</t>
  </si>
  <si>
    <t>747.31</t>
  </si>
  <si>
    <t>96</t>
  </si>
  <si>
    <t>747.32</t>
  </si>
  <si>
    <t>98</t>
  </si>
  <si>
    <t>748</t>
  </si>
  <si>
    <t>Elektromontáže - osvětlovací zařízení a svítidla</t>
  </si>
  <si>
    <t>59</t>
  </si>
  <si>
    <t>LP1</t>
  </si>
  <si>
    <t>LED PÁSEK V PULTU V KAFETERII, DÉLKA 6,5m, DODÁVKA VČETNĚ TRANSFORMÁTORU 230/12V, 16W/m, RCI min.90. Typ, délka a provedení pásku bude upřesněn s dodavatelem nábytku.</t>
  </si>
  <si>
    <t>60</t>
  </si>
  <si>
    <t>LP2</t>
  </si>
  <si>
    <t>LED PÁSEK V PULTU V KAFETERII, DÉLKA 4m, DODÁVKA VČETNĚ TRANSFORMÁTORU 230/12V, 16W/m, RCI min.90. Typ, délka a provedení pásku bude upřesněn s dodavatelem nábytku.</t>
  </si>
  <si>
    <t>61</t>
  </si>
  <si>
    <t>LP3</t>
  </si>
  <si>
    <t>LED PÁSEK pod horní skříňku V KAFETERII, DÉLKA 5,2m, dodávka včetně transformátoru 230/12V, 16W/m, RCI min.90. Typ, délka a provedení pásku bude upřesněn s dodavatelem nábytku.</t>
  </si>
  <si>
    <t>62</t>
  </si>
  <si>
    <t>LP4</t>
  </si>
  <si>
    <t>LED PÁSEK pod horní skříňku V KAFETERII, DÉLKA 2,2m, dodávka včetně transformátoru 230/12V, 16W/m, RCI min.90. Typ, délka a provedení pásku bude upřesněn s dodavatelem nábytku.</t>
  </si>
  <si>
    <t>63</t>
  </si>
  <si>
    <t>N3</t>
  </si>
  <si>
    <t>NOUZOVÉ OSVĚTLENÍ - SVÍTIDLO STROPNÍ ZAPUŠTĚNÉ - LED 3W, IP20, S OPTIKOU NA ÚNIKOVÉ CESTY, S LOKÁLNÍM ZÁLOŽNÍM ZDROJEM NA 1h, S AUTOTESTEM</t>
  </si>
  <si>
    <t>64</t>
  </si>
  <si>
    <t>X2</t>
  </si>
  <si>
    <t>MONT8Ź - SVÍTIDLO STROPNÍ ZÁVĚSNÉ - vzor Joffrey s válcovým stínidlem – svítidla nad barovým pultem</t>
  </si>
  <si>
    <t>493812606</t>
  </si>
  <si>
    <t>65</t>
  </si>
  <si>
    <t>748.07</t>
  </si>
  <si>
    <t>749</t>
  </si>
  <si>
    <t>Elektromontáže - ostatní práce a konstrukce</t>
  </si>
  <si>
    <t>66</t>
  </si>
  <si>
    <t>749.01</t>
  </si>
  <si>
    <t>prověření stávajícího stavu instalace silnoproudu a slaboproudu, provedené v 1.etapě, včetně proměření kabeláže pro účely zjištění funkčnosti, stavu rozvodů</t>
  </si>
  <si>
    <t>130</t>
  </si>
  <si>
    <t>67</t>
  </si>
  <si>
    <t>749.02</t>
  </si>
  <si>
    <t>přepojení jističů a jiných přístrojů v rozvaděči</t>
  </si>
  <si>
    <t>132</t>
  </si>
  <si>
    <t>68</t>
  </si>
  <si>
    <t>749.03</t>
  </si>
  <si>
    <t>přeložení a dopojení kabelu v délce 5m do přístroje</t>
  </si>
  <si>
    <t>134</t>
  </si>
  <si>
    <t>69</t>
  </si>
  <si>
    <t>749.04</t>
  </si>
  <si>
    <t>úprava koncových prvků (zalícování světel, zarovnání vypínačů, zásuvek, atd</t>
  </si>
  <si>
    <t>136</t>
  </si>
  <si>
    <t>70</t>
  </si>
  <si>
    <t>749.05</t>
  </si>
  <si>
    <t>přeložka stávajících kabelů vedených volně do nových kabelových žlabů - udaná délka svazku kabelů po 10ks kabelu do průměru 15mm</t>
  </si>
  <si>
    <t>138</t>
  </si>
  <si>
    <t>71</t>
  </si>
  <si>
    <t>749.06</t>
  </si>
  <si>
    <t>demontáž a zpětná montáž zapuštěného svítidla 600x600mm, včetně odpojení a připojení</t>
  </si>
  <si>
    <t>140</t>
  </si>
  <si>
    <t>72</t>
  </si>
  <si>
    <t>749.07</t>
  </si>
  <si>
    <t>přeložka (demont. a zpětná montáž) kabelu do 5x10</t>
  </si>
  <si>
    <t>142</t>
  </si>
  <si>
    <t>73</t>
  </si>
  <si>
    <t>749.08</t>
  </si>
  <si>
    <t>popis koncových prvků přístrojů, zásuvek silových a datových, vypínačů, jističů, portů atd čísly okruhů</t>
  </si>
  <si>
    <t>144</t>
  </si>
  <si>
    <t>74</t>
  </si>
  <si>
    <t>749.09</t>
  </si>
  <si>
    <t>trasování, přeložky, přepojení přístrojů, úpravy instalace silnoproudu a slaboproudu nespecifikované</t>
  </si>
  <si>
    <t>146</t>
  </si>
  <si>
    <t>75</t>
  </si>
  <si>
    <t>749.10</t>
  </si>
  <si>
    <t>zprovoznění, zaškolení obsluhy</t>
  </si>
  <si>
    <t>148</t>
  </si>
  <si>
    <t>76</t>
  </si>
  <si>
    <t>749.11</t>
  </si>
  <si>
    <t>stavební výpomoc-drážky, prostupy, úpravy sádrokartonu atd.</t>
  </si>
  <si>
    <t>152</t>
  </si>
  <si>
    <t>77</t>
  </si>
  <si>
    <t>749.12</t>
  </si>
  <si>
    <t>150</t>
  </si>
  <si>
    <t>Poznámka k položce:_x000D_
montáže, přeložky, demontáže celkem bez DPH</t>
  </si>
  <si>
    <t>D.1.4.3 - Audio vizuální technika</t>
  </si>
  <si>
    <t>M - Práce a dodávky M</t>
  </si>
  <si>
    <t xml:space="preserve">    21-M - Elektromontáže</t>
  </si>
  <si>
    <t>Práce a dodávky M</t>
  </si>
  <si>
    <t>21-M</t>
  </si>
  <si>
    <t>Elektromontáže</t>
  </si>
  <si>
    <t>AV.01</t>
  </si>
  <si>
    <t>Promítací plátno - změna pozice</t>
  </si>
  <si>
    <t>AV.02</t>
  </si>
  <si>
    <t>Promítací plátno - zprovoznění</t>
  </si>
  <si>
    <t>AV.03</t>
  </si>
  <si>
    <t>Laserový projektor - změna pozice</t>
  </si>
  <si>
    <t>AV.04</t>
  </si>
  <si>
    <t>Laserový projektor - zprovoznění</t>
  </si>
  <si>
    <t>AV.05</t>
  </si>
  <si>
    <t>Reproduktor do podhledu</t>
  </si>
  <si>
    <t>AV.06</t>
  </si>
  <si>
    <t>Anténní distribuce pro bezdrátové mikrofony</t>
  </si>
  <si>
    <t>AV.07</t>
  </si>
  <si>
    <t>Kamera PTZ</t>
  </si>
  <si>
    <t>AV.08</t>
  </si>
  <si>
    <t>LCD panel</t>
  </si>
  <si>
    <t>AV.09</t>
  </si>
  <si>
    <t>Příprava pro projektor ultrashort do kavárny</t>
  </si>
  <si>
    <t>AV.10</t>
  </si>
  <si>
    <t>Stojan pro AV techniku - instalace</t>
  </si>
  <si>
    <t>AV.11</t>
  </si>
  <si>
    <t>Mini PC pro infopanel do kavárny</t>
  </si>
  <si>
    <t>AV.12</t>
  </si>
  <si>
    <t>Jednotka pro bezdrátovou prezentaci</t>
  </si>
  <si>
    <t>AV.13</t>
  </si>
  <si>
    <t>WiFi přístupový bod pro AV</t>
  </si>
  <si>
    <t>AV.14</t>
  </si>
  <si>
    <t>Zónový zesilovač do kavárny</t>
  </si>
  <si>
    <t>AV.15</t>
  </si>
  <si>
    <t>Centrální AV matice se zesilovačema a integrovanou řídící jednotkou</t>
  </si>
  <si>
    <t>AV.16</t>
  </si>
  <si>
    <t>Zesilovač</t>
  </si>
  <si>
    <t>AV.17</t>
  </si>
  <si>
    <t>Ovládací panel s tlačítky - periferie řídící jednotky pro AV</t>
  </si>
  <si>
    <t>AV.18</t>
  </si>
  <si>
    <t>Jednotka pro přenos AV po UTP - vstupní</t>
  </si>
  <si>
    <t>AV.19</t>
  </si>
  <si>
    <t>Box pro přípojné místo</t>
  </si>
  <si>
    <t>AV.20</t>
  </si>
  <si>
    <t>Jednotka pro přenos AV po UTP - výstupní</t>
  </si>
  <si>
    <t>AV.21</t>
  </si>
  <si>
    <t>Datový přepínač pro AV po IP</t>
  </si>
  <si>
    <t>AV.22</t>
  </si>
  <si>
    <t>Bezdrátová mikrofonní sada se dvěma ručními mikrofony</t>
  </si>
  <si>
    <t>AV.23</t>
  </si>
  <si>
    <t>Nabíjecí stanice pro bezdrátové mikrofony</t>
  </si>
  <si>
    <t>AV.24</t>
  </si>
  <si>
    <t>Datový kabel CAT 6a pro AV infrastrukturu</t>
  </si>
  <si>
    <t>AV.25</t>
  </si>
  <si>
    <t>Kabel pro antény 50ohm</t>
  </si>
  <si>
    <t>AV.26</t>
  </si>
  <si>
    <t>Kabel repro 2x2,5</t>
  </si>
  <si>
    <t>AV.27</t>
  </si>
  <si>
    <t>Montážní a spotřební materiál</t>
  </si>
  <si>
    <t>256</t>
  </si>
  <si>
    <t>AV.28</t>
  </si>
  <si>
    <t>Sada kabeláže pro instalaci v rozváděči RK AV</t>
  </si>
  <si>
    <t>AV.29</t>
  </si>
  <si>
    <t>Zakončení a proměření stávajících rozvodů</t>
  </si>
  <si>
    <t>AV.30</t>
  </si>
  <si>
    <t>Pomocné kompletační práce při instalaci, přípomoce, přerava materiálů, likvidace odpadů</t>
  </si>
  <si>
    <t>AV.31</t>
  </si>
  <si>
    <t>Zpracování výrobně technické dokumentace</t>
  </si>
  <si>
    <t>v - VON</t>
  </si>
  <si>
    <t>013254000</t>
  </si>
  <si>
    <t>Dokumentace skutečného provedení stavby</t>
  </si>
  <si>
    <t>CS ÚRS 2022 01</t>
  </si>
  <si>
    <t>-490939232</t>
  </si>
  <si>
    <t>https://podminky.urs.cz/item/CS_URS_2022_01/013254000</t>
  </si>
  <si>
    <t>Poznámka k položce:_x000D_
Součástí dokumenace:_x000D_
- stavební část_x000D_
- prostorová akustika_x000D_
- silnoproud, slaboproud_x000D_
- AV technika_x000D_
- Kompletní dokumentace celého sálu včetně rozvodů z 1.etapy.</t>
  </si>
  <si>
    <t>030001000</t>
  </si>
  <si>
    <t>Zařízení staveniště</t>
  </si>
  <si>
    <t>863477940</t>
  </si>
  <si>
    <t>https://podminky.urs.cz/item/CS_URS_2022_01/030001000</t>
  </si>
  <si>
    <t>Poznámka k položce:_x000D_
Popis globál zařízení staveniště (GZS):_x000D_
- veškeré náklady zařízení staveniště a provozu při výstavbě_x000D__x000D_
- stavební mechanizace včetně zvedacího zařízení pro svislý přesun hmot (jeřáb, stavební výtah)_x000D__x000D__x000D_
- spotřeba energií a dalších médií_x000D__x000D__x000D_
- náklady na zajištění pomocných provozů nutných k provedení stavebních a montážních prací _x000D__x000D__x000D_
- označení staveniště_x000D__x000D_
- odstranění a úklidu plochy ZS _x000D_
- zakrývání povrchů a konstrukcí, provizorní opatření_x000D__x000D_
- rozsah bude upraven podle zvyklostí a zařízení zhotovitele</t>
  </si>
  <si>
    <t>062103R01</t>
  </si>
  <si>
    <t>Ztížené dopravní podmínky</t>
  </si>
  <si>
    <t>-645685279</t>
  </si>
  <si>
    <t>071103000</t>
  </si>
  <si>
    <t>Provoz investora</t>
  </si>
  <si>
    <t>-94227914</t>
  </si>
  <si>
    <t>https://podminky.urs.cz/item/CS_URS_2022_01/071103000</t>
  </si>
  <si>
    <t>Poznámka k položce:_x000D_
Z důvodu, že v okolí prostor, kde bude probíhat oprava a úpravy, se nacházejí expozice, bude veškerá hlučná stavební činnost zhotovitele podřízena těmto podmínkám. Veškeré hlučné práce budou probíhat před otevírací dobou nebo po ukončení provozu muzea, tj. ve večerních nočních hodinách do 22.00 hodin</t>
  </si>
  <si>
    <t>Ostatní náklady - práce na památkovém objektu</t>
  </si>
  <si>
    <t>163067257</t>
  </si>
  <si>
    <t>https://podminky.urs.cz/item/CS_URS_2022_01/091003000</t>
  </si>
  <si>
    <t xml:space="preserve">Poznámka k položce:_x000D_
_x000D_
_x000D_
_x000D_
</t>
  </si>
  <si>
    <t>Stěny</t>
  </si>
  <si>
    <t>"m.č. 1.01" (11,5*2+8,2*2)*4,2</t>
  </si>
  <si>
    <t>"m.č. 1.03" (2,6*2+2,4*2)*4,2</t>
  </si>
  <si>
    <t>"m.č. 1.04" (5,4*2+3,75*2)*4,2</t>
  </si>
  <si>
    <t>"m.č. 1.05" (4,2*2+5,4*2)*4,2</t>
  </si>
  <si>
    <t>"m.č. 1.06" (18,2*2+8,05*2)*4,2</t>
  </si>
  <si>
    <t>"m.č. 1.07"  (18,2*2+8,05*2)*4,2</t>
  </si>
  <si>
    <t>"m.č. 1.08"  (5,8*2+8,05*2)*4,2</t>
  </si>
  <si>
    <t>"šatna" (5,65*2+11,7*2)*4,2</t>
  </si>
  <si>
    <t>Mezisoučet</t>
  </si>
  <si>
    <t>"m.č. 1.01" 73+22,5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</si>
</sst>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
      <sz val="8"/>
      <color rgb="FF0000A8"/>
      <name val="Arial CE"/>
    </font>
  </fonts>
  <fills count="6">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CC"/>
        <bgColor indexed="64"/>
      </patternFill>
    </fill>
  </fills>
  <borders count="24">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23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5"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ont="1" applyFill="1" applyAlignment="1">
      <alignment vertical="center"/>
    </xf>
    <xf numFmtId="0" fontId="4" fillId="3" borderId="7" xfId="0" applyFont="1" applyFill="1" applyBorder="1" applyAlignment="1">
      <alignment horizontal="left" vertical="center"/>
    </xf>
    <xf numFmtId="0" fontId="0" fillId="3" borderId="8" xfId="0" applyFont="1" applyFill="1" applyBorder="1" applyAlignment="1">
      <alignment vertical="center"/>
    </xf>
    <xf numFmtId="0" fontId="4" fillId="3"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4" borderId="8" xfId="0" applyFont="1" applyFill="1" applyBorder="1" applyAlignment="1">
      <alignment vertical="center"/>
    </xf>
    <xf numFmtId="0" fontId="19" fillId="4" borderId="9" xfId="0" applyFont="1" applyFill="1" applyBorder="1" applyAlignment="1">
      <alignment horizontal="center"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5" xfId="0" applyNumberFormat="1" applyFont="1" applyBorder="1" applyAlignment="1">
      <alignment vertical="center"/>
    </xf>
    <xf numFmtId="4" fontId="17" fillId="0" borderId="0" xfId="0" applyNumberFormat="1" applyFont="1" applyBorder="1" applyAlignment="1">
      <alignment vertical="center"/>
    </xf>
    <xf numFmtId="166" fontId="17" fillId="0" borderId="0" xfId="0" applyNumberFormat="1" applyFont="1" applyBorder="1" applyAlignment="1">
      <alignment vertical="center"/>
    </xf>
    <xf numFmtId="4" fontId="17" fillId="0" borderId="16"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5" xfId="0" applyNumberFormat="1" applyFont="1" applyBorder="1" applyAlignment="1">
      <alignment vertical="center"/>
    </xf>
    <xf numFmtId="4" fontId="26" fillId="0" borderId="0" xfId="0" applyNumberFormat="1" applyFont="1" applyBorder="1" applyAlignment="1">
      <alignment vertical="center"/>
    </xf>
    <xf numFmtId="166" fontId="26" fillId="0" borderId="0" xfId="0" applyNumberFormat="1" applyFont="1" applyBorder="1" applyAlignment="1">
      <alignment vertical="center"/>
    </xf>
    <xf numFmtId="4" fontId="26" fillId="0" borderId="16" xfId="0" applyNumberFormat="1" applyFont="1" applyBorder="1" applyAlignment="1">
      <alignment vertical="center"/>
    </xf>
    <xf numFmtId="0" fontId="5" fillId="0" borderId="0" xfId="0" applyFont="1" applyAlignment="1">
      <alignment horizontal="left" vertical="center"/>
    </xf>
    <xf numFmtId="4" fontId="26" fillId="0" borderId="20" xfId="0" applyNumberFormat="1" applyFont="1" applyBorder="1" applyAlignment="1">
      <alignment vertical="center"/>
    </xf>
    <xf numFmtId="4" fontId="26" fillId="0" borderId="21" xfId="0" applyNumberFormat="1" applyFont="1" applyBorder="1" applyAlignment="1">
      <alignment vertical="center"/>
    </xf>
    <xf numFmtId="166" fontId="26" fillId="0" borderId="21" xfId="0" applyNumberFormat="1" applyFont="1" applyBorder="1" applyAlignment="1">
      <alignment vertical="center"/>
    </xf>
    <xf numFmtId="4" fontId="26" fillId="0" borderId="22" xfId="0" applyNumberFormat="1" applyFont="1" applyBorder="1" applyAlignment="1">
      <alignment vertical="center"/>
    </xf>
    <xf numFmtId="0" fontId="0" fillId="0" borderId="0" xfId="0" applyProtection="1"/>
    <xf numFmtId="0" fontId="27"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19" fillId="4" borderId="0" xfId="0" applyFont="1" applyFill="1" applyAlignment="1">
      <alignment horizontal="left" vertical="center"/>
    </xf>
    <xf numFmtId="0" fontId="19" fillId="4" borderId="0" xfId="0" applyFont="1" applyFill="1" applyAlignment="1">
      <alignment horizontal="right" vertical="center"/>
    </xf>
    <xf numFmtId="0" fontId="28"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0" fillId="0" borderId="4" xfId="0" applyBorder="1" applyAlignment="1">
      <alignment horizontal="center" vertical="center" wrapText="1"/>
    </xf>
    <xf numFmtId="4" fontId="21" fillId="0" borderId="0" xfId="0" applyNumberFormat="1" applyFont="1" applyAlignment="1"/>
    <xf numFmtId="166" fontId="29" fillId="0" borderId="13" xfId="0" applyNumberFormat="1" applyFont="1" applyBorder="1" applyAlignment="1"/>
    <xf numFmtId="166" fontId="29" fillId="0" borderId="14" xfId="0" applyNumberFormat="1" applyFont="1" applyBorder="1" applyAlignment="1"/>
    <xf numFmtId="4" fontId="30"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19" fillId="0" borderId="23" xfId="0" applyFont="1" applyBorder="1" applyAlignment="1" applyProtection="1">
      <alignment horizontal="center" vertical="center"/>
      <protection locked="0"/>
    </xf>
    <xf numFmtId="49" fontId="19" fillId="0" borderId="23" xfId="0" applyNumberFormat="1"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3" xfId="0" applyFont="1" applyBorder="1" applyAlignment="1" applyProtection="1">
      <alignment horizontal="center" vertical="center" wrapText="1"/>
      <protection locked="0"/>
    </xf>
    <xf numFmtId="167" fontId="19" fillId="0" borderId="23" xfId="0" applyNumberFormat="1" applyFont="1" applyBorder="1" applyAlignment="1" applyProtection="1">
      <alignment vertical="center"/>
      <protection locked="0"/>
    </xf>
    <xf numFmtId="4" fontId="19" fillId="0" borderId="23" xfId="0" applyNumberFormat="1" applyFont="1" applyBorder="1" applyAlignment="1" applyProtection="1">
      <alignment vertical="center"/>
      <protection locked="0"/>
    </xf>
    <xf numFmtId="0" fontId="20" fillId="0" borderId="15" xfId="0" applyFont="1" applyBorder="1" applyAlignment="1">
      <alignment horizontal="left" vertical="center"/>
    </xf>
    <xf numFmtId="0" fontId="20" fillId="0" borderId="0" xfId="0" applyFont="1" applyBorder="1" applyAlignment="1">
      <alignment horizontal="center" vertical="center"/>
    </xf>
    <xf numFmtId="166" fontId="20" fillId="0" borderId="0" xfId="0" applyNumberFormat="1" applyFont="1" applyBorder="1" applyAlignment="1">
      <alignment vertical="center"/>
    </xf>
    <xf numFmtId="166" fontId="20" fillId="0" borderId="16" xfId="0" applyNumberFormat="1" applyFont="1" applyBorder="1" applyAlignment="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lignment horizontal="left" vertical="center"/>
    </xf>
    <xf numFmtId="0" fontId="32" fillId="0" borderId="0" xfId="0" applyFont="1" applyAlignment="1">
      <alignment horizontal="left" vertical="center" wrapText="1"/>
    </xf>
    <xf numFmtId="0" fontId="0" fillId="0" borderId="15" xfId="0" applyFont="1" applyBorder="1" applyAlignment="1">
      <alignment vertical="center"/>
    </xf>
    <xf numFmtId="0" fontId="0" fillId="0" borderId="0" xfId="0" applyBorder="1" applyAlignment="1">
      <alignment vertical="center"/>
    </xf>
    <xf numFmtId="0" fontId="33" fillId="0" borderId="0" xfId="0" applyFont="1" applyAlignment="1">
      <alignment horizontal="left" vertical="center"/>
    </xf>
    <xf numFmtId="0" fontId="34" fillId="0" borderId="0" xfId="1" applyFont="1" applyAlignment="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35" fillId="0" borderId="0" xfId="0" applyFont="1" applyAlignment="1">
      <alignment vertical="center" wrapText="1"/>
    </xf>
    <xf numFmtId="0" fontId="36" fillId="0" borderId="23" xfId="0" applyFont="1" applyBorder="1" applyAlignment="1" applyProtection="1">
      <alignment horizontal="center" vertical="center"/>
      <protection locked="0"/>
    </xf>
    <xf numFmtId="49" fontId="36" fillId="0" borderId="23" xfId="0" applyNumberFormat="1" applyFont="1" applyBorder="1" applyAlignment="1" applyProtection="1">
      <alignment horizontal="left" vertical="center" wrapText="1"/>
      <protection locked="0"/>
    </xf>
    <xf numFmtId="0" fontId="36" fillId="0" borderId="23" xfId="0" applyFont="1" applyBorder="1" applyAlignment="1" applyProtection="1">
      <alignment horizontal="left" vertical="center" wrapText="1"/>
      <protection locked="0"/>
    </xf>
    <xf numFmtId="0" fontId="36" fillId="0" borderId="23" xfId="0" applyFont="1" applyBorder="1" applyAlignment="1" applyProtection="1">
      <alignment horizontal="center" vertical="center" wrapText="1"/>
      <protection locked="0"/>
    </xf>
    <xf numFmtId="167" fontId="36" fillId="0" borderId="23" xfId="0" applyNumberFormat="1" applyFont="1" applyBorder="1" applyAlignment="1" applyProtection="1">
      <alignment vertical="center"/>
      <protection locked="0"/>
    </xf>
    <xf numFmtId="4" fontId="36" fillId="0" borderId="23" xfId="0" applyNumberFormat="1" applyFont="1" applyBorder="1" applyAlignment="1" applyProtection="1">
      <alignment vertical="center"/>
      <protection locked="0"/>
    </xf>
    <xf numFmtId="0" fontId="37" fillId="0" borderId="4" xfId="0" applyFont="1" applyBorder="1" applyAlignment="1">
      <alignment vertical="center"/>
    </xf>
    <xf numFmtId="0" fontId="36" fillId="0" borderId="15" xfId="0" applyFont="1" applyBorder="1" applyAlignment="1">
      <alignment horizontal="left" vertical="center"/>
    </xf>
    <xf numFmtId="0" fontId="36" fillId="0" borderId="0" xfId="0" applyFont="1" applyBorder="1" applyAlignment="1">
      <alignment horizontal="center"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19" fillId="4" borderId="7" xfId="0" applyFont="1" applyFill="1" applyBorder="1" applyAlignment="1">
      <alignment horizontal="center" vertical="center"/>
    </xf>
    <xf numFmtId="0" fontId="19" fillId="4" borderId="8" xfId="0" applyFont="1" applyFill="1" applyBorder="1" applyAlignment="1">
      <alignment horizontal="left" vertical="center"/>
    </xf>
    <xf numFmtId="0" fontId="19" fillId="4" borderId="8" xfId="0" applyFont="1" applyFill="1" applyBorder="1" applyAlignment="1">
      <alignment horizontal="center" vertical="center"/>
    </xf>
    <xf numFmtId="0" fontId="19" fillId="4" borderId="8" xfId="0" applyFont="1" applyFill="1" applyBorder="1" applyAlignment="1">
      <alignment horizontal="right" vertical="center"/>
    </xf>
    <xf numFmtId="4" fontId="25"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4" fontId="21" fillId="0" borderId="0" xfId="0" applyNumberFormat="1" applyFont="1" applyAlignment="1">
      <alignment horizontal="right" vertical="center"/>
    </xf>
    <xf numFmtId="4" fontId="21" fillId="0" borderId="0" xfId="0" applyNumberFormat="1" applyFont="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wrapText="1"/>
    </xf>
    <xf numFmtId="4" fontId="15"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164" fontId="1" fillId="0" borderId="0" xfId="0" applyNumberFormat="1" applyFont="1" applyAlignment="1">
      <alignment horizontal="left" vertical="center"/>
    </xf>
    <xf numFmtId="0" fontId="1" fillId="0" borderId="0" xfId="0" applyFont="1" applyAlignment="1">
      <alignment vertical="center"/>
    </xf>
    <xf numFmtId="4" fontId="16" fillId="0" borderId="0" xfId="0" applyNumberFormat="1" applyFont="1" applyAlignment="1">
      <alignment vertical="center"/>
    </xf>
    <xf numFmtId="4" fontId="4" fillId="3" borderId="8" xfId="0" applyNumberFormat="1" applyFont="1" applyFill="1" applyBorder="1" applyAlignment="1">
      <alignment vertical="center"/>
    </xf>
    <xf numFmtId="0" fontId="0" fillId="3" borderId="8" xfId="0" applyFont="1" applyFill="1" applyBorder="1" applyAlignment="1">
      <alignment vertical="center"/>
    </xf>
    <xf numFmtId="0" fontId="0" fillId="3" borderId="9" xfId="0" applyFont="1" applyFill="1" applyBorder="1" applyAlignment="1">
      <alignment vertical="center"/>
    </xf>
    <xf numFmtId="0" fontId="4" fillId="3" borderId="8" xfId="0" applyFont="1" applyFill="1" applyBorder="1" applyAlignment="1">
      <alignment horizontal="left" vertical="center"/>
    </xf>
    <xf numFmtId="0" fontId="13"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0" fillId="0" borderId="1" xfId="0" applyBorder="1" applyAlignment="1">
      <alignment vertical="center"/>
    </xf>
    <xf numFmtId="0" fontId="0" fillId="0" borderId="1" xfId="0" applyFont="1" applyBorder="1" applyAlignment="1">
      <alignment vertical="center"/>
    </xf>
    <xf numFmtId="0" fontId="39" fillId="0" borderId="0" xfId="0" applyFont="1" applyAlignment="1">
      <alignment horizontal="left" vertical="center"/>
    </xf>
    <xf numFmtId="0" fontId="39" fillId="0" borderId="0" xfId="0" applyFont="1" applyAlignment="1">
      <alignment horizontal="left" vertical="center" wrapText="1"/>
    </xf>
    <xf numFmtId="0" fontId="39" fillId="0" borderId="0" xfId="0" applyFont="1" applyAlignment="1">
      <alignment vertical="center"/>
    </xf>
    <xf numFmtId="167" fontId="39" fillId="0" borderId="0" xfId="0" applyNumberFormat="1" applyFont="1" applyAlignment="1">
      <alignment vertical="center"/>
    </xf>
    <xf numFmtId="0" fontId="2" fillId="5" borderId="0" xfId="0" applyFont="1" applyFill="1" applyAlignment="1">
      <alignment horizontal="left" vertical="center"/>
    </xf>
    <xf numFmtId="0" fontId="2" fillId="5" borderId="0" xfId="0" applyFont="1" applyFill="1" applyAlignment="1">
      <alignment horizontal="left" vertical="center"/>
    </xf>
    <xf numFmtId="4" fontId="19" fillId="5" borderId="23" xfId="0" applyNumberFormat="1" applyFont="1" applyFill="1" applyBorder="1" applyAlignment="1" applyProtection="1">
      <alignment vertical="center"/>
      <protection locked="0"/>
    </xf>
    <xf numFmtId="4" fontId="36" fillId="5" borderId="23" xfId="0" applyNumberFormat="1" applyFont="1" applyFill="1" applyBorder="1" applyAlignment="1" applyProtection="1">
      <alignment vertical="center"/>
      <protection locked="0"/>
    </xf>
  </cellXfs>
  <cellStyles count="2">
    <cellStyle name="Hypertextový odkaz" xfId="1" builtinId="8"/>
    <cellStyle name="Normální" xfId="0" builtinId="0" customBuiltin="1"/>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2_02/766414212" TargetMode="External"/><Relationship Id="rId13" Type="http://schemas.openxmlformats.org/officeDocument/2006/relationships/hyperlink" Target="https://podminky.urs.cz/item/CS_URS_2022_02/775591919" TargetMode="External"/><Relationship Id="rId18" Type="http://schemas.openxmlformats.org/officeDocument/2006/relationships/hyperlink" Target="https://podminky.urs.cz/item/CS_URS_2022_02/998775292" TargetMode="External"/><Relationship Id="rId26" Type="http://schemas.openxmlformats.org/officeDocument/2006/relationships/hyperlink" Target="https://podminky.urs.cz/item/CS_URS_2023_02/784211103" TargetMode="External"/><Relationship Id="rId3" Type="http://schemas.openxmlformats.org/officeDocument/2006/relationships/hyperlink" Target="https://podminky.urs.cz/item/CS_URS_2022_02/763101816" TargetMode="External"/><Relationship Id="rId21" Type="http://schemas.openxmlformats.org/officeDocument/2006/relationships/hyperlink" Target="https://podminky.urs.cz/item/CS_URS_2022_02/776201812" TargetMode="External"/><Relationship Id="rId7" Type="http://schemas.openxmlformats.org/officeDocument/2006/relationships/hyperlink" Target="https://podminky.urs.cz/item/CS_URS_2022_02/998763201" TargetMode="External"/><Relationship Id="rId12" Type="http://schemas.openxmlformats.org/officeDocument/2006/relationships/hyperlink" Target="https://podminky.urs.cz/item/CS_URS_2022_02/998767292" TargetMode="External"/><Relationship Id="rId17" Type="http://schemas.openxmlformats.org/officeDocument/2006/relationships/hyperlink" Target="https://podminky.urs.cz/item/CS_URS_2022_02/998775202" TargetMode="External"/><Relationship Id="rId25" Type="http://schemas.openxmlformats.org/officeDocument/2006/relationships/hyperlink" Target="https://podminky.urs.cz/item/CS_URS_2022_02/998776292" TargetMode="External"/><Relationship Id="rId2" Type="http://schemas.openxmlformats.org/officeDocument/2006/relationships/hyperlink" Target="https://podminky.urs.cz/item/CS_URS_2022_02/998762202" TargetMode="External"/><Relationship Id="rId16" Type="http://schemas.openxmlformats.org/officeDocument/2006/relationships/hyperlink" Target="https://podminky.urs.cz/item/CS_URS_2022_02/775591926" TargetMode="External"/><Relationship Id="rId20" Type="http://schemas.openxmlformats.org/officeDocument/2006/relationships/hyperlink" Target="https://podminky.urs.cz/item/CS_URS_2022_02/776141122" TargetMode="External"/><Relationship Id="rId1" Type="http://schemas.openxmlformats.org/officeDocument/2006/relationships/hyperlink" Target="https://podminky.urs.cz/item/CS_URS_2022_02/952901114" TargetMode="External"/><Relationship Id="rId6" Type="http://schemas.openxmlformats.org/officeDocument/2006/relationships/hyperlink" Target="https://podminky.urs.cz/item/CS_URS_2022_02/763132911" TargetMode="External"/><Relationship Id="rId11" Type="http://schemas.openxmlformats.org/officeDocument/2006/relationships/hyperlink" Target="https://podminky.urs.cz/item/CS_URS_2022_02/998767202" TargetMode="External"/><Relationship Id="rId24" Type="http://schemas.openxmlformats.org/officeDocument/2006/relationships/hyperlink" Target="https://podminky.urs.cz/item/CS_URS_2022_02/998776202" TargetMode="External"/><Relationship Id="rId5" Type="http://schemas.openxmlformats.org/officeDocument/2006/relationships/hyperlink" Target="https://podminky.urs.cz/item/CS_URS_2022_02/763131911" TargetMode="External"/><Relationship Id="rId15" Type="http://schemas.openxmlformats.org/officeDocument/2006/relationships/hyperlink" Target="https://podminky.urs.cz/item/CS_URS_2022_02/775591924" TargetMode="External"/><Relationship Id="rId23" Type="http://schemas.openxmlformats.org/officeDocument/2006/relationships/hyperlink" Target="https://podminky.urs.cz/item/CS_URS_2022_02/776421312" TargetMode="External"/><Relationship Id="rId28" Type="http://schemas.openxmlformats.org/officeDocument/2006/relationships/drawing" Target="../drawings/drawing2.xml"/><Relationship Id="rId10" Type="http://schemas.openxmlformats.org/officeDocument/2006/relationships/hyperlink" Target="https://podminky.urs.cz/item/CS_URS_2022_02/998766292" TargetMode="External"/><Relationship Id="rId19" Type="http://schemas.openxmlformats.org/officeDocument/2006/relationships/hyperlink" Target="https://podminky.urs.cz/item/CS_URS_2022_02/776111117" TargetMode="External"/><Relationship Id="rId4" Type="http://schemas.openxmlformats.org/officeDocument/2006/relationships/hyperlink" Target="https://podminky.urs.cz/item/CS_URS_2022_02/763112951" TargetMode="External"/><Relationship Id="rId9" Type="http://schemas.openxmlformats.org/officeDocument/2006/relationships/hyperlink" Target="https://podminky.urs.cz/item/CS_URS_2022_02/998766202" TargetMode="External"/><Relationship Id="rId14" Type="http://schemas.openxmlformats.org/officeDocument/2006/relationships/hyperlink" Target="https://podminky.urs.cz/item/CS_URS_2022_02/775591920" TargetMode="External"/><Relationship Id="rId22" Type="http://schemas.openxmlformats.org/officeDocument/2006/relationships/hyperlink" Target="https://podminky.urs.cz/item/CS_URS_2022_02/776232111" TargetMode="External"/><Relationship Id="rId27" Type="http://schemas.openxmlformats.org/officeDocument/2006/relationships/hyperlink" Target="https://podminky.urs.cz/item/CS_URS_2022_02/784211163"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podminky.urs.cz/item/CS_URS_2022_02/998714292" TargetMode="External"/><Relationship Id="rId1" Type="http://schemas.openxmlformats.org/officeDocument/2006/relationships/hyperlink" Target="https://podminky.urs.cz/item/CS_URS_2021_01/998714202"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podminky.urs.cz/item/CS_URS_2022_02/998722202" TargetMode="External"/><Relationship Id="rId7" Type="http://schemas.openxmlformats.org/officeDocument/2006/relationships/drawing" Target="../drawings/drawing4.xml"/><Relationship Id="rId2" Type="http://schemas.openxmlformats.org/officeDocument/2006/relationships/hyperlink" Target="https://podminky.urs.cz/item/CS_URS_2022_02/998721292" TargetMode="External"/><Relationship Id="rId1" Type="http://schemas.openxmlformats.org/officeDocument/2006/relationships/hyperlink" Target="https://podminky.urs.cz/item/CS_URS_2022_02/998721202" TargetMode="External"/><Relationship Id="rId6" Type="http://schemas.openxmlformats.org/officeDocument/2006/relationships/hyperlink" Target="https://podminky.urs.cz/item/CS_URS_2022_02/998725292" TargetMode="External"/><Relationship Id="rId5" Type="http://schemas.openxmlformats.org/officeDocument/2006/relationships/hyperlink" Target="https://podminky.urs.cz/item/CS_URS_2022_02/998725202" TargetMode="External"/><Relationship Id="rId4" Type="http://schemas.openxmlformats.org/officeDocument/2006/relationships/hyperlink" Target="https://podminky.urs.cz/item/CS_URS_2022_02/998722292"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podminky.urs.cz/item/CS_URS_2022_01/071103000" TargetMode="External"/><Relationship Id="rId2" Type="http://schemas.openxmlformats.org/officeDocument/2006/relationships/hyperlink" Target="https://podminky.urs.cz/item/CS_URS_2022_01/030001000" TargetMode="External"/><Relationship Id="rId1" Type="http://schemas.openxmlformats.org/officeDocument/2006/relationships/hyperlink" Target="https://podminky.urs.cz/item/CS_URS_2022_01/013254000" TargetMode="External"/><Relationship Id="rId5" Type="http://schemas.openxmlformats.org/officeDocument/2006/relationships/drawing" Target="../drawings/drawing7.xml"/><Relationship Id="rId4" Type="http://schemas.openxmlformats.org/officeDocument/2006/relationships/hyperlink" Target="https://podminky.urs.cz/item/CS_URS_2022_01/091003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2"/>
  <sheetViews>
    <sheetView showGridLines="0" tabSelected="1" workbookViewId="0">
      <selection activeCell="AN8" sqref="AN8"/>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3</v>
      </c>
      <c r="BT1" s="16" t="s">
        <v>4</v>
      </c>
      <c r="BU1" s="16" t="s">
        <v>4</v>
      </c>
      <c r="BV1" s="16" t="s">
        <v>5</v>
      </c>
    </row>
    <row r="2" spans="1:74" s="1" customFormat="1" ht="36.950000000000003" customHeight="1">
      <c r="AR2" s="219" t="s">
        <v>6</v>
      </c>
      <c r="AS2" s="206"/>
      <c r="AT2" s="206"/>
      <c r="AU2" s="206"/>
      <c r="AV2" s="206"/>
      <c r="AW2" s="206"/>
      <c r="AX2" s="206"/>
      <c r="AY2" s="206"/>
      <c r="AZ2" s="206"/>
      <c r="BA2" s="206"/>
      <c r="BB2" s="206"/>
      <c r="BC2" s="206"/>
      <c r="BD2" s="206"/>
      <c r="BE2" s="206"/>
      <c r="BS2" s="17" t="s">
        <v>7</v>
      </c>
      <c r="BT2" s="17" t="s">
        <v>8</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7</v>
      </c>
      <c r="BT3" s="17" t="s">
        <v>9</v>
      </c>
    </row>
    <row r="4" spans="1:74" s="1" customFormat="1" ht="24.95" customHeight="1">
      <c r="B4" s="20"/>
      <c r="D4" s="21" t="s">
        <v>10</v>
      </c>
      <c r="AR4" s="20"/>
      <c r="AS4" s="22" t="s">
        <v>11</v>
      </c>
      <c r="BS4" s="17" t="s">
        <v>12</v>
      </c>
    </row>
    <row r="5" spans="1:74" s="1" customFormat="1" ht="12" customHeight="1">
      <c r="B5" s="20"/>
      <c r="D5" s="23" t="s">
        <v>13</v>
      </c>
      <c r="K5" s="205" t="s">
        <v>14</v>
      </c>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R5" s="20"/>
      <c r="BS5" s="17" t="s">
        <v>7</v>
      </c>
    </row>
    <row r="6" spans="1:74" s="1" customFormat="1" ht="36.950000000000003" customHeight="1">
      <c r="B6" s="20"/>
      <c r="D6" s="25" t="s">
        <v>15</v>
      </c>
      <c r="K6" s="207" t="s">
        <v>16</v>
      </c>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R6" s="20"/>
      <c r="BS6" s="17" t="s">
        <v>7</v>
      </c>
    </row>
    <row r="7" spans="1:74" s="1" customFormat="1" ht="12" customHeight="1">
      <c r="B7" s="20"/>
      <c r="D7" s="26" t="s">
        <v>17</v>
      </c>
      <c r="K7" s="24" t="s">
        <v>3</v>
      </c>
      <c r="AK7" s="26" t="s">
        <v>18</v>
      </c>
      <c r="AN7" s="24" t="s">
        <v>3</v>
      </c>
      <c r="AR7" s="20"/>
      <c r="BS7" s="17" t="s">
        <v>7</v>
      </c>
    </row>
    <row r="8" spans="1:74" s="1" customFormat="1" ht="12" customHeight="1">
      <c r="B8" s="20"/>
      <c r="D8" s="26" t="s">
        <v>19</v>
      </c>
      <c r="K8" s="24" t="s">
        <v>20</v>
      </c>
      <c r="AK8" s="26" t="s">
        <v>21</v>
      </c>
      <c r="AN8" s="229" t="s">
        <v>22</v>
      </c>
      <c r="AR8" s="20"/>
      <c r="BS8" s="17" t="s">
        <v>7</v>
      </c>
    </row>
    <row r="9" spans="1:74" s="1" customFormat="1" ht="14.45" customHeight="1">
      <c r="B9" s="20"/>
      <c r="AR9" s="20"/>
      <c r="BS9" s="17" t="s">
        <v>7</v>
      </c>
    </row>
    <row r="10" spans="1:74" s="1" customFormat="1" ht="12" customHeight="1">
      <c r="B10" s="20"/>
      <c r="D10" s="26" t="s">
        <v>23</v>
      </c>
      <c r="AK10" s="26" t="s">
        <v>24</v>
      </c>
      <c r="AN10" s="24" t="s">
        <v>25</v>
      </c>
      <c r="AR10" s="20"/>
      <c r="BS10" s="17" t="s">
        <v>7</v>
      </c>
    </row>
    <row r="11" spans="1:74" s="1" customFormat="1" ht="18.399999999999999" customHeight="1">
      <c r="B11" s="20"/>
      <c r="E11" s="24" t="s">
        <v>26</v>
      </c>
      <c r="AK11" s="26" t="s">
        <v>27</v>
      </c>
      <c r="AN11" s="24" t="s">
        <v>3</v>
      </c>
      <c r="AR11" s="20"/>
      <c r="BS11" s="17" t="s">
        <v>7</v>
      </c>
    </row>
    <row r="12" spans="1:74" s="1" customFormat="1" ht="6.95" customHeight="1">
      <c r="B12" s="20"/>
      <c r="AR12" s="20"/>
      <c r="BS12" s="17" t="s">
        <v>7</v>
      </c>
    </row>
    <row r="13" spans="1:74" s="1" customFormat="1" ht="12" customHeight="1">
      <c r="B13" s="20"/>
      <c r="D13" s="26" t="s">
        <v>28</v>
      </c>
      <c r="AK13" s="26" t="s">
        <v>24</v>
      </c>
      <c r="AN13" s="229" t="s">
        <v>3</v>
      </c>
      <c r="AR13" s="20"/>
      <c r="BS13" s="17" t="s">
        <v>7</v>
      </c>
    </row>
    <row r="14" spans="1:74" ht="12.75">
      <c r="B14" s="20"/>
      <c r="E14" s="230" t="s">
        <v>29</v>
      </c>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6" t="s">
        <v>27</v>
      </c>
      <c r="AN14" s="229" t="s">
        <v>3</v>
      </c>
      <c r="AR14" s="20"/>
      <c r="BS14" s="17" t="s">
        <v>7</v>
      </c>
    </row>
    <row r="15" spans="1:74" s="1" customFormat="1" ht="6.95" customHeight="1">
      <c r="B15" s="20"/>
      <c r="AR15" s="20"/>
      <c r="BS15" s="17" t="s">
        <v>4</v>
      </c>
    </row>
    <row r="16" spans="1:74" s="1" customFormat="1" ht="12" customHeight="1">
      <c r="B16" s="20"/>
      <c r="D16" s="26" t="s">
        <v>30</v>
      </c>
      <c r="AK16" s="26" t="s">
        <v>24</v>
      </c>
      <c r="AN16" s="24" t="s">
        <v>31</v>
      </c>
      <c r="AR16" s="20"/>
      <c r="BS16" s="17" t="s">
        <v>4</v>
      </c>
    </row>
    <row r="17" spans="1:71" s="1" customFormat="1" ht="18.399999999999999" customHeight="1">
      <c r="B17" s="20"/>
      <c r="E17" s="24" t="s">
        <v>32</v>
      </c>
      <c r="AK17" s="26" t="s">
        <v>27</v>
      </c>
      <c r="AN17" s="24" t="s">
        <v>3</v>
      </c>
      <c r="AR17" s="20"/>
      <c r="BS17" s="17" t="s">
        <v>33</v>
      </c>
    </row>
    <row r="18" spans="1:71" s="1" customFormat="1" ht="6.95" customHeight="1">
      <c r="B18" s="20"/>
      <c r="AR18" s="20"/>
      <c r="BS18" s="17" t="s">
        <v>7</v>
      </c>
    </row>
    <row r="19" spans="1:71" s="1" customFormat="1" ht="12" customHeight="1">
      <c r="B19" s="20"/>
      <c r="D19" s="26" t="s">
        <v>34</v>
      </c>
      <c r="AK19" s="26" t="s">
        <v>24</v>
      </c>
      <c r="AN19" s="24" t="s">
        <v>35</v>
      </c>
      <c r="AR19" s="20"/>
      <c r="BS19" s="17" t="s">
        <v>7</v>
      </c>
    </row>
    <row r="20" spans="1:71" s="1" customFormat="1" ht="18.399999999999999" customHeight="1">
      <c r="B20" s="20"/>
      <c r="E20" s="24" t="s">
        <v>36</v>
      </c>
      <c r="AK20" s="26" t="s">
        <v>27</v>
      </c>
      <c r="AN20" s="24" t="s">
        <v>3</v>
      </c>
      <c r="AR20" s="20"/>
      <c r="BS20" s="17" t="s">
        <v>33</v>
      </c>
    </row>
    <row r="21" spans="1:71" s="1" customFormat="1" ht="6.95" customHeight="1">
      <c r="B21" s="20"/>
      <c r="AR21" s="20"/>
    </row>
    <row r="22" spans="1:71" s="1" customFormat="1" ht="12" customHeight="1">
      <c r="B22" s="20"/>
      <c r="D22" s="26" t="s">
        <v>37</v>
      </c>
      <c r="AR22" s="20"/>
    </row>
    <row r="23" spans="1:71" s="1" customFormat="1" ht="47.25" customHeight="1">
      <c r="B23" s="20"/>
      <c r="E23" s="208" t="s">
        <v>38</v>
      </c>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R23" s="20"/>
    </row>
    <row r="24" spans="1:71" s="1" customFormat="1" ht="6.95" customHeight="1">
      <c r="B24" s="20"/>
      <c r="AR24" s="20"/>
    </row>
    <row r="25" spans="1:71" s="1" customFormat="1" ht="6.95" customHeight="1">
      <c r="B25" s="20"/>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R25" s="20"/>
    </row>
    <row r="26" spans="1:71" s="2" customFormat="1" ht="25.9" customHeight="1">
      <c r="A26" s="29"/>
      <c r="B26" s="30"/>
      <c r="C26" s="29"/>
      <c r="D26" s="31" t="s">
        <v>39</v>
      </c>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209">
        <f>ROUND(AG54,2)</f>
        <v>0</v>
      </c>
      <c r="AL26" s="210"/>
      <c r="AM26" s="210"/>
      <c r="AN26" s="210"/>
      <c r="AO26" s="210"/>
      <c r="AP26" s="29"/>
      <c r="AQ26" s="29"/>
      <c r="AR26" s="30"/>
      <c r="BE26" s="29"/>
    </row>
    <row r="27" spans="1:71" s="2" customFormat="1" ht="6.95" customHeight="1">
      <c r="A27" s="29"/>
      <c r="B27" s="30"/>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30"/>
      <c r="BE27" s="29"/>
    </row>
    <row r="28" spans="1:71" s="2" customFormat="1" ht="12.75">
      <c r="A28" s="29"/>
      <c r="B28" s="30"/>
      <c r="C28" s="29"/>
      <c r="D28" s="29"/>
      <c r="E28" s="29"/>
      <c r="F28" s="29"/>
      <c r="G28" s="29"/>
      <c r="H28" s="29"/>
      <c r="I28" s="29"/>
      <c r="J28" s="29"/>
      <c r="K28" s="29"/>
      <c r="L28" s="211" t="s">
        <v>40</v>
      </c>
      <c r="M28" s="211"/>
      <c r="N28" s="211"/>
      <c r="O28" s="211"/>
      <c r="P28" s="211"/>
      <c r="Q28" s="29"/>
      <c r="R28" s="29"/>
      <c r="S28" s="29"/>
      <c r="T28" s="29"/>
      <c r="U28" s="29"/>
      <c r="V28" s="29"/>
      <c r="W28" s="211" t="s">
        <v>41</v>
      </c>
      <c r="X28" s="211"/>
      <c r="Y28" s="211"/>
      <c r="Z28" s="211"/>
      <c r="AA28" s="211"/>
      <c r="AB28" s="211"/>
      <c r="AC28" s="211"/>
      <c r="AD28" s="211"/>
      <c r="AE28" s="211"/>
      <c r="AF28" s="29"/>
      <c r="AG28" s="29"/>
      <c r="AH28" s="29"/>
      <c r="AI28" s="29"/>
      <c r="AJ28" s="29"/>
      <c r="AK28" s="211" t="s">
        <v>42</v>
      </c>
      <c r="AL28" s="211"/>
      <c r="AM28" s="211"/>
      <c r="AN28" s="211"/>
      <c r="AO28" s="211"/>
      <c r="AP28" s="29"/>
      <c r="AQ28" s="29"/>
      <c r="AR28" s="30"/>
      <c r="BE28" s="29"/>
    </row>
    <row r="29" spans="1:71" s="3" customFormat="1" ht="14.45" customHeight="1">
      <c r="B29" s="34"/>
      <c r="D29" s="26" t="s">
        <v>43</v>
      </c>
      <c r="F29" s="26" t="s">
        <v>44</v>
      </c>
      <c r="L29" s="212">
        <v>0.21</v>
      </c>
      <c r="M29" s="213"/>
      <c r="N29" s="213"/>
      <c r="O29" s="213"/>
      <c r="P29" s="213"/>
      <c r="W29" s="214">
        <f>ROUND(AZ54, 2)</f>
        <v>0</v>
      </c>
      <c r="X29" s="213"/>
      <c r="Y29" s="213"/>
      <c r="Z29" s="213"/>
      <c r="AA29" s="213"/>
      <c r="AB29" s="213"/>
      <c r="AC29" s="213"/>
      <c r="AD29" s="213"/>
      <c r="AE29" s="213"/>
      <c r="AK29" s="214">
        <f>ROUND(AV54, 2)</f>
        <v>0</v>
      </c>
      <c r="AL29" s="213"/>
      <c r="AM29" s="213"/>
      <c r="AN29" s="213"/>
      <c r="AO29" s="213"/>
      <c r="AR29" s="34"/>
    </row>
    <row r="30" spans="1:71" s="3" customFormat="1" ht="14.45" customHeight="1">
      <c r="B30" s="34"/>
      <c r="F30" s="26" t="s">
        <v>45</v>
      </c>
      <c r="L30" s="212">
        <v>0.15</v>
      </c>
      <c r="M30" s="213"/>
      <c r="N30" s="213"/>
      <c r="O30" s="213"/>
      <c r="P30" s="213"/>
      <c r="W30" s="214">
        <f>ROUND(BA54, 2)</f>
        <v>0</v>
      </c>
      <c r="X30" s="213"/>
      <c r="Y30" s="213"/>
      <c r="Z30" s="213"/>
      <c r="AA30" s="213"/>
      <c r="AB30" s="213"/>
      <c r="AC30" s="213"/>
      <c r="AD30" s="213"/>
      <c r="AE30" s="213"/>
      <c r="AK30" s="214">
        <f>ROUND(AW54, 2)</f>
        <v>0</v>
      </c>
      <c r="AL30" s="213"/>
      <c r="AM30" s="213"/>
      <c r="AN30" s="213"/>
      <c r="AO30" s="213"/>
      <c r="AR30" s="34"/>
    </row>
    <row r="31" spans="1:71" s="3" customFormat="1" ht="14.45" hidden="1" customHeight="1">
      <c r="B31" s="34"/>
      <c r="F31" s="26" t="s">
        <v>46</v>
      </c>
      <c r="L31" s="212">
        <v>0.21</v>
      </c>
      <c r="M31" s="213"/>
      <c r="N31" s="213"/>
      <c r="O31" s="213"/>
      <c r="P31" s="213"/>
      <c r="W31" s="214">
        <f>ROUND(BB54, 2)</f>
        <v>0</v>
      </c>
      <c r="X31" s="213"/>
      <c r="Y31" s="213"/>
      <c r="Z31" s="213"/>
      <c r="AA31" s="213"/>
      <c r="AB31" s="213"/>
      <c r="AC31" s="213"/>
      <c r="AD31" s="213"/>
      <c r="AE31" s="213"/>
      <c r="AK31" s="214">
        <v>0</v>
      </c>
      <c r="AL31" s="213"/>
      <c r="AM31" s="213"/>
      <c r="AN31" s="213"/>
      <c r="AO31" s="213"/>
      <c r="AR31" s="34"/>
    </row>
    <row r="32" spans="1:71" s="3" customFormat="1" ht="14.45" hidden="1" customHeight="1">
      <c r="B32" s="34"/>
      <c r="F32" s="26" t="s">
        <v>47</v>
      </c>
      <c r="L32" s="212">
        <v>0.15</v>
      </c>
      <c r="M32" s="213"/>
      <c r="N32" s="213"/>
      <c r="O32" s="213"/>
      <c r="P32" s="213"/>
      <c r="W32" s="214">
        <f>ROUND(BC54, 2)</f>
        <v>0</v>
      </c>
      <c r="X32" s="213"/>
      <c r="Y32" s="213"/>
      <c r="Z32" s="213"/>
      <c r="AA32" s="213"/>
      <c r="AB32" s="213"/>
      <c r="AC32" s="213"/>
      <c r="AD32" s="213"/>
      <c r="AE32" s="213"/>
      <c r="AK32" s="214">
        <v>0</v>
      </c>
      <c r="AL32" s="213"/>
      <c r="AM32" s="213"/>
      <c r="AN32" s="213"/>
      <c r="AO32" s="213"/>
      <c r="AR32" s="34"/>
    </row>
    <row r="33" spans="1:57" s="3" customFormat="1" ht="14.45" hidden="1" customHeight="1">
      <c r="B33" s="34"/>
      <c r="F33" s="26" t="s">
        <v>48</v>
      </c>
      <c r="L33" s="212">
        <v>0</v>
      </c>
      <c r="M33" s="213"/>
      <c r="N33" s="213"/>
      <c r="O33" s="213"/>
      <c r="P33" s="213"/>
      <c r="W33" s="214">
        <f>ROUND(BD54, 2)</f>
        <v>0</v>
      </c>
      <c r="X33" s="213"/>
      <c r="Y33" s="213"/>
      <c r="Z33" s="213"/>
      <c r="AA33" s="213"/>
      <c r="AB33" s="213"/>
      <c r="AC33" s="213"/>
      <c r="AD33" s="213"/>
      <c r="AE33" s="213"/>
      <c r="AK33" s="214">
        <v>0</v>
      </c>
      <c r="AL33" s="213"/>
      <c r="AM33" s="213"/>
      <c r="AN33" s="213"/>
      <c r="AO33" s="213"/>
      <c r="AR33" s="34"/>
    </row>
    <row r="34" spans="1:57" s="2" customFormat="1" ht="6.95" customHeight="1">
      <c r="A34" s="29"/>
      <c r="B34" s="30"/>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30"/>
      <c r="BE34" s="29"/>
    </row>
    <row r="35" spans="1:57" s="2" customFormat="1" ht="25.9" customHeight="1">
      <c r="A35" s="29"/>
      <c r="B35" s="30"/>
      <c r="C35" s="35"/>
      <c r="D35" s="36" t="s">
        <v>49</v>
      </c>
      <c r="E35" s="37"/>
      <c r="F35" s="37"/>
      <c r="G35" s="37"/>
      <c r="H35" s="37"/>
      <c r="I35" s="37"/>
      <c r="J35" s="37"/>
      <c r="K35" s="37"/>
      <c r="L35" s="37"/>
      <c r="M35" s="37"/>
      <c r="N35" s="37"/>
      <c r="O35" s="37"/>
      <c r="P35" s="37"/>
      <c r="Q35" s="37"/>
      <c r="R35" s="37"/>
      <c r="S35" s="37"/>
      <c r="T35" s="38" t="s">
        <v>50</v>
      </c>
      <c r="U35" s="37"/>
      <c r="V35" s="37"/>
      <c r="W35" s="37"/>
      <c r="X35" s="218" t="s">
        <v>51</v>
      </c>
      <c r="Y35" s="216"/>
      <c r="Z35" s="216"/>
      <c r="AA35" s="216"/>
      <c r="AB35" s="216"/>
      <c r="AC35" s="37"/>
      <c r="AD35" s="37"/>
      <c r="AE35" s="37"/>
      <c r="AF35" s="37"/>
      <c r="AG35" s="37"/>
      <c r="AH35" s="37"/>
      <c r="AI35" s="37"/>
      <c r="AJ35" s="37"/>
      <c r="AK35" s="215">
        <f>SUM(AK26:AK33)</f>
        <v>0</v>
      </c>
      <c r="AL35" s="216"/>
      <c r="AM35" s="216"/>
      <c r="AN35" s="216"/>
      <c r="AO35" s="217"/>
      <c r="AP35" s="35"/>
      <c r="AQ35" s="35"/>
      <c r="AR35" s="30"/>
      <c r="BE35" s="29"/>
    </row>
    <row r="36" spans="1:57" s="2" customFormat="1" ht="6.95" customHeight="1">
      <c r="A36" s="29"/>
      <c r="B36" s="30"/>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30"/>
      <c r="BE36" s="29"/>
    </row>
    <row r="37" spans="1:57" s="2" customFormat="1" ht="6.95" customHeight="1">
      <c r="A37" s="29"/>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0"/>
      <c r="BE37" s="29"/>
    </row>
    <row r="41" spans="1:57" s="2" customFormat="1" ht="6.95" customHeight="1">
      <c r="A41" s="29"/>
      <c r="B41" s="41"/>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30"/>
      <c r="BE41" s="29"/>
    </row>
    <row r="42" spans="1:57" s="2" customFormat="1" ht="24.95" customHeight="1">
      <c r="A42" s="29"/>
      <c r="B42" s="30"/>
      <c r="C42" s="21" t="s">
        <v>52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30"/>
      <c r="BE42" s="29"/>
    </row>
    <row r="43" spans="1:57" s="2" customFormat="1" ht="6.95" customHeight="1">
      <c r="A43" s="29"/>
      <c r="B43" s="30"/>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30"/>
      <c r="BE43" s="29"/>
    </row>
    <row r="44" spans="1:57" s="4" customFormat="1" ht="12" customHeight="1">
      <c r="B44" s="43"/>
      <c r="C44" s="26" t="s">
        <v>13</v>
      </c>
      <c r="L44" s="4" t="str">
        <f>K5</f>
        <v>2024-14</v>
      </c>
      <c r="AR44" s="43"/>
    </row>
    <row r="45" spans="1:57" s="5" customFormat="1" ht="36.950000000000003" customHeight="1">
      <c r="B45" s="44"/>
      <c r="C45" s="45" t="s">
        <v>15</v>
      </c>
      <c r="L45" s="187" t="str">
        <f>K6</f>
        <v>Rekonstrukce multifunkčního sálu v budově NZM - 2. etapa</v>
      </c>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R45" s="44"/>
    </row>
    <row r="46" spans="1:57" s="2" customFormat="1" ht="6.95" customHeight="1">
      <c r="A46" s="29"/>
      <c r="B46" s="30"/>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30"/>
      <c r="BE46" s="29"/>
    </row>
    <row r="47" spans="1:57" s="2" customFormat="1" ht="12" customHeight="1">
      <c r="A47" s="29"/>
      <c r="B47" s="30"/>
      <c r="C47" s="26" t="s">
        <v>19</v>
      </c>
      <c r="D47" s="29"/>
      <c r="E47" s="29"/>
      <c r="F47" s="29"/>
      <c r="G47" s="29"/>
      <c r="H47" s="29"/>
      <c r="I47" s="29"/>
      <c r="J47" s="29"/>
      <c r="K47" s="29"/>
      <c r="L47" s="46" t="str">
        <f>IF(K8="","",K8)</f>
        <v>Kostelní 1300/44, Praha 7</v>
      </c>
      <c r="M47" s="29"/>
      <c r="N47" s="29"/>
      <c r="O47" s="29"/>
      <c r="P47" s="29"/>
      <c r="Q47" s="29"/>
      <c r="R47" s="29"/>
      <c r="S47" s="29"/>
      <c r="T47" s="29"/>
      <c r="U47" s="29"/>
      <c r="V47" s="29"/>
      <c r="W47" s="29"/>
      <c r="X47" s="29"/>
      <c r="Y47" s="29"/>
      <c r="Z47" s="29"/>
      <c r="AA47" s="29"/>
      <c r="AB47" s="29"/>
      <c r="AC47" s="29"/>
      <c r="AD47" s="29"/>
      <c r="AE47" s="29"/>
      <c r="AF47" s="29"/>
      <c r="AG47" s="29"/>
      <c r="AH47" s="29"/>
      <c r="AI47" s="26" t="s">
        <v>21</v>
      </c>
      <c r="AJ47" s="29"/>
      <c r="AK47" s="29"/>
      <c r="AL47" s="29"/>
      <c r="AM47" s="189" t="str">
        <f>IF(AN8= "","",AN8)</f>
        <v>19. 6. 2024</v>
      </c>
      <c r="AN47" s="189"/>
      <c r="AO47" s="29"/>
      <c r="AP47" s="29"/>
      <c r="AQ47" s="29"/>
      <c r="AR47" s="30"/>
      <c r="BE47" s="29"/>
    </row>
    <row r="48" spans="1:57" s="2" customFormat="1" ht="6.95" customHeight="1">
      <c r="A48" s="29"/>
      <c r="B48" s="30"/>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30"/>
      <c r="BE48" s="29"/>
    </row>
    <row r="49" spans="1:91" s="2" customFormat="1" ht="25.7" customHeight="1">
      <c r="A49" s="29"/>
      <c r="B49" s="30"/>
      <c r="C49" s="26" t="s">
        <v>23</v>
      </c>
      <c r="D49" s="29"/>
      <c r="E49" s="29"/>
      <c r="F49" s="29"/>
      <c r="G49" s="29"/>
      <c r="H49" s="29"/>
      <c r="I49" s="29"/>
      <c r="J49" s="29"/>
      <c r="K49" s="29"/>
      <c r="L49" s="4" t="str">
        <f>IF(E11= "","",E11)</f>
        <v>NÁRODNÍ ZEMĚDĚLSKÉ MUZEUM PRAHA, KOSTELNÍ 44, P7</v>
      </c>
      <c r="M49" s="29"/>
      <c r="N49" s="29"/>
      <c r="O49" s="29"/>
      <c r="P49" s="29"/>
      <c r="Q49" s="29"/>
      <c r="R49" s="29"/>
      <c r="S49" s="29"/>
      <c r="T49" s="29"/>
      <c r="U49" s="29"/>
      <c r="V49" s="29"/>
      <c r="W49" s="29"/>
      <c r="X49" s="29"/>
      <c r="Y49" s="29"/>
      <c r="Z49" s="29"/>
      <c r="AA49" s="29"/>
      <c r="AB49" s="29"/>
      <c r="AC49" s="29"/>
      <c r="AD49" s="29"/>
      <c r="AE49" s="29"/>
      <c r="AF49" s="29"/>
      <c r="AG49" s="29"/>
      <c r="AH49" s="29"/>
      <c r="AI49" s="26" t="s">
        <v>30</v>
      </c>
      <c r="AJ49" s="29"/>
      <c r="AK49" s="29"/>
      <c r="AL49" s="29"/>
      <c r="AM49" s="190" t="str">
        <f>IF(E17="","",E17)</f>
        <v>ARCH TECH, K Noskovně 148, Praha 6</v>
      </c>
      <c r="AN49" s="191"/>
      <c r="AO49" s="191"/>
      <c r="AP49" s="191"/>
      <c r="AQ49" s="29"/>
      <c r="AR49" s="30"/>
      <c r="AS49" s="192" t="s">
        <v>53</v>
      </c>
      <c r="AT49" s="193"/>
      <c r="AU49" s="48"/>
      <c r="AV49" s="48"/>
      <c r="AW49" s="48"/>
      <c r="AX49" s="48"/>
      <c r="AY49" s="48"/>
      <c r="AZ49" s="48"/>
      <c r="BA49" s="48"/>
      <c r="BB49" s="48"/>
      <c r="BC49" s="48"/>
      <c r="BD49" s="49"/>
      <c r="BE49" s="29"/>
    </row>
    <row r="50" spans="1:91" s="2" customFormat="1" ht="25.7" customHeight="1">
      <c r="A50" s="29"/>
      <c r="B50" s="30"/>
      <c r="C50" s="26" t="s">
        <v>28</v>
      </c>
      <c r="D50" s="29"/>
      <c r="E50" s="29"/>
      <c r="F50" s="29"/>
      <c r="G50" s="29"/>
      <c r="H50" s="29"/>
      <c r="I50" s="29"/>
      <c r="J50" s="29"/>
      <c r="K50" s="29"/>
      <c r="L50" s="4" t="str">
        <f>IF(E14="","",E14)</f>
        <v xml:space="preserve"> </v>
      </c>
      <c r="M50" s="29"/>
      <c r="N50" s="29"/>
      <c r="O50" s="29"/>
      <c r="P50" s="29"/>
      <c r="Q50" s="29"/>
      <c r="R50" s="29"/>
      <c r="S50" s="29"/>
      <c r="T50" s="29"/>
      <c r="U50" s="29"/>
      <c r="V50" s="29"/>
      <c r="W50" s="29"/>
      <c r="X50" s="29"/>
      <c r="Y50" s="29"/>
      <c r="Z50" s="29"/>
      <c r="AA50" s="29"/>
      <c r="AB50" s="29"/>
      <c r="AC50" s="29"/>
      <c r="AD50" s="29"/>
      <c r="AE50" s="29"/>
      <c r="AF50" s="29"/>
      <c r="AG50" s="29"/>
      <c r="AH50" s="29"/>
      <c r="AI50" s="26" t="s">
        <v>34</v>
      </c>
      <c r="AJ50" s="29"/>
      <c r="AK50" s="29"/>
      <c r="AL50" s="29"/>
      <c r="AM50" s="190" t="str">
        <f>IF(E20="","",E20)</f>
        <v>Jiří Večerník, Wolkerova 1747/27, Jihlava</v>
      </c>
      <c r="AN50" s="191"/>
      <c r="AO50" s="191"/>
      <c r="AP50" s="191"/>
      <c r="AQ50" s="29"/>
      <c r="AR50" s="30"/>
      <c r="AS50" s="194"/>
      <c r="AT50" s="195"/>
      <c r="AU50" s="50"/>
      <c r="AV50" s="50"/>
      <c r="AW50" s="50"/>
      <c r="AX50" s="50"/>
      <c r="AY50" s="50"/>
      <c r="AZ50" s="50"/>
      <c r="BA50" s="50"/>
      <c r="BB50" s="50"/>
      <c r="BC50" s="50"/>
      <c r="BD50" s="51"/>
      <c r="BE50" s="29"/>
    </row>
    <row r="51" spans="1:91" s="2" customFormat="1" ht="10.9" customHeight="1">
      <c r="A51" s="29"/>
      <c r="B51" s="30"/>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30"/>
      <c r="AS51" s="194"/>
      <c r="AT51" s="195"/>
      <c r="AU51" s="50"/>
      <c r="AV51" s="50"/>
      <c r="AW51" s="50"/>
      <c r="AX51" s="50"/>
      <c r="AY51" s="50"/>
      <c r="AZ51" s="50"/>
      <c r="BA51" s="50"/>
      <c r="BB51" s="50"/>
      <c r="BC51" s="50"/>
      <c r="BD51" s="51"/>
      <c r="BE51" s="29"/>
    </row>
    <row r="52" spans="1:91" s="2" customFormat="1" ht="29.25" customHeight="1">
      <c r="A52" s="29"/>
      <c r="B52" s="30"/>
      <c r="C52" s="196" t="s">
        <v>54</v>
      </c>
      <c r="D52" s="197"/>
      <c r="E52" s="197"/>
      <c r="F52" s="197"/>
      <c r="G52" s="197"/>
      <c r="H52" s="52"/>
      <c r="I52" s="198" t="s">
        <v>55</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9" t="s">
        <v>56</v>
      </c>
      <c r="AH52" s="197"/>
      <c r="AI52" s="197"/>
      <c r="AJ52" s="197"/>
      <c r="AK52" s="197"/>
      <c r="AL52" s="197"/>
      <c r="AM52" s="197"/>
      <c r="AN52" s="198" t="s">
        <v>57</v>
      </c>
      <c r="AO52" s="197"/>
      <c r="AP52" s="197"/>
      <c r="AQ52" s="53" t="s">
        <v>58</v>
      </c>
      <c r="AR52" s="30"/>
      <c r="AS52" s="54" t="s">
        <v>59</v>
      </c>
      <c r="AT52" s="55" t="s">
        <v>60</v>
      </c>
      <c r="AU52" s="55" t="s">
        <v>61</v>
      </c>
      <c r="AV52" s="55" t="s">
        <v>62</v>
      </c>
      <c r="AW52" s="55" t="s">
        <v>63</v>
      </c>
      <c r="AX52" s="55" t="s">
        <v>64</v>
      </c>
      <c r="AY52" s="55" t="s">
        <v>65</v>
      </c>
      <c r="AZ52" s="55" t="s">
        <v>66</v>
      </c>
      <c r="BA52" s="55" t="s">
        <v>67</v>
      </c>
      <c r="BB52" s="55" t="s">
        <v>68</v>
      </c>
      <c r="BC52" s="55" t="s">
        <v>69</v>
      </c>
      <c r="BD52" s="56" t="s">
        <v>70</v>
      </c>
      <c r="BE52" s="29"/>
    </row>
    <row r="53" spans="1:91" s="2" customFormat="1" ht="10.9" customHeight="1">
      <c r="A53" s="29"/>
      <c r="B53" s="30"/>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30"/>
      <c r="AS53" s="57"/>
      <c r="AT53" s="58"/>
      <c r="AU53" s="58"/>
      <c r="AV53" s="58"/>
      <c r="AW53" s="58"/>
      <c r="AX53" s="58"/>
      <c r="AY53" s="58"/>
      <c r="AZ53" s="58"/>
      <c r="BA53" s="58"/>
      <c r="BB53" s="58"/>
      <c r="BC53" s="58"/>
      <c r="BD53" s="59"/>
      <c r="BE53" s="29"/>
    </row>
    <row r="54" spans="1:91" s="6" customFormat="1" ht="32.450000000000003" customHeight="1">
      <c r="B54" s="60"/>
      <c r="C54" s="61" t="s">
        <v>71</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03">
        <f>ROUND(SUM(AG55:AG60),2)</f>
        <v>0</v>
      </c>
      <c r="AH54" s="203"/>
      <c r="AI54" s="203"/>
      <c r="AJ54" s="203"/>
      <c r="AK54" s="203"/>
      <c r="AL54" s="203"/>
      <c r="AM54" s="203"/>
      <c r="AN54" s="204">
        <f t="shared" ref="AN54:AN60" si="0">SUM(AG54,AT54)</f>
        <v>0</v>
      </c>
      <c r="AO54" s="204"/>
      <c r="AP54" s="204"/>
      <c r="AQ54" s="64" t="s">
        <v>3</v>
      </c>
      <c r="AR54" s="60"/>
      <c r="AS54" s="65">
        <f>ROUND(SUM(AS55:AS60),2)</f>
        <v>0</v>
      </c>
      <c r="AT54" s="66">
        <f t="shared" ref="AT54:AT60" si="1">ROUND(SUM(AV54:AW54),2)</f>
        <v>0</v>
      </c>
      <c r="AU54" s="67">
        <f>ROUND(SUM(AU55:AU60),5)</f>
        <v>778.53449000000001</v>
      </c>
      <c r="AV54" s="66">
        <f>ROUND(AZ54*L29,2)</f>
        <v>0</v>
      </c>
      <c r="AW54" s="66">
        <f>ROUND(BA54*L30,2)</f>
        <v>0</v>
      </c>
      <c r="AX54" s="66">
        <f>ROUND(BB54*L29,2)</f>
        <v>0</v>
      </c>
      <c r="AY54" s="66">
        <f>ROUND(BC54*L30,2)</f>
        <v>0</v>
      </c>
      <c r="AZ54" s="66">
        <f>ROUND(SUM(AZ55:AZ60),2)</f>
        <v>0</v>
      </c>
      <c r="BA54" s="66">
        <f>ROUND(SUM(BA55:BA60),2)</f>
        <v>0</v>
      </c>
      <c r="BB54" s="66">
        <f>ROUND(SUM(BB55:BB60),2)</f>
        <v>0</v>
      </c>
      <c r="BC54" s="66">
        <f>ROUND(SUM(BC55:BC60),2)</f>
        <v>0</v>
      </c>
      <c r="BD54" s="68">
        <f>ROUND(SUM(BD55:BD60),2)</f>
        <v>0</v>
      </c>
      <c r="BS54" s="69" t="s">
        <v>72</v>
      </c>
      <c r="BT54" s="69" t="s">
        <v>73</v>
      </c>
      <c r="BU54" s="70" t="s">
        <v>74</v>
      </c>
      <c r="BV54" s="69" t="s">
        <v>75</v>
      </c>
      <c r="BW54" s="69" t="s">
        <v>5</v>
      </c>
      <c r="BX54" s="69" t="s">
        <v>76</v>
      </c>
      <c r="CL54" s="69" t="s">
        <v>3</v>
      </c>
    </row>
    <row r="55" spans="1:91" s="7" customFormat="1" ht="16.5" customHeight="1">
      <c r="A55" s="71" t="s">
        <v>77</v>
      </c>
      <c r="B55" s="72"/>
      <c r="C55" s="73"/>
      <c r="D55" s="202" t="s">
        <v>78</v>
      </c>
      <c r="E55" s="202"/>
      <c r="F55" s="202"/>
      <c r="G55" s="202"/>
      <c r="H55" s="202"/>
      <c r="I55" s="74"/>
      <c r="J55" s="202" t="s">
        <v>79</v>
      </c>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0">
        <f>'D.1.1 - ASŘ'!J30</f>
        <v>0</v>
      </c>
      <c r="AH55" s="201"/>
      <c r="AI55" s="201"/>
      <c r="AJ55" s="201"/>
      <c r="AK55" s="201"/>
      <c r="AL55" s="201"/>
      <c r="AM55" s="201"/>
      <c r="AN55" s="200">
        <f t="shared" si="0"/>
        <v>0</v>
      </c>
      <c r="AO55" s="201"/>
      <c r="AP55" s="201"/>
      <c r="AQ55" s="75" t="s">
        <v>80</v>
      </c>
      <c r="AR55" s="72"/>
      <c r="AS55" s="76">
        <v>0</v>
      </c>
      <c r="AT55" s="77">
        <f t="shared" si="1"/>
        <v>0</v>
      </c>
      <c r="AU55" s="78">
        <f>'D.1.1 - ASŘ'!P91</f>
        <v>778.5344849999999</v>
      </c>
      <c r="AV55" s="77">
        <f>'D.1.1 - ASŘ'!J33</f>
        <v>0</v>
      </c>
      <c r="AW55" s="77">
        <f>'D.1.1 - ASŘ'!J34</f>
        <v>0</v>
      </c>
      <c r="AX55" s="77">
        <f>'D.1.1 - ASŘ'!J35</f>
        <v>0</v>
      </c>
      <c r="AY55" s="77">
        <f>'D.1.1 - ASŘ'!J36</f>
        <v>0</v>
      </c>
      <c r="AZ55" s="77">
        <f>'D.1.1 - ASŘ'!F33</f>
        <v>0</v>
      </c>
      <c r="BA55" s="77">
        <f>'D.1.1 - ASŘ'!F34</f>
        <v>0</v>
      </c>
      <c r="BB55" s="77">
        <f>'D.1.1 - ASŘ'!F35</f>
        <v>0</v>
      </c>
      <c r="BC55" s="77">
        <f>'D.1.1 - ASŘ'!F36</f>
        <v>0</v>
      </c>
      <c r="BD55" s="79">
        <f>'D.1.1 - ASŘ'!F37</f>
        <v>0</v>
      </c>
      <c r="BT55" s="80" t="s">
        <v>81</v>
      </c>
      <c r="BV55" s="80" t="s">
        <v>75</v>
      </c>
      <c r="BW55" s="80" t="s">
        <v>82</v>
      </c>
      <c r="BX55" s="80" t="s">
        <v>5</v>
      </c>
      <c r="CL55" s="80" t="s">
        <v>3</v>
      </c>
      <c r="CM55" s="80" t="s">
        <v>83</v>
      </c>
    </row>
    <row r="56" spans="1:91" s="7" customFormat="1" ht="16.5" customHeight="1">
      <c r="A56" s="71" t="s">
        <v>77</v>
      </c>
      <c r="B56" s="72"/>
      <c r="C56" s="73"/>
      <c r="D56" s="202" t="s">
        <v>84</v>
      </c>
      <c r="E56" s="202"/>
      <c r="F56" s="202"/>
      <c r="G56" s="202"/>
      <c r="H56" s="202"/>
      <c r="I56" s="74"/>
      <c r="J56" s="202" t="s">
        <v>85</v>
      </c>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0">
        <f>'D.1.2 - Prostorová akustika'!J30</f>
        <v>0</v>
      </c>
      <c r="AH56" s="201"/>
      <c r="AI56" s="201"/>
      <c r="AJ56" s="201"/>
      <c r="AK56" s="201"/>
      <c r="AL56" s="201"/>
      <c r="AM56" s="201"/>
      <c r="AN56" s="200">
        <f t="shared" si="0"/>
        <v>0</v>
      </c>
      <c r="AO56" s="201"/>
      <c r="AP56" s="201"/>
      <c r="AQ56" s="75" t="s">
        <v>80</v>
      </c>
      <c r="AR56" s="72"/>
      <c r="AS56" s="76">
        <v>0</v>
      </c>
      <c r="AT56" s="77">
        <f t="shared" si="1"/>
        <v>0</v>
      </c>
      <c r="AU56" s="78">
        <f>'D.1.2 - Prostorová akustika'!P81</f>
        <v>0</v>
      </c>
      <c r="AV56" s="77">
        <f>'D.1.2 - Prostorová akustika'!J33</f>
        <v>0</v>
      </c>
      <c r="AW56" s="77">
        <f>'D.1.2 - Prostorová akustika'!J34</f>
        <v>0</v>
      </c>
      <c r="AX56" s="77">
        <f>'D.1.2 - Prostorová akustika'!J35</f>
        <v>0</v>
      </c>
      <c r="AY56" s="77">
        <f>'D.1.2 - Prostorová akustika'!J36</f>
        <v>0</v>
      </c>
      <c r="AZ56" s="77">
        <f>'D.1.2 - Prostorová akustika'!F33</f>
        <v>0</v>
      </c>
      <c r="BA56" s="77">
        <f>'D.1.2 - Prostorová akustika'!F34</f>
        <v>0</v>
      </c>
      <c r="BB56" s="77">
        <f>'D.1.2 - Prostorová akustika'!F35</f>
        <v>0</v>
      </c>
      <c r="BC56" s="77">
        <f>'D.1.2 - Prostorová akustika'!F36</f>
        <v>0</v>
      </c>
      <c r="BD56" s="79">
        <f>'D.1.2 - Prostorová akustika'!F37</f>
        <v>0</v>
      </c>
      <c r="BT56" s="80" t="s">
        <v>81</v>
      </c>
      <c r="BV56" s="80" t="s">
        <v>75</v>
      </c>
      <c r="BW56" s="80" t="s">
        <v>86</v>
      </c>
      <c r="BX56" s="80" t="s">
        <v>5</v>
      </c>
      <c r="CL56" s="80" t="s">
        <v>3</v>
      </c>
      <c r="CM56" s="80" t="s">
        <v>83</v>
      </c>
    </row>
    <row r="57" spans="1:91" s="7" customFormat="1" ht="16.5" customHeight="1">
      <c r="A57" s="71" t="s">
        <v>77</v>
      </c>
      <c r="B57" s="72"/>
      <c r="C57" s="73"/>
      <c r="D57" s="202" t="s">
        <v>87</v>
      </c>
      <c r="E57" s="202"/>
      <c r="F57" s="202"/>
      <c r="G57" s="202"/>
      <c r="H57" s="202"/>
      <c r="I57" s="74"/>
      <c r="J57" s="202" t="s">
        <v>88</v>
      </c>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0">
        <f>'D.1.4.1 - Zdravotní insta...'!J30</f>
        <v>0</v>
      </c>
      <c r="AH57" s="201"/>
      <c r="AI57" s="201"/>
      <c r="AJ57" s="201"/>
      <c r="AK57" s="201"/>
      <c r="AL57" s="201"/>
      <c r="AM57" s="201"/>
      <c r="AN57" s="200">
        <f t="shared" si="0"/>
        <v>0</v>
      </c>
      <c r="AO57" s="201"/>
      <c r="AP57" s="201"/>
      <c r="AQ57" s="75" t="s">
        <v>80</v>
      </c>
      <c r="AR57" s="72"/>
      <c r="AS57" s="76">
        <v>0</v>
      </c>
      <c r="AT57" s="77">
        <f t="shared" si="1"/>
        <v>0</v>
      </c>
      <c r="AU57" s="78">
        <f>'D.1.4.1 - Zdravotní insta...'!P83</f>
        <v>0</v>
      </c>
      <c r="AV57" s="77">
        <f>'D.1.4.1 - Zdravotní insta...'!J33</f>
        <v>0</v>
      </c>
      <c r="AW57" s="77">
        <f>'D.1.4.1 - Zdravotní insta...'!J34</f>
        <v>0</v>
      </c>
      <c r="AX57" s="77">
        <f>'D.1.4.1 - Zdravotní insta...'!J35</f>
        <v>0</v>
      </c>
      <c r="AY57" s="77">
        <f>'D.1.4.1 - Zdravotní insta...'!J36</f>
        <v>0</v>
      </c>
      <c r="AZ57" s="77">
        <f>'D.1.4.1 - Zdravotní insta...'!F33</f>
        <v>0</v>
      </c>
      <c r="BA57" s="77">
        <f>'D.1.4.1 - Zdravotní insta...'!F34</f>
        <v>0</v>
      </c>
      <c r="BB57" s="77">
        <f>'D.1.4.1 - Zdravotní insta...'!F35</f>
        <v>0</v>
      </c>
      <c r="BC57" s="77">
        <f>'D.1.4.1 - Zdravotní insta...'!F36</f>
        <v>0</v>
      </c>
      <c r="BD57" s="79">
        <f>'D.1.4.1 - Zdravotní insta...'!F37</f>
        <v>0</v>
      </c>
      <c r="BT57" s="80" t="s">
        <v>81</v>
      </c>
      <c r="BV57" s="80" t="s">
        <v>75</v>
      </c>
      <c r="BW57" s="80" t="s">
        <v>89</v>
      </c>
      <c r="BX57" s="80" t="s">
        <v>5</v>
      </c>
      <c r="CL57" s="80" t="s">
        <v>3</v>
      </c>
      <c r="CM57" s="80" t="s">
        <v>83</v>
      </c>
    </row>
    <row r="58" spans="1:91" s="7" customFormat="1" ht="16.5" customHeight="1">
      <c r="A58" s="71" t="s">
        <v>77</v>
      </c>
      <c r="B58" s="72"/>
      <c r="C58" s="73"/>
      <c r="D58" s="202" t="s">
        <v>90</v>
      </c>
      <c r="E58" s="202"/>
      <c r="F58" s="202"/>
      <c r="G58" s="202"/>
      <c r="H58" s="202"/>
      <c r="I58" s="74"/>
      <c r="J58" s="202" t="s">
        <v>91</v>
      </c>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0">
        <f>'D.1.4.2 - Silnoproud, sla...'!J30</f>
        <v>0</v>
      </c>
      <c r="AH58" s="201"/>
      <c r="AI58" s="201"/>
      <c r="AJ58" s="201"/>
      <c r="AK58" s="201"/>
      <c r="AL58" s="201"/>
      <c r="AM58" s="201"/>
      <c r="AN58" s="200">
        <f t="shared" si="0"/>
        <v>0</v>
      </c>
      <c r="AO58" s="201"/>
      <c r="AP58" s="201"/>
      <c r="AQ58" s="75" t="s">
        <v>80</v>
      </c>
      <c r="AR58" s="72"/>
      <c r="AS58" s="76">
        <v>0</v>
      </c>
      <c r="AT58" s="77">
        <f t="shared" si="1"/>
        <v>0</v>
      </c>
      <c r="AU58" s="78">
        <f>'D.1.4.2 - Silnoproud, sla...'!P86</f>
        <v>0</v>
      </c>
      <c r="AV58" s="77">
        <f>'D.1.4.2 - Silnoproud, sla...'!J33</f>
        <v>0</v>
      </c>
      <c r="AW58" s="77">
        <f>'D.1.4.2 - Silnoproud, sla...'!J34</f>
        <v>0</v>
      </c>
      <c r="AX58" s="77">
        <f>'D.1.4.2 - Silnoproud, sla...'!J35</f>
        <v>0</v>
      </c>
      <c r="AY58" s="77">
        <f>'D.1.4.2 - Silnoproud, sla...'!J36</f>
        <v>0</v>
      </c>
      <c r="AZ58" s="77">
        <f>'D.1.4.2 - Silnoproud, sla...'!F33</f>
        <v>0</v>
      </c>
      <c r="BA58" s="77">
        <f>'D.1.4.2 - Silnoproud, sla...'!F34</f>
        <v>0</v>
      </c>
      <c r="BB58" s="77">
        <f>'D.1.4.2 - Silnoproud, sla...'!F35</f>
        <v>0</v>
      </c>
      <c r="BC58" s="77">
        <f>'D.1.4.2 - Silnoproud, sla...'!F36</f>
        <v>0</v>
      </c>
      <c r="BD58" s="79">
        <f>'D.1.4.2 - Silnoproud, sla...'!F37</f>
        <v>0</v>
      </c>
      <c r="BT58" s="80" t="s">
        <v>81</v>
      </c>
      <c r="BV58" s="80" t="s">
        <v>75</v>
      </c>
      <c r="BW58" s="80" t="s">
        <v>92</v>
      </c>
      <c r="BX58" s="80" t="s">
        <v>5</v>
      </c>
      <c r="CL58" s="80" t="s">
        <v>3</v>
      </c>
      <c r="CM58" s="80" t="s">
        <v>83</v>
      </c>
    </row>
    <row r="59" spans="1:91" s="7" customFormat="1" ht="16.5" customHeight="1">
      <c r="A59" s="71" t="s">
        <v>77</v>
      </c>
      <c r="B59" s="72"/>
      <c r="C59" s="73"/>
      <c r="D59" s="202" t="s">
        <v>93</v>
      </c>
      <c r="E59" s="202"/>
      <c r="F59" s="202"/>
      <c r="G59" s="202"/>
      <c r="H59" s="202"/>
      <c r="I59" s="74"/>
      <c r="J59" s="202" t="s">
        <v>94</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0">
        <f>'D.1.4.3 - Audio vizuální ...'!J30</f>
        <v>0</v>
      </c>
      <c r="AH59" s="201"/>
      <c r="AI59" s="201"/>
      <c r="AJ59" s="201"/>
      <c r="AK59" s="201"/>
      <c r="AL59" s="201"/>
      <c r="AM59" s="201"/>
      <c r="AN59" s="200">
        <f t="shared" si="0"/>
        <v>0</v>
      </c>
      <c r="AO59" s="201"/>
      <c r="AP59" s="201"/>
      <c r="AQ59" s="75" t="s">
        <v>80</v>
      </c>
      <c r="AR59" s="72"/>
      <c r="AS59" s="76">
        <v>0</v>
      </c>
      <c r="AT59" s="77">
        <f t="shared" si="1"/>
        <v>0</v>
      </c>
      <c r="AU59" s="78">
        <f>'D.1.4.3 - Audio vizuální ...'!P81</f>
        <v>0</v>
      </c>
      <c r="AV59" s="77">
        <f>'D.1.4.3 - Audio vizuální ...'!J33</f>
        <v>0</v>
      </c>
      <c r="AW59" s="77">
        <f>'D.1.4.3 - Audio vizuální ...'!J34</f>
        <v>0</v>
      </c>
      <c r="AX59" s="77">
        <f>'D.1.4.3 - Audio vizuální ...'!J35</f>
        <v>0</v>
      </c>
      <c r="AY59" s="77">
        <f>'D.1.4.3 - Audio vizuální ...'!J36</f>
        <v>0</v>
      </c>
      <c r="AZ59" s="77">
        <f>'D.1.4.3 - Audio vizuální ...'!F33</f>
        <v>0</v>
      </c>
      <c r="BA59" s="77">
        <f>'D.1.4.3 - Audio vizuální ...'!F34</f>
        <v>0</v>
      </c>
      <c r="BB59" s="77">
        <f>'D.1.4.3 - Audio vizuální ...'!F35</f>
        <v>0</v>
      </c>
      <c r="BC59" s="77">
        <f>'D.1.4.3 - Audio vizuální ...'!F36</f>
        <v>0</v>
      </c>
      <c r="BD59" s="79">
        <f>'D.1.4.3 - Audio vizuální ...'!F37</f>
        <v>0</v>
      </c>
      <c r="BT59" s="80" t="s">
        <v>81</v>
      </c>
      <c r="BV59" s="80" t="s">
        <v>75</v>
      </c>
      <c r="BW59" s="80" t="s">
        <v>95</v>
      </c>
      <c r="BX59" s="80" t="s">
        <v>5</v>
      </c>
      <c r="CL59" s="80" t="s">
        <v>3</v>
      </c>
      <c r="CM59" s="80" t="s">
        <v>83</v>
      </c>
    </row>
    <row r="60" spans="1:91" s="7" customFormat="1" ht="16.5" customHeight="1">
      <c r="A60" s="71" t="s">
        <v>77</v>
      </c>
      <c r="B60" s="72"/>
      <c r="C60" s="73"/>
      <c r="D60" s="202" t="s">
        <v>50</v>
      </c>
      <c r="E60" s="202"/>
      <c r="F60" s="202"/>
      <c r="G60" s="202"/>
      <c r="H60" s="202"/>
      <c r="I60" s="74"/>
      <c r="J60" s="202" t="s">
        <v>96</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0">
        <f>'v - VON'!J30</f>
        <v>0</v>
      </c>
      <c r="AH60" s="201"/>
      <c r="AI60" s="201"/>
      <c r="AJ60" s="201"/>
      <c r="AK60" s="201"/>
      <c r="AL60" s="201"/>
      <c r="AM60" s="201"/>
      <c r="AN60" s="200">
        <f t="shared" si="0"/>
        <v>0</v>
      </c>
      <c r="AO60" s="201"/>
      <c r="AP60" s="201"/>
      <c r="AQ60" s="75" t="s">
        <v>96</v>
      </c>
      <c r="AR60" s="72"/>
      <c r="AS60" s="81">
        <v>0</v>
      </c>
      <c r="AT60" s="82">
        <f t="shared" si="1"/>
        <v>0</v>
      </c>
      <c r="AU60" s="83">
        <f>'v - VON'!P80</f>
        <v>0</v>
      </c>
      <c r="AV60" s="82">
        <f>'v - VON'!J33</f>
        <v>0</v>
      </c>
      <c r="AW60" s="82">
        <f>'v - VON'!J34</f>
        <v>0</v>
      </c>
      <c r="AX60" s="82">
        <f>'v - VON'!J35</f>
        <v>0</v>
      </c>
      <c r="AY60" s="82">
        <f>'v - VON'!J36</f>
        <v>0</v>
      </c>
      <c r="AZ60" s="82">
        <f>'v - VON'!F33</f>
        <v>0</v>
      </c>
      <c r="BA60" s="82">
        <f>'v - VON'!F34</f>
        <v>0</v>
      </c>
      <c r="BB60" s="82">
        <f>'v - VON'!F35</f>
        <v>0</v>
      </c>
      <c r="BC60" s="82">
        <f>'v - VON'!F36</f>
        <v>0</v>
      </c>
      <c r="BD60" s="84">
        <f>'v - VON'!F37</f>
        <v>0</v>
      </c>
      <c r="BT60" s="80" t="s">
        <v>81</v>
      </c>
      <c r="BV60" s="80" t="s">
        <v>75</v>
      </c>
      <c r="BW60" s="80" t="s">
        <v>97</v>
      </c>
      <c r="BX60" s="80" t="s">
        <v>5</v>
      </c>
      <c r="CL60" s="80" t="s">
        <v>3</v>
      </c>
      <c r="CM60" s="80" t="s">
        <v>83</v>
      </c>
    </row>
    <row r="61" spans="1:91" s="2" customFormat="1" ht="30" customHeight="1">
      <c r="A61" s="29"/>
      <c r="B61" s="30"/>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30"/>
      <c r="AS61" s="29"/>
      <c r="AT61" s="29"/>
      <c r="AU61" s="29"/>
      <c r="AV61" s="29"/>
      <c r="AW61" s="29"/>
      <c r="AX61" s="29"/>
      <c r="AY61" s="29"/>
      <c r="AZ61" s="29"/>
      <c r="BA61" s="29"/>
      <c r="BB61" s="29"/>
      <c r="BC61" s="29"/>
      <c r="BD61" s="29"/>
      <c r="BE61" s="29"/>
    </row>
    <row r="62" spans="1:91" s="2" customFormat="1" ht="6.95" customHeight="1">
      <c r="A62" s="29"/>
      <c r="B62" s="39"/>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30"/>
      <c r="AS62" s="29"/>
      <c r="AT62" s="29"/>
      <c r="AU62" s="29"/>
      <c r="AV62" s="29"/>
      <c r="AW62" s="29"/>
      <c r="AX62" s="29"/>
      <c r="AY62" s="29"/>
      <c r="AZ62" s="29"/>
      <c r="BA62" s="29"/>
      <c r="BB62" s="29"/>
      <c r="BC62" s="29"/>
      <c r="BD62" s="29"/>
      <c r="BE62" s="29"/>
    </row>
  </sheetData>
  <mergeCells count="61">
    <mergeCell ref="AR2:BE2"/>
    <mergeCell ref="E14:AJ14"/>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 ref="L30:P30"/>
    <mergeCell ref="W30:AE30"/>
    <mergeCell ref="K5:AO5"/>
    <mergeCell ref="K6:AO6"/>
    <mergeCell ref="E23:AN23"/>
    <mergeCell ref="AK26:AO26"/>
    <mergeCell ref="L28:P28"/>
    <mergeCell ref="W28:AE28"/>
    <mergeCell ref="AK28:AO28"/>
    <mergeCell ref="AN60:AP60"/>
    <mergeCell ref="AG60:AM60"/>
    <mergeCell ref="D60:H60"/>
    <mergeCell ref="J60:AF60"/>
    <mergeCell ref="AG54:AM54"/>
    <mergeCell ref="AN54:AP54"/>
    <mergeCell ref="AN58:AP58"/>
    <mergeCell ref="AG58:AM58"/>
    <mergeCell ref="J58:AF58"/>
    <mergeCell ref="D58:H58"/>
    <mergeCell ref="AN59:AP59"/>
    <mergeCell ref="AG59:AM59"/>
    <mergeCell ref="D59:H59"/>
    <mergeCell ref="J59:AF59"/>
    <mergeCell ref="J56:AF56"/>
    <mergeCell ref="D56:H56"/>
    <mergeCell ref="AN56:AP56"/>
    <mergeCell ref="AG56:AM56"/>
    <mergeCell ref="J57:AF57"/>
    <mergeCell ref="AG57:AM57"/>
    <mergeCell ref="D57:H57"/>
    <mergeCell ref="AN57:AP57"/>
    <mergeCell ref="C52:G52"/>
    <mergeCell ref="AN52:AP52"/>
    <mergeCell ref="AG52:AM52"/>
    <mergeCell ref="I52:AF52"/>
    <mergeCell ref="AN55:AP55"/>
    <mergeCell ref="D55:H55"/>
    <mergeCell ref="AG55:AM55"/>
    <mergeCell ref="J55:AF55"/>
    <mergeCell ref="L45:AO45"/>
    <mergeCell ref="AM47:AN47"/>
    <mergeCell ref="AM49:AP49"/>
    <mergeCell ref="AS49:AT51"/>
    <mergeCell ref="AM50:AP50"/>
  </mergeCells>
  <hyperlinks>
    <hyperlink ref="A55" location="'D.1.1 - ASŘ'!C2" display="/" xr:uid="{00000000-0004-0000-0000-000000000000}"/>
    <hyperlink ref="A56" location="'D.1.2 - Prostorová akustika'!C2" display="/" xr:uid="{00000000-0004-0000-0000-000001000000}"/>
    <hyperlink ref="A57" location="'D.1.4.1 - Zdravotní insta...'!C2" display="/" xr:uid="{00000000-0004-0000-0000-000002000000}"/>
    <hyperlink ref="A58" location="'D.1.4.2 - Silnoproud, sla...'!C2" display="/" xr:uid="{00000000-0004-0000-0000-000003000000}"/>
    <hyperlink ref="A59" location="'D.1.4.3 - Audio vizuální ...'!C2" display="/" xr:uid="{00000000-0004-0000-0000-000004000000}"/>
    <hyperlink ref="A60" location="'v - VON'!C2" display="/" xr:uid="{00000000-0004-0000-0000-00000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M312"/>
  <sheetViews>
    <sheetView topLeftCell="A74" workbookViewId="0">
      <selection activeCell="I94" sqref="I94"/>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ht="11.25">
      <c r="A1" s="85"/>
    </row>
    <row r="2" spans="1:46" s="1" customFormat="1" ht="36.950000000000003" customHeight="1">
      <c r="L2" s="219" t="s">
        <v>6</v>
      </c>
      <c r="M2" s="206"/>
      <c r="N2" s="206"/>
      <c r="O2" s="206"/>
      <c r="P2" s="206"/>
      <c r="Q2" s="206"/>
      <c r="R2" s="206"/>
      <c r="S2" s="206"/>
      <c r="T2" s="206"/>
      <c r="U2" s="206"/>
      <c r="V2" s="206"/>
      <c r="AT2" s="17" t="s">
        <v>82</v>
      </c>
    </row>
    <row r="3" spans="1:46" s="1" customFormat="1" ht="6.95" customHeight="1">
      <c r="B3" s="18"/>
      <c r="C3" s="19"/>
      <c r="D3" s="19"/>
      <c r="E3" s="19"/>
      <c r="F3" s="19"/>
      <c r="G3" s="19"/>
      <c r="H3" s="19"/>
      <c r="I3" s="19"/>
      <c r="J3" s="19"/>
      <c r="K3" s="19"/>
      <c r="L3" s="20"/>
      <c r="AT3" s="17" t="s">
        <v>83</v>
      </c>
    </row>
    <row r="4" spans="1:46" s="1" customFormat="1" ht="24.95" customHeight="1">
      <c r="B4" s="20"/>
      <c r="D4" s="21" t="s">
        <v>98</v>
      </c>
      <c r="L4" s="20"/>
      <c r="M4" s="86" t="s">
        <v>11</v>
      </c>
      <c r="AT4" s="17" t="s">
        <v>4</v>
      </c>
    </row>
    <row r="5" spans="1:46" s="1" customFormat="1" ht="6.95" customHeight="1">
      <c r="B5" s="20"/>
      <c r="L5" s="20"/>
    </row>
    <row r="6" spans="1:46" s="1" customFormat="1" ht="12" customHeight="1">
      <c r="B6" s="20"/>
      <c r="D6" s="26" t="s">
        <v>15</v>
      </c>
      <c r="L6" s="20"/>
    </row>
    <row r="7" spans="1:46" s="1" customFormat="1" ht="16.5" customHeight="1">
      <c r="B7" s="20"/>
      <c r="E7" s="220" t="str">
        <f>'Rekapitulace stavby'!K6</f>
        <v>Rekonstrukce multifunkčního sálu v budově NZM - 2. etapa</v>
      </c>
      <c r="F7" s="221"/>
      <c r="G7" s="221"/>
      <c r="H7" s="221"/>
      <c r="L7" s="20"/>
    </row>
    <row r="8" spans="1:46" s="2" customFormat="1" ht="12" customHeight="1">
      <c r="A8" s="29"/>
      <c r="B8" s="30"/>
      <c r="C8" s="29"/>
      <c r="D8" s="26" t="s">
        <v>99</v>
      </c>
      <c r="E8" s="29"/>
      <c r="F8" s="29"/>
      <c r="G8" s="29"/>
      <c r="H8" s="29"/>
      <c r="I8" s="29"/>
      <c r="J8" s="29"/>
      <c r="K8" s="29"/>
      <c r="L8" s="87"/>
      <c r="S8" s="29"/>
      <c r="T8" s="29"/>
      <c r="U8" s="29"/>
      <c r="V8" s="29"/>
      <c r="W8" s="29"/>
      <c r="X8" s="29"/>
      <c r="Y8" s="29"/>
      <c r="Z8" s="29"/>
      <c r="AA8" s="29"/>
      <c r="AB8" s="29"/>
      <c r="AC8" s="29"/>
      <c r="AD8" s="29"/>
      <c r="AE8" s="29"/>
    </row>
    <row r="9" spans="1:46" s="2" customFormat="1" ht="16.5" customHeight="1">
      <c r="A9" s="29"/>
      <c r="B9" s="30"/>
      <c r="C9" s="29"/>
      <c r="D9" s="29"/>
      <c r="E9" s="187" t="s">
        <v>100</v>
      </c>
      <c r="F9" s="222"/>
      <c r="G9" s="222"/>
      <c r="H9" s="222"/>
      <c r="I9" s="29"/>
      <c r="J9" s="29"/>
      <c r="K9" s="29"/>
      <c r="L9" s="87"/>
      <c r="S9" s="29"/>
      <c r="T9" s="29"/>
      <c r="U9" s="29"/>
      <c r="V9" s="29"/>
      <c r="W9" s="29"/>
      <c r="X9" s="29"/>
      <c r="Y9" s="29"/>
      <c r="Z9" s="29"/>
      <c r="AA9" s="29"/>
      <c r="AB9" s="29"/>
      <c r="AC9" s="29"/>
      <c r="AD9" s="29"/>
      <c r="AE9" s="29"/>
    </row>
    <row r="10" spans="1:46" s="2" customFormat="1" ht="11.25">
      <c r="A10" s="29"/>
      <c r="B10" s="30"/>
      <c r="C10" s="29"/>
      <c r="D10" s="29"/>
      <c r="E10" s="29"/>
      <c r="F10" s="29"/>
      <c r="G10" s="29"/>
      <c r="H10" s="29"/>
      <c r="I10" s="29"/>
      <c r="J10" s="29"/>
      <c r="K10" s="29"/>
      <c r="L10" s="87"/>
      <c r="S10" s="29"/>
      <c r="T10" s="29"/>
      <c r="U10" s="29"/>
      <c r="V10" s="29"/>
      <c r="W10" s="29"/>
      <c r="X10" s="29"/>
      <c r="Y10" s="29"/>
      <c r="Z10" s="29"/>
      <c r="AA10" s="29"/>
      <c r="AB10" s="29"/>
      <c r="AC10" s="29"/>
      <c r="AD10" s="29"/>
      <c r="AE10" s="29"/>
    </row>
    <row r="11" spans="1:46" s="2" customFormat="1" ht="12" customHeight="1">
      <c r="A11" s="29"/>
      <c r="B11" s="30"/>
      <c r="C11" s="29"/>
      <c r="D11" s="26" t="s">
        <v>17</v>
      </c>
      <c r="E11" s="29"/>
      <c r="F11" s="24" t="s">
        <v>3</v>
      </c>
      <c r="G11" s="29"/>
      <c r="H11" s="29"/>
      <c r="I11" s="26" t="s">
        <v>18</v>
      </c>
      <c r="J11" s="24" t="s">
        <v>3</v>
      </c>
      <c r="K11" s="29"/>
      <c r="L11" s="87"/>
      <c r="S11" s="29"/>
      <c r="T11" s="29"/>
      <c r="U11" s="29"/>
      <c r="V11" s="29"/>
      <c r="W11" s="29"/>
      <c r="X11" s="29"/>
      <c r="Y11" s="29"/>
      <c r="Z11" s="29"/>
      <c r="AA11" s="29"/>
      <c r="AB11" s="29"/>
      <c r="AC11" s="29"/>
      <c r="AD11" s="29"/>
      <c r="AE11" s="29"/>
    </row>
    <row r="12" spans="1:46" s="2" customFormat="1" ht="12" customHeight="1">
      <c r="A12" s="29"/>
      <c r="B12" s="30"/>
      <c r="C12" s="29"/>
      <c r="D12" s="26" t="s">
        <v>19</v>
      </c>
      <c r="E12" s="29"/>
      <c r="F12" s="24" t="s">
        <v>20</v>
      </c>
      <c r="G12" s="29"/>
      <c r="H12" s="29"/>
      <c r="I12" s="26" t="s">
        <v>21</v>
      </c>
      <c r="J12" s="47" t="str">
        <f>'Rekapitulace stavby'!AN8</f>
        <v>19. 6. 2024</v>
      </c>
      <c r="K12" s="29"/>
      <c r="L12" s="87"/>
      <c r="S12" s="29"/>
      <c r="T12" s="29"/>
      <c r="U12" s="29"/>
      <c r="V12" s="29"/>
      <c r="W12" s="29"/>
      <c r="X12" s="29"/>
      <c r="Y12" s="29"/>
      <c r="Z12" s="29"/>
      <c r="AA12" s="29"/>
      <c r="AB12" s="29"/>
      <c r="AC12" s="29"/>
      <c r="AD12" s="29"/>
      <c r="AE12" s="29"/>
    </row>
    <row r="13" spans="1:46" s="2" customFormat="1" ht="10.9" customHeight="1">
      <c r="A13" s="29"/>
      <c r="B13" s="30"/>
      <c r="C13" s="29"/>
      <c r="D13" s="29"/>
      <c r="E13" s="29"/>
      <c r="F13" s="29"/>
      <c r="G13" s="29"/>
      <c r="H13" s="29"/>
      <c r="I13" s="29"/>
      <c r="J13" s="29"/>
      <c r="K13" s="29"/>
      <c r="L13" s="87"/>
      <c r="S13" s="29"/>
      <c r="T13" s="29"/>
      <c r="U13" s="29"/>
      <c r="V13" s="29"/>
      <c r="W13" s="29"/>
      <c r="X13" s="29"/>
      <c r="Y13" s="29"/>
      <c r="Z13" s="29"/>
      <c r="AA13" s="29"/>
      <c r="AB13" s="29"/>
      <c r="AC13" s="29"/>
      <c r="AD13" s="29"/>
      <c r="AE13" s="29"/>
    </row>
    <row r="14" spans="1:46" s="2" customFormat="1" ht="12" customHeight="1">
      <c r="A14" s="29"/>
      <c r="B14" s="30"/>
      <c r="C14" s="29"/>
      <c r="D14" s="26" t="s">
        <v>23</v>
      </c>
      <c r="E14" s="29"/>
      <c r="F14" s="29"/>
      <c r="G14" s="29"/>
      <c r="H14" s="29"/>
      <c r="I14" s="26" t="s">
        <v>24</v>
      </c>
      <c r="J14" s="24" t="s">
        <v>25</v>
      </c>
      <c r="K14" s="29"/>
      <c r="L14" s="87"/>
      <c r="S14" s="29"/>
      <c r="T14" s="29"/>
      <c r="U14" s="29"/>
      <c r="V14" s="29"/>
      <c r="W14" s="29"/>
      <c r="X14" s="29"/>
      <c r="Y14" s="29"/>
      <c r="Z14" s="29"/>
      <c r="AA14" s="29"/>
      <c r="AB14" s="29"/>
      <c r="AC14" s="29"/>
      <c r="AD14" s="29"/>
      <c r="AE14" s="29"/>
    </row>
    <row r="15" spans="1:46" s="2" customFormat="1" ht="18" customHeight="1">
      <c r="A15" s="29"/>
      <c r="B15" s="30"/>
      <c r="C15" s="29"/>
      <c r="D15" s="29"/>
      <c r="E15" s="24" t="s">
        <v>26</v>
      </c>
      <c r="F15" s="29"/>
      <c r="G15" s="29"/>
      <c r="H15" s="29"/>
      <c r="I15" s="26" t="s">
        <v>27</v>
      </c>
      <c r="J15" s="24" t="s">
        <v>3</v>
      </c>
      <c r="K15" s="29"/>
      <c r="L15" s="87"/>
      <c r="S15" s="29"/>
      <c r="T15" s="29"/>
      <c r="U15" s="29"/>
      <c r="V15" s="29"/>
      <c r="W15" s="29"/>
      <c r="X15" s="29"/>
      <c r="Y15" s="29"/>
      <c r="Z15" s="29"/>
      <c r="AA15" s="29"/>
      <c r="AB15" s="29"/>
      <c r="AC15" s="29"/>
      <c r="AD15" s="29"/>
      <c r="AE15" s="29"/>
    </row>
    <row r="16" spans="1:46" s="2" customFormat="1" ht="6.95" customHeight="1">
      <c r="A16" s="29"/>
      <c r="B16" s="30"/>
      <c r="C16" s="29"/>
      <c r="D16" s="29"/>
      <c r="E16" s="29"/>
      <c r="F16" s="29"/>
      <c r="G16" s="29"/>
      <c r="H16" s="29"/>
      <c r="I16" s="29"/>
      <c r="J16" s="29"/>
      <c r="K16" s="29"/>
      <c r="L16" s="87"/>
      <c r="S16" s="29"/>
      <c r="T16" s="29"/>
      <c r="U16" s="29"/>
      <c r="V16" s="29"/>
      <c r="W16" s="29"/>
      <c r="X16" s="29"/>
      <c r="Y16" s="29"/>
      <c r="Z16" s="29"/>
      <c r="AA16" s="29"/>
      <c r="AB16" s="29"/>
      <c r="AC16" s="29"/>
      <c r="AD16" s="29"/>
      <c r="AE16" s="29"/>
    </row>
    <row r="17" spans="1:31" s="2" customFormat="1" ht="12" customHeight="1">
      <c r="A17" s="29"/>
      <c r="B17" s="30"/>
      <c r="C17" s="29"/>
      <c r="D17" s="26" t="s">
        <v>28</v>
      </c>
      <c r="E17" s="29"/>
      <c r="F17" s="29"/>
      <c r="G17" s="29"/>
      <c r="H17" s="29"/>
      <c r="I17" s="26" t="s">
        <v>24</v>
      </c>
      <c r="J17" s="24" t="str">
        <f>'Rekapitulace stavby'!AN13</f>
        <v/>
      </c>
      <c r="K17" s="29"/>
      <c r="L17" s="87"/>
      <c r="S17" s="29"/>
      <c r="T17" s="29"/>
      <c r="U17" s="29"/>
      <c r="V17" s="29"/>
      <c r="W17" s="29"/>
      <c r="X17" s="29"/>
      <c r="Y17" s="29"/>
      <c r="Z17" s="29"/>
      <c r="AA17" s="29"/>
      <c r="AB17" s="29"/>
      <c r="AC17" s="29"/>
      <c r="AD17" s="29"/>
      <c r="AE17" s="29"/>
    </row>
    <row r="18" spans="1:31" s="2" customFormat="1" ht="18" customHeight="1">
      <c r="A18" s="29"/>
      <c r="B18" s="30"/>
      <c r="C18" s="29"/>
      <c r="D18" s="29"/>
      <c r="E18" s="205" t="str">
        <f>'Rekapitulace stavby'!E14</f>
        <v xml:space="preserve"> </v>
      </c>
      <c r="F18" s="205"/>
      <c r="G18" s="205"/>
      <c r="H18" s="205"/>
      <c r="I18" s="26" t="s">
        <v>27</v>
      </c>
      <c r="J18" s="24" t="str">
        <f>'Rekapitulace stavby'!AN14</f>
        <v/>
      </c>
      <c r="K18" s="29"/>
      <c r="L18" s="87"/>
      <c r="S18" s="29"/>
      <c r="T18" s="29"/>
      <c r="U18" s="29"/>
      <c r="V18" s="29"/>
      <c r="W18" s="29"/>
      <c r="X18" s="29"/>
      <c r="Y18" s="29"/>
      <c r="Z18" s="29"/>
      <c r="AA18" s="29"/>
      <c r="AB18" s="29"/>
      <c r="AC18" s="29"/>
      <c r="AD18" s="29"/>
      <c r="AE18" s="29"/>
    </row>
    <row r="19" spans="1:31" s="2" customFormat="1" ht="6.95" customHeight="1">
      <c r="A19" s="29"/>
      <c r="B19" s="30"/>
      <c r="C19" s="29"/>
      <c r="D19" s="29"/>
      <c r="E19" s="29"/>
      <c r="F19" s="29"/>
      <c r="G19" s="29"/>
      <c r="H19" s="29"/>
      <c r="I19" s="29"/>
      <c r="J19" s="29"/>
      <c r="K19" s="29"/>
      <c r="L19" s="87"/>
      <c r="S19" s="29"/>
      <c r="T19" s="29"/>
      <c r="U19" s="29"/>
      <c r="V19" s="29"/>
      <c r="W19" s="29"/>
      <c r="X19" s="29"/>
      <c r="Y19" s="29"/>
      <c r="Z19" s="29"/>
      <c r="AA19" s="29"/>
      <c r="AB19" s="29"/>
      <c r="AC19" s="29"/>
      <c r="AD19" s="29"/>
      <c r="AE19" s="29"/>
    </row>
    <row r="20" spans="1:31" s="2" customFormat="1" ht="12" customHeight="1">
      <c r="A20" s="29"/>
      <c r="B20" s="30"/>
      <c r="C20" s="29"/>
      <c r="D20" s="26" t="s">
        <v>30</v>
      </c>
      <c r="E20" s="29"/>
      <c r="F20" s="29"/>
      <c r="G20" s="29"/>
      <c r="H20" s="29"/>
      <c r="I20" s="26" t="s">
        <v>24</v>
      </c>
      <c r="J20" s="24" t="s">
        <v>31</v>
      </c>
      <c r="K20" s="29"/>
      <c r="L20" s="87"/>
      <c r="S20" s="29"/>
      <c r="T20" s="29"/>
      <c r="U20" s="29"/>
      <c r="V20" s="29"/>
      <c r="W20" s="29"/>
      <c r="X20" s="29"/>
      <c r="Y20" s="29"/>
      <c r="Z20" s="29"/>
      <c r="AA20" s="29"/>
      <c r="AB20" s="29"/>
      <c r="AC20" s="29"/>
      <c r="AD20" s="29"/>
      <c r="AE20" s="29"/>
    </row>
    <row r="21" spans="1:31" s="2" customFormat="1" ht="18" customHeight="1">
      <c r="A21" s="29"/>
      <c r="B21" s="30"/>
      <c r="C21" s="29"/>
      <c r="D21" s="29"/>
      <c r="E21" s="24" t="s">
        <v>32</v>
      </c>
      <c r="F21" s="29"/>
      <c r="G21" s="29"/>
      <c r="H21" s="29"/>
      <c r="I21" s="26" t="s">
        <v>27</v>
      </c>
      <c r="J21" s="24" t="s">
        <v>3</v>
      </c>
      <c r="K21" s="29"/>
      <c r="L21" s="87"/>
      <c r="S21" s="29"/>
      <c r="T21" s="29"/>
      <c r="U21" s="29"/>
      <c r="V21" s="29"/>
      <c r="W21" s="29"/>
      <c r="X21" s="29"/>
      <c r="Y21" s="29"/>
      <c r="Z21" s="29"/>
      <c r="AA21" s="29"/>
      <c r="AB21" s="29"/>
      <c r="AC21" s="29"/>
      <c r="AD21" s="29"/>
      <c r="AE21" s="29"/>
    </row>
    <row r="22" spans="1:31" s="2" customFormat="1" ht="6.95" customHeight="1">
      <c r="A22" s="29"/>
      <c r="B22" s="30"/>
      <c r="C22" s="29"/>
      <c r="D22" s="29"/>
      <c r="E22" s="29"/>
      <c r="F22" s="29"/>
      <c r="G22" s="29"/>
      <c r="H22" s="29"/>
      <c r="I22" s="29"/>
      <c r="J22" s="29"/>
      <c r="K22" s="29"/>
      <c r="L22" s="87"/>
      <c r="S22" s="29"/>
      <c r="T22" s="29"/>
      <c r="U22" s="29"/>
      <c r="V22" s="29"/>
      <c r="W22" s="29"/>
      <c r="X22" s="29"/>
      <c r="Y22" s="29"/>
      <c r="Z22" s="29"/>
      <c r="AA22" s="29"/>
      <c r="AB22" s="29"/>
      <c r="AC22" s="29"/>
      <c r="AD22" s="29"/>
      <c r="AE22" s="29"/>
    </row>
    <row r="23" spans="1:31" s="2" customFormat="1" ht="12" customHeight="1">
      <c r="A23" s="29"/>
      <c r="B23" s="30"/>
      <c r="C23" s="29"/>
      <c r="D23" s="26" t="s">
        <v>34</v>
      </c>
      <c r="E23" s="29"/>
      <c r="F23" s="29"/>
      <c r="G23" s="29"/>
      <c r="H23" s="29"/>
      <c r="I23" s="26" t="s">
        <v>24</v>
      </c>
      <c r="J23" s="24" t="s">
        <v>35</v>
      </c>
      <c r="K23" s="29"/>
      <c r="L23" s="87"/>
      <c r="S23" s="29"/>
      <c r="T23" s="29"/>
      <c r="U23" s="29"/>
      <c r="V23" s="29"/>
      <c r="W23" s="29"/>
      <c r="X23" s="29"/>
      <c r="Y23" s="29"/>
      <c r="Z23" s="29"/>
      <c r="AA23" s="29"/>
      <c r="AB23" s="29"/>
      <c r="AC23" s="29"/>
      <c r="AD23" s="29"/>
      <c r="AE23" s="29"/>
    </row>
    <row r="24" spans="1:31" s="2" customFormat="1" ht="18" customHeight="1">
      <c r="A24" s="29"/>
      <c r="B24" s="30"/>
      <c r="C24" s="29"/>
      <c r="D24" s="29"/>
      <c r="E24" s="24" t="s">
        <v>36</v>
      </c>
      <c r="F24" s="29"/>
      <c r="G24" s="29"/>
      <c r="H24" s="29"/>
      <c r="I24" s="26" t="s">
        <v>27</v>
      </c>
      <c r="J24" s="24" t="s">
        <v>3</v>
      </c>
      <c r="K24" s="29"/>
      <c r="L24" s="87"/>
      <c r="S24" s="29"/>
      <c r="T24" s="29"/>
      <c r="U24" s="29"/>
      <c r="V24" s="29"/>
      <c r="W24" s="29"/>
      <c r="X24" s="29"/>
      <c r="Y24" s="29"/>
      <c r="Z24" s="29"/>
      <c r="AA24" s="29"/>
      <c r="AB24" s="29"/>
      <c r="AC24" s="29"/>
      <c r="AD24" s="29"/>
      <c r="AE24" s="29"/>
    </row>
    <row r="25" spans="1:31" s="2" customFormat="1" ht="6.95" customHeight="1">
      <c r="A25" s="29"/>
      <c r="B25" s="30"/>
      <c r="C25" s="29"/>
      <c r="D25" s="29"/>
      <c r="E25" s="29"/>
      <c r="F25" s="29"/>
      <c r="G25" s="29"/>
      <c r="H25" s="29"/>
      <c r="I25" s="29"/>
      <c r="J25" s="29"/>
      <c r="K25" s="29"/>
      <c r="L25" s="87"/>
      <c r="S25" s="29"/>
      <c r="T25" s="29"/>
      <c r="U25" s="29"/>
      <c r="V25" s="29"/>
      <c r="W25" s="29"/>
      <c r="X25" s="29"/>
      <c r="Y25" s="29"/>
      <c r="Z25" s="29"/>
      <c r="AA25" s="29"/>
      <c r="AB25" s="29"/>
      <c r="AC25" s="29"/>
      <c r="AD25" s="29"/>
      <c r="AE25" s="29"/>
    </row>
    <row r="26" spans="1:31" s="2" customFormat="1" ht="12" customHeight="1">
      <c r="A26" s="29"/>
      <c r="B26" s="30"/>
      <c r="C26" s="29"/>
      <c r="D26" s="26" t="s">
        <v>37</v>
      </c>
      <c r="E26" s="29"/>
      <c r="F26" s="29"/>
      <c r="G26" s="29"/>
      <c r="H26" s="29"/>
      <c r="I26" s="29"/>
      <c r="J26" s="29"/>
      <c r="K26" s="29"/>
      <c r="L26" s="87"/>
      <c r="S26" s="29"/>
      <c r="T26" s="29"/>
      <c r="U26" s="29"/>
      <c r="V26" s="29"/>
      <c r="W26" s="29"/>
      <c r="X26" s="29"/>
      <c r="Y26" s="29"/>
      <c r="Z26" s="29"/>
      <c r="AA26" s="29"/>
      <c r="AB26" s="29"/>
      <c r="AC26" s="29"/>
      <c r="AD26" s="29"/>
      <c r="AE26" s="29"/>
    </row>
    <row r="27" spans="1:31" s="8" customFormat="1" ht="16.5" customHeight="1">
      <c r="A27" s="88"/>
      <c r="B27" s="89"/>
      <c r="C27" s="88"/>
      <c r="D27" s="88"/>
      <c r="E27" s="208" t="s">
        <v>3</v>
      </c>
      <c r="F27" s="208"/>
      <c r="G27" s="208"/>
      <c r="H27" s="208"/>
      <c r="I27" s="88"/>
      <c r="J27" s="88"/>
      <c r="K27" s="88"/>
      <c r="L27" s="90"/>
      <c r="S27" s="88"/>
      <c r="T27" s="88"/>
      <c r="U27" s="88"/>
      <c r="V27" s="88"/>
      <c r="W27" s="88"/>
      <c r="X27" s="88"/>
      <c r="Y27" s="88"/>
      <c r="Z27" s="88"/>
      <c r="AA27" s="88"/>
      <c r="AB27" s="88"/>
      <c r="AC27" s="88"/>
      <c r="AD27" s="88"/>
      <c r="AE27" s="88"/>
    </row>
    <row r="28" spans="1:31" s="2" customFormat="1" ht="6.95" customHeight="1">
      <c r="A28" s="29"/>
      <c r="B28" s="30"/>
      <c r="C28" s="29"/>
      <c r="D28" s="29"/>
      <c r="E28" s="29"/>
      <c r="F28" s="29"/>
      <c r="G28" s="29"/>
      <c r="H28" s="29"/>
      <c r="I28" s="29"/>
      <c r="J28" s="29"/>
      <c r="K28" s="29"/>
      <c r="L28" s="87"/>
      <c r="S28" s="29"/>
      <c r="T28" s="29"/>
      <c r="U28" s="29"/>
      <c r="V28" s="29"/>
      <c r="W28" s="29"/>
      <c r="X28" s="29"/>
      <c r="Y28" s="29"/>
      <c r="Z28" s="29"/>
      <c r="AA28" s="29"/>
      <c r="AB28" s="29"/>
      <c r="AC28" s="29"/>
      <c r="AD28" s="29"/>
      <c r="AE28" s="29"/>
    </row>
    <row r="29" spans="1:31" s="2" customFormat="1" ht="6.95" customHeight="1">
      <c r="A29" s="29"/>
      <c r="B29" s="30"/>
      <c r="C29" s="29"/>
      <c r="D29" s="58"/>
      <c r="E29" s="58"/>
      <c r="F29" s="58"/>
      <c r="G29" s="58"/>
      <c r="H29" s="58"/>
      <c r="I29" s="58"/>
      <c r="J29" s="58"/>
      <c r="K29" s="58"/>
      <c r="L29" s="87"/>
      <c r="S29" s="29"/>
      <c r="T29" s="29"/>
      <c r="U29" s="29"/>
      <c r="V29" s="29"/>
      <c r="W29" s="29"/>
      <c r="X29" s="29"/>
      <c r="Y29" s="29"/>
      <c r="Z29" s="29"/>
      <c r="AA29" s="29"/>
      <c r="AB29" s="29"/>
      <c r="AC29" s="29"/>
      <c r="AD29" s="29"/>
      <c r="AE29" s="29"/>
    </row>
    <row r="30" spans="1:31" s="2" customFormat="1" ht="25.35" customHeight="1">
      <c r="A30" s="29"/>
      <c r="B30" s="30"/>
      <c r="C30" s="29"/>
      <c r="D30" s="91" t="s">
        <v>39</v>
      </c>
      <c r="E30" s="29"/>
      <c r="F30" s="29"/>
      <c r="G30" s="29"/>
      <c r="H30" s="29"/>
      <c r="I30" s="29"/>
      <c r="J30" s="63">
        <f>ROUND(J91, 2)</f>
        <v>0</v>
      </c>
      <c r="K30" s="29"/>
      <c r="L30" s="87"/>
      <c r="S30" s="29"/>
      <c r="T30" s="29"/>
      <c r="U30" s="29"/>
      <c r="V30" s="29"/>
      <c r="W30" s="29"/>
      <c r="X30" s="29"/>
      <c r="Y30" s="29"/>
      <c r="Z30" s="29"/>
      <c r="AA30" s="29"/>
      <c r="AB30" s="29"/>
      <c r="AC30" s="29"/>
      <c r="AD30" s="29"/>
      <c r="AE30" s="29"/>
    </row>
    <row r="31" spans="1:31" s="2" customFormat="1" ht="6.95" customHeight="1">
      <c r="A31" s="29"/>
      <c r="B31" s="30"/>
      <c r="C31" s="29"/>
      <c r="D31" s="58"/>
      <c r="E31" s="58"/>
      <c r="F31" s="58"/>
      <c r="G31" s="58"/>
      <c r="H31" s="58"/>
      <c r="I31" s="58"/>
      <c r="J31" s="58"/>
      <c r="K31" s="58"/>
      <c r="L31" s="87"/>
      <c r="S31" s="29"/>
      <c r="T31" s="29"/>
      <c r="U31" s="29"/>
      <c r="V31" s="29"/>
      <c r="W31" s="29"/>
      <c r="X31" s="29"/>
      <c r="Y31" s="29"/>
      <c r="Z31" s="29"/>
      <c r="AA31" s="29"/>
      <c r="AB31" s="29"/>
      <c r="AC31" s="29"/>
      <c r="AD31" s="29"/>
      <c r="AE31" s="29"/>
    </row>
    <row r="32" spans="1:31" s="2" customFormat="1" ht="14.45" customHeight="1">
      <c r="A32" s="29"/>
      <c r="B32" s="30"/>
      <c r="C32" s="29"/>
      <c r="D32" s="29"/>
      <c r="E32" s="29"/>
      <c r="F32" s="33" t="s">
        <v>41</v>
      </c>
      <c r="G32" s="29"/>
      <c r="H32" s="29"/>
      <c r="I32" s="33" t="s">
        <v>40</v>
      </c>
      <c r="J32" s="33" t="s">
        <v>42</v>
      </c>
      <c r="K32" s="29"/>
      <c r="L32" s="87"/>
      <c r="S32" s="29"/>
      <c r="T32" s="29"/>
      <c r="U32" s="29"/>
      <c r="V32" s="29"/>
      <c r="W32" s="29"/>
      <c r="X32" s="29"/>
      <c r="Y32" s="29"/>
      <c r="Z32" s="29"/>
      <c r="AA32" s="29"/>
      <c r="AB32" s="29"/>
      <c r="AC32" s="29"/>
      <c r="AD32" s="29"/>
      <c r="AE32" s="29"/>
    </row>
    <row r="33" spans="1:31" s="2" customFormat="1" ht="14.45" customHeight="1">
      <c r="A33" s="29"/>
      <c r="B33" s="30"/>
      <c r="C33" s="29"/>
      <c r="D33" s="92" t="s">
        <v>43</v>
      </c>
      <c r="E33" s="26" t="s">
        <v>44</v>
      </c>
      <c r="F33" s="93">
        <f>ROUND((SUM(BE91:BE302)),  2)</f>
        <v>0</v>
      </c>
      <c r="G33" s="29"/>
      <c r="H33" s="29"/>
      <c r="I33" s="94">
        <v>0.21</v>
      </c>
      <c r="J33" s="93">
        <f>ROUND(((SUM(BE91:BE302))*I33),  2)</f>
        <v>0</v>
      </c>
      <c r="K33" s="29"/>
      <c r="L33" s="87"/>
      <c r="S33" s="29"/>
      <c r="T33" s="29"/>
      <c r="U33" s="29"/>
      <c r="V33" s="29"/>
      <c r="W33" s="29"/>
      <c r="X33" s="29"/>
      <c r="Y33" s="29"/>
      <c r="Z33" s="29"/>
      <c r="AA33" s="29"/>
      <c r="AB33" s="29"/>
      <c r="AC33" s="29"/>
      <c r="AD33" s="29"/>
      <c r="AE33" s="29"/>
    </row>
    <row r="34" spans="1:31" s="2" customFormat="1" ht="14.45" customHeight="1">
      <c r="A34" s="29"/>
      <c r="B34" s="30"/>
      <c r="C34" s="29"/>
      <c r="D34" s="29"/>
      <c r="E34" s="26" t="s">
        <v>45</v>
      </c>
      <c r="F34" s="93">
        <f>ROUND((SUM(BF91:BF302)),  2)</f>
        <v>0</v>
      </c>
      <c r="G34" s="29"/>
      <c r="H34" s="29"/>
      <c r="I34" s="94">
        <v>0.15</v>
      </c>
      <c r="J34" s="93">
        <f>ROUND(((SUM(BF91:BF302))*I34),  2)</f>
        <v>0</v>
      </c>
      <c r="K34" s="29"/>
      <c r="L34" s="87"/>
      <c r="S34" s="29"/>
      <c r="T34" s="29"/>
      <c r="U34" s="29"/>
      <c r="V34" s="29"/>
      <c r="W34" s="29"/>
      <c r="X34" s="29"/>
      <c r="Y34" s="29"/>
      <c r="Z34" s="29"/>
      <c r="AA34" s="29"/>
      <c r="AB34" s="29"/>
      <c r="AC34" s="29"/>
      <c r="AD34" s="29"/>
      <c r="AE34" s="29"/>
    </row>
    <row r="35" spans="1:31" s="2" customFormat="1" ht="14.45" hidden="1" customHeight="1">
      <c r="A35" s="29"/>
      <c r="B35" s="30"/>
      <c r="C35" s="29"/>
      <c r="D35" s="29"/>
      <c r="E35" s="26" t="s">
        <v>46</v>
      </c>
      <c r="F35" s="93">
        <f>ROUND((SUM(BG91:BG302)),  2)</f>
        <v>0</v>
      </c>
      <c r="G35" s="29"/>
      <c r="H35" s="29"/>
      <c r="I35" s="94">
        <v>0.21</v>
      </c>
      <c r="J35" s="93">
        <f>0</f>
        <v>0</v>
      </c>
      <c r="K35" s="29"/>
      <c r="L35" s="87"/>
      <c r="S35" s="29"/>
      <c r="T35" s="29"/>
      <c r="U35" s="29"/>
      <c r="V35" s="29"/>
      <c r="W35" s="29"/>
      <c r="X35" s="29"/>
      <c r="Y35" s="29"/>
      <c r="Z35" s="29"/>
      <c r="AA35" s="29"/>
      <c r="AB35" s="29"/>
      <c r="AC35" s="29"/>
      <c r="AD35" s="29"/>
      <c r="AE35" s="29"/>
    </row>
    <row r="36" spans="1:31" s="2" customFormat="1" ht="14.45" hidden="1" customHeight="1">
      <c r="A36" s="29"/>
      <c r="B36" s="30"/>
      <c r="C36" s="29"/>
      <c r="D36" s="29"/>
      <c r="E36" s="26" t="s">
        <v>47</v>
      </c>
      <c r="F36" s="93">
        <f>ROUND((SUM(BH91:BH302)),  2)</f>
        <v>0</v>
      </c>
      <c r="G36" s="29"/>
      <c r="H36" s="29"/>
      <c r="I36" s="94">
        <v>0.15</v>
      </c>
      <c r="J36" s="93">
        <f>0</f>
        <v>0</v>
      </c>
      <c r="K36" s="29"/>
      <c r="L36" s="87"/>
      <c r="S36" s="29"/>
      <c r="T36" s="29"/>
      <c r="U36" s="29"/>
      <c r="V36" s="29"/>
      <c r="W36" s="29"/>
      <c r="X36" s="29"/>
      <c r="Y36" s="29"/>
      <c r="Z36" s="29"/>
      <c r="AA36" s="29"/>
      <c r="AB36" s="29"/>
      <c r="AC36" s="29"/>
      <c r="AD36" s="29"/>
      <c r="AE36" s="29"/>
    </row>
    <row r="37" spans="1:31" s="2" customFormat="1" ht="14.45" hidden="1" customHeight="1">
      <c r="A37" s="29"/>
      <c r="B37" s="30"/>
      <c r="C37" s="29"/>
      <c r="D37" s="29"/>
      <c r="E37" s="26" t="s">
        <v>48</v>
      </c>
      <c r="F37" s="93">
        <f>ROUND((SUM(BI91:BI302)),  2)</f>
        <v>0</v>
      </c>
      <c r="G37" s="29"/>
      <c r="H37" s="29"/>
      <c r="I37" s="94">
        <v>0</v>
      </c>
      <c r="J37" s="93">
        <f>0</f>
        <v>0</v>
      </c>
      <c r="K37" s="29"/>
      <c r="L37" s="87"/>
      <c r="S37" s="29"/>
      <c r="T37" s="29"/>
      <c r="U37" s="29"/>
      <c r="V37" s="29"/>
      <c r="W37" s="29"/>
      <c r="X37" s="29"/>
      <c r="Y37" s="29"/>
      <c r="Z37" s="29"/>
      <c r="AA37" s="29"/>
      <c r="AB37" s="29"/>
      <c r="AC37" s="29"/>
      <c r="AD37" s="29"/>
      <c r="AE37" s="29"/>
    </row>
    <row r="38" spans="1:31" s="2" customFormat="1" ht="6.95" customHeight="1">
      <c r="A38" s="29"/>
      <c r="B38" s="30"/>
      <c r="C38" s="29"/>
      <c r="D38" s="29"/>
      <c r="E38" s="29"/>
      <c r="F38" s="29"/>
      <c r="G38" s="29"/>
      <c r="H38" s="29"/>
      <c r="I38" s="29"/>
      <c r="J38" s="29"/>
      <c r="K38" s="29"/>
      <c r="L38" s="87"/>
      <c r="S38" s="29"/>
      <c r="T38" s="29"/>
      <c r="U38" s="29"/>
      <c r="V38" s="29"/>
      <c r="W38" s="29"/>
      <c r="X38" s="29"/>
      <c r="Y38" s="29"/>
      <c r="Z38" s="29"/>
      <c r="AA38" s="29"/>
      <c r="AB38" s="29"/>
      <c r="AC38" s="29"/>
      <c r="AD38" s="29"/>
      <c r="AE38" s="29"/>
    </row>
    <row r="39" spans="1:31" s="2" customFormat="1" ht="25.35" customHeight="1">
      <c r="A39" s="29"/>
      <c r="B39" s="30"/>
      <c r="C39" s="95"/>
      <c r="D39" s="96" t="s">
        <v>49</v>
      </c>
      <c r="E39" s="52"/>
      <c r="F39" s="52"/>
      <c r="G39" s="97" t="s">
        <v>50</v>
      </c>
      <c r="H39" s="98" t="s">
        <v>51</v>
      </c>
      <c r="I39" s="52"/>
      <c r="J39" s="99">
        <f>SUM(J30:J37)</f>
        <v>0</v>
      </c>
      <c r="K39" s="100"/>
      <c r="L39" s="87"/>
      <c r="S39" s="29"/>
      <c r="T39" s="29"/>
      <c r="U39" s="29"/>
      <c r="V39" s="29"/>
      <c r="W39" s="29"/>
      <c r="X39" s="29"/>
      <c r="Y39" s="29"/>
      <c r="Z39" s="29"/>
      <c r="AA39" s="29"/>
      <c r="AB39" s="29"/>
      <c r="AC39" s="29"/>
      <c r="AD39" s="29"/>
      <c r="AE39" s="29"/>
    </row>
    <row r="40" spans="1:31" s="2" customFormat="1" ht="14.45" customHeight="1">
      <c r="A40" s="29"/>
      <c r="B40" s="39"/>
      <c r="C40" s="40"/>
      <c r="D40" s="40"/>
      <c r="E40" s="40"/>
      <c r="F40" s="40"/>
      <c r="G40" s="40"/>
      <c r="H40" s="40"/>
      <c r="I40" s="40"/>
      <c r="J40" s="40"/>
      <c r="K40" s="40"/>
      <c r="L40" s="87"/>
      <c r="S40" s="29"/>
      <c r="T40" s="29"/>
      <c r="U40" s="29"/>
      <c r="V40" s="29"/>
      <c r="W40" s="29"/>
      <c r="X40" s="29"/>
      <c r="Y40" s="29"/>
      <c r="Z40" s="29"/>
      <c r="AA40" s="29"/>
      <c r="AB40" s="29"/>
      <c r="AC40" s="29"/>
      <c r="AD40" s="29"/>
      <c r="AE40" s="29"/>
    </row>
    <row r="44" spans="1:31" s="2" customFormat="1" ht="6.95" customHeight="1">
      <c r="A44" s="29"/>
      <c r="B44" s="41"/>
      <c r="C44" s="42"/>
      <c r="D44" s="42"/>
      <c r="E44" s="42"/>
      <c r="F44" s="42"/>
      <c r="G44" s="42"/>
      <c r="H44" s="42"/>
      <c r="I44" s="42"/>
      <c r="J44" s="42"/>
      <c r="K44" s="42"/>
      <c r="L44" s="87"/>
      <c r="S44" s="29"/>
      <c r="T44" s="29"/>
      <c r="U44" s="29"/>
      <c r="V44" s="29"/>
      <c r="W44" s="29"/>
      <c r="X44" s="29"/>
      <c r="Y44" s="29"/>
      <c r="Z44" s="29"/>
      <c r="AA44" s="29"/>
      <c r="AB44" s="29"/>
      <c r="AC44" s="29"/>
      <c r="AD44" s="29"/>
      <c r="AE44" s="29"/>
    </row>
    <row r="45" spans="1:31" s="2" customFormat="1" ht="24.95" customHeight="1">
      <c r="A45" s="29"/>
      <c r="B45" s="30"/>
      <c r="C45" s="21" t="s">
        <v>101</v>
      </c>
      <c r="D45" s="29"/>
      <c r="E45" s="29"/>
      <c r="F45" s="29"/>
      <c r="G45" s="29"/>
      <c r="H45" s="29"/>
      <c r="I45" s="29"/>
      <c r="J45" s="29"/>
      <c r="K45" s="29"/>
      <c r="L45" s="87"/>
      <c r="S45" s="29"/>
      <c r="T45" s="29"/>
      <c r="U45" s="29"/>
      <c r="V45" s="29"/>
      <c r="W45" s="29"/>
      <c r="X45" s="29"/>
      <c r="Y45" s="29"/>
      <c r="Z45" s="29"/>
      <c r="AA45" s="29"/>
      <c r="AB45" s="29"/>
      <c r="AC45" s="29"/>
      <c r="AD45" s="29"/>
      <c r="AE45" s="29"/>
    </row>
    <row r="46" spans="1:31" s="2" customFormat="1" ht="6.95" customHeight="1">
      <c r="A46" s="29"/>
      <c r="B46" s="30"/>
      <c r="C46" s="29"/>
      <c r="D46" s="29"/>
      <c r="E46" s="29"/>
      <c r="F46" s="29"/>
      <c r="G46" s="29"/>
      <c r="H46" s="29"/>
      <c r="I46" s="29"/>
      <c r="J46" s="29"/>
      <c r="K46" s="29"/>
      <c r="L46" s="87"/>
      <c r="S46" s="29"/>
      <c r="T46" s="29"/>
      <c r="U46" s="29"/>
      <c r="V46" s="29"/>
      <c r="W46" s="29"/>
      <c r="X46" s="29"/>
      <c r="Y46" s="29"/>
      <c r="Z46" s="29"/>
      <c r="AA46" s="29"/>
      <c r="AB46" s="29"/>
      <c r="AC46" s="29"/>
      <c r="AD46" s="29"/>
      <c r="AE46" s="29"/>
    </row>
    <row r="47" spans="1:31" s="2" customFormat="1" ht="12" customHeight="1">
      <c r="A47" s="29"/>
      <c r="B47" s="30"/>
      <c r="C47" s="26" t="s">
        <v>15</v>
      </c>
      <c r="D47" s="29"/>
      <c r="E47" s="29"/>
      <c r="F47" s="29"/>
      <c r="G47" s="29"/>
      <c r="H47" s="29"/>
      <c r="I47" s="29"/>
      <c r="J47" s="29"/>
      <c r="K47" s="29"/>
      <c r="L47" s="87"/>
      <c r="S47" s="29"/>
      <c r="T47" s="29"/>
      <c r="U47" s="29"/>
      <c r="V47" s="29"/>
      <c r="W47" s="29"/>
      <c r="X47" s="29"/>
      <c r="Y47" s="29"/>
      <c r="Z47" s="29"/>
      <c r="AA47" s="29"/>
      <c r="AB47" s="29"/>
      <c r="AC47" s="29"/>
      <c r="AD47" s="29"/>
      <c r="AE47" s="29"/>
    </row>
    <row r="48" spans="1:31" s="2" customFormat="1" ht="16.5" customHeight="1">
      <c r="A48" s="29"/>
      <c r="B48" s="30"/>
      <c r="C48" s="29"/>
      <c r="D48" s="29"/>
      <c r="E48" s="220" t="str">
        <f>E7</f>
        <v>Rekonstrukce multifunkčního sálu v budově NZM - 2. etapa</v>
      </c>
      <c r="F48" s="221"/>
      <c r="G48" s="221"/>
      <c r="H48" s="221"/>
      <c r="I48" s="29"/>
      <c r="J48" s="29"/>
      <c r="K48" s="29"/>
      <c r="L48" s="87"/>
      <c r="S48" s="29"/>
      <c r="T48" s="29"/>
      <c r="U48" s="29"/>
      <c r="V48" s="29"/>
      <c r="W48" s="29"/>
      <c r="X48" s="29"/>
      <c r="Y48" s="29"/>
      <c r="Z48" s="29"/>
      <c r="AA48" s="29"/>
      <c r="AB48" s="29"/>
      <c r="AC48" s="29"/>
      <c r="AD48" s="29"/>
      <c r="AE48" s="29"/>
    </row>
    <row r="49" spans="1:47" s="2" customFormat="1" ht="12" customHeight="1">
      <c r="A49" s="29"/>
      <c r="B49" s="30"/>
      <c r="C49" s="26" t="s">
        <v>99</v>
      </c>
      <c r="D49" s="29"/>
      <c r="E49" s="29"/>
      <c r="F49" s="29"/>
      <c r="G49" s="29"/>
      <c r="H49" s="29"/>
      <c r="I49" s="29"/>
      <c r="J49" s="29"/>
      <c r="K49" s="29"/>
      <c r="L49" s="87"/>
      <c r="S49" s="29"/>
      <c r="T49" s="29"/>
      <c r="U49" s="29"/>
      <c r="V49" s="29"/>
      <c r="W49" s="29"/>
      <c r="X49" s="29"/>
      <c r="Y49" s="29"/>
      <c r="Z49" s="29"/>
      <c r="AA49" s="29"/>
      <c r="AB49" s="29"/>
      <c r="AC49" s="29"/>
      <c r="AD49" s="29"/>
      <c r="AE49" s="29"/>
    </row>
    <row r="50" spans="1:47" s="2" customFormat="1" ht="16.5" customHeight="1">
      <c r="A50" s="29"/>
      <c r="B50" s="30"/>
      <c r="C50" s="29"/>
      <c r="D50" s="29"/>
      <c r="E50" s="187" t="str">
        <f>E9</f>
        <v>D.1.1 - ASŘ</v>
      </c>
      <c r="F50" s="222"/>
      <c r="G50" s="222"/>
      <c r="H50" s="222"/>
      <c r="I50" s="29"/>
      <c r="J50" s="29"/>
      <c r="K50" s="29"/>
      <c r="L50" s="87"/>
      <c r="S50" s="29"/>
      <c r="T50" s="29"/>
      <c r="U50" s="29"/>
      <c r="V50" s="29"/>
      <c r="W50" s="29"/>
      <c r="X50" s="29"/>
      <c r="Y50" s="29"/>
      <c r="Z50" s="29"/>
      <c r="AA50" s="29"/>
      <c r="AB50" s="29"/>
      <c r="AC50" s="29"/>
      <c r="AD50" s="29"/>
      <c r="AE50" s="29"/>
    </row>
    <row r="51" spans="1:47" s="2" customFormat="1" ht="6.95" customHeight="1">
      <c r="A51" s="29"/>
      <c r="B51" s="30"/>
      <c r="C51" s="29"/>
      <c r="D51" s="29"/>
      <c r="E51" s="29"/>
      <c r="F51" s="29"/>
      <c r="G51" s="29"/>
      <c r="H51" s="29"/>
      <c r="I51" s="29"/>
      <c r="J51" s="29"/>
      <c r="K51" s="29"/>
      <c r="L51" s="87"/>
      <c r="S51" s="29"/>
      <c r="T51" s="29"/>
      <c r="U51" s="29"/>
      <c r="V51" s="29"/>
      <c r="W51" s="29"/>
      <c r="X51" s="29"/>
      <c r="Y51" s="29"/>
      <c r="Z51" s="29"/>
      <c r="AA51" s="29"/>
      <c r="AB51" s="29"/>
      <c r="AC51" s="29"/>
      <c r="AD51" s="29"/>
      <c r="AE51" s="29"/>
    </row>
    <row r="52" spans="1:47" s="2" customFormat="1" ht="12" customHeight="1">
      <c r="A52" s="29"/>
      <c r="B52" s="30"/>
      <c r="C52" s="26" t="s">
        <v>19</v>
      </c>
      <c r="D52" s="29"/>
      <c r="E52" s="29"/>
      <c r="F52" s="24" t="str">
        <f>F12</f>
        <v>Kostelní 1300/44, Praha 7</v>
      </c>
      <c r="G52" s="29"/>
      <c r="H52" s="29"/>
      <c r="I52" s="26" t="s">
        <v>21</v>
      </c>
      <c r="J52" s="47" t="str">
        <f>IF(J12="","",J12)</f>
        <v>19. 6. 2024</v>
      </c>
      <c r="K52" s="29"/>
      <c r="L52" s="87"/>
      <c r="S52" s="29"/>
      <c r="T52" s="29"/>
      <c r="U52" s="29"/>
      <c r="V52" s="29"/>
      <c r="W52" s="29"/>
      <c r="X52" s="29"/>
      <c r="Y52" s="29"/>
      <c r="Z52" s="29"/>
      <c r="AA52" s="29"/>
      <c r="AB52" s="29"/>
      <c r="AC52" s="29"/>
      <c r="AD52" s="29"/>
      <c r="AE52" s="29"/>
    </row>
    <row r="53" spans="1:47" s="2" customFormat="1" ht="6.95" customHeight="1">
      <c r="A53" s="29"/>
      <c r="B53" s="30"/>
      <c r="C53" s="29"/>
      <c r="D53" s="29"/>
      <c r="E53" s="29"/>
      <c r="F53" s="29"/>
      <c r="G53" s="29"/>
      <c r="H53" s="29"/>
      <c r="I53" s="29"/>
      <c r="J53" s="29"/>
      <c r="K53" s="29"/>
      <c r="L53" s="87"/>
      <c r="S53" s="29"/>
      <c r="T53" s="29"/>
      <c r="U53" s="29"/>
      <c r="V53" s="29"/>
      <c r="W53" s="29"/>
      <c r="X53" s="29"/>
      <c r="Y53" s="29"/>
      <c r="Z53" s="29"/>
      <c r="AA53" s="29"/>
      <c r="AB53" s="29"/>
      <c r="AC53" s="29"/>
      <c r="AD53" s="29"/>
      <c r="AE53" s="29"/>
    </row>
    <row r="54" spans="1:47" s="2" customFormat="1" ht="40.15" customHeight="1">
      <c r="A54" s="29"/>
      <c r="B54" s="30"/>
      <c r="C54" s="26" t="s">
        <v>23</v>
      </c>
      <c r="D54" s="29"/>
      <c r="E54" s="29"/>
      <c r="F54" s="24" t="str">
        <f>E15</f>
        <v>NÁRODNÍ ZEMĚDĚLSKÉ MUZEUM PRAHA, KOSTELNÍ 44, P7</v>
      </c>
      <c r="G54" s="29"/>
      <c r="H54" s="29"/>
      <c r="I54" s="26" t="s">
        <v>30</v>
      </c>
      <c r="J54" s="27" t="str">
        <f>E21</f>
        <v>ARCH TECH, K Noskovně 148, Praha 6</v>
      </c>
      <c r="K54" s="29"/>
      <c r="L54" s="87"/>
      <c r="S54" s="29"/>
      <c r="T54" s="29"/>
      <c r="U54" s="29"/>
      <c r="V54" s="29"/>
      <c r="W54" s="29"/>
      <c r="X54" s="29"/>
      <c r="Y54" s="29"/>
      <c r="Z54" s="29"/>
      <c r="AA54" s="29"/>
      <c r="AB54" s="29"/>
      <c r="AC54" s="29"/>
      <c r="AD54" s="29"/>
      <c r="AE54" s="29"/>
    </row>
    <row r="55" spans="1:47" s="2" customFormat="1" ht="40.15" customHeight="1">
      <c r="A55" s="29"/>
      <c r="B55" s="30"/>
      <c r="C55" s="26" t="s">
        <v>28</v>
      </c>
      <c r="D55" s="29"/>
      <c r="E55" s="29"/>
      <c r="F55" s="24" t="str">
        <f>IF(E18="","",E18)</f>
        <v xml:space="preserve"> </v>
      </c>
      <c r="G55" s="29"/>
      <c r="H55" s="29"/>
      <c r="I55" s="26" t="s">
        <v>34</v>
      </c>
      <c r="J55" s="27" t="str">
        <f>E24</f>
        <v>Jiří Večerník, Wolkerova 1747/27, Jihlava</v>
      </c>
      <c r="K55" s="29"/>
      <c r="L55" s="87"/>
      <c r="S55" s="29"/>
      <c r="T55" s="29"/>
      <c r="U55" s="29"/>
      <c r="V55" s="29"/>
      <c r="W55" s="29"/>
      <c r="X55" s="29"/>
      <c r="Y55" s="29"/>
      <c r="Z55" s="29"/>
      <c r="AA55" s="29"/>
      <c r="AB55" s="29"/>
      <c r="AC55" s="29"/>
      <c r="AD55" s="29"/>
      <c r="AE55" s="29"/>
    </row>
    <row r="56" spans="1:47" s="2" customFormat="1" ht="10.35" customHeight="1">
      <c r="A56" s="29"/>
      <c r="B56" s="30"/>
      <c r="C56" s="29"/>
      <c r="D56" s="29"/>
      <c r="E56" s="29"/>
      <c r="F56" s="29"/>
      <c r="G56" s="29"/>
      <c r="H56" s="29"/>
      <c r="I56" s="29"/>
      <c r="J56" s="29"/>
      <c r="K56" s="29"/>
      <c r="L56" s="87"/>
      <c r="S56" s="29"/>
      <c r="T56" s="29"/>
      <c r="U56" s="29"/>
      <c r="V56" s="29"/>
      <c r="W56" s="29"/>
      <c r="X56" s="29"/>
      <c r="Y56" s="29"/>
      <c r="Z56" s="29"/>
      <c r="AA56" s="29"/>
      <c r="AB56" s="29"/>
      <c r="AC56" s="29"/>
      <c r="AD56" s="29"/>
      <c r="AE56" s="29"/>
    </row>
    <row r="57" spans="1:47" s="2" customFormat="1" ht="29.25" customHeight="1">
      <c r="A57" s="29"/>
      <c r="B57" s="30"/>
      <c r="C57" s="101" t="s">
        <v>102</v>
      </c>
      <c r="D57" s="95"/>
      <c r="E57" s="95"/>
      <c r="F57" s="95"/>
      <c r="G57" s="95"/>
      <c r="H57" s="95"/>
      <c r="I57" s="95"/>
      <c r="J57" s="102" t="s">
        <v>103</v>
      </c>
      <c r="K57" s="95"/>
      <c r="L57" s="87"/>
      <c r="S57" s="29"/>
      <c r="T57" s="29"/>
      <c r="U57" s="29"/>
      <c r="V57" s="29"/>
      <c r="W57" s="29"/>
      <c r="X57" s="29"/>
      <c r="Y57" s="29"/>
      <c r="Z57" s="29"/>
      <c r="AA57" s="29"/>
      <c r="AB57" s="29"/>
      <c r="AC57" s="29"/>
      <c r="AD57" s="29"/>
      <c r="AE57" s="29"/>
    </row>
    <row r="58" spans="1:47" s="2" customFormat="1" ht="10.35" customHeight="1">
      <c r="A58" s="29"/>
      <c r="B58" s="30"/>
      <c r="C58" s="29"/>
      <c r="D58" s="29"/>
      <c r="E58" s="29"/>
      <c r="F58" s="29"/>
      <c r="G58" s="29"/>
      <c r="H58" s="29"/>
      <c r="I58" s="29"/>
      <c r="J58" s="29"/>
      <c r="K58" s="29"/>
      <c r="L58" s="87"/>
      <c r="S58" s="29"/>
      <c r="T58" s="29"/>
      <c r="U58" s="29"/>
      <c r="V58" s="29"/>
      <c r="W58" s="29"/>
      <c r="X58" s="29"/>
      <c r="Y58" s="29"/>
      <c r="Z58" s="29"/>
      <c r="AA58" s="29"/>
      <c r="AB58" s="29"/>
      <c r="AC58" s="29"/>
      <c r="AD58" s="29"/>
      <c r="AE58" s="29"/>
    </row>
    <row r="59" spans="1:47" s="2" customFormat="1" ht="22.9" customHeight="1">
      <c r="A59" s="29"/>
      <c r="B59" s="30"/>
      <c r="C59" s="103" t="s">
        <v>71</v>
      </c>
      <c r="D59" s="29"/>
      <c r="E59" s="29"/>
      <c r="F59" s="29"/>
      <c r="G59" s="29"/>
      <c r="H59" s="29"/>
      <c r="I59" s="29"/>
      <c r="J59" s="63">
        <f>J91</f>
        <v>0</v>
      </c>
      <c r="K59" s="29"/>
      <c r="L59" s="87"/>
      <c r="S59" s="29"/>
      <c r="T59" s="29"/>
      <c r="U59" s="29"/>
      <c r="V59" s="29"/>
      <c r="W59" s="29"/>
      <c r="X59" s="29"/>
      <c r="Y59" s="29"/>
      <c r="Z59" s="29"/>
      <c r="AA59" s="29"/>
      <c r="AB59" s="29"/>
      <c r="AC59" s="29"/>
      <c r="AD59" s="29"/>
      <c r="AE59" s="29"/>
      <c r="AU59" s="17" t="s">
        <v>104</v>
      </c>
    </row>
    <row r="60" spans="1:47" s="9" customFormat="1" ht="24.95" customHeight="1">
      <c r="B60" s="104"/>
      <c r="D60" s="105" t="s">
        <v>105</v>
      </c>
      <c r="E60" s="106"/>
      <c r="F60" s="106"/>
      <c r="G60" s="106"/>
      <c r="H60" s="106"/>
      <c r="I60" s="106"/>
      <c r="J60" s="107">
        <f>J92</f>
        <v>0</v>
      </c>
      <c r="L60" s="104"/>
    </row>
    <row r="61" spans="1:47" s="10" customFormat="1" ht="19.899999999999999" customHeight="1">
      <c r="B61" s="108"/>
      <c r="D61" s="109" t="s">
        <v>106</v>
      </c>
      <c r="E61" s="110"/>
      <c r="F61" s="110"/>
      <c r="G61" s="110"/>
      <c r="H61" s="110"/>
      <c r="I61" s="110"/>
      <c r="J61" s="111">
        <f>J93</f>
        <v>0</v>
      </c>
      <c r="L61" s="108"/>
    </row>
    <row r="62" spans="1:47" s="9" customFormat="1" ht="24.95" customHeight="1">
      <c r="B62" s="104"/>
      <c r="D62" s="105" t="s">
        <v>107</v>
      </c>
      <c r="E62" s="106"/>
      <c r="F62" s="106"/>
      <c r="G62" s="106"/>
      <c r="H62" s="106"/>
      <c r="I62" s="106"/>
      <c r="J62" s="107">
        <f>J107</f>
        <v>0</v>
      </c>
      <c r="L62" s="104"/>
    </row>
    <row r="63" spans="1:47" s="10" customFormat="1" ht="19.899999999999999" customHeight="1">
      <c r="B63" s="108"/>
      <c r="D63" s="109" t="s">
        <v>108</v>
      </c>
      <c r="E63" s="110"/>
      <c r="F63" s="110"/>
      <c r="G63" s="110"/>
      <c r="H63" s="110"/>
      <c r="I63" s="110"/>
      <c r="J63" s="111">
        <f>J108</f>
        <v>0</v>
      </c>
      <c r="L63" s="108"/>
    </row>
    <row r="64" spans="1:47" s="10" customFormat="1" ht="19.899999999999999" customHeight="1">
      <c r="B64" s="108"/>
      <c r="D64" s="109" t="s">
        <v>109</v>
      </c>
      <c r="E64" s="110"/>
      <c r="F64" s="110"/>
      <c r="G64" s="110"/>
      <c r="H64" s="110"/>
      <c r="I64" s="110"/>
      <c r="J64" s="111">
        <f>J117</f>
        <v>0</v>
      </c>
      <c r="L64" s="108"/>
    </row>
    <row r="65" spans="1:31" s="10" customFormat="1" ht="19.899999999999999" customHeight="1">
      <c r="B65" s="108"/>
      <c r="D65" s="109" t="s">
        <v>110</v>
      </c>
      <c r="E65" s="110"/>
      <c r="F65" s="110"/>
      <c r="G65" s="110"/>
      <c r="H65" s="110"/>
      <c r="I65" s="110"/>
      <c r="J65" s="111">
        <f>J140</f>
        <v>0</v>
      </c>
      <c r="L65" s="108"/>
    </row>
    <row r="66" spans="1:31" s="10" customFormat="1" ht="19.899999999999999" customHeight="1">
      <c r="B66" s="108"/>
      <c r="D66" s="109" t="s">
        <v>111</v>
      </c>
      <c r="E66" s="110"/>
      <c r="F66" s="110"/>
      <c r="G66" s="110"/>
      <c r="H66" s="110"/>
      <c r="I66" s="110"/>
      <c r="J66" s="111">
        <f>J178</f>
        <v>0</v>
      </c>
      <c r="L66" s="108"/>
    </row>
    <row r="67" spans="1:31" s="10" customFormat="1" ht="19.899999999999999" customHeight="1">
      <c r="B67" s="108"/>
      <c r="D67" s="109" t="s">
        <v>112</v>
      </c>
      <c r="E67" s="110"/>
      <c r="F67" s="110"/>
      <c r="G67" s="110"/>
      <c r="H67" s="110"/>
      <c r="I67" s="110"/>
      <c r="J67" s="111">
        <f>J197</f>
        <v>0</v>
      </c>
      <c r="L67" s="108"/>
    </row>
    <row r="68" spans="1:31" s="10" customFormat="1" ht="19.899999999999999" customHeight="1">
      <c r="B68" s="108"/>
      <c r="D68" s="109" t="s">
        <v>113</v>
      </c>
      <c r="E68" s="110"/>
      <c r="F68" s="110"/>
      <c r="G68" s="110"/>
      <c r="H68" s="110"/>
      <c r="I68" s="110"/>
      <c r="J68" s="111">
        <f>J226</f>
        <v>0</v>
      </c>
      <c r="L68" s="108"/>
    </row>
    <row r="69" spans="1:31" s="10" customFormat="1" ht="19.899999999999999" customHeight="1">
      <c r="B69" s="108"/>
      <c r="D69" s="109" t="s">
        <v>114</v>
      </c>
      <c r="E69" s="110"/>
      <c r="F69" s="110"/>
      <c r="G69" s="110"/>
      <c r="H69" s="110"/>
      <c r="I69" s="110"/>
      <c r="J69" s="111">
        <f>J264</f>
        <v>0</v>
      </c>
      <c r="L69" s="108"/>
    </row>
    <row r="70" spans="1:31" s="9" customFormat="1" ht="24.95" customHeight="1">
      <c r="B70" s="104"/>
      <c r="D70" s="105" t="s">
        <v>115</v>
      </c>
      <c r="E70" s="106"/>
      <c r="F70" s="106"/>
      <c r="G70" s="106"/>
      <c r="H70" s="106"/>
      <c r="I70" s="106"/>
      <c r="J70" s="107">
        <f>J298</f>
        <v>0</v>
      </c>
      <c r="L70" s="104"/>
    </row>
    <row r="71" spans="1:31" s="10" customFormat="1" ht="19.899999999999999" customHeight="1">
      <c r="B71" s="108"/>
      <c r="D71" s="109" t="s">
        <v>116</v>
      </c>
      <c r="E71" s="110"/>
      <c r="F71" s="110"/>
      <c r="G71" s="110"/>
      <c r="H71" s="110"/>
      <c r="I71" s="110"/>
      <c r="J71" s="111">
        <f>J299</f>
        <v>0</v>
      </c>
      <c r="L71" s="108"/>
    </row>
    <row r="72" spans="1:31" s="2" customFormat="1" ht="21.75" customHeight="1">
      <c r="A72" s="29"/>
      <c r="B72" s="30"/>
      <c r="C72" s="29"/>
      <c r="D72" s="29"/>
      <c r="E72" s="29"/>
      <c r="F72" s="29"/>
      <c r="G72" s="29"/>
      <c r="H72" s="29"/>
      <c r="I72" s="29"/>
      <c r="J72" s="29"/>
      <c r="K72" s="29"/>
      <c r="L72" s="87"/>
      <c r="S72" s="29"/>
      <c r="T72" s="29"/>
      <c r="U72" s="29"/>
      <c r="V72" s="29"/>
      <c r="W72" s="29"/>
      <c r="X72" s="29"/>
      <c r="Y72" s="29"/>
      <c r="Z72" s="29"/>
      <c r="AA72" s="29"/>
      <c r="AB72" s="29"/>
      <c r="AC72" s="29"/>
      <c r="AD72" s="29"/>
      <c r="AE72" s="29"/>
    </row>
    <row r="73" spans="1:31" s="2" customFormat="1" ht="6.95" customHeight="1">
      <c r="A73" s="29"/>
      <c r="B73" s="39"/>
      <c r="C73" s="40"/>
      <c r="D73" s="40"/>
      <c r="E73" s="40"/>
      <c r="F73" s="40"/>
      <c r="G73" s="40"/>
      <c r="H73" s="40"/>
      <c r="I73" s="40"/>
      <c r="J73" s="40"/>
      <c r="K73" s="40"/>
      <c r="L73" s="87"/>
      <c r="S73" s="29"/>
      <c r="T73" s="29"/>
      <c r="U73" s="29"/>
      <c r="V73" s="29"/>
      <c r="W73" s="29"/>
      <c r="X73" s="29"/>
      <c r="Y73" s="29"/>
      <c r="Z73" s="29"/>
      <c r="AA73" s="29"/>
      <c r="AB73" s="29"/>
      <c r="AC73" s="29"/>
      <c r="AD73" s="29"/>
      <c r="AE73" s="29"/>
    </row>
    <row r="77" spans="1:31" s="2" customFormat="1" ht="6.95" customHeight="1">
      <c r="A77" s="29"/>
      <c r="B77" s="41"/>
      <c r="C77" s="42"/>
      <c r="D77" s="42"/>
      <c r="E77" s="42"/>
      <c r="F77" s="42"/>
      <c r="G77" s="42"/>
      <c r="H77" s="42"/>
      <c r="I77" s="42"/>
      <c r="J77" s="42"/>
      <c r="K77" s="42"/>
      <c r="L77" s="87"/>
      <c r="S77" s="29"/>
      <c r="T77" s="29"/>
      <c r="U77" s="29"/>
      <c r="V77" s="29"/>
      <c r="W77" s="29"/>
      <c r="X77" s="29"/>
      <c r="Y77" s="29"/>
      <c r="Z77" s="29"/>
      <c r="AA77" s="29"/>
      <c r="AB77" s="29"/>
      <c r="AC77" s="29"/>
      <c r="AD77" s="29"/>
      <c r="AE77" s="29"/>
    </row>
    <row r="78" spans="1:31" s="2" customFormat="1" ht="24.95" customHeight="1">
      <c r="A78" s="29"/>
      <c r="B78" s="30"/>
      <c r="C78" s="21" t="s">
        <v>117</v>
      </c>
      <c r="D78" s="29"/>
      <c r="E78" s="29"/>
      <c r="F78" s="29"/>
      <c r="G78" s="29"/>
      <c r="H78" s="29"/>
      <c r="I78" s="29"/>
      <c r="J78" s="29"/>
      <c r="K78" s="29"/>
      <c r="L78" s="87"/>
      <c r="S78" s="29"/>
      <c r="T78" s="29"/>
      <c r="U78" s="29"/>
      <c r="V78" s="29"/>
      <c r="W78" s="29"/>
      <c r="X78" s="29"/>
      <c r="Y78" s="29"/>
      <c r="Z78" s="29"/>
      <c r="AA78" s="29"/>
      <c r="AB78" s="29"/>
      <c r="AC78" s="29"/>
      <c r="AD78" s="29"/>
      <c r="AE78" s="29"/>
    </row>
    <row r="79" spans="1:31" s="2" customFormat="1" ht="6.95" customHeight="1">
      <c r="A79" s="29"/>
      <c r="B79" s="30"/>
      <c r="C79" s="29"/>
      <c r="D79" s="29"/>
      <c r="E79" s="29"/>
      <c r="F79" s="29"/>
      <c r="G79" s="29"/>
      <c r="H79" s="29"/>
      <c r="I79" s="29"/>
      <c r="J79" s="29"/>
      <c r="K79" s="29"/>
      <c r="L79" s="87"/>
      <c r="S79" s="29"/>
      <c r="T79" s="29"/>
      <c r="U79" s="29"/>
      <c r="V79" s="29"/>
      <c r="W79" s="29"/>
      <c r="X79" s="29"/>
      <c r="Y79" s="29"/>
      <c r="Z79" s="29"/>
      <c r="AA79" s="29"/>
      <c r="AB79" s="29"/>
      <c r="AC79" s="29"/>
      <c r="AD79" s="29"/>
      <c r="AE79" s="29"/>
    </row>
    <row r="80" spans="1:31" s="2" customFormat="1" ht="12" customHeight="1">
      <c r="A80" s="29"/>
      <c r="B80" s="30"/>
      <c r="C80" s="26" t="s">
        <v>15</v>
      </c>
      <c r="D80" s="29"/>
      <c r="E80" s="29"/>
      <c r="F80" s="29"/>
      <c r="G80" s="29"/>
      <c r="H80" s="29"/>
      <c r="I80" s="29"/>
      <c r="J80" s="29"/>
      <c r="K80" s="29"/>
      <c r="L80" s="87"/>
      <c r="S80" s="29"/>
      <c r="T80" s="29"/>
      <c r="U80" s="29"/>
      <c r="V80" s="29"/>
      <c r="W80" s="29"/>
      <c r="X80" s="29"/>
      <c r="Y80" s="29"/>
      <c r="Z80" s="29"/>
      <c r="AA80" s="29"/>
      <c r="AB80" s="29"/>
      <c r="AC80" s="29"/>
      <c r="AD80" s="29"/>
      <c r="AE80" s="29"/>
    </row>
    <row r="81" spans="1:65" s="2" customFormat="1" ht="16.5" customHeight="1">
      <c r="A81" s="29"/>
      <c r="B81" s="30"/>
      <c r="C81" s="29"/>
      <c r="D81" s="29"/>
      <c r="E81" s="220" t="str">
        <f>E7</f>
        <v>Rekonstrukce multifunkčního sálu v budově NZM - 2. etapa</v>
      </c>
      <c r="F81" s="221"/>
      <c r="G81" s="221"/>
      <c r="H81" s="221"/>
      <c r="I81" s="29"/>
      <c r="J81" s="29"/>
      <c r="K81" s="29"/>
      <c r="L81" s="87"/>
      <c r="S81" s="29"/>
      <c r="T81" s="29"/>
      <c r="U81" s="29"/>
      <c r="V81" s="29"/>
      <c r="W81" s="29"/>
      <c r="X81" s="29"/>
      <c r="Y81" s="29"/>
      <c r="Z81" s="29"/>
      <c r="AA81" s="29"/>
      <c r="AB81" s="29"/>
      <c r="AC81" s="29"/>
      <c r="AD81" s="29"/>
      <c r="AE81" s="29"/>
    </row>
    <row r="82" spans="1:65" s="2" customFormat="1" ht="12" customHeight="1">
      <c r="A82" s="29"/>
      <c r="B82" s="30"/>
      <c r="C82" s="26" t="s">
        <v>99</v>
      </c>
      <c r="D82" s="29"/>
      <c r="E82" s="29"/>
      <c r="F82" s="29"/>
      <c r="G82" s="29"/>
      <c r="H82" s="29"/>
      <c r="I82" s="29"/>
      <c r="J82" s="29"/>
      <c r="K82" s="29"/>
      <c r="L82" s="87"/>
      <c r="S82" s="29"/>
      <c r="T82" s="29"/>
      <c r="U82" s="29"/>
      <c r="V82" s="29"/>
      <c r="W82" s="29"/>
      <c r="X82" s="29"/>
      <c r="Y82" s="29"/>
      <c r="Z82" s="29"/>
      <c r="AA82" s="29"/>
      <c r="AB82" s="29"/>
      <c r="AC82" s="29"/>
      <c r="AD82" s="29"/>
      <c r="AE82" s="29"/>
    </row>
    <row r="83" spans="1:65" s="2" customFormat="1" ht="16.5" customHeight="1">
      <c r="A83" s="29"/>
      <c r="B83" s="30"/>
      <c r="C83" s="29"/>
      <c r="D83" s="29"/>
      <c r="E83" s="187" t="str">
        <f>E9</f>
        <v>D.1.1 - ASŘ</v>
      </c>
      <c r="F83" s="222"/>
      <c r="G83" s="222"/>
      <c r="H83" s="222"/>
      <c r="I83" s="29"/>
      <c r="J83" s="29"/>
      <c r="K83" s="29"/>
      <c r="L83" s="87"/>
      <c r="S83" s="29"/>
      <c r="T83" s="29"/>
      <c r="U83" s="29"/>
      <c r="V83" s="29"/>
      <c r="W83" s="29"/>
      <c r="X83" s="29"/>
      <c r="Y83" s="29"/>
      <c r="Z83" s="29"/>
      <c r="AA83" s="29"/>
      <c r="AB83" s="29"/>
      <c r="AC83" s="29"/>
      <c r="AD83" s="29"/>
      <c r="AE83" s="29"/>
    </row>
    <row r="84" spans="1:65" s="2" customFormat="1" ht="6.95" customHeight="1">
      <c r="A84" s="29"/>
      <c r="B84" s="30"/>
      <c r="C84" s="29"/>
      <c r="D84" s="29"/>
      <c r="E84" s="29"/>
      <c r="F84" s="29"/>
      <c r="G84" s="29"/>
      <c r="H84" s="29"/>
      <c r="I84" s="29"/>
      <c r="J84" s="29"/>
      <c r="K84" s="29"/>
      <c r="L84" s="87"/>
      <c r="S84" s="29"/>
      <c r="T84" s="29"/>
      <c r="U84" s="29"/>
      <c r="V84" s="29"/>
      <c r="W84" s="29"/>
      <c r="X84" s="29"/>
      <c r="Y84" s="29"/>
      <c r="Z84" s="29"/>
      <c r="AA84" s="29"/>
      <c r="AB84" s="29"/>
      <c r="AC84" s="29"/>
      <c r="AD84" s="29"/>
      <c r="AE84" s="29"/>
    </row>
    <row r="85" spans="1:65" s="2" customFormat="1" ht="12" customHeight="1">
      <c r="A85" s="29"/>
      <c r="B85" s="30"/>
      <c r="C85" s="26" t="s">
        <v>19</v>
      </c>
      <c r="D85" s="29"/>
      <c r="E85" s="29"/>
      <c r="F85" s="24" t="str">
        <f>F12</f>
        <v>Kostelní 1300/44, Praha 7</v>
      </c>
      <c r="G85" s="29"/>
      <c r="H85" s="29"/>
      <c r="I85" s="26" t="s">
        <v>21</v>
      </c>
      <c r="J85" s="47" t="str">
        <f>IF(J12="","",J12)</f>
        <v>19. 6. 2024</v>
      </c>
      <c r="K85" s="29"/>
      <c r="L85" s="87"/>
      <c r="S85" s="29"/>
      <c r="T85" s="29"/>
      <c r="U85" s="29"/>
      <c r="V85" s="29"/>
      <c r="W85" s="29"/>
      <c r="X85" s="29"/>
      <c r="Y85" s="29"/>
      <c r="Z85" s="29"/>
      <c r="AA85" s="29"/>
      <c r="AB85" s="29"/>
      <c r="AC85" s="29"/>
      <c r="AD85" s="29"/>
      <c r="AE85" s="29"/>
    </row>
    <row r="86" spans="1:65" s="2" customFormat="1" ht="6.95" customHeight="1">
      <c r="A86" s="29"/>
      <c r="B86" s="30"/>
      <c r="C86" s="29"/>
      <c r="D86" s="29"/>
      <c r="E86" s="29"/>
      <c r="F86" s="29"/>
      <c r="G86" s="29"/>
      <c r="H86" s="29"/>
      <c r="I86" s="29"/>
      <c r="J86" s="29"/>
      <c r="K86" s="29"/>
      <c r="L86" s="87"/>
      <c r="S86" s="29"/>
      <c r="T86" s="29"/>
      <c r="U86" s="29"/>
      <c r="V86" s="29"/>
      <c r="W86" s="29"/>
      <c r="X86" s="29"/>
      <c r="Y86" s="29"/>
      <c r="Z86" s="29"/>
      <c r="AA86" s="29"/>
      <c r="AB86" s="29"/>
      <c r="AC86" s="29"/>
      <c r="AD86" s="29"/>
      <c r="AE86" s="29"/>
    </row>
    <row r="87" spans="1:65" s="2" customFormat="1" ht="40.15" customHeight="1">
      <c r="A87" s="29"/>
      <c r="B87" s="30"/>
      <c r="C87" s="26" t="s">
        <v>23</v>
      </c>
      <c r="D87" s="29"/>
      <c r="E87" s="29"/>
      <c r="F87" s="24" t="str">
        <f>E15</f>
        <v>NÁRODNÍ ZEMĚDĚLSKÉ MUZEUM PRAHA, KOSTELNÍ 44, P7</v>
      </c>
      <c r="G87" s="29"/>
      <c r="H87" s="29"/>
      <c r="I87" s="26" t="s">
        <v>30</v>
      </c>
      <c r="J87" s="27" t="str">
        <f>E21</f>
        <v>ARCH TECH, K Noskovně 148, Praha 6</v>
      </c>
      <c r="K87" s="29"/>
      <c r="L87" s="87"/>
      <c r="S87" s="29"/>
      <c r="T87" s="29"/>
      <c r="U87" s="29"/>
      <c r="V87" s="29"/>
      <c r="W87" s="29"/>
      <c r="X87" s="29"/>
      <c r="Y87" s="29"/>
      <c r="Z87" s="29"/>
      <c r="AA87" s="29"/>
      <c r="AB87" s="29"/>
      <c r="AC87" s="29"/>
      <c r="AD87" s="29"/>
      <c r="AE87" s="29"/>
    </row>
    <row r="88" spans="1:65" s="2" customFormat="1" ht="40.15" customHeight="1">
      <c r="A88" s="29"/>
      <c r="B88" s="30"/>
      <c r="C88" s="26" t="s">
        <v>28</v>
      </c>
      <c r="D88" s="29"/>
      <c r="E88" s="29"/>
      <c r="F88" s="24" t="str">
        <f>IF(E18="","",E18)</f>
        <v xml:space="preserve"> </v>
      </c>
      <c r="G88" s="29"/>
      <c r="H88" s="29"/>
      <c r="I88" s="26" t="s">
        <v>34</v>
      </c>
      <c r="J88" s="27" t="str">
        <f>E24</f>
        <v>Jiří Večerník, Wolkerova 1747/27, Jihlava</v>
      </c>
      <c r="K88" s="29"/>
      <c r="L88" s="87"/>
      <c r="S88" s="29"/>
      <c r="T88" s="29"/>
      <c r="U88" s="29"/>
      <c r="V88" s="29"/>
      <c r="W88" s="29"/>
      <c r="X88" s="29"/>
      <c r="Y88" s="29"/>
      <c r="Z88" s="29"/>
      <c r="AA88" s="29"/>
      <c r="AB88" s="29"/>
      <c r="AC88" s="29"/>
      <c r="AD88" s="29"/>
      <c r="AE88" s="29"/>
    </row>
    <row r="89" spans="1:65" s="2" customFormat="1" ht="10.35" customHeight="1">
      <c r="A89" s="29"/>
      <c r="B89" s="30"/>
      <c r="C89" s="29"/>
      <c r="D89" s="29"/>
      <c r="E89" s="29"/>
      <c r="F89" s="29"/>
      <c r="G89" s="29"/>
      <c r="H89" s="29"/>
      <c r="I89" s="29"/>
      <c r="J89" s="29"/>
      <c r="K89" s="29"/>
      <c r="L89" s="87"/>
      <c r="S89" s="29"/>
      <c r="T89" s="29"/>
      <c r="U89" s="29"/>
      <c r="V89" s="29"/>
      <c r="W89" s="29"/>
      <c r="X89" s="29"/>
      <c r="Y89" s="29"/>
      <c r="Z89" s="29"/>
      <c r="AA89" s="29"/>
      <c r="AB89" s="29"/>
      <c r="AC89" s="29"/>
      <c r="AD89" s="29"/>
      <c r="AE89" s="29"/>
    </row>
    <row r="90" spans="1:65" s="11" customFormat="1" ht="29.25" customHeight="1">
      <c r="A90" s="112"/>
      <c r="B90" s="113"/>
      <c r="C90" s="114" t="s">
        <v>118</v>
      </c>
      <c r="D90" s="115" t="s">
        <v>58</v>
      </c>
      <c r="E90" s="115" t="s">
        <v>54</v>
      </c>
      <c r="F90" s="115" t="s">
        <v>55</v>
      </c>
      <c r="G90" s="115" t="s">
        <v>119</v>
      </c>
      <c r="H90" s="115" t="s">
        <v>120</v>
      </c>
      <c r="I90" s="115" t="s">
        <v>121</v>
      </c>
      <c r="J90" s="115" t="s">
        <v>103</v>
      </c>
      <c r="K90" s="116" t="s">
        <v>122</v>
      </c>
      <c r="L90" s="117"/>
      <c r="M90" s="54" t="s">
        <v>3</v>
      </c>
      <c r="N90" s="55" t="s">
        <v>43</v>
      </c>
      <c r="O90" s="55" t="s">
        <v>123</v>
      </c>
      <c r="P90" s="55" t="s">
        <v>124</v>
      </c>
      <c r="Q90" s="55" t="s">
        <v>125</v>
      </c>
      <c r="R90" s="55" t="s">
        <v>126</v>
      </c>
      <c r="S90" s="55" t="s">
        <v>127</v>
      </c>
      <c r="T90" s="56" t="s">
        <v>128</v>
      </c>
      <c r="U90" s="112"/>
      <c r="V90" s="112"/>
      <c r="W90" s="112"/>
      <c r="X90" s="112"/>
      <c r="Y90" s="112"/>
      <c r="Z90" s="112"/>
      <c r="AA90" s="112"/>
      <c r="AB90" s="112"/>
      <c r="AC90" s="112"/>
      <c r="AD90" s="112"/>
      <c r="AE90" s="112"/>
    </row>
    <row r="91" spans="1:65" s="2" customFormat="1" ht="22.9" customHeight="1">
      <c r="A91" s="29"/>
      <c r="B91" s="30"/>
      <c r="C91" s="61" t="s">
        <v>129</v>
      </c>
      <c r="D91" s="29"/>
      <c r="E91" s="29"/>
      <c r="F91" s="29"/>
      <c r="G91" s="29"/>
      <c r="H91" s="29"/>
      <c r="I91" s="29"/>
      <c r="J91" s="118">
        <f>BK91</f>
        <v>0</v>
      </c>
      <c r="K91" s="29"/>
      <c r="L91" s="30"/>
      <c r="M91" s="57"/>
      <c r="N91" s="48"/>
      <c r="O91" s="58"/>
      <c r="P91" s="119">
        <f>P92+P107+P298</f>
        <v>778.5344849999999</v>
      </c>
      <c r="Q91" s="58"/>
      <c r="R91" s="119">
        <f>R92+R107+R298</f>
        <v>3.636848836</v>
      </c>
      <c r="S91" s="58"/>
      <c r="T91" s="120">
        <f>T92+T107+T298</f>
        <v>0.52966000000000002</v>
      </c>
      <c r="U91" s="29"/>
      <c r="V91" s="29"/>
      <c r="W91" s="29"/>
      <c r="X91" s="29"/>
      <c r="Y91" s="29"/>
      <c r="Z91" s="29"/>
      <c r="AA91" s="29"/>
      <c r="AB91" s="29"/>
      <c r="AC91" s="29"/>
      <c r="AD91" s="29"/>
      <c r="AE91" s="29"/>
      <c r="AT91" s="17" t="s">
        <v>72</v>
      </c>
      <c r="AU91" s="17" t="s">
        <v>104</v>
      </c>
      <c r="BK91" s="121">
        <f>BK92+BK107+BK298</f>
        <v>0</v>
      </c>
    </row>
    <row r="92" spans="1:65" s="12" customFormat="1" ht="25.9" customHeight="1">
      <c r="B92" s="122"/>
      <c r="D92" s="123" t="s">
        <v>72</v>
      </c>
      <c r="E92" s="124" t="s">
        <v>130</v>
      </c>
      <c r="F92" s="124" t="s">
        <v>131</v>
      </c>
      <c r="J92" s="125">
        <f>BK92</f>
        <v>0</v>
      </c>
      <c r="L92" s="122"/>
      <c r="M92" s="126"/>
      <c r="N92" s="127"/>
      <c r="O92" s="127"/>
      <c r="P92" s="128">
        <f>P93</f>
        <v>192.43617</v>
      </c>
      <c r="Q92" s="127"/>
      <c r="R92" s="128">
        <f>R93</f>
        <v>2.1744200000000002E-2</v>
      </c>
      <c r="S92" s="127"/>
      <c r="T92" s="129">
        <f>T93</f>
        <v>0</v>
      </c>
      <c r="AR92" s="123" t="s">
        <v>81</v>
      </c>
      <c r="AT92" s="130" t="s">
        <v>72</v>
      </c>
      <c r="AU92" s="130" t="s">
        <v>73</v>
      </c>
      <c r="AY92" s="123" t="s">
        <v>132</v>
      </c>
      <c r="BK92" s="131">
        <f>BK93</f>
        <v>0</v>
      </c>
    </row>
    <row r="93" spans="1:65" s="12" customFormat="1" ht="22.9" customHeight="1">
      <c r="B93" s="122"/>
      <c r="D93" s="123" t="s">
        <v>72</v>
      </c>
      <c r="E93" s="132" t="s">
        <v>133</v>
      </c>
      <c r="F93" s="132" t="s">
        <v>134</v>
      </c>
      <c r="J93" s="133">
        <f>BK93</f>
        <v>0</v>
      </c>
      <c r="L93" s="122"/>
      <c r="M93" s="126"/>
      <c r="N93" s="127"/>
      <c r="O93" s="127"/>
      <c r="P93" s="128">
        <f>SUM(P94:P106)</f>
        <v>192.43617</v>
      </c>
      <c r="Q93" s="127"/>
      <c r="R93" s="128">
        <f>SUM(R94:R106)</f>
        <v>2.1744200000000002E-2</v>
      </c>
      <c r="S93" s="127"/>
      <c r="T93" s="129">
        <f>SUM(T94:T106)</f>
        <v>0</v>
      </c>
      <c r="AR93" s="123" t="s">
        <v>81</v>
      </c>
      <c r="AT93" s="130" t="s">
        <v>72</v>
      </c>
      <c r="AU93" s="130" t="s">
        <v>81</v>
      </c>
      <c r="AY93" s="123" t="s">
        <v>132</v>
      </c>
      <c r="BK93" s="131">
        <f>SUM(BK94:BK106)</f>
        <v>0</v>
      </c>
    </row>
    <row r="94" spans="1:65" s="2" customFormat="1" ht="16.5" customHeight="1">
      <c r="A94" s="29"/>
      <c r="B94" s="134"/>
      <c r="C94" s="135" t="s">
        <v>81</v>
      </c>
      <c r="D94" s="135" t="s">
        <v>135</v>
      </c>
      <c r="E94" s="136" t="s">
        <v>136</v>
      </c>
      <c r="F94" s="137" t="s">
        <v>137</v>
      </c>
      <c r="G94" s="138" t="s">
        <v>138</v>
      </c>
      <c r="H94" s="139">
        <v>543.60500000000002</v>
      </c>
      <c r="I94" s="231"/>
      <c r="J94" s="140">
        <f>ROUND(I94*H94,2)</f>
        <v>0</v>
      </c>
      <c r="K94" s="137" t="s">
        <v>139</v>
      </c>
      <c r="L94" s="30"/>
      <c r="M94" s="141" t="s">
        <v>3</v>
      </c>
      <c r="N94" s="142" t="s">
        <v>44</v>
      </c>
      <c r="O94" s="143">
        <v>0.35399999999999998</v>
      </c>
      <c r="P94" s="143">
        <f>O94*H94</f>
        <v>192.43617</v>
      </c>
      <c r="Q94" s="143">
        <v>4.0000000000000003E-5</v>
      </c>
      <c r="R94" s="143">
        <f>Q94*H94</f>
        <v>2.1744200000000002E-2</v>
      </c>
      <c r="S94" s="143">
        <v>0</v>
      </c>
      <c r="T94" s="144">
        <f>S94*H94</f>
        <v>0</v>
      </c>
      <c r="U94" s="29"/>
      <c r="V94" s="29"/>
      <c r="W94" s="29"/>
      <c r="X94" s="29"/>
      <c r="Y94" s="29"/>
      <c r="Z94" s="29"/>
      <c r="AA94" s="29"/>
      <c r="AB94" s="29"/>
      <c r="AC94" s="29"/>
      <c r="AD94" s="29"/>
      <c r="AE94" s="29"/>
      <c r="AR94" s="145" t="s">
        <v>140</v>
      </c>
      <c r="AT94" s="145" t="s">
        <v>135</v>
      </c>
      <c r="AU94" s="145" t="s">
        <v>83</v>
      </c>
      <c r="AY94" s="17" t="s">
        <v>132</v>
      </c>
      <c r="BE94" s="146">
        <f>IF(N94="základní",J94,0)</f>
        <v>0</v>
      </c>
      <c r="BF94" s="146">
        <f>IF(N94="snížená",J94,0)</f>
        <v>0</v>
      </c>
      <c r="BG94" s="146">
        <f>IF(N94="zákl. přenesená",J94,0)</f>
        <v>0</v>
      </c>
      <c r="BH94" s="146">
        <f>IF(N94="sníž. přenesená",J94,0)</f>
        <v>0</v>
      </c>
      <c r="BI94" s="146">
        <f>IF(N94="nulová",J94,0)</f>
        <v>0</v>
      </c>
      <c r="BJ94" s="17" t="s">
        <v>81</v>
      </c>
      <c r="BK94" s="146">
        <f>ROUND(I94*H94,2)</f>
        <v>0</v>
      </c>
      <c r="BL94" s="17" t="s">
        <v>140</v>
      </c>
      <c r="BM94" s="145" t="s">
        <v>141</v>
      </c>
    </row>
    <row r="95" spans="1:65" s="2" customFormat="1" ht="11.25">
      <c r="A95" s="29"/>
      <c r="B95" s="30"/>
      <c r="C95" s="29"/>
      <c r="D95" s="147" t="s">
        <v>142</v>
      </c>
      <c r="E95" s="29"/>
      <c r="F95" s="148" t="s">
        <v>143</v>
      </c>
      <c r="G95" s="29"/>
      <c r="H95" s="29"/>
      <c r="I95" s="29"/>
      <c r="J95" s="29"/>
      <c r="K95" s="29"/>
      <c r="L95" s="30"/>
      <c r="M95" s="149"/>
      <c r="N95" s="150"/>
      <c r="O95" s="50"/>
      <c r="P95" s="50"/>
      <c r="Q95" s="50"/>
      <c r="R95" s="50"/>
      <c r="S95" s="50"/>
      <c r="T95" s="51"/>
      <c r="U95" s="29"/>
      <c r="V95" s="29"/>
      <c r="W95" s="29"/>
      <c r="X95" s="29"/>
      <c r="Y95" s="29"/>
      <c r="Z95" s="29"/>
      <c r="AA95" s="29"/>
      <c r="AB95" s="29"/>
      <c r="AC95" s="29"/>
      <c r="AD95" s="29"/>
      <c r="AE95" s="29"/>
      <c r="AT95" s="17" t="s">
        <v>142</v>
      </c>
      <c r="AU95" s="17" t="s">
        <v>83</v>
      </c>
    </row>
    <row r="96" spans="1:65" s="2" customFormat="1" ht="11.25">
      <c r="A96" s="29"/>
      <c r="B96" s="30"/>
      <c r="C96" s="29"/>
      <c r="D96" s="151" t="s">
        <v>144</v>
      </c>
      <c r="E96" s="29"/>
      <c r="F96" s="152" t="s">
        <v>145</v>
      </c>
      <c r="G96" s="29"/>
      <c r="H96" s="29"/>
      <c r="I96" s="29"/>
      <c r="J96" s="29"/>
      <c r="K96" s="29"/>
      <c r="L96" s="30"/>
      <c r="M96" s="149"/>
      <c r="N96" s="150"/>
      <c r="O96" s="50"/>
      <c r="P96" s="50"/>
      <c r="Q96" s="50"/>
      <c r="R96" s="50"/>
      <c r="S96" s="50"/>
      <c r="T96" s="51"/>
      <c r="U96" s="29"/>
      <c r="V96" s="29"/>
      <c r="W96" s="29"/>
      <c r="X96" s="29"/>
      <c r="Y96" s="29"/>
      <c r="Z96" s="29"/>
      <c r="AA96" s="29"/>
      <c r="AB96" s="29"/>
      <c r="AC96" s="29"/>
      <c r="AD96" s="29"/>
      <c r="AE96" s="29"/>
      <c r="AT96" s="17" t="s">
        <v>144</v>
      </c>
      <c r="AU96" s="17" t="s">
        <v>83</v>
      </c>
    </row>
    <row r="97" spans="1:65" s="13" customFormat="1" ht="11.25">
      <c r="B97" s="153"/>
      <c r="D97" s="147" t="s">
        <v>146</v>
      </c>
      <c r="E97" s="154" t="s">
        <v>3</v>
      </c>
      <c r="F97" s="155" t="s">
        <v>147</v>
      </c>
      <c r="H97" s="156">
        <v>73</v>
      </c>
      <c r="L97" s="153"/>
      <c r="M97" s="157"/>
      <c r="N97" s="158"/>
      <c r="O97" s="158"/>
      <c r="P97" s="158"/>
      <c r="Q97" s="158"/>
      <c r="R97" s="158"/>
      <c r="S97" s="158"/>
      <c r="T97" s="159"/>
      <c r="AT97" s="154" t="s">
        <v>146</v>
      </c>
      <c r="AU97" s="154" t="s">
        <v>83</v>
      </c>
      <c r="AV97" s="13" t="s">
        <v>83</v>
      </c>
      <c r="AW97" s="13" t="s">
        <v>33</v>
      </c>
      <c r="AX97" s="13" t="s">
        <v>73</v>
      </c>
      <c r="AY97" s="154" t="s">
        <v>132</v>
      </c>
    </row>
    <row r="98" spans="1:65" s="13" customFormat="1" ht="11.25">
      <c r="B98" s="153"/>
      <c r="D98" s="147" t="s">
        <v>146</v>
      </c>
      <c r="E98" s="154" t="s">
        <v>3</v>
      </c>
      <c r="F98" s="155" t="s">
        <v>148</v>
      </c>
      <c r="H98" s="156">
        <v>22.5</v>
      </c>
      <c r="L98" s="153"/>
      <c r="M98" s="157"/>
      <c r="N98" s="158"/>
      <c r="O98" s="158"/>
      <c r="P98" s="158"/>
      <c r="Q98" s="158"/>
      <c r="R98" s="158"/>
      <c r="S98" s="158"/>
      <c r="T98" s="159"/>
      <c r="AT98" s="154" t="s">
        <v>146</v>
      </c>
      <c r="AU98" s="154" t="s">
        <v>83</v>
      </c>
      <c r="AV98" s="13" t="s">
        <v>83</v>
      </c>
      <c r="AW98" s="13" t="s">
        <v>33</v>
      </c>
      <c r="AX98" s="13" t="s">
        <v>73</v>
      </c>
      <c r="AY98" s="154" t="s">
        <v>132</v>
      </c>
    </row>
    <row r="99" spans="1:65" s="13" customFormat="1" ht="11.25">
      <c r="B99" s="153"/>
      <c r="D99" s="147" t="s">
        <v>146</v>
      </c>
      <c r="E99" s="154" t="s">
        <v>3</v>
      </c>
      <c r="F99" s="155" t="s">
        <v>149</v>
      </c>
      <c r="H99" s="156">
        <v>6</v>
      </c>
      <c r="L99" s="153"/>
      <c r="M99" s="157"/>
      <c r="N99" s="158"/>
      <c r="O99" s="158"/>
      <c r="P99" s="158"/>
      <c r="Q99" s="158"/>
      <c r="R99" s="158"/>
      <c r="S99" s="158"/>
      <c r="T99" s="159"/>
      <c r="AT99" s="154" t="s">
        <v>146</v>
      </c>
      <c r="AU99" s="154" t="s">
        <v>83</v>
      </c>
      <c r="AV99" s="13" t="s">
        <v>83</v>
      </c>
      <c r="AW99" s="13" t="s">
        <v>33</v>
      </c>
      <c r="AX99" s="13" t="s">
        <v>73</v>
      </c>
      <c r="AY99" s="154" t="s">
        <v>132</v>
      </c>
    </row>
    <row r="100" spans="1:65" s="13" customFormat="1" ht="11.25">
      <c r="B100" s="153"/>
      <c r="D100" s="147" t="s">
        <v>146</v>
      </c>
      <c r="E100" s="154" t="s">
        <v>3</v>
      </c>
      <c r="F100" s="155" t="s">
        <v>150</v>
      </c>
      <c r="H100" s="156">
        <v>23</v>
      </c>
      <c r="L100" s="153"/>
      <c r="M100" s="157"/>
      <c r="N100" s="158"/>
      <c r="O100" s="158"/>
      <c r="P100" s="158"/>
      <c r="Q100" s="158"/>
      <c r="R100" s="158"/>
      <c r="S100" s="158"/>
      <c r="T100" s="159"/>
      <c r="AT100" s="154" t="s">
        <v>146</v>
      </c>
      <c r="AU100" s="154" t="s">
        <v>83</v>
      </c>
      <c r="AV100" s="13" t="s">
        <v>83</v>
      </c>
      <c r="AW100" s="13" t="s">
        <v>33</v>
      </c>
      <c r="AX100" s="13" t="s">
        <v>73</v>
      </c>
      <c r="AY100" s="154" t="s">
        <v>132</v>
      </c>
    </row>
    <row r="101" spans="1:65" s="13" customFormat="1" ht="11.25">
      <c r="B101" s="153"/>
      <c r="D101" s="147" t="s">
        <v>146</v>
      </c>
      <c r="E101" s="154" t="s">
        <v>3</v>
      </c>
      <c r="F101" s="155" t="s">
        <v>151</v>
      </c>
      <c r="H101" s="156">
        <v>20</v>
      </c>
      <c r="L101" s="153"/>
      <c r="M101" s="157"/>
      <c r="N101" s="158"/>
      <c r="O101" s="158"/>
      <c r="P101" s="158"/>
      <c r="Q101" s="158"/>
      <c r="R101" s="158"/>
      <c r="S101" s="158"/>
      <c r="T101" s="159"/>
      <c r="AT101" s="154" t="s">
        <v>146</v>
      </c>
      <c r="AU101" s="154" t="s">
        <v>83</v>
      </c>
      <c r="AV101" s="13" t="s">
        <v>83</v>
      </c>
      <c r="AW101" s="13" t="s">
        <v>33</v>
      </c>
      <c r="AX101" s="13" t="s">
        <v>73</v>
      </c>
      <c r="AY101" s="154" t="s">
        <v>132</v>
      </c>
    </row>
    <row r="102" spans="1:65" s="13" customFormat="1" ht="11.25">
      <c r="B102" s="153"/>
      <c r="D102" s="147" t="s">
        <v>146</v>
      </c>
      <c r="E102" s="154" t="s">
        <v>3</v>
      </c>
      <c r="F102" s="155" t="s">
        <v>152</v>
      </c>
      <c r="H102" s="156">
        <v>140</v>
      </c>
      <c r="L102" s="153"/>
      <c r="M102" s="157"/>
      <c r="N102" s="158"/>
      <c r="O102" s="158"/>
      <c r="P102" s="158"/>
      <c r="Q102" s="158"/>
      <c r="R102" s="158"/>
      <c r="S102" s="158"/>
      <c r="T102" s="159"/>
      <c r="AT102" s="154" t="s">
        <v>146</v>
      </c>
      <c r="AU102" s="154" t="s">
        <v>83</v>
      </c>
      <c r="AV102" s="13" t="s">
        <v>83</v>
      </c>
      <c r="AW102" s="13" t="s">
        <v>33</v>
      </c>
      <c r="AX102" s="13" t="s">
        <v>73</v>
      </c>
      <c r="AY102" s="154" t="s">
        <v>132</v>
      </c>
    </row>
    <row r="103" spans="1:65" s="13" customFormat="1" ht="11.25">
      <c r="B103" s="153"/>
      <c r="D103" s="147" t="s">
        <v>146</v>
      </c>
      <c r="E103" s="154" t="s">
        <v>3</v>
      </c>
      <c r="F103" s="155" t="s">
        <v>153</v>
      </c>
      <c r="H103" s="156">
        <v>146</v>
      </c>
      <c r="L103" s="153"/>
      <c r="M103" s="157"/>
      <c r="N103" s="158"/>
      <c r="O103" s="158"/>
      <c r="P103" s="158"/>
      <c r="Q103" s="158"/>
      <c r="R103" s="158"/>
      <c r="S103" s="158"/>
      <c r="T103" s="159"/>
      <c r="AT103" s="154" t="s">
        <v>146</v>
      </c>
      <c r="AU103" s="154" t="s">
        <v>83</v>
      </c>
      <c r="AV103" s="13" t="s">
        <v>83</v>
      </c>
      <c r="AW103" s="13" t="s">
        <v>33</v>
      </c>
      <c r="AX103" s="13" t="s">
        <v>73</v>
      </c>
      <c r="AY103" s="154" t="s">
        <v>132</v>
      </c>
    </row>
    <row r="104" spans="1:65" s="13" customFormat="1" ht="11.25">
      <c r="B104" s="153"/>
      <c r="D104" s="147" t="s">
        <v>146</v>
      </c>
      <c r="E104" s="154" t="s">
        <v>3</v>
      </c>
      <c r="F104" s="155" t="s">
        <v>154</v>
      </c>
      <c r="H104" s="156">
        <v>47</v>
      </c>
      <c r="L104" s="153"/>
      <c r="M104" s="157"/>
      <c r="N104" s="158"/>
      <c r="O104" s="158"/>
      <c r="P104" s="158"/>
      <c r="Q104" s="158"/>
      <c r="R104" s="158"/>
      <c r="S104" s="158"/>
      <c r="T104" s="159"/>
      <c r="AT104" s="154" t="s">
        <v>146</v>
      </c>
      <c r="AU104" s="154" t="s">
        <v>83</v>
      </c>
      <c r="AV104" s="13" t="s">
        <v>83</v>
      </c>
      <c r="AW104" s="13" t="s">
        <v>33</v>
      </c>
      <c r="AX104" s="13" t="s">
        <v>73</v>
      </c>
      <c r="AY104" s="154" t="s">
        <v>132</v>
      </c>
    </row>
    <row r="105" spans="1:65" s="13" customFormat="1" ht="11.25">
      <c r="B105" s="153"/>
      <c r="D105" s="147" t="s">
        <v>146</v>
      </c>
      <c r="E105" s="154" t="s">
        <v>3</v>
      </c>
      <c r="F105" s="155" t="s">
        <v>155</v>
      </c>
      <c r="H105" s="156">
        <v>66.105000000000004</v>
      </c>
      <c r="L105" s="153"/>
      <c r="M105" s="157"/>
      <c r="N105" s="158"/>
      <c r="O105" s="158"/>
      <c r="P105" s="158"/>
      <c r="Q105" s="158"/>
      <c r="R105" s="158"/>
      <c r="S105" s="158"/>
      <c r="T105" s="159"/>
      <c r="AT105" s="154" t="s">
        <v>146</v>
      </c>
      <c r="AU105" s="154" t="s">
        <v>83</v>
      </c>
      <c r="AV105" s="13" t="s">
        <v>83</v>
      </c>
      <c r="AW105" s="13" t="s">
        <v>33</v>
      </c>
      <c r="AX105" s="13" t="s">
        <v>73</v>
      </c>
      <c r="AY105" s="154" t="s">
        <v>132</v>
      </c>
    </row>
    <row r="106" spans="1:65" s="14" customFormat="1" ht="11.25">
      <c r="B106" s="160"/>
      <c r="D106" s="147" t="s">
        <v>146</v>
      </c>
      <c r="E106" s="161" t="s">
        <v>3</v>
      </c>
      <c r="F106" s="162" t="s">
        <v>156</v>
      </c>
      <c r="H106" s="163">
        <v>543.60500000000002</v>
      </c>
      <c r="L106" s="160"/>
      <c r="M106" s="164"/>
      <c r="N106" s="165"/>
      <c r="O106" s="165"/>
      <c r="P106" s="165"/>
      <c r="Q106" s="165"/>
      <c r="R106" s="165"/>
      <c r="S106" s="165"/>
      <c r="T106" s="166"/>
      <c r="AT106" s="161" t="s">
        <v>146</v>
      </c>
      <c r="AU106" s="161" t="s">
        <v>83</v>
      </c>
      <c r="AV106" s="14" t="s">
        <v>140</v>
      </c>
      <c r="AW106" s="14" t="s">
        <v>33</v>
      </c>
      <c r="AX106" s="14" t="s">
        <v>81</v>
      </c>
      <c r="AY106" s="161" t="s">
        <v>132</v>
      </c>
    </row>
    <row r="107" spans="1:65" s="12" customFormat="1" ht="25.9" customHeight="1">
      <c r="B107" s="122"/>
      <c r="D107" s="123" t="s">
        <v>72</v>
      </c>
      <c r="E107" s="124" t="s">
        <v>157</v>
      </c>
      <c r="F107" s="124" t="s">
        <v>158</v>
      </c>
      <c r="J107" s="125">
        <f>BK107</f>
        <v>0</v>
      </c>
      <c r="L107" s="122"/>
      <c r="M107" s="126"/>
      <c r="N107" s="127"/>
      <c r="O107" s="127"/>
      <c r="P107" s="128">
        <f>P108+P117+P140+P178+P197+P226+P264</f>
        <v>586.09831499999996</v>
      </c>
      <c r="Q107" s="127"/>
      <c r="R107" s="128">
        <f>R108+R117+R140+R178+R197+R226+R264</f>
        <v>3.6151046359999999</v>
      </c>
      <c r="S107" s="127"/>
      <c r="T107" s="129">
        <f>T108+T117+T140+T178+T197+T226+T264</f>
        <v>0.52966000000000002</v>
      </c>
      <c r="AR107" s="123" t="s">
        <v>83</v>
      </c>
      <c r="AT107" s="130" t="s">
        <v>72</v>
      </c>
      <c r="AU107" s="130" t="s">
        <v>73</v>
      </c>
      <c r="AY107" s="123" t="s">
        <v>132</v>
      </c>
      <c r="BK107" s="131">
        <f>BK108+BK117+BK140+BK178+BK197+BK226+BK264</f>
        <v>0</v>
      </c>
    </row>
    <row r="108" spans="1:65" s="12" customFormat="1" ht="22.9" customHeight="1">
      <c r="B108" s="122"/>
      <c r="D108" s="123" t="s">
        <v>72</v>
      </c>
      <c r="E108" s="132" t="s">
        <v>159</v>
      </c>
      <c r="F108" s="132" t="s">
        <v>160</v>
      </c>
      <c r="J108" s="133">
        <f>BK108</f>
        <v>0</v>
      </c>
      <c r="L108" s="122"/>
      <c r="M108" s="126"/>
      <c r="N108" s="127"/>
      <c r="O108" s="127"/>
      <c r="P108" s="128">
        <f>SUM(P109:P116)</f>
        <v>7.1820000000000004</v>
      </c>
      <c r="Q108" s="127"/>
      <c r="R108" s="128">
        <f>SUM(R109:R116)</f>
        <v>1.1394299999999999</v>
      </c>
      <c r="S108" s="127"/>
      <c r="T108" s="129">
        <f>SUM(T109:T116)</f>
        <v>0</v>
      </c>
      <c r="AR108" s="123" t="s">
        <v>83</v>
      </c>
      <c r="AT108" s="130" t="s">
        <v>72</v>
      </c>
      <c r="AU108" s="130" t="s">
        <v>81</v>
      </c>
      <c r="AY108" s="123" t="s">
        <v>132</v>
      </c>
      <c r="BK108" s="131">
        <f>SUM(BK109:BK116)</f>
        <v>0</v>
      </c>
    </row>
    <row r="109" spans="1:65" s="2" customFormat="1" ht="24.2" customHeight="1">
      <c r="A109" s="29"/>
      <c r="B109" s="134"/>
      <c r="C109" s="135" t="s">
        <v>83</v>
      </c>
      <c r="D109" s="135" t="s">
        <v>135</v>
      </c>
      <c r="E109" s="136" t="s">
        <v>161</v>
      </c>
      <c r="F109" s="137" t="s">
        <v>162</v>
      </c>
      <c r="G109" s="138" t="s">
        <v>138</v>
      </c>
      <c r="H109" s="139">
        <v>28.5</v>
      </c>
      <c r="I109" s="231"/>
      <c r="J109" s="140">
        <f>ROUND(I109*H109,2)</f>
        <v>0</v>
      </c>
      <c r="K109" s="137" t="s">
        <v>3</v>
      </c>
      <c r="L109" s="30"/>
      <c r="M109" s="141" t="s">
        <v>3</v>
      </c>
      <c r="N109" s="142" t="s">
        <v>44</v>
      </c>
      <c r="O109" s="143">
        <v>0.252</v>
      </c>
      <c r="P109" s="143">
        <f>O109*H109</f>
        <v>7.1820000000000004</v>
      </c>
      <c r="Q109" s="143">
        <v>3.9980000000000002E-2</v>
      </c>
      <c r="R109" s="143">
        <f>Q109*H109</f>
        <v>1.1394299999999999</v>
      </c>
      <c r="S109" s="143">
        <v>0</v>
      </c>
      <c r="T109" s="144">
        <f>S109*H109</f>
        <v>0</v>
      </c>
      <c r="U109" s="29"/>
      <c r="V109" s="29"/>
      <c r="W109" s="29"/>
      <c r="X109" s="29"/>
      <c r="Y109" s="29"/>
      <c r="Z109" s="29"/>
      <c r="AA109" s="29"/>
      <c r="AB109" s="29"/>
      <c r="AC109" s="29"/>
      <c r="AD109" s="29"/>
      <c r="AE109" s="29"/>
      <c r="AR109" s="145" t="s">
        <v>163</v>
      </c>
      <c r="AT109" s="145" t="s">
        <v>135</v>
      </c>
      <c r="AU109" s="145" t="s">
        <v>83</v>
      </c>
      <c r="AY109" s="17" t="s">
        <v>132</v>
      </c>
      <c r="BE109" s="146">
        <f>IF(N109="základní",J109,0)</f>
        <v>0</v>
      </c>
      <c r="BF109" s="146">
        <f>IF(N109="snížená",J109,0)</f>
        <v>0</v>
      </c>
      <c r="BG109" s="146">
        <f>IF(N109="zákl. přenesená",J109,0)</f>
        <v>0</v>
      </c>
      <c r="BH109" s="146">
        <f>IF(N109="sníž. přenesená",J109,0)</f>
        <v>0</v>
      </c>
      <c r="BI109" s="146">
        <f>IF(N109="nulová",J109,0)</f>
        <v>0</v>
      </c>
      <c r="BJ109" s="17" t="s">
        <v>81</v>
      </c>
      <c r="BK109" s="146">
        <f>ROUND(I109*H109,2)</f>
        <v>0</v>
      </c>
      <c r="BL109" s="17" t="s">
        <v>163</v>
      </c>
      <c r="BM109" s="145" t="s">
        <v>164</v>
      </c>
    </row>
    <row r="110" spans="1:65" s="2" customFormat="1" ht="11.25">
      <c r="A110" s="29"/>
      <c r="B110" s="30"/>
      <c r="C110" s="29"/>
      <c r="D110" s="147" t="s">
        <v>142</v>
      </c>
      <c r="E110" s="29"/>
      <c r="F110" s="148" t="s">
        <v>162</v>
      </c>
      <c r="G110" s="29"/>
      <c r="H110" s="29"/>
      <c r="I110" s="29"/>
      <c r="J110" s="29"/>
      <c r="K110" s="29"/>
      <c r="L110" s="30"/>
      <c r="M110" s="149"/>
      <c r="N110" s="150"/>
      <c r="O110" s="50"/>
      <c r="P110" s="50"/>
      <c r="Q110" s="50"/>
      <c r="R110" s="50"/>
      <c r="S110" s="50"/>
      <c r="T110" s="51"/>
      <c r="U110" s="29"/>
      <c r="V110" s="29"/>
      <c r="W110" s="29"/>
      <c r="X110" s="29"/>
      <c r="Y110" s="29"/>
      <c r="Z110" s="29"/>
      <c r="AA110" s="29"/>
      <c r="AB110" s="29"/>
      <c r="AC110" s="29"/>
      <c r="AD110" s="29"/>
      <c r="AE110" s="29"/>
      <c r="AT110" s="17" t="s">
        <v>142</v>
      </c>
      <c r="AU110" s="17" t="s">
        <v>83</v>
      </c>
    </row>
    <row r="111" spans="1:65" s="13" customFormat="1" ht="11.25">
      <c r="B111" s="153"/>
      <c r="D111" s="147" t="s">
        <v>146</v>
      </c>
      <c r="E111" s="154" t="s">
        <v>3</v>
      </c>
      <c r="F111" s="155" t="s">
        <v>165</v>
      </c>
      <c r="H111" s="156">
        <v>22.5</v>
      </c>
      <c r="L111" s="153"/>
      <c r="M111" s="157"/>
      <c r="N111" s="158"/>
      <c r="O111" s="158"/>
      <c r="P111" s="158"/>
      <c r="Q111" s="158"/>
      <c r="R111" s="158"/>
      <c r="S111" s="158"/>
      <c r="T111" s="159"/>
      <c r="AT111" s="154" t="s">
        <v>146</v>
      </c>
      <c r="AU111" s="154" t="s">
        <v>83</v>
      </c>
      <c r="AV111" s="13" t="s">
        <v>83</v>
      </c>
      <c r="AW111" s="13" t="s">
        <v>33</v>
      </c>
      <c r="AX111" s="13" t="s">
        <v>73</v>
      </c>
      <c r="AY111" s="154" t="s">
        <v>132</v>
      </c>
    </row>
    <row r="112" spans="1:65" s="13" customFormat="1" ht="11.25">
      <c r="B112" s="153"/>
      <c r="D112" s="147" t="s">
        <v>146</v>
      </c>
      <c r="E112" s="154" t="s">
        <v>3</v>
      </c>
      <c r="F112" s="155" t="s">
        <v>149</v>
      </c>
      <c r="H112" s="156">
        <v>6</v>
      </c>
      <c r="L112" s="153"/>
      <c r="M112" s="157"/>
      <c r="N112" s="158"/>
      <c r="O112" s="158"/>
      <c r="P112" s="158"/>
      <c r="Q112" s="158"/>
      <c r="R112" s="158"/>
      <c r="S112" s="158"/>
      <c r="T112" s="159"/>
      <c r="AT112" s="154" t="s">
        <v>146</v>
      </c>
      <c r="AU112" s="154" t="s">
        <v>83</v>
      </c>
      <c r="AV112" s="13" t="s">
        <v>83</v>
      </c>
      <c r="AW112" s="13" t="s">
        <v>33</v>
      </c>
      <c r="AX112" s="13" t="s">
        <v>73</v>
      </c>
      <c r="AY112" s="154" t="s">
        <v>132</v>
      </c>
    </row>
    <row r="113" spans="1:65" s="14" customFormat="1" ht="11.25">
      <c r="B113" s="160"/>
      <c r="D113" s="147" t="s">
        <v>146</v>
      </c>
      <c r="E113" s="161" t="s">
        <v>3</v>
      </c>
      <c r="F113" s="162" t="s">
        <v>156</v>
      </c>
      <c r="H113" s="163">
        <v>28.5</v>
      </c>
      <c r="L113" s="160"/>
      <c r="M113" s="164"/>
      <c r="N113" s="165"/>
      <c r="O113" s="165"/>
      <c r="P113" s="165"/>
      <c r="Q113" s="165"/>
      <c r="R113" s="165"/>
      <c r="S113" s="165"/>
      <c r="T113" s="166"/>
      <c r="AT113" s="161" t="s">
        <v>146</v>
      </c>
      <c r="AU113" s="161" t="s">
        <v>83</v>
      </c>
      <c r="AV113" s="14" t="s">
        <v>140</v>
      </c>
      <c r="AW113" s="14" t="s">
        <v>33</v>
      </c>
      <c r="AX113" s="14" t="s">
        <v>81</v>
      </c>
      <c r="AY113" s="161" t="s">
        <v>132</v>
      </c>
    </row>
    <row r="114" spans="1:65" s="2" customFormat="1" ht="16.5" customHeight="1">
      <c r="A114" s="29"/>
      <c r="B114" s="134"/>
      <c r="C114" s="135" t="s">
        <v>166</v>
      </c>
      <c r="D114" s="135" t="s">
        <v>135</v>
      </c>
      <c r="E114" s="136" t="s">
        <v>167</v>
      </c>
      <c r="F114" s="137" t="s">
        <v>168</v>
      </c>
      <c r="G114" s="138" t="s">
        <v>169</v>
      </c>
      <c r="H114" s="139">
        <f>J109/100</f>
        <v>0</v>
      </c>
      <c r="I114" s="231"/>
      <c r="J114" s="140">
        <f>ROUND(I114*H114,2)</f>
        <v>0</v>
      </c>
      <c r="K114" s="137" t="s">
        <v>139</v>
      </c>
      <c r="L114" s="30"/>
      <c r="M114" s="141" t="s">
        <v>3</v>
      </c>
      <c r="N114" s="142" t="s">
        <v>44</v>
      </c>
      <c r="O114" s="143">
        <v>0</v>
      </c>
      <c r="P114" s="143">
        <f>O114*H114</f>
        <v>0</v>
      </c>
      <c r="Q114" s="143">
        <v>0</v>
      </c>
      <c r="R114" s="143">
        <f>Q114*H114</f>
        <v>0</v>
      </c>
      <c r="S114" s="143">
        <v>0</v>
      </c>
      <c r="T114" s="144">
        <f>S114*H114</f>
        <v>0</v>
      </c>
      <c r="U114" s="29"/>
      <c r="V114" s="29"/>
      <c r="W114" s="29"/>
      <c r="X114" s="29"/>
      <c r="Y114" s="29"/>
      <c r="Z114" s="29"/>
      <c r="AA114" s="29"/>
      <c r="AB114" s="29"/>
      <c r="AC114" s="29"/>
      <c r="AD114" s="29"/>
      <c r="AE114" s="29"/>
      <c r="AR114" s="145" t="s">
        <v>163</v>
      </c>
      <c r="AT114" s="145" t="s">
        <v>135</v>
      </c>
      <c r="AU114" s="145" t="s">
        <v>83</v>
      </c>
      <c r="AY114" s="17" t="s">
        <v>132</v>
      </c>
      <c r="BE114" s="146">
        <f>IF(N114="základní",J114,0)</f>
        <v>0</v>
      </c>
      <c r="BF114" s="146">
        <f>IF(N114="snížená",J114,0)</f>
        <v>0</v>
      </c>
      <c r="BG114" s="146">
        <f>IF(N114="zákl. přenesená",J114,0)</f>
        <v>0</v>
      </c>
      <c r="BH114" s="146">
        <f>IF(N114="sníž. přenesená",J114,0)</f>
        <v>0</v>
      </c>
      <c r="BI114" s="146">
        <f>IF(N114="nulová",J114,0)</f>
        <v>0</v>
      </c>
      <c r="BJ114" s="17" t="s">
        <v>81</v>
      </c>
      <c r="BK114" s="146">
        <f>ROUND(I114*H114,2)</f>
        <v>0</v>
      </c>
      <c r="BL114" s="17" t="s">
        <v>163</v>
      </c>
      <c r="BM114" s="145" t="s">
        <v>170</v>
      </c>
    </row>
    <row r="115" spans="1:65" s="2" customFormat="1" ht="19.5">
      <c r="A115" s="29"/>
      <c r="B115" s="30"/>
      <c r="C115" s="29"/>
      <c r="D115" s="147" t="s">
        <v>142</v>
      </c>
      <c r="E115" s="29"/>
      <c r="F115" s="148" t="s">
        <v>171</v>
      </c>
      <c r="G115" s="29"/>
      <c r="H115" s="29"/>
      <c r="I115" s="29"/>
      <c r="J115" s="29"/>
      <c r="K115" s="29"/>
      <c r="L115" s="30"/>
      <c r="M115" s="149"/>
      <c r="N115" s="150"/>
      <c r="O115" s="50"/>
      <c r="P115" s="50"/>
      <c r="Q115" s="50"/>
      <c r="R115" s="50"/>
      <c r="S115" s="50"/>
      <c r="T115" s="51"/>
      <c r="U115" s="29"/>
      <c r="V115" s="29"/>
      <c r="W115" s="29"/>
      <c r="X115" s="29"/>
      <c r="Y115" s="29"/>
      <c r="Z115" s="29"/>
      <c r="AA115" s="29"/>
      <c r="AB115" s="29"/>
      <c r="AC115" s="29"/>
      <c r="AD115" s="29"/>
      <c r="AE115" s="29"/>
      <c r="AT115" s="17" t="s">
        <v>142</v>
      </c>
      <c r="AU115" s="17" t="s">
        <v>83</v>
      </c>
    </row>
    <row r="116" spans="1:65" s="2" customFormat="1" ht="11.25">
      <c r="A116" s="29"/>
      <c r="B116" s="30"/>
      <c r="C116" s="29"/>
      <c r="D116" s="151" t="s">
        <v>144</v>
      </c>
      <c r="E116" s="29"/>
      <c r="F116" s="152" t="s">
        <v>172</v>
      </c>
      <c r="G116" s="29"/>
      <c r="H116" s="29"/>
      <c r="I116" s="29"/>
      <c r="J116" s="29"/>
      <c r="K116" s="29"/>
      <c r="L116" s="30"/>
      <c r="M116" s="149"/>
      <c r="N116" s="150"/>
      <c r="O116" s="50"/>
      <c r="P116" s="50"/>
      <c r="Q116" s="50"/>
      <c r="R116" s="50"/>
      <c r="S116" s="50"/>
      <c r="T116" s="51"/>
      <c r="U116" s="29"/>
      <c r="V116" s="29"/>
      <c r="W116" s="29"/>
      <c r="X116" s="29"/>
      <c r="Y116" s="29"/>
      <c r="Z116" s="29"/>
      <c r="AA116" s="29"/>
      <c r="AB116" s="29"/>
      <c r="AC116" s="29"/>
      <c r="AD116" s="29"/>
      <c r="AE116" s="29"/>
      <c r="AT116" s="17" t="s">
        <v>144</v>
      </c>
      <c r="AU116" s="17" t="s">
        <v>83</v>
      </c>
    </row>
    <row r="117" spans="1:65" s="12" customFormat="1" ht="22.9" customHeight="1">
      <c r="B117" s="122"/>
      <c r="D117" s="123" t="s">
        <v>72</v>
      </c>
      <c r="E117" s="132" t="s">
        <v>173</v>
      </c>
      <c r="F117" s="132" t="s">
        <v>174</v>
      </c>
      <c r="J117" s="133">
        <f>BK117</f>
        <v>0</v>
      </c>
      <c r="L117" s="122"/>
      <c r="M117" s="126"/>
      <c r="N117" s="127"/>
      <c r="O117" s="127"/>
      <c r="P117" s="128">
        <f>SUM(P118:P139)</f>
        <v>123.86599999999999</v>
      </c>
      <c r="Q117" s="127"/>
      <c r="R117" s="128">
        <f>SUM(R118:R139)</f>
        <v>0.19853999999999999</v>
      </c>
      <c r="S117" s="127"/>
      <c r="T117" s="129">
        <f>SUM(T118:T139)</f>
        <v>0.31066000000000005</v>
      </c>
      <c r="AR117" s="123" t="s">
        <v>83</v>
      </c>
      <c r="AT117" s="130" t="s">
        <v>72</v>
      </c>
      <c r="AU117" s="130" t="s">
        <v>81</v>
      </c>
      <c r="AY117" s="123" t="s">
        <v>132</v>
      </c>
      <c r="BK117" s="131">
        <f>SUM(BK118:BK139)</f>
        <v>0</v>
      </c>
    </row>
    <row r="118" spans="1:65" s="2" customFormat="1" ht="21.75" customHeight="1">
      <c r="A118" s="29"/>
      <c r="B118" s="134"/>
      <c r="C118" s="135" t="s">
        <v>140</v>
      </c>
      <c r="D118" s="135" t="s">
        <v>135</v>
      </c>
      <c r="E118" s="136" t="s">
        <v>175</v>
      </c>
      <c r="F118" s="137" t="s">
        <v>176</v>
      </c>
      <c r="G118" s="138" t="s">
        <v>177</v>
      </c>
      <c r="H118" s="139">
        <v>5</v>
      </c>
      <c r="I118" s="231"/>
      <c r="J118" s="140">
        <f>ROUND(I118*H118,2)</f>
        <v>0</v>
      </c>
      <c r="K118" s="137" t="s">
        <v>139</v>
      </c>
      <c r="L118" s="30"/>
      <c r="M118" s="141" t="s">
        <v>3</v>
      </c>
      <c r="N118" s="142" t="s">
        <v>44</v>
      </c>
      <c r="O118" s="143">
        <v>0.55000000000000004</v>
      </c>
      <c r="P118" s="143">
        <f>O118*H118</f>
        <v>2.75</v>
      </c>
      <c r="Q118" s="143">
        <v>0</v>
      </c>
      <c r="R118" s="143">
        <f>Q118*H118</f>
        <v>0</v>
      </c>
      <c r="S118" s="143">
        <v>6.0000000000000001E-3</v>
      </c>
      <c r="T118" s="144">
        <f>S118*H118</f>
        <v>0.03</v>
      </c>
      <c r="U118" s="29"/>
      <c r="V118" s="29"/>
      <c r="W118" s="29"/>
      <c r="X118" s="29"/>
      <c r="Y118" s="29"/>
      <c r="Z118" s="29"/>
      <c r="AA118" s="29"/>
      <c r="AB118" s="29"/>
      <c r="AC118" s="29"/>
      <c r="AD118" s="29"/>
      <c r="AE118" s="29"/>
      <c r="AR118" s="145" t="s">
        <v>163</v>
      </c>
      <c r="AT118" s="145" t="s">
        <v>135</v>
      </c>
      <c r="AU118" s="145" t="s">
        <v>83</v>
      </c>
      <c r="AY118" s="17" t="s">
        <v>132</v>
      </c>
      <c r="BE118" s="146">
        <f>IF(N118="základní",J118,0)</f>
        <v>0</v>
      </c>
      <c r="BF118" s="146">
        <f>IF(N118="snížená",J118,0)</f>
        <v>0</v>
      </c>
      <c r="BG118" s="146">
        <f>IF(N118="zákl. přenesená",J118,0)</f>
        <v>0</v>
      </c>
      <c r="BH118" s="146">
        <f>IF(N118="sníž. přenesená",J118,0)</f>
        <v>0</v>
      </c>
      <c r="BI118" s="146">
        <f>IF(N118="nulová",J118,0)</f>
        <v>0</v>
      </c>
      <c r="BJ118" s="17" t="s">
        <v>81</v>
      </c>
      <c r="BK118" s="146">
        <f>ROUND(I118*H118,2)</f>
        <v>0</v>
      </c>
      <c r="BL118" s="17" t="s">
        <v>163</v>
      </c>
      <c r="BM118" s="145" t="s">
        <v>178</v>
      </c>
    </row>
    <row r="119" spans="1:65" s="2" customFormat="1" ht="19.5">
      <c r="A119" s="29"/>
      <c r="B119" s="30"/>
      <c r="C119" s="29"/>
      <c r="D119" s="147" t="s">
        <v>142</v>
      </c>
      <c r="E119" s="29"/>
      <c r="F119" s="148" t="s">
        <v>179</v>
      </c>
      <c r="G119" s="29"/>
      <c r="H119" s="29"/>
      <c r="I119" s="29"/>
      <c r="J119" s="29"/>
      <c r="K119" s="29"/>
      <c r="L119" s="30"/>
      <c r="M119" s="149"/>
      <c r="N119" s="150"/>
      <c r="O119" s="50"/>
      <c r="P119" s="50"/>
      <c r="Q119" s="50"/>
      <c r="R119" s="50"/>
      <c r="S119" s="50"/>
      <c r="T119" s="51"/>
      <c r="U119" s="29"/>
      <c r="V119" s="29"/>
      <c r="W119" s="29"/>
      <c r="X119" s="29"/>
      <c r="Y119" s="29"/>
      <c r="Z119" s="29"/>
      <c r="AA119" s="29"/>
      <c r="AB119" s="29"/>
      <c r="AC119" s="29"/>
      <c r="AD119" s="29"/>
      <c r="AE119" s="29"/>
      <c r="AT119" s="17" t="s">
        <v>142</v>
      </c>
      <c r="AU119" s="17" t="s">
        <v>83</v>
      </c>
    </row>
    <row r="120" spans="1:65" s="2" customFormat="1" ht="11.25">
      <c r="A120" s="29"/>
      <c r="B120" s="30"/>
      <c r="C120" s="29"/>
      <c r="D120" s="151" t="s">
        <v>144</v>
      </c>
      <c r="E120" s="29"/>
      <c r="F120" s="152" t="s">
        <v>180</v>
      </c>
      <c r="G120" s="29"/>
      <c r="H120" s="29"/>
      <c r="I120" s="29"/>
      <c r="J120" s="29"/>
      <c r="K120" s="29"/>
      <c r="L120" s="30"/>
      <c r="M120" s="149"/>
      <c r="N120" s="150"/>
      <c r="O120" s="50"/>
      <c r="P120" s="50"/>
      <c r="Q120" s="50"/>
      <c r="R120" s="50"/>
      <c r="S120" s="50"/>
      <c r="T120" s="51"/>
      <c r="U120" s="29"/>
      <c r="V120" s="29"/>
      <c r="W120" s="29"/>
      <c r="X120" s="29"/>
      <c r="Y120" s="29"/>
      <c r="Z120" s="29"/>
      <c r="AA120" s="29"/>
      <c r="AB120" s="29"/>
      <c r="AC120" s="29"/>
      <c r="AD120" s="29"/>
      <c r="AE120" s="29"/>
      <c r="AT120" s="17" t="s">
        <v>144</v>
      </c>
      <c r="AU120" s="17" t="s">
        <v>83</v>
      </c>
    </row>
    <row r="121" spans="1:65" s="2" customFormat="1" ht="19.5">
      <c r="A121" s="29"/>
      <c r="B121" s="30"/>
      <c r="C121" s="29"/>
      <c r="D121" s="147" t="s">
        <v>181</v>
      </c>
      <c r="E121" s="29"/>
      <c r="F121" s="167" t="s">
        <v>182</v>
      </c>
      <c r="G121" s="29"/>
      <c r="H121" s="29"/>
      <c r="I121" s="29"/>
      <c r="J121" s="29"/>
      <c r="K121" s="29"/>
      <c r="L121" s="30"/>
      <c r="M121" s="149"/>
      <c r="N121" s="150"/>
      <c r="O121" s="50"/>
      <c r="P121" s="50"/>
      <c r="Q121" s="50"/>
      <c r="R121" s="50"/>
      <c r="S121" s="50"/>
      <c r="T121" s="51"/>
      <c r="U121" s="29"/>
      <c r="V121" s="29"/>
      <c r="W121" s="29"/>
      <c r="X121" s="29"/>
      <c r="Y121" s="29"/>
      <c r="Z121" s="29"/>
      <c r="AA121" s="29"/>
      <c r="AB121" s="29"/>
      <c r="AC121" s="29"/>
      <c r="AD121" s="29"/>
      <c r="AE121" s="29"/>
      <c r="AT121" s="17" t="s">
        <v>181</v>
      </c>
      <c r="AU121" s="17" t="s">
        <v>83</v>
      </c>
    </row>
    <row r="122" spans="1:65" s="2" customFormat="1" ht="16.5" customHeight="1">
      <c r="A122" s="29"/>
      <c r="B122" s="134"/>
      <c r="C122" s="135" t="s">
        <v>183</v>
      </c>
      <c r="D122" s="135" t="s">
        <v>135</v>
      </c>
      <c r="E122" s="136" t="s">
        <v>184</v>
      </c>
      <c r="F122" s="137" t="s">
        <v>185</v>
      </c>
      <c r="G122" s="138" t="s">
        <v>177</v>
      </c>
      <c r="H122" s="139">
        <v>5</v>
      </c>
      <c r="I122" s="231"/>
      <c r="J122" s="140">
        <f>ROUND(I122*H122,2)</f>
        <v>0</v>
      </c>
      <c r="K122" s="137" t="s">
        <v>139</v>
      </c>
      <c r="L122" s="30"/>
      <c r="M122" s="141" t="s">
        <v>3</v>
      </c>
      <c r="N122" s="142" t="s">
        <v>44</v>
      </c>
      <c r="O122" s="143">
        <v>0.8</v>
      </c>
      <c r="P122" s="143">
        <f>O122*H122</f>
        <v>4</v>
      </c>
      <c r="Q122" s="143">
        <v>6.4200000000000004E-3</v>
      </c>
      <c r="R122" s="143">
        <f>Q122*H122</f>
        <v>3.2100000000000004E-2</v>
      </c>
      <c r="S122" s="143">
        <v>5.0600000000000003E-3</v>
      </c>
      <c r="T122" s="144">
        <f>S122*H122</f>
        <v>2.5300000000000003E-2</v>
      </c>
      <c r="U122" s="29"/>
      <c r="V122" s="29"/>
      <c r="W122" s="29"/>
      <c r="X122" s="29"/>
      <c r="Y122" s="29"/>
      <c r="Z122" s="29"/>
      <c r="AA122" s="29"/>
      <c r="AB122" s="29"/>
      <c r="AC122" s="29"/>
      <c r="AD122" s="29"/>
      <c r="AE122" s="29"/>
      <c r="AR122" s="145" t="s">
        <v>163</v>
      </c>
      <c r="AT122" s="145" t="s">
        <v>135</v>
      </c>
      <c r="AU122" s="145" t="s">
        <v>83</v>
      </c>
      <c r="AY122" s="17" t="s">
        <v>132</v>
      </c>
      <c r="BE122" s="146">
        <f>IF(N122="základní",J122,0)</f>
        <v>0</v>
      </c>
      <c r="BF122" s="146">
        <f>IF(N122="snížená",J122,0)</f>
        <v>0</v>
      </c>
      <c r="BG122" s="146">
        <f>IF(N122="zákl. přenesená",J122,0)</f>
        <v>0</v>
      </c>
      <c r="BH122" s="146">
        <f>IF(N122="sníž. přenesená",J122,0)</f>
        <v>0</v>
      </c>
      <c r="BI122" s="146">
        <f>IF(N122="nulová",J122,0)</f>
        <v>0</v>
      </c>
      <c r="BJ122" s="17" t="s">
        <v>81</v>
      </c>
      <c r="BK122" s="146">
        <f>ROUND(I122*H122,2)</f>
        <v>0</v>
      </c>
      <c r="BL122" s="17" t="s">
        <v>163</v>
      </c>
      <c r="BM122" s="145" t="s">
        <v>186</v>
      </c>
    </row>
    <row r="123" spans="1:65" s="2" customFormat="1" ht="11.25">
      <c r="A123" s="29"/>
      <c r="B123" s="30"/>
      <c r="C123" s="29"/>
      <c r="D123" s="147" t="s">
        <v>142</v>
      </c>
      <c r="E123" s="29"/>
      <c r="F123" s="148" t="s">
        <v>187</v>
      </c>
      <c r="G123" s="29"/>
      <c r="H123" s="29"/>
      <c r="I123" s="29"/>
      <c r="J123" s="29"/>
      <c r="K123" s="29"/>
      <c r="L123" s="30"/>
      <c r="M123" s="149"/>
      <c r="N123" s="150"/>
      <c r="O123" s="50"/>
      <c r="P123" s="50"/>
      <c r="Q123" s="50"/>
      <c r="R123" s="50"/>
      <c r="S123" s="50"/>
      <c r="T123" s="51"/>
      <c r="U123" s="29"/>
      <c r="V123" s="29"/>
      <c r="W123" s="29"/>
      <c r="X123" s="29"/>
      <c r="Y123" s="29"/>
      <c r="Z123" s="29"/>
      <c r="AA123" s="29"/>
      <c r="AB123" s="29"/>
      <c r="AC123" s="29"/>
      <c r="AD123" s="29"/>
      <c r="AE123" s="29"/>
      <c r="AT123" s="17" t="s">
        <v>142</v>
      </c>
      <c r="AU123" s="17" t="s">
        <v>83</v>
      </c>
    </row>
    <row r="124" spans="1:65" s="2" customFormat="1" ht="11.25">
      <c r="A124" s="29"/>
      <c r="B124" s="30"/>
      <c r="C124" s="29"/>
      <c r="D124" s="151" t="s">
        <v>144</v>
      </c>
      <c r="E124" s="29"/>
      <c r="F124" s="152" t="s">
        <v>188</v>
      </c>
      <c r="G124" s="29"/>
      <c r="H124" s="29"/>
      <c r="I124" s="29"/>
      <c r="J124" s="29"/>
      <c r="K124" s="29"/>
      <c r="L124" s="30"/>
      <c r="M124" s="149"/>
      <c r="N124" s="150"/>
      <c r="O124" s="50"/>
      <c r="P124" s="50"/>
      <c r="Q124" s="50"/>
      <c r="R124" s="50"/>
      <c r="S124" s="50"/>
      <c r="T124" s="51"/>
      <c r="U124" s="29"/>
      <c r="V124" s="29"/>
      <c r="W124" s="29"/>
      <c r="X124" s="29"/>
      <c r="Y124" s="29"/>
      <c r="Z124" s="29"/>
      <c r="AA124" s="29"/>
      <c r="AB124" s="29"/>
      <c r="AC124" s="29"/>
      <c r="AD124" s="29"/>
      <c r="AE124" s="29"/>
      <c r="AT124" s="17" t="s">
        <v>144</v>
      </c>
      <c r="AU124" s="17" t="s">
        <v>83</v>
      </c>
    </row>
    <row r="125" spans="1:65" s="2" customFormat="1" ht="19.5">
      <c r="A125" s="29"/>
      <c r="B125" s="30"/>
      <c r="C125" s="29"/>
      <c r="D125" s="147" t="s">
        <v>181</v>
      </c>
      <c r="E125" s="29"/>
      <c r="F125" s="167" t="s">
        <v>182</v>
      </c>
      <c r="G125" s="29"/>
      <c r="H125" s="29"/>
      <c r="I125" s="29"/>
      <c r="J125" s="29"/>
      <c r="K125" s="29"/>
      <c r="L125" s="30"/>
      <c r="M125" s="149"/>
      <c r="N125" s="150"/>
      <c r="O125" s="50"/>
      <c r="P125" s="50"/>
      <c r="Q125" s="50"/>
      <c r="R125" s="50"/>
      <c r="S125" s="50"/>
      <c r="T125" s="51"/>
      <c r="U125" s="29"/>
      <c r="V125" s="29"/>
      <c r="W125" s="29"/>
      <c r="X125" s="29"/>
      <c r="Y125" s="29"/>
      <c r="Z125" s="29"/>
      <c r="AA125" s="29"/>
      <c r="AB125" s="29"/>
      <c r="AC125" s="29"/>
      <c r="AD125" s="29"/>
      <c r="AE125" s="29"/>
      <c r="AT125" s="17" t="s">
        <v>181</v>
      </c>
      <c r="AU125" s="17" t="s">
        <v>83</v>
      </c>
    </row>
    <row r="126" spans="1:65" s="2" customFormat="1" ht="16.5" customHeight="1">
      <c r="A126" s="29"/>
      <c r="B126" s="134"/>
      <c r="C126" s="135" t="s">
        <v>189</v>
      </c>
      <c r="D126" s="135" t="s">
        <v>135</v>
      </c>
      <c r="E126" s="136" t="s">
        <v>190</v>
      </c>
      <c r="F126" s="137" t="s">
        <v>191</v>
      </c>
      <c r="G126" s="138" t="s">
        <v>177</v>
      </c>
      <c r="H126" s="139">
        <v>76</v>
      </c>
      <c r="I126" s="231"/>
      <c r="J126" s="140">
        <f>ROUND(I126*H126,2)</f>
        <v>0</v>
      </c>
      <c r="K126" s="137" t="s">
        <v>139</v>
      </c>
      <c r="L126" s="30"/>
      <c r="M126" s="141" t="s">
        <v>3</v>
      </c>
      <c r="N126" s="142" t="s">
        <v>44</v>
      </c>
      <c r="O126" s="143">
        <v>0.96599999999999997</v>
      </c>
      <c r="P126" s="143">
        <f>O126*H126</f>
        <v>73.415999999999997</v>
      </c>
      <c r="Q126" s="143">
        <v>6.4000000000000005E-4</v>
      </c>
      <c r="R126" s="143">
        <f>Q126*H126</f>
        <v>4.8640000000000003E-2</v>
      </c>
      <c r="S126" s="143">
        <v>2.2000000000000001E-3</v>
      </c>
      <c r="T126" s="144">
        <f>S126*H126</f>
        <v>0.16720000000000002</v>
      </c>
      <c r="U126" s="29"/>
      <c r="V126" s="29"/>
      <c r="W126" s="29"/>
      <c r="X126" s="29"/>
      <c r="Y126" s="29"/>
      <c r="Z126" s="29"/>
      <c r="AA126" s="29"/>
      <c r="AB126" s="29"/>
      <c r="AC126" s="29"/>
      <c r="AD126" s="29"/>
      <c r="AE126" s="29"/>
      <c r="AR126" s="145" t="s">
        <v>163</v>
      </c>
      <c r="AT126" s="145" t="s">
        <v>135</v>
      </c>
      <c r="AU126" s="145" t="s">
        <v>83</v>
      </c>
      <c r="AY126" s="17" t="s">
        <v>132</v>
      </c>
      <c r="BE126" s="146">
        <f>IF(N126="základní",J126,0)</f>
        <v>0</v>
      </c>
      <c r="BF126" s="146">
        <f>IF(N126="snížená",J126,0)</f>
        <v>0</v>
      </c>
      <c r="BG126" s="146">
        <f>IF(N126="zákl. přenesená",J126,0)</f>
        <v>0</v>
      </c>
      <c r="BH126" s="146">
        <f>IF(N126="sníž. přenesená",J126,0)</f>
        <v>0</v>
      </c>
      <c r="BI126" s="146">
        <f>IF(N126="nulová",J126,0)</f>
        <v>0</v>
      </c>
      <c r="BJ126" s="17" t="s">
        <v>81</v>
      </c>
      <c r="BK126" s="146">
        <f>ROUND(I126*H126,2)</f>
        <v>0</v>
      </c>
      <c r="BL126" s="17" t="s">
        <v>163</v>
      </c>
      <c r="BM126" s="145" t="s">
        <v>192</v>
      </c>
    </row>
    <row r="127" spans="1:65" s="2" customFormat="1" ht="19.5">
      <c r="A127" s="29"/>
      <c r="B127" s="30"/>
      <c r="C127" s="29"/>
      <c r="D127" s="147" t="s">
        <v>142</v>
      </c>
      <c r="E127" s="29"/>
      <c r="F127" s="148" t="s">
        <v>193</v>
      </c>
      <c r="G127" s="29"/>
      <c r="H127" s="29"/>
      <c r="I127" s="29"/>
      <c r="J127" s="29"/>
      <c r="K127" s="29"/>
      <c r="L127" s="30"/>
      <c r="M127" s="149"/>
      <c r="N127" s="150"/>
      <c r="O127" s="50"/>
      <c r="P127" s="50"/>
      <c r="Q127" s="50"/>
      <c r="R127" s="50"/>
      <c r="S127" s="50"/>
      <c r="T127" s="51"/>
      <c r="U127" s="29"/>
      <c r="V127" s="29"/>
      <c r="W127" s="29"/>
      <c r="X127" s="29"/>
      <c r="Y127" s="29"/>
      <c r="Z127" s="29"/>
      <c r="AA127" s="29"/>
      <c r="AB127" s="29"/>
      <c r="AC127" s="29"/>
      <c r="AD127" s="29"/>
      <c r="AE127" s="29"/>
      <c r="AT127" s="17" t="s">
        <v>142</v>
      </c>
      <c r="AU127" s="17" t="s">
        <v>83</v>
      </c>
    </row>
    <row r="128" spans="1:65" s="2" customFormat="1" ht="11.25">
      <c r="A128" s="29"/>
      <c r="B128" s="30"/>
      <c r="C128" s="29"/>
      <c r="D128" s="151" t="s">
        <v>144</v>
      </c>
      <c r="E128" s="29"/>
      <c r="F128" s="152" t="s">
        <v>194</v>
      </c>
      <c r="G128" s="29"/>
      <c r="H128" s="29"/>
      <c r="I128" s="29"/>
      <c r="J128" s="29"/>
      <c r="K128" s="29"/>
      <c r="L128" s="30"/>
      <c r="M128" s="149"/>
      <c r="N128" s="150"/>
      <c r="O128" s="50"/>
      <c r="P128" s="50"/>
      <c r="Q128" s="50"/>
      <c r="R128" s="50"/>
      <c r="S128" s="50"/>
      <c r="T128" s="51"/>
      <c r="U128" s="29"/>
      <c r="V128" s="29"/>
      <c r="W128" s="29"/>
      <c r="X128" s="29"/>
      <c r="Y128" s="29"/>
      <c r="Z128" s="29"/>
      <c r="AA128" s="29"/>
      <c r="AB128" s="29"/>
      <c r="AC128" s="29"/>
      <c r="AD128" s="29"/>
      <c r="AE128" s="29"/>
      <c r="AT128" s="17" t="s">
        <v>144</v>
      </c>
      <c r="AU128" s="17" t="s">
        <v>83</v>
      </c>
    </row>
    <row r="129" spans="1:65" s="13" customFormat="1" ht="11.25">
      <c r="B129" s="153"/>
      <c r="D129" s="147" t="s">
        <v>146</v>
      </c>
      <c r="E129" s="154" t="s">
        <v>3</v>
      </c>
      <c r="F129" s="155" t="s">
        <v>195</v>
      </c>
      <c r="H129" s="156">
        <v>5</v>
      </c>
      <c r="L129" s="153"/>
      <c r="M129" s="157"/>
      <c r="N129" s="158"/>
      <c r="O129" s="158"/>
      <c r="P129" s="158"/>
      <c r="Q129" s="158"/>
      <c r="R129" s="158"/>
      <c r="S129" s="158"/>
      <c r="T129" s="159"/>
      <c r="AT129" s="154" t="s">
        <v>146</v>
      </c>
      <c r="AU129" s="154" t="s">
        <v>83</v>
      </c>
      <c r="AV129" s="13" t="s">
        <v>83</v>
      </c>
      <c r="AW129" s="13" t="s">
        <v>33</v>
      </c>
      <c r="AX129" s="13" t="s">
        <v>73</v>
      </c>
      <c r="AY129" s="154" t="s">
        <v>132</v>
      </c>
    </row>
    <row r="130" spans="1:65" s="13" customFormat="1" ht="11.25">
      <c r="B130" s="153"/>
      <c r="D130" s="147" t="s">
        <v>146</v>
      </c>
      <c r="E130" s="154" t="s">
        <v>3</v>
      </c>
      <c r="F130" s="155" t="s">
        <v>196</v>
      </c>
      <c r="H130" s="156">
        <v>30</v>
      </c>
      <c r="L130" s="153"/>
      <c r="M130" s="157"/>
      <c r="N130" s="158"/>
      <c r="O130" s="158"/>
      <c r="P130" s="158"/>
      <c r="Q130" s="158"/>
      <c r="R130" s="158"/>
      <c r="S130" s="158"/>
      <c r="T130" s="159"/>
      <c r="AT130" s="154" t="s">
        <v>146</v>
      </c>
      <c r="AU130" s="154" t="s">
        <v>83</v>
      </c>
      <c r="AV130" s="13" t="s">
        <v>83</v>
      </c>
      <c r="AW130" s="13" t="s">
        <v>33</v>
      </c>
      <c r="AX130" s="13" t="s">
        <v>73</v>
      </c>
      <c r="AY130" s="154" t="s">
        <v>132</v>
      </c>
    </row>
    <row r="131" spans="1:65" s="13" customFormat="1" ht="11.25">
      <c r="B131" s="153"/>
      <c r="D131" s="147" t="s">
        <v>146</v>
      </c>
      <c r="E131" s="154" t="s">
        <v>3</v>
      </c>
      <c r="F131" s="155" t="s">
        <v>197</v>
      </c>
      <c r="H131" s="156">
        <v>30</v>
      </c>
      <c r="L131" s="153"/>
      <c r="M131" s="157"/>
      <c r="N131" s="158"/>
      <c r="O131" s="158"/>
      <c r="P131" s="158"/>
      <c r="Q131" s="158"/>
      <c r="R131" s="158"/>
      <c r="S131" s="158"/>
      <c r="T131" s="159"/>
      <c r="AT131" s="154" t="s">
        <v>146</v>
      </c>
      <c r="AU131" s="154" t="s">
        <v>83</v>
      </c>
      <c r="AV131" s="13" t="s">
        <v>83</v>
      </c>
      <c r="AW131" s="13" t="s">
        <v>33</v>
      </c>
      <c r="AX131" s="13" t="s">
        <v>73</v>
      </c>
      <c r="AY131" s="154" t="s">
        <v>132</v>
      </c>
    </row>
    <row r="132" spans="1:65" s="13" customFormat="1" ht="11.25">
      <c r="B132" s="153"/>
      <c r="D132" s="147" t="s">
        <v>146</v>
      </c>
      <c r="E132" s="154" t="s">
        <v>3</v>
      </c>
      <c r="F132" s="155" t="s">
        <v>198</v>
      </c>
      <c r="H132" s="156">
        <v>11</v>
      </c>
      <c r="L132" s="153"/>
      <c r="M132" s="157"/>
      <c r="N132" s="158"/>
      <c r="O132" s="158"/>
      <c r="P132" s="158"/>
      <c r="Q132" s="158"/>
      <c r="R132" s="158"/>
      <c r="S132" s="158"/>
      <c r="T132" s="159"/>
      <c r="AT132" s="154" t="s">
        <v>146</v>
      </c>
      <c r="AU132" s="154" t="s">
        <v>83</v>
      </c>
      <c r="AV132" s="13" t="s">
        <v>83</v>
      </c>
      <c r="AW132" s="13" t="s">
        <v>33</v>
      </c>
      <c r="AX132" s="13" t="s">
        <v>73</v>
      </c>
      <c r="AY132" s="154" t="s">
        <v>132</v>
      </c>
    </row>
    <row r="133" spans="1:65" s="14" customFormat="1" ht="11.25">
      <c r="B133" s="160"/>
      <c r="D133" s="147" t="s">
        <v>146</v>
      </c>
      <c r="E133" s="161" t="s">
        <v>3</v>
      </c>
      <c r="F133" s="162" t="s">
        <v>156</v>
      </c>
      <c r="H133" s="163">
        <v>76</v>
      </c>
      <c r="L133" s="160"/>
      <c r="M133" s="164"/>
      <c r="N133" s="165"/>
      <c r="O133" s="165"/>
      <c r="P133" s="165"/>
      <c r="Q133" s="165"/>
      <c r="R133" s="165"/>
      <c r="S133" s="165"/>
      <c r="T133" s="166"/>
      <c r="AT133" s="161" t="s">
        <v>146</v>
      </c>
      <c r="AU133" s="161" t="s">
        <v>83</v>
      </c>
      <c r="AV133" s="14" t="s">
        <v>140</v>
      </c>
      <c r="AW133" s="14" t="s">
        <v>33</v>
      </c>
      <c r="AX133" s="14" t="s">
        <v>81</v>
      </c>
      <c r="AY133" s="161" t="s">
        <v>132</v>
      </c>
    </row>
    <row r="134" spans="1:65" s="2" customFormat="1" ht="16.5" customHeight="1">
      <c r="A134" s="29"/>
      <c r="B134" s="134"/>
      <c r="C134" s="135" t="s">
        <v>199</v>
      </c>
      <c r="D134" s="135" t="s">
        <v>135</v>
      </c>
      <c r="E134" s="136" t="s">
        <v>200</v>
      </c>
      <c r="F134" s="137" t="s">
        <v>201</v>
      </c>
      <c r="G134" s="138" t="s">
        <v>177</v>
      </c>
      <c r="H134" s="139">
        <v>76</v>
      </c>
      <c r="I134" s="231"/>
      <c r="J134" s="140">
        <f>ROUND(I134*H134,2)</f>
        <v>0</v>
      </c>
      <c r="K134" s="137" t="s">
        <v>139</v>
      </c>
      <c r="L134" s="30"/>
      <c r="M134" s="141" t="s">
        <v>3</v>
      </c>
      <c r="N134" s="142" t="s">
        <v>44</v>
      </c>
      <c r="O134" s="143">
        <v>0.57499999999999996</v>
      </c>
      <c r="P134" s="143">
        <f>O134*H134</f>
        <v>43.699999999999996</v>
      </c>
      <c r="Q134" s="143">
        <v>1.5499999999999999E-3</v>
      </c>
      <c r="R134" s="143">
        <f>Q134*H134</f>
        <v>0.1178</v>
      </c>
      <c r="S134" s="143">
        <v>1.16E-3</v>
      </c>
      <c r="T134" s="144">
        <f>S134*H134</f>
        <v>8.8160000000000002E-2</v>
      </c>
      <c r="U134" s="29"/>
      <c r="V134" s="29"/>
      <c r="W134" s="29"/>
      <c r="X134" s="29"/>
      <c r="Y134" s="29"/>
      <c r="Z134" s="29"/>
      <c r="AA134" s="29"/>
      <c r="AB134" s="29"/>
      <c r="AC134" s="29"/>
      <c r="AD134" s="29"/>
      <c r="AE134" s="29"/>
      <c r="AR134" s="145" t="s">
        <v>163</v>
      </c>
      <c r="AT134" s="145" t="s">
        <v>135</v>
      </c>
      <c r="AU134" s="145" t="s">
        <v>83</v>
      </c>
      <c r="AY134" s="17" t="s">
        <v>132</v>
      </c>
      <c r="BE134" s="146">
        <f>IF(N134="základní",J134,0)</f>
        <v>0</v>
      </c>
      <c r="BF134" s="146">
        <f>IF(N134="snížená",J134,0)</f>
        <v>0</v>
      </c>
      <c r="BG134" s="146">
        <f>IF(N134="zákl. přenesená",J134,0)</f>
        <v>0</v>
      </c>
      <c r="BH134" s="146">
        <f>IF(N134="sníž. přenesená",J134,0)</f>
        <v>0</v>
      </c>
      <c r="BI134" s="146">
        <f>IF(N134="nulová",J134,0)</f>
        <v>0</v>
      </c>
      <c r="BJ134" s="17" t="s">
        <v>81</v>
      </c>
      <c r="BK134" s="146">
        <f>ROUND(I134*H134,2)</f>
        <v>0</v>
      </c>
      <c r="BL134" s="17" t="s">
        <v>163</v>
      </c>
      <c r="BM134" s="145" t="s">
        <v>202</v>
      </c>
    </row>
    <row r="135" spans="1:65" s="2" customFormat="1" ht="11.25">
      <c r="A135" s="29"/>
      <c r="B135" s="30"/>
      <c r="C135" s="29"/>
      <c r="D135" s="147" t="s">
        <v>142</v>
      </c>
      <c r="E135" s="29"/>
      <c r="F135" s="148" t="s">
        <v>203</v>
      </c>
      <c r="G135" s="29"/>
      <c r="H135" s="29"/>
      <c r="I135" s="29"/>
      <c r="J135" s="29"/>
      <c r="K135" s="29"/>
      <c r="L135" s="30"/>
      <c r="M135" s="149"/>
      <c r="N135" s="150"/>
      <c r="O135" s="50"/>
      <c r="P135" s="50"/>
      <c r="Q135" s="50"/>
      <c r="R135" s="50"/>
      <c r="S135" s="50"/>
      <c r="T135" s="51"/>
      <c r="U135" s="29"/>
      <c r="V135" s="29"/>
      <c r="W135" s="29"/>
      <c r="X135" s="29"/>
      <c r="Y135" s="29"/>
      <c r="Z135" s="29"/>
      <c r="AA135" s="29"/>
      <c r="AB135" s="29"/>
      <c r="AC135" s="29"/>
      <c r="AD135" s="29"/>
      <c r="AE135" s="29"/>
      <c r="AT135" s="17" t="s">
        <v>142</v>
      </c>
      <c r="AU135" s="17" t="s">
        <v>83</v>
      </c>
    </row>
    <row r="136" spans="1:65" s="2" customFormat="1" ht="11.25">
      <c r="A136" s="29"/>
      <c r="B136" s="30"/>
      <c r="C136" s="29"/>
      <c r="D136" s="151" t="s">
        <v>144</v>
      </c>
      <c r="E136" s="29"/>
      <c r="F136" s="152" t="s">
        <v>204</v>
      </c>
      <c r="G136" s="29"/>
      <c r="H136" s="29"/>
      <c r="I136" s="29"/>
      <c r="J136" s="29"/>
      <c r="K136" s="29"/>
      <c r="L136" s="30"/>
      <c r="M136" s="149"/>
      <c r="N136" s="150"/>
      <c r="O136" s="50"/>
      <c r="P136" s="50"/>
      <c r="Q136" s="50"/>
      <c r="R136" s="50"/>
      <c r="S136" s="50"/>
      <c r="T136" s="51"/>
      <c r="U136" s="29"/>
      <c r="V136" s="29"/>
      <c r="W136" s="29"/>
      <c r="X136" s="29"/>
      <c r="Y136" s="29"/>
      <c r="Z136" s="29"/>
      <c r="AA136" s="29"/>
      <c r="AB136" s="29"/>
      <c r="AC136" s="29"/>
      <c r="AD136" s="29"/>
      <c r="AE136" s="29"/>
      <c r="AT136" s="17" t="s">
        <v>144</v>
      </c>
      <c r="AU136" s="17" t="s">
        <v>83</v>
      </c>
    </row>
    <row r="137" spans="1:65" s="2" customFormat="1" ht="16.5" customHeight="1">
      <c r="A137" s="29"/>
      <c r="B137" s="134"/>
      <c r="C137" s="135" t="s">
        <v>205</v>
      </c>
      <c r="D137" s="135" t="s">
        <v>135</v>
      </c>
      <c r="E137" s="136" t="s">
        <v>206</v>
      </c>
      <c r="F137" s="137" t="s">
        <v>207</v>
      </c>
      <c r="G137" s="138" t="s">
        <v>169</v>
      </c>
      <c r="H137" s="139">
        <f>(J134+J126+J122+J118)/100</f>
        <v>0</v>
      </c>
      <c r="I137" s="231"/>
      <c r="J137" s="140">
        <f>ROUND(I137*H137,2)</f>
        <v>0</v>
      </c>
      <c r="K137" s="137" t="s">
        <v>139</v>
      </c>
      <c r="L137" s="30"/>
      <c r="M137" s="141" t="s">
        <v>3</v>
      </c>
      <c r="N137" s="142" t="s">
        <v>44</v>
      </c>
      <c r="O137" s="143">
        <v>0</v>
      </c>
      <c r="P137" s="143">
        <f>O137*H137</f>
        <v>0</v>
      </c>
      <c r="Q137" s="143">
        <v>0</v>
      </c>
      <c r="R137" s="143">
        <f>Q137*H137</f>
        <v>0</v>
      </c>
      <c r="S137" s="143">
        <v>0</v>
      </c>
      <c r="T137" s="144">
        <f>S137*H137</f>
        <v>0</v>
      </c>
      <c r="U137" s="29"/>
      <c r="V137" s="29"/>
      <c r="W137" s="29"/>
      <c r="X137" s="29"/>
      <c r="Y137" s="29"/>
      <c r="Z137" s="29"/>
      <c r="AA137" s="29"/>
      <c r="AB137" s="29"/>
      <c r="AC137" s="29"/>
      <c r="AD137" s="29"/>
      <c r="AE137" s="29"/>
      <c r="AR137" s="145" t="s">
        <v>163</v>
      </c>
      <c r="AT137" s="145" t="s">
        <v>135</v>
      </c>
      <c r="AU137" s="145" t="s">
        <v>83</v>
      </c>
      <c r="AY137" s="17" t="s">
        <v>132</v>
      </c>
      <c r="BE137" s="146">
        <f>IF(N137="základní",J137,0)</f>
        <v>0</v>
      </c>
      <c r="BF137" s="146">
        <f>IF(N137="snížená",J137,0)</f>
        <v>0</v>
      </c>
      <c r="BG137" s="146">
        <f>IF(N137="zákl. přenesená",J137,0)</f>
        <v>0</v>
      </c>
      <c r="BH137" s="146">
        <f>IF(N137="sníž. přenesená",J137,0)</f>
        <v>0</v>
      </c>
      <c r="BI137" s="146">
        <f>IF(N137="nulová",J137,0)</f>
        <v>0</v>
      </c>
      <c r="BJ137" s="17" t="s">
        <v>81</v>
      </c>
      <c r="BK137" s="146">
        <f>ROUND(I137*H137,2)</f>
        <v>0</v>
      </c>
      <c r="BL137" s="17" t="s">
        <v>163</v>
      </c>
      <c r="BM137" s="145" t="s">
        <v>208</v>
      </c>
    </row>
    <row r="138" spans="1:65" s="2" customFormat="1" ht="19.5">
      <c r="A138" s="29"/>
      <c r="B138" s="30"/>
      <c r="C138" s="29"/>
      <c r="D138" s="147" t="s">
        <v>142</v>
      </c>
      <c r="E138" s="29"/>
      <c r="F138" s="148" t="s">
        <v>209</v>
      </c>
      <c r="G138" s="29"/>
      <c r="H138" s="29"/>
      <c r="I138" s="29"/>
      <c r="J138" s="29"/>
      <c r="K138" s="29"/>
      <c r="L138" s="30"/>
      <c r="M138" s="149"/>
      <c r="N138" s="150"/>
      <c r="O138" s="50"/>
      <c r="P138" s="50"/>
      <c r="Q138" s="50"/>
      <c r="R138" s="50"/>
      <c r="S138" s="50"/>
      <c r="T138" s="51"/>
      <c r="U138" s="29"/>
      <c r="V138" s="29"/>
      <c r="W138" s="29"/>
      <c r="X138" s="29"/>
      <c r="Y138" s="29"/>
      <c r="Z138" s="29"/>
      <c r="AA138" s="29"/>
      <c r="AB138" s="29"/>
      <c r="AC138" s="29"/>
      <c r="AD138" s="29"/>
      <c r="AE138" s="29"/>
      <c r="AT138" s="17" t="s">
        <v>142</v>
      </c>
      <c r="AU138" s="17" t="s">
        <v>83</v>
      </c>
    </row>
    <row r="139" spans="1:65" s="2" customFormat="1" ht="11.25">
      <c r="A139" s="29"/>
      <c r="B139" s="30"/>
      <c r="C139" s="29"/>
      <c r="D139" s="151" t="s">
        <v>144</v>
      </c>
      <c r="E139" s="29"/>
      <c r="F139" s="152" t="s">
        <v>210</v>
      </c>
      <c r="G139" s="29"/>
      <c r="H139" s="29"/>
      <c r="I139" s="29"/>
      <c r="J139" s="29"/>
      <c r="K139" s="29"/>
      <c r="L139" s="30"/>
      <c r="M139" s="149"/>
      <c r="N139" s="150"/>
      <c r="O139" s="50"/>
      <c r="P139" s="50"/>
      <c r="Q139" s="50"/>
      <c r="R139" s="50"/>
      <c r="S139" s="50"/>
      <c r="T139" s="51"/>
      <c r="U139" s="29"/>
      <c r="V139" s="29"/>
      <c r="W139" s="29"/>
      <c r="X139" s="29"/>
      <c r="Y139" s="29"/>
      <c r="Z139" s="29"/>
      <c r="AA139" s="29"/>
      <c r="AB139" s="29"/>
      <c r="AC139" s="29"/>
      <c r="AD139" s="29"/>
      <c r="AE139" s="29"/>
      <c r="AT139" s="17" t="s">
        <v>144</v>
      </c>
      <c r="AU139" s="17" t="s">
        <v>83</v>
      </c>
    </row>
    <row r="140" spans="1:65" s="12" customFormat="1" ht="22.9" customHeight="1">
      <c r="B140" s="122"/>
      <c r="D140" s="123" t="s">
        <v>72</v>
      </c>
      <c r="E140" s="132" t="s">
        <v>211</v>
      </c>
      <c r="F140" s="132" t="s">
        <v>212</v>
      </c>
      <c r="J140" s="133">
        <f>BK140</f>
        <v>0</v>
      </c>
      <c r="L140" s="122"/>
      <c r="M140" s="126"/>
      <c r="N140" s="127"/>
      <c r="O140" s="127"/>
      <c r="P140" s="128">
        <f>SUM(P141:P177)</f>
        <v>0.9516</v>
      </c>
      <c r="Q140" s="127"/>
      <c r="R140" s="128">
        <f>SUM(R141:R177)</f>
        <v>0</v>
      </c>
      <c r="S140" s="127"/>
      <c r="T140" s="129">
        <f>SUM(T141:T177)</f>
        <v>0</v>
      </c>
      <c r="AR140" s="123" t="s">
        <v>83</v>
      </c>
      <c r="AT140" s="130" t="s">
        <v>72</v>
      </c>
      <c r="AU140" s="130" t="s">
        <v>81</v>
      </c>
      <c r="AY140" s="123" t="s">
        <v>132</v>
      </c>
      <c r="BK140" s="131">
        <f>SUM(BK141:BK177)</f>
        <v>0</v>
      </c>
    </row>
    <row r="141" spans="1:65" s="2" customFormat="1" ht="16.5" customHeight="1">
      <c r="A141" s="29"/>
      <c r="B141" s="134"/>
      <c r="C141" s="135" t="s">
        <v>133</v>
      </c>
      <c r="D141" s="135" t="s">
        <v>135</v>
      </c>
      <c r="E141" s="136" t="s">
        <v>213</v>
      </c>
      <c r="F141" s="137" t="s">
        <v>214</v>
      </c>
      <c r="G141" s="138" t="s">
        <v>138</v>
      </c>
      <c r="H141" s="139">
        <v>1.2</v>
      </c>
      <c r="I141" s="231"/>
      <c r="J141" s="140">
        <f>ROUND(I141*H141,2)</f>
        <v>0</v>
      </c>
      <c r="K141" s="137" t="s">
        <v>139</v>
      </c>
      <c r="L141" s="30"/>
      <c r="M141" s="141" t="s">
        <v>3</v>
      </c>
      <c r="N141" s="142" t="s">
        <v>44</v>
      </c>
      <c r="O141" s="143">
        <v>0.79300000000000004</v>
      </c>
      <c r="P141" s="143">
        <f>O141*H141</f>
        <v>0.9516</v>
      </c>
      <c r="Q141" s="143">
        <v>0</v>
      </c>
      <c r="R141" s="143">
        <f>Q141*H141</f>
        <v>0</v>
      </c>
      <c r="S141" s="143">
        <v>0</v>
      </c>
      <c r="T141" s="144">
        <f>S141*H141</f>
        <v>0</v>
      </c>
      <c r="U141" s="29"/>
      <c r="V141" s="29"/>
      <c r="W141" s="29"/>
      <c r="X141" s="29"/>
      <c r="Y141" s="29"/>
      <c r="Z141" s="29"/>
      <c r="AA141" s="29"/>
      <c r="AB141" s="29"/>
      <c r="AC141" s="29"/>
      <c r="AD141" s="29"/>
      <c r="AE141" s="29"/>
      <c r="AR141" s="145" t="s">
        <v>163</v>
      </c>
      <c r="AT141" s="145" t="s">
        <v>135</v>
      </c>
      <c r="AU141" s="145" t="s">
        <v>83</v>
      </c>
      <c r="AY141" s="17" t="s">
        <v>132</v>
      </c>
      <c r="BE141" s="146">
        <f>IF(N141="základní",J141,0)</f>
        <v>0</v>
      </c>
      <c r="BF141" s="146">
        <f>IF(N141="snížená",J141,0)</f>
        <v>0</v>
      </c>
      <c r="BG141" s="146">
        <f>IF(N141="zákl. přenesená",J141,0)</f>
        <v>0</v>
      </c>
      <c r="BH141" s="146">
        <f>IF(N141="sníž. přenesená",J141,0)</f>
        <v>0</v>
      </c>
      <c r="BI141" s="146">
        <f>IF(N141="nulová",J141,0)</f>
        <v>0</v>
      </c>
      <c r="BJ141" s="17" t="s">
        <v>81</v>
      </c>
      <c r="BK141" s="146">
        <f>ROUND(I141*H141,2)</f>
        <v>0</v>
      </c>
      <c r="BL141" s="17" t="s">
        <v>163</v>
      </c>
      <c r="BM141" s="145" t="s">
        <v>215</v>
      </c>
    </row>
    <row r="142" spans="1:65" s="2" customFormat="1" ht="11.25">
      <c r="A142" s="29"/>
      <c r="B142" s="30"/>
      <c r="C142" s="29"/>
      <c r="D142" s="147" t="s">
        <v>142</v>
      </c>
      <c r="E142" s="29"/>
      <c r="F142" s="148" t="s">
        <v>216</v>
      </c>
      <c r="G142" s="29"/>
      <c r="H142" s="29"/>
      <c r="I142" s="29"/>
      <c r="J142" s="29"/>
      <c r="K142" s="29"/>
      <c r="L142" s="30"/>
      <c r="M142" s="149"/>
      <c r="N142" s="150"/>
      <c r="O142" s="50"/>
      <c r="P142" s="50"/>
      <c r="Q142" s="50"/>
      <c r="R142" s="50"/>
      <c r="S142" s="50"/>
      <c r="T142" s="51"/>
      <c r="U142" s="29"/>
      <c r="V142" s="29"/>
      <c r="W142" s="29"/>
      <c r="X142" s="29"/>
      <c r="Y142" s="29"/>
      <c r="Z142" s="29"/>
      <c r="AA142" s="29"/>
      <c r="AB142" s="29"/>
      <c r="AC142" s="29"/>
      <c r="AD142" s="29"/>
      <c r="AE142" s="29"/>
      <c r="AT142" s="17" t="s">
        <v>142</v>
      </c>
      <c r="AU142" s="17" t="s">
        <v>83</v>
      </c>
    </row>
    <row r="143" spans="1:65" s="2" customFormat="1" ht="11.25">
      <c r="A143" s="29"/>
      <c r="B143" s="30"/>
      <c r="C143" s="29"/>
      <c r="D143" s="151" t="s">
        <v>144</v>
      </c>
      <c r="E143" s="29"/>
      <c r="F143" s="152" t="s">
        <v>217</v>
      </c>
      <c r="G143" s="29"/>
      <c r="H143" s="29"/>
      <c r="I143" s="29"/>
      <c r="J143" s="29"/>
      <c r="K143" s="29"/>
      <c r="L143" s="30"/>
      <c r="M143" s="149"/>
      <c r="N143" s="150"/>
      <c r="O143" s="50"/>
      <c r="P143" s="50"/>
      <c r="Q143" s="50"/>
      <c r="R143" s="50"/>
      <c r="S143" s="50"/>
      <c r="T143" s="51"/>
      <c r="U143" s="29"/>
      <c r="V143" s="29"/>
      <c r="W143" s="29"/>
      <c r="X143" s="29"/>
      <c r="Y143" s="29"/>
      <c r="Z143" s="29"/>
      <c r="AA143" s="29"/>
      <c r="AB143" s="29"/>
      <c r="AC143" s="29"/>
      <c r="AD143" s="29"/>
      <c r="AE143" s="29"/>
      <c r="AT143" s="17" t="s">
        <v>144</v>
      </c>
      <c r="AU143" s="17" t="s">
        <v>83</v>
      </c>
    </row>
    <row r="144" spans="1:65" s="13" customFormat="1" ht="11.25">
      <c r="B144" s="153"/>
      <c r="D144" s="147" t="s">
        <v>146</v>
      </c>
      <c r="E144" s="154" t="s">
        <v>3</v>
      </c>
      <c r="F144" s="155" t="s">
        <v>218</v>
      </c>
      <c r="H144" s="156">
        <v>1.2</v>
      </c>
      <c r="L144" s="153"/>
      <c r="M144" s="157"/>
      <c r="N144" s="158"/>
      <c r="O144" s="158"/>
      <c r="P144" s="158"/>
      <c r="Q144" s="158"/>
      <c r="R144" s="158"/>
      <c r="S144" s="158"/>
      <c r="T144" s="159"/>
      <c r="AT144" s="154" t="s">
        <v>146</v>
      </c>
      <c r="AU144" s="154" t="s">
        <v>83</v>
      </c>
      <c r="AV144" s="13" t="s">
        <v>83</v>
      </c>
      <c r="AW144" s="13" t="s">
        <v>33</v>
      </c>
      <c r="AX144" s="13" t="s">
        <v>81</v>
      </c>
      <c r="AY144" s="154" t="s">
        <v>132</v>
      </c>
    </row>
    <row r="145" spans="1:65" s="2" customFormat="1" ht="16.5" customHeight="1">
      <c r="A145" s="29"/>
      <c r="B145" s="134"/>
      <c r="C145" s="168" t="s">
        <v>219</v>
      </c>
      <c r="D145" s="168" t="s">
        <v>220</v>
      </c>
      <c r="E145" s="169" t="s">
        <v>221</v>
      </c>
      <c r="F145" s="170" t="s">
        <v>222</v>
      </c>
      <c r="G145" s="171" t="s">
        <v>138</v>
      </c>
      <c r="H145" s="172">
        <v>1.224</v>
      </c>
      <c r="I145" s="232"/>
      <c r="J145" s="173">
        <f>ROUND(I145*H145,2)</f>
        <v>0</v>
      </c>
      <c r="K145" s="170" t="s">
        <v>3</v>
      </c>
      <c r="L145" s="174"/>
      <c r="M145" s="175" t="s">
        <v>3</v>
      </c>
      <c r="N145" s="176" t="s">
        <v>44</v>
      </c>
      <c r="O145" s="143">
        <v>0</v>
      </c>
      <c r="P145" s="143">
        <f>O145*H145</f>
        <v>0</v>
      </c>
      <c r="Q145" s="143">
        <v>0</v>
      </c>
      <c r="R145" s="143">
        <f>Q145*H145</f>
        <v>0</v>
      </c>
      <c r="S145" s="143">
        <v>0</v>
      </c>
      <c r="T145" s="144">
        <f>S145*H145</f>
        <v>0</v>
      </c>
      <c r="U145" s="29"/>
      <c r="V145" s="29"/>
      <c r="W145" s="29"/>
      <c r="X145" s="29"/>
      <c r="Y145" s="29"/>
      <c r="Z145" s="29"/>
      <c r="AA145" s="29"/>
      <c r="AB145" s="29"/>
      <c r="AC145" s="29"/>
      <c r="AD145" s="29"/>
      <c r="AE145" s="29"/>
      <c r="AR145" s="145" t="s">
        <v>223</v>
      </c>
      <c r="AT145" s="145" t="s">
        <v>220</v>
      </c>
      <c r="AU145" s="145" t="s">
        <v>83</v>
      </c>
      <c r="AY145" s="17" t="s">
        <v>132</v>
      </c>
      <c r="BE145" s="146">
        <f>IF(N145="základní",J145,0)</f>
        <v>0</v>
      </c>
      <c r="BF145" s="146">
        <f>IF(N145="snížená",J145,0)</f>
        <v>0</v>
      </c>
      <c r="BG145" s="146">
        <f>IF(N145="zákl. přenesená",J145,0)</f>
        <v>0</v>
      </c>
      <c r="BH145" s="146">
        <f>IF(N145="sníž. přenesená",J145,0)</f>
        <v>0</v>
      </c>
      <c r="BI145" s="146">
        <f>IF(N145="nulová",J145,0)</f>
        <v>0</v>
      </c>
      <c r="BJ145" s="17" t="s">
        <v>81</v>
      </c>
      <c r="BK145" s="146">
        <f>ROUND(I145*H145,2)</f>
        <v>0</v>
      </c>
      <c r="BL145" s="17" t="s">
        <v>163</v>
      </c>
      <c r="BM145" s="145" t="s">
        <v>224</v>
      </c>
    </row>
    <row r="146" spans="1:65" s="2" customFormat="1" ht="11.25">
      <c r="A146" s="29"/>
      <c r="B146" s="30"/>
      <c r="C146" s="29"/>
      <c r="D146" s="147" t="s">
        <v>142</v>
      </c>
      <c r="E146" s="29"/>
      <c r="F146" s="148" t="s">
        <v>222</v>
      </c>
      <c r="G146" s="29"/>
      <c r="H146" s="29"/>
      <c r="I146" s="29"/>
      <c r="J146" s="29"/>
      <c r="K146" s="29"/>
      <c r="L146" s="30"/>
      <c r="M146" s="149"/>
      <c r="N146" s="150"/>
      <c r="O146" s="50"/>
      <c r="P146" s="50"/>
      <c r="Q146" s="50"/>
      <c r="R146" s="50"/>
      <c r="S146" s="50"/>
      <c r="T146" s="51"/>
      <c r="U146" s="29"/>
      <c r="V146" s="29"/>
      <c r="W146" s="29"/>
      <c r="X146" s="29"/>
      <c r="Y146" s="29"/>
      <c r="Z146" s="29"/>
      <c r="AA146" s="29"/>
      <c r="AB146" s="29"/>
      <c r="AC146" s="29"/>
      <c r="AD146" s="29"/>
      <c r="AE146" s="29"/>
      <c r="AT146" s="17" t="s">
        <v>142</v>
      </c>
      <c r="AU146" s="17" t="s">
        <v>83</v>
      </c>
    </row>
    <row r="147" spans="1:65" s="13" customFormat="1" ht="11.25">
      <c r="B147" s="153"/>
      <c r="D147" s="147" t="s">
        <v>146</v>
      </c>
      <c r="F147" s="155" t="s">
        <v>225</v>
      </c>
      <c r="H147" s="156">
        <v>1.224</v>
      </c>
      <c r="L147" s="153"/>
      <c r="M147" s="157"/>
      <c r="N147" s="158"/>
      <c r="O147" s="158"/>
      <c r="P147" s="158"/>
      <c r="Q147" s="158"/>
      <c r="R147" s="158"/>
      <c r="S147" s="158"/>
      <c r="T147" s="159"/>
      <c r="AT147" s="154" t="s">
        <v>146</v>
      </c>
      <c r="AU147" s="154" t="s">
        <v>83</v>
      </c>
      <c r="AV147" s="13" t="s">
        <v>83</v>
      </c>
      <c r="AW147" s="13" t="s">
        <v>4</v>
      </c>
      <c r="AX147" s="13" t="s">
        <v>81</v>
      </c>
      <c r="AY147" s="154" t="s">
        <v>132</v>
      </c>
    </row>
    <row r="148" spans="1:65" s="2" customFormat="1" ht="16.5" customHeight="1">
      <c r="A148" s="29"/>
      <c r="B148" s="134"/>
      <c r="C148" s="135" t="s">
        <v>226</v>
      </c>
      <c r="D148" s="135" t="s">
        <v>135</v>
      </c>
      <c r="E148" s="136" t="s">
        <v>227</v>
      </c>
      <c r="F148" s="137" t="s">
        <v>228</v>
      </c>
      <c r="G148" s="138" t="s">
        <v>229</v>
      </c>
      <c r="H148" s="139">
        <v>1</v>
      </c>
      <c r="I148" s="231"/>
      <c r="J148" s="140">
        <f>ROUND(I148*H148,2)</f>
        <v>0</v>
      </c>
      <c r="K148" s="137" t="s">
        <v>3</v>
      </c>
      <c r="L148" s="30"/>
      <c r="M148" s="141" t="s">
        <v>3</v>
      </c>
      <c r="N148" s="142" t="s">
        <v>44</v>
      </c>
      <c r="O148" s="143">
        <v>0</v>
      </c>
      <c r="P148" s="143">
        <f>O148*H148</f>
        <v>0</v>
      </c>
      <c r="Q148" s="143">
        <v>0</v>
      </c>
      <c r="R148" s="143">
        <f>Q148*H148</f>
        <v>0</v>
      </c>
      <c r="S148" s="143">
        <v>0</v>
      </c>
      <c r="T148" s="144">
        <f>S148*H148</f>
        <v>0</v>
      </c>
      <c r="U148" s="29"/>
      <c r="V148" s="29"/>
      <c r="W148" s="29"/>
      <c r="X148" s="29"/>
      <c r="Y148" s="29"/>
      <c r="Z148" s="29"/>
      <c r="AA148" s="29"/>
      <c r="AB148" s="29"/>
      <c r="AC148" s="29"/>
      <c r="AD148" s="29"/>
      <c r="AE148" s="29"/>
      <c r="AR148" s="145" t="s">
        <v>163</v>
      </c>
      <c r="AT148" s="145" t="s">
        <v>135</v>
      </c>
      <c r="AU148" s="145" t="s">
        <v>83</v>
      </c>
      <c r="AY148" s="17" t="s">
        <v>132</v>
      </c>
      <c r="BE148" s="146">
        <f>IF(N148="základní",J148,0)</f>
        <v>0</v>
      </c>
      <c r="BF148" s="146">
        <f>IF(N148="snížená",J148,0)</f>
        <v>0</v>
      </c>
      <c r="BG148" s="146">
        <f>IF(N148="zákl. přenesená",J148,0)</f>
        <v>0</v>
      </c>
      <c r="BH148" s="146">
        <f>IF(N148="sníž. přenesená",J148,0)</f>
        <v>0</v>
      </c>
      <c r="BI148" s="146">
        <f>IF(N148="nulová",J148,0)</f>
        <v>0</v>
      </c>
      <c r="BJ148" s="17" t="s">
        <v>81</v>
      </c>
      <c r="BK148" s="146">
        <f>ROUND(I148*H148,2)</f>
        <v>0</v>
      </c>
      <c r="BL148" s="17" t="s">
        <v>163</v>
      </c>
      <c r="BM148" s="145" t="s">
        <v>230</v>
      </c>
    </row>
    <row r="149" spans="1:65" s="2" customFormat="1" ht="11.25">
      <c r="A149" s="29"/>
      <c r="B149" s="30"/>
      <c r="C149" s="29"/>
      <c r="D149" s="147" t="s">
        <v>142</v>
      </c>
      <c r="E149" s="29"/>
      <c r="F149" s="148" t="s">
        <v>228</v>
      </c>
      <c r="G149" s="29"/>
      <c r="H149" s="29"/>
      <c r="I149" s="29"/>
      <c r="J149" s="29"/>
      <c r="K149" s="29"/>
      <c r="L149" s="30"/>
      <c r="M149" s="149"/>
      <c r="N149" s="150"/>
      <c r="O149" s="50"/>
      <c r="P149" s="50"/>
      <c r="Q149" s="50"/>
      <c r="R149" s="50"/>
      <c r="S149" s="50"/>
      <c r="T149" s="51"/>
      <c r="U149" s="29"/>
      <c r="V149" s="29"/>
      <c r="W149" s="29"/>
      <c r="X149" s="29"/>
      <c r="Y149" s="29"/>
      <c r="Z149" s="29"/>
      <c r="AA149" s="29"/>
      <c r="AB149" s="29"/>
      <c r="AC149" s="29"/>
      <c r="AD149" s="29"/>
      <c r="AE149" s="29"/>
      <c r="AT149" s="17" t="s">
        <v>142</v>
      </c>
      <c r="AU149" s="17" t="s">
        <v>83</v>
      </c>
    </row>
    <row r="150" spans="1:65" s="2" customFormat="1" ht="19.5">
      <c r="A150" s="29"/>
      <c r="B150" s="30"/>
      <c r="C150" s="29"/>
      <c r="D150" s="147" t="s">
        <v>181</v>
      </c>
      <c r="E150" s="29"/>
      <c r="F150" s="167" t="s">
        <v>231</v>
      </c>
      <c r="G150" s="29"/>
      <c r="H150" s="29"/>
      <c r="I150" s="29"/>
      <c r="J150" s="29"/>
      <c r="K150" s="29"/>
      <c r="L150" s="30"/>
      <c r="M150" s="149"/>
      <c r="N150" s="150"/>
      <c r="O150" s="50"/>
      <c r="P150" s="50"/>
      <c r="Q150" s="50"/>
      <c r="R150" s="50"/>
      <c r="S150" s="50"/>
      <c r="T150" s="51"/>
      <c r="U150" s="29"/>
      <c r="V150" s="29"/>
      <c r="W150" s="29"/>
      <c r="X150" s="29"/>
      <c r="Y150" s="29"/>
      <c r="Z150" s="29"/>
      <c r="AA150" s="29"/>
      <c r="AB150" s="29"/>
      <c r="AC150" s="29"/>
      <c r="AD150" s="29"/>
      <c r="AE150" s="29"/>
      <c r="AT150" s="17" t="s">
        <v>181</v>
      </c>
      <c r="AU150" s="17" t="s">
        <v>83</v>
      </c>
    </row>
    <row r="151" spans="1:65" s="2" customFormat="1" ht="16.5" customHeight="1">
      <c r="A151" s="29"/>
      <c r="B151" s="134"/>
      <c r="C151" s="135" t="s">
        <v>232</v>
      </c>
      <c r="D151" s="135" t="s">
        <v>135</v>
      </c>
      <c r="E151" s="136" t="s">
        <v>233</v>
      </c>
      <c r="F151" s="137" t="s">
        <v>234</v>
      </c>
      <c r="G151" s="138" t="s">
        <v>229</v>
      </c>
      <c r="H151" s="139">
        <v>1</v>
      </c>
      <c r="I151" s="231"/>
      <c r="J151" s="140">
        <f>ROUND(I151*H151,2)</f>
        <v>0</v>
      </c>
      <c r="K151" s="137" t="s">
        <v>3</v>
      </c>
      <c r="L151" s="30"/>
      <c r="M151" s="141" t="s">
        <v>3</v>
      </c>
      <c r="N151" s="142" t="s">
        <v>44</v>
      </c>
      <c r="O151" s="143">
        <v>0</v>
      </c>
      <c r="P151" s="143">
        <f>O151*H151</f>
        <v>0</v>
      </c>
      <c r="Q151" s="143">
        <v>0</v>
      </c>
      <c r="R151" s="143">
        <f>Q151*H151</f>
        <v>0</v>
      </c>
      <c r="S151" s="143">
        <v>0</v>
      </c>
      <c r="T151" s="144">
        <f>S151*H151</f>
        <v>0</v>
      </c>
      <c r="U151" s="29"/>
      <c r="V151" s="29"/>
      <c r="W151" s="29"/>
      <c r="X151" s="29"/>
      <c r="Y151" s="29"/>
      <c r="Z151" s="29"/>
      <c r="AA151" s="29"/>
      <c r="AB151" s="29"/>
      <c r="AC151" s="29"/>
      <c r="AD151" s="29"/>
      <c r="AE151" s="29"/>
      <c r="AR151" s="145" t="s">
        <v>163</v>
      </c>
      <c r="AT151" s="145" t="s">
        <v>135</v>
      </c>
      <c r="AU151" s="145" t="s">
        <v>83</v>
      </c>
      <c r="AY151" s="17" t="s">
        <v>132</v>
      </c>
      <c r="BE151" s="146">
        <f>IF(N151="základní",J151,0)</f>
        <v>0</v>
      </c>
      <c r="BF151" s="146">
        <f>IF(N151="snížená",J151,0)</f>
        <v>0</v>
      </c>
      <c r="BG151" s="146">
        <f>IF(N151="zákl. přenesená",J151,0)</f>
        <v>0</v>
      </c>
      <c r="BH151" s="146">
        <f>IF(N151="sníž. přenesená",J151,0)</f>
        <v>0</v>
      </c>
      <c r="BI151" s="146">
        <f>IF(N151="nulová",J151,0)</f>
        <v>0</v>
      </c>
      <c r="BJ151" s="17" t="s">
        <v>81</v>
      </c>
      <c r="BK151" s="146">
        <f>ROUND(I151*H151,2)</f>
        <v>0</v>
      </c>
      <c r="BL151" s="17" t="s">
        <v>163</v>
      </c>
      <c r="BM151" s="145" t="s">
        <v>235</v>
      </c>
    </row>
    <row r="152" spans="1:65" s="2" customFormat="1" ht="11.25">
      <c r="A152" s="29"/>
      <c r="B152" s="30"/>
      <c r="C152" s="29"/>
      <c r="D152" s="147" t="s">
        <v>142</v>
      </c>
      <c r="E152" s="29"/>
      <c r="F152" s="148" t="s">
        <v>234</v>
      </c>
      <c r="G152" s="29"/>
      <c r="H152" s="29"/>
      <c r="I152" s="29"/>
      <c r="J152" s="29"/>
      <c r="K152" s="29"/>
      <c r="L152" s="30"/>
      <c r="M152" s="149"/>
      <c r="N152" s="150"/>
      <c r="O152" s="50"/>
      <c r="P152" s="50"/>
      <c r="Q152" s="50"/>
      <c r="R152" s="50"/>
      <c r="S152" s="50"/>
      <c r="T152" s="51"/>
      <c r="U152" s="29"/>
      <c r="V152" s="29"/>
      <c r="W152" s="29"/>
      <c r="X152" s="29"/>
      <c r="Y152" s="29"/>
      <c r="Z152" s="29"/>
      <c r="AA152" s="29"/>
      <c r="AB152" s="29"/>
      <c r="AC152" s="29"/>
      <c r="AD152" s="29"/>
      <c r="AE152" s="29"/>
      <c r="AT152" s="17" t="s">
        <v>142</v>
      </c>
      <c r="AU152" s="17" t="s">
        <v>83</v>
      </c>
    </row>
    <row r="153" spans="1:65" s="2" customFormat="1" ht="19.5">
      <c r="A153" s="29"/>
      <c r="B153" s="30"/>
      <c r="C153" s="29"/>
      <c r="D153" s="147" t="s">
        <v>181</v>
      </c>
      <c r="E153" s="29"/>
      <c r="F153" s="167" t="s">
        <v>231</v>
      </c>
      <c r="G153" s="29"/>
      <c r="H153" s="29"/>
      <c r="I153" s="29"/>
      <c r="J153" s="29"/>
      <c r="K153" s="29"/>
      <c r="L153" s="30"/>
      <c r="M153" s="149"/>
      <c r="N153" s="150"/>
      <c r="O153" s="50"/>
      <c r="P153" s="50"/>
      <c r="Q153" s="50"/>
      <c r="R153" s="50"/>
      <c r="S153" s="50"/>
      <c r="T153" s="51"/>
      <c r="U153" s="29"/>
      <c r="V153" s="29"/>
      <c r="W153" s="29"/>
      <c r="X153" s="29"/>
      <c r="Y153" s="29"/>
      <c r="Z153" s="29"/>
      <c r="AA153" s="29"/>
      <c r="AB153" s="29"/>
      <c r="AC153" s="29"/>
      <c r="AD153" s="29"/>
      <c r="AE153" s="29"/>
      <c r="AT153" s="17" t="s">
        <v>181</v>
      </c>
      <c r="AU153" s="17" t="s">
        <v>83</v>
      </c>
    </row>
    <row r="154" spans="1:65" s="2" customFormat="1" ht="16.5" customHeight="1">
      <c r="A154" s="29"/>
      <c r="B154" s="134"/>
      <c r="C154" s="135" t="s">
        <v>236</v>
      </c>
      <c r="D154" s="135" t="s">
        <v>135</v>
      </c>
      <c r="E154" s="136" t="s">
        <v>237</v>
      </c>
      <c r="F154" s="137" t="s">
        <v>238</v>
      </c>
      <c r="G154" s="138" t="s">
        <v>229</v>
      </c>
      <c r="H154" s="139">
        <v>1</v>
      </c>
      <c r="I154" s="231"/>
      <c r="J154" s="140">
        <f>ROUND(I154*H154,2)</f>
        <v>0</v>
      </c>
      <c r="K154" s="137" t="s">
        <v>3</v>
      </c>
      <c r="L154" s="30"/>
      <c r="M154" s="141" t="s">
        <v>3</v>
      </c>
      <c r="N154" s="142" t="s">
        <v>44</v>
      </c>
      <c r="O154" s="143">
        <v>0</v>
      </c>
      <c r="P154" s="143">
        <f>O154*H154</f>
        <v>0</v>
      </c>
      <c r="Q154" s="143">
        <v>0</v>
      </c>
      <c r="R154" s="143">
        <f>Q154*H154</f>
        <v>0</v>
      </c>
      <c r="S154" s="143">
        <v>0</v>
      </c>
      <c r="T154" s="144">
        <f>S154*H154</f>
        <v>0</v>
      </c>
      <c r="U154" s="29"/>
      <c r="V154" s="29"/>
      <c r="W154" s="29"/>
      <c r="X154" s="29"/>
      <c r="Y154" s="29"/>
      <c r="Z154" s="29"/>
      <c r="AA154" s="29"/>
      <c r="AB154" s="29"/>
      <c r="AC154" s="29"/>
      <c r="AD154" s="29"/>
      <c r="AE154" s="29"/>
      <c r="AR154" s="145" t="s">
        <v>163</v>
      </c>
      <c r="AT154" s="145" t="s">
        <v>135</v>
      </c>
      <c r="AU154" s="145" t="s">
        <v>83</v>
      </c>
      <c r="AY154" s="17" t="s">
        <v>132</v>
      </c>
      <c r="BE154" s="146">
        <f>IF(N154="základní",J154,0)</f>
        <v>0</v>
      </c>
      <c r="BF154" s="146">
        <f>IF(N154="snížená",J154,0)</f>
        <v>0</v>
      </c>
      <c r="BG154" s="146">
        <f>IF(N154="zákl. přenesená",J154,0)</f>
        <v>0</v>
      </c>
      <c r="BH154" s="146">
        <f>IF(N154="sníž. přenesená",J154,0)</f>
        <v>0</v>
      </c>
      <c r="BI154" s="146">
        <f>IF(N154="nulová",J154,0)</f>
        <v>0</v>
      </c>
      <c r="BJ154" s="17" t="s">
        <v>81</v>
      </c>
      <c r="BK154" s="146">
        <f>ROUND(I154*H154,2)</f>
        <v>0</v>
      </c>
      <c r="BL154" s="17" t="s">
        <v>163</v>
      </c>
      <c r="BM154" s="145" t="s">
        <v>239</v>
      </c>
    </row>
    <row r="155" spans="1:65" s="2" customFormat="1" ht="11.25">
      <c r="A155" s="29"/>
      <c r="B155" s="30"/>
      <c r="C155" s="29"/>
      <c r="D155" s="147" t="s">
        <v>142</v>
      </c>
      <c r="E155" s="29"/>
      <c r="F155" s="148" t="s">
        <v>238</v>
      </c>
      <c r="G155" s="29"/>
      <c r="H155" s="29"/>
      <c r="I155" s="29"/>
      <c r="J155" s="29"/>
      <c r="K155" s="29"/>
      <c r="L155" s="30"/>
      <c r="M155" s="149"/>
      <c r="N155" s="150"/>
      <c r="O155" s="50"/>
      <c r="P155" s="50"/>
      <c r="Q155" s="50"/>
      <c r="R155" s="50"/>
      <c r="S155" s="50"/>
      <c r="T155" s="51"/>
      <c r="U155" s="29"/>
      <c r="V155" s="29"/>
      <c r="W155" s="29"/>
      <c r="X155" s="29"/>
      <c r="Y155" s="29"/>
      <c r="Z155" s="29"/>
      <c r="AA155" s="29"/>
      <c r="AB155" s="29"/>
      <c r="AC155" s="29"/>
      <c r="AD155" s="29"/>
      <c r="AE155" s="29"/>
      <c r="AT155" s="17" t="s">
        <v>142</v>
      </c>
      <c r="AU155" s="17" t="s">
        <v>83</v>
      </c>
    </row>
    <row r="156" spans="1:65" s="2" customFormat="1" ht="19.5">
      <c r="A156" s="29"/>
      <c r="B156" s="30"/>
      <c r="C156" s="29"/>
      <c r="D156" s="147" t="s">
        <v>181</v>
      </c>
      <c r="E156" s="29"/>
      <c r="F156" s="167" t="s">
        <v>231</v>
      </c>
      <c r="G156" s="29"/>
      <c r="H156" s="29"/>
      <c r="I156" s="29"/>
      <c r="J156" s="29"/>
      <c r="K156" s="29"/>
      <c r="L156" s="30"/>
      <c r="M156" s="149"/>
      <c r="N156" s="150"/>
      <c r="O156" s="50"/>
      <c r="P156" s="50"/>
      <c r="Q156" s="50"/>
      <c r="R156" s="50"/>
      <c r="S156" s="50"/>
      <c r="T156" s="51"/>
      <c r="U156" s="29"/>
      <c r="V156" s="29"/>
      <c r="W156" s="29"/>
      <c r="X156" s="29"/>
      <c r="Y156" s="29"/>
      <c r="Z156" s="29"/>
      <c r="AA156" s="29"/>
      <c r="AB156" s="29"/>
      <c r="AC156" s="29"/>
      <c r="AD156" s="29"/>
      <c r="AE156" s="29"/>
      <c r="AT156" s="17" t="s">
        <v>181</v>
      </c>
      <c r="AU156" s="17" t="s">
        <v>83</v>
      </c>
    </row>
    <row r="157" spans="1:65" s="2" customFormat="1" ht="16.5" customHeight="1">
      <c r="A157" s="29"/>
      <c r="B157" s="134"/>
      <c r="C157" s="135" t="s">
        <v>240</v>
      </c>
      <c r="D157" s="135" t="s">
        <v>135</v>
      </c>
      <c r="E157" s="136" t="s">
        <v>241</v>
      </c>
      <c r="F157" s="137" t="s">
        <v>242</v>
      </c>
      <c r="G157" s="138" t="s">
        <v>229</v>
      </c>
      <c r="H157" s="139">
        <v>1</v>
      </c>
      <c r="I157" s="231"/>
      <c r="J157" s="140">
        <f>ROUND(I157*H157,2)</f>
        <v>0</v>
      </c>
      <c r="K157" s="137" t="s">
        <v>3</v>
      </c>
      <c r="L157" s="30"/>
      <c r="M157" s="141" t="s">
        <v>3</v>
      </c>
      <c r="N157" s="142" t="s">
        <v>44</v>
      </c>
      <c r="O157" s="143">
        <v>0</v>
      </c>
      <c r="P157" s="143">
        <f>O157*H157</f>
        <v>0</v>
      </c>
      <c r="Q157" s="143">
        <v>0</v>
      </c>
      <c r="R157" s="143">
        <f>Q157*H157</f>
        <v>0</v>
      </c>
      <c r="S157" s="143">
        <v>0</v>
      </c>
      <c r="T157" s="144">
        <f>S157*H157</f>
        <v>0</v>
      </c>
      <c r="U157" s="29"/>
      <c r="V157" s="29"/>
      <c r="W157" s="29"/>
      <c r="X157" s="29"/>
      <c r="Y157" s="29"/>
      <c r="Z157" s="29"/>
      <c r="AA157" s="29"/>
      <c r="AB157" s="29"/>
      <c r="AC157" s="29"/>
      <c r="AD157" s="29"/>
      <c r="AE157" s="29"/>
      <c r="AR157" s="145" t="s">
        <v>163</v>
      </c>
      <c r="AT157" s="145" t="s">
        <v>135</v>
      </c>
      <c r="AU157" s="145" t="s">
        <v>83</v>
      </c>
      <c r="AY157" s="17" t="s">
        <v>132</v>
      </c>
      <c r="BE157" s="146">
        <f>IF(N157="základní",J157,0)</f>
        <v>0</v>
      </c>
      <c r="BF157" s="146">
        <f>IF(N157="snížená",J157,0)</f>
        <v>0</v>
      </c>
      <c r="BG157" s="146">
        <f>IF(N157="zákl. přenesená",J157,0)</f>
        <v>0</v>
      </c>
      <c r="BH157" s="146">
        <f>IF(N157="sníž. přenesená",J157,0)</f>
        <v>0</v>
      </c>
      <c r="BI157" s="146">
        <f>IF(N157="nulová",J157,0)</f>
        <v>0</v>
      </c>
      <c r="BJ157" s="17" t="s">
        <v>81</v>
      </c>
      <c r="BK157" s="146">
        <f>ROUND(I157*H157,2)</f>
        <v>0</v>
      </c>
      <c r="BL157" s="17" t="s">
        <v>163</v>
      </c>
      <c r="BM157" s="145" t="s">
        <v>243</v>
      </c>
    </row>
    <row r="158" spans="1:65" s="2" customFormat="1" ht="11.25">
      <c r="A158" s="29"/>
      <c r="B158" s="30"/>
      <c r="C158" s="29"/>
      <c r="D158" s="147" t="s">
        <v>142</v>
      </c>
      <c r="E158" s="29"/>
      <c r="F158" s="148" t="s">
        <v>242</v>
      </c>
      <c r="G158" s="29"/>
      <c r="H158" s="29"/>
      <c r="I158" s="29"/>
      <c r="J158" s="29"/>
      <c r="K158" s="29"/>
      <c r="L158" s="30"/>
      <c r="M158" s="149"/>
      <c r="N158" s="150"/>
      <c r="O158" s="50"/>
      <c r="P158" s="50"/>
      <c r="Q158" s="50"/>
      <c r="R158" s="50"/>
      <c r="S158" s="50"/>
      <c r="T158" s="51"/>
      <c r="U158" s="29"/>
      <c r="V158" s="29"/>
      <c r="W158" s="29"/>
      <c r="X158" s="29"/>
      <c r="Y158" s="29"/>
      <c r="Z158" s="29"/>
      <c r="AA158" s="29"/>
      <c r="AB158" s="29"/>
      <c r="AC158" s="29"/>
      <c r="AD158" s="29"/>
      <c r="AE158" s="29"/>
      <c r="AT158" s="17" t="s">
        <v>142</v>
      </c>
      <c r="AU158" s="17" t="s">
        <v>83</v>
      </c>
    </row>
    <row r="159" spans="1:65" s="2" customFormat="1" ht="19.5">
      <c r="A159" s="29"/>
      <c r="B159" s="30"/>
      <c r="C159" s="29"/>
      <c r="D159" s="147" t="s">
        <v>181</v>
      </c>
      <c r="E159" s="29"/>
      <c r="F159" s="167" t="s">
        <v>231</v>
      </c>
      <c r="G159" s="29"/>
      <c r="H159" s="29"/>
      <c r="I159" s="29"/>
      <c r="J159" s="29"/>
      <c r="K159" s="29"/>
      <c r="L159" s="30"/>
      <c r="M159" s="149"/>
      <c r="N159" s="150"/>
      <c r="O159" s="50"/>
      <c r="P159" s="50"/>
      <c r="Q159" s="50"/>
      <c r="R159" s="50"/>
      <c r="S159" s="50"/>
      <c r="T159" s="51"/>
      <c r="U159" s="29"/>
      <c r="V159" s="29"/>
      <c r="W159" s="29"/>
      <c r="X159" s="29"/>
      <c r="Y159" s="29"/>
      <c r="Z159" s="29"/>
      <c r="AA159" s="29"/>
      <c r="AB159" s="29"/>
      <c r="AC159" s="29"/>
      <c r="AD159" s="29"/>
      <c r="AE159" s="29"/>
      <c r="AT159" s="17" t="s">
        <v>181</v>
      </c>
      <c r="AU159" s="17" t="s">
        <v>83</v>
      </c>
    </row>
    <row r="160" spans="1:65" s="2" customFormat="1" ht="21.75" customHeight="1">
      <c r="A160" s="29"/>
      <c r="B160" s="134"/>
      <c r="C160" s="135" t="s">
        <v>9</v>
      </c>
      <c r="D160" s="135" t="s">
        <v>135</v>
      </c>
      <c r="E160" s="136" t="s">
        <v>244</v>
      </c>
      <c r="F160" s="137" t="s">
        <v>245</v>
      </c>
      <c r="G160" s="138" t="s">
        <v>177</v>
      </c>
      <c r="H160" s="139">
        <v>2</v>
      </c>
      <c r="I160" s="231"/>
      <c r="J160" s="140">
        <f>ROUND(I160*H160,2)</f>
        <v>0</v>
      </c>
      <c r="K160" s="137" t="s">
        <v>3</v>
      </c>
      <c r="L160" s="30"/>
      <c r="M160" s="141" t="s">
        <v>3</v>
      </c>
      <c r="N160" s="142" t="s">
        <v>44</v>
      </c>
      <c r="O160" s="143">
        <v>0</v>
      </c>
      <c r="P160" s="143">
        <f>O160*H160</f>
        <v>0</v>
      </c>
      <c r="Q160" s="143">
        <v>0</v>
      </c>
      <c r="R160" s="143">
        <f>Q160*H160</f>
        <v>0</v>
      </c>
      <c r="S160" s="143">
        <v>0</v>
      </c>
      <c r="T160" s="144">
        <f>S160*H160</f>
        <v>0</v>
      </c>
      <c r="U160" s="29"/>
      <c r="V160" s="29"/>
      <c r="W160" s="29"/>
      <c r="X160" s="29"/>
      <c r="Y160" s="29"/>
      <c r="Z160" s="29"/>
      <c r="AA160" s="29"/>
      <c r="AB160" s="29"/>
      <c r="AC160" s="29"/>
      <c r="AD160" s="29"/>
      <c r="AE160" s="29"/>
      <c r="AR160" s="145" t="s">
        <v>163</v>
      </c>
      <c r="AT160" s="145" t="s">
        <v>135</v>
      </c>
      <c r="AU160" s="145" t="s">
        <v>83</v>
      </c>
      <c r="AY160" s="17" t="s">
        <v>132</v>
      </c>
      <c r="BE160" s="146">
        <f>IF(N160="základní",J160,0)</f>
        <v>0</v>
      </c>
      <c r="BF160" s="146">
        <f>IF(N160="snížená",J160,0)</f>
        <v>0</v>
      </c>
      <c r="BG160" s="146">
        <f>IF(N160="zákl. přenesená",J160,0)</f>
        <v>0</v>
      </c>
      <c r="BH160" s="146">
        <f>IF(N160="sníž. přenesená",J160,0)</f>
        <v>0</v>
      </c>
      <c r="BI160" s="146">
        <f>IF(N160="nulová",J160,0)</f>
        <v>0</v>
      </c>
      <c r="BJ160" s="17" t="s">
        <v>81</v>
      </c>
      <c r="BK160" s="146">
        <f>ROUND(I160*H160,2)</f>
        <v>0</v>
      </c>
      <c r="BL160" s="17" t="s">
        <v>163</v>
      </c>
      <c r="BM160" s="145" t="s">
        <v>246</v>
      </c>
    </row>
    <row r="161" spans="1:65" s="2" customFormat="1" ht="11.25">
      <c r="A161" s="29"/>
      <c r="B161" s="30"/>
      <c r="C161" s="29"/>
      <c r="D161" s="147" t="s">
        <v>142</v>
      </c>
      <c r="E161" s="29"/>
      <c r="F161" s="148" t="s">
        <v>245</v>
      </c>
      <c r="G161" s="29"/>
      <c r="H161" s="29"/>
      <c r="I161" s="29"/>
      <c r="J161" s="29"/>
      <c r="K161" s="29"/>
      <c r="L161" s="30"/>
      <c r="M161" s="149"/>
      <c r="N161" s="150"/>
      <c r="O161" s="50"/>
      <c r="P161" s="50"/>
      <c r="Q161" s="50"/>
      <c r="R161" s="50"/>
      <c r="S161" s="50"/>
      <c r="T161" s="51"/>
      <c r="U161" s="29"/>
      <c r="V161" s="29"/>
      <c r="W161" s="29"/>
      <c r="X161" s="29"/>
      <c r="Y161" s="29"/>
      <c r="Z161" s="29"/>
      <c r="AA161" s="29"/>
      <c r="AB161" s="29"/>
      <c r="AC161" s="29"/>
      <c r="AD161" s="29"/>
      <c r="AE161" s="29"/>
      <c r="AT161" s="17" t="s">
        <v>142</v>
      </c>
      <c r="AU161" s="17" t="s">
        <v>83</v>
      </c>
    </row>
    <row r="162" spans="1:65" s="2" customFormat="1" ht="19.5">
      <c r="A162" s="29"/>
      <c r="B162" s="30"/>
      <c r="C162" s="29"/>
      <c r="D162" s="147" t="s">
        <v>181</v>
      </c>
      <c r="E162" s="29"/>
      <c r="F162" s="167" t="s">
        <v>247</v>
      </c>
      <c r="G162" s="29"/>
      <c r="H162" s="29"/>
      <c r="I162" s="29"/>
      <c r="J162" s="29"/>
      <c r="K162" s="29"/>
      <c r="L162" s="30"/>
      <c r="M162" s="149"/>
      <c r="N162" s="150"/>
      <c r="O162" s="50"/>
      <c r="P162" s="50"/>
      <c r="Q162" s="50"/>
      <c r="R162" s="50"/>
      <c r="S162" s="50"/>
      <c r="T162" s="51"/>
      <c r="U162" s="29"/>
      <c r="V162" s="29"/>
      <c r="W162" s="29"/>
      <c r="X162" s="29"/>
      <c r="Y162" s="29"/>
      <c r="Z162" s="29"/>
      <c r="AA162" s="29"/>
      <c r="AB162" s="29"/>
      <c r="AC162" s="29"/>
      <c r="AD162" s="29"/>
      <c r="AE162" s="29"/>
      <c r="AT162" s="17" t="s">
        <v>181</v>
      </c>
      <c r="AU162" s="17" t="s">
        <v>83</v>
      </c>
    </row>
    <row r="163" spans="1:65" s="2" customFormat="1" ht="16.5" customHeight="1">
      <c r="A163" s="29"/>
      <c r="B163" s="134"/>
      <c r="C163" s="135" t="s">
        <v>163</v>
      </c>
      <c r="D163" s="135" t="s">
        <v>135</v>
      </c>
      <c r="E163" s="136" t="s">
        <v>248</v>
      </c>
      <c r="F163" s="137" t="s">
        <v>249</v>
      </c>
      <c r="G163" s="138" t="s">
        <v>177</v>
      </c>
      <c r="H163" s="139">
        <v>6</v>
      </c>
      <c r="I163" s="231"/>
      <c r="J163" s="140">
        <f>ROUND(I163*H163,2)</f>
        <v>0</v>
      </c>
      <c r="K163" s="137" t="s">
        <v>3</v>
      </c>
      <c r="L163" s="30"/>
      <c r="M163" s="141" t="s">
        <v>3</v>
      </c>
      <c r="N163" s="142" t="s">
        <v>44</v>
      </c>
      <c r="O163" s="143">
        <v>0</v>
      </c>
      <c r="P163" s="143">
        <f>O163*H163</f>
        <v>0</v>
      </c>
      <c r="Q163" s="143">
        <v>0</v>
      </c>
      <c r="R163" s="143">
        <f>Q163*H163</f>
        <v>0</v>
      </c>
      <c r="S163" s="143">
        <v>0</v>
      </c>
      <c r="T163" s="144">
        <f>S163*H163</f>
        <v>0</v>
      </c>
      <c r="U163" s="29"/>
      <c r="V163" s="29"/>
      <c r="W163" s="29"/>
      <c r="X163" s="29"/>
      <c r="Y163" s="29"/>
      <c r="Z163" s="29"/>
      <c r="AA163" s="29"/>
      <c r="AB163" s="29"/>
      <c r="AC163" s="29"/>
      <c r="AD163" s="29"/>
      <c r="AE163" s="29"/>
      <c r="AR163" s="145" t="s">
        <v>163</v>
      </c>
      <c r="AT163" s="145" t="s">
        <v>135</v>
      </c>
      <c r="AU163" s="145" t="s">
        <v>83</v>
      </c>
      <c r="AY163" s="17" t="s">
        <v>132</v>
      </c>
      <c r="BE163" s="146">
        <f>IF(N163="základní",J163,0)</f>
        <v>0</v>
      </c>
      <c r="BF163" s="146">
        <f>IF(N163="snížená",J163,0)</f>
        <v>0</v>
      </c>
      <c r="BG163" s="146">
        <f>IF(N163="zákl. přenesená",J163,0)</f>
        <v>0</v>
      </c>
      <c r="BH163" s="146">
        <f>IF(N163="sníž. přenesená",J163,0)</f>
        <v>0</v>
      </c>
      <c r="BI163" s="146">
        <f>IF(N163="nulová",J163,0)</f>
        <v>0</v>
      </c>
      <c r="BJ163" s="17" t="s">
        <v>81</v>
      </c>
      <c r="BK163" s="146">
        <f>ROUND(I163*H163,2)</f>
        <v>0</v>
      </c>
      <c r="BL163" s="17" t="s">
        <v>163</v>
      </c>
      <c r="BM163" s="145" t="s">
        <v>250</v>
      </c>
    </row>
    <row r="164" spans="1:65" s="2" customFormat="1" ht="11.25">
      <c r="A164" s="29"/>
      <c r="B164" s="30"/>
      <c r="C164" s="29"/>
      <c r="D164" s="147" t="s">
        <v>142</v>
      </c>
      <c r="E164" s="29"/>
      <c r="F164" s="148" t="s">
        <v>249</v>
      </c>
      <c r="G164" s="29"/>
      <c r="H164" s="29"/>
      <c r="I164" s="29"/>
      <c r="J164" s="29"/>
      <c r="K164" s="29"/>
      <c r="L164" s="30"/>
      <c r="M164" s="149"/>
      <c r="N164" s="150"/>
      <c r="O164" s="50"/>
      <c r="P164" s="50"/>
      <c r="Q164" s="50"/>
      <c r="R164" s="50"/>
      <c r="S164" s="50"/>
      <c r="T164" s="51"/>
      <c r="U164" s="29"/>
      <c r="V164" s="29"/>
      <c r="W164" s="29"/>
      <c r="X164" s="29"/>
      <c r="Y164" s="29"/>
      <c r="Z164" s="29"/>
      <c r="AA164" s="29"/>
      <c r="AB164" s="29"/>
      <c r="AC164" s="29"/>
      <c r="AD164" s="29"/>
      <c r="AE164" s="29"/>
      <c r="AT164" s="17" t="s">
        <v>142</v>
      </c>
      <c r="AU164" s="17" t="s">
        <v>83</v>
      </c>
    </row>
    <row r="165" spans="1:65" s="2" customFormat="1" ht="19.5">
      <c r="A165" s="29"/>
      <c r="B165" s="30"/>
      <c r="C165" s="29"/>
      <c r="D165" s="147" t="s">
        <v>181</v>
      </c>
      <c r="E165" s="29"/>
      <c r="F165" s="167" t="s">
        <v>247</v>
      </c>
      <c r="G165" s="29"/>
      <c r="H165" s="29"/>
      <c r="I165" s="29"/>
      <c r="J165" s="29"/>
      <c r="K165" s="29"/>
      <c r="L165" s="30"/>
      <c r="M165" s="149"/>
      <c r="N165" s="150"/>
      <c r="O165" s="50"/>
      <c r="P165" s="50"/>
      <c r="Q165" s="50"/>
      <c r="R165" s="50"/>
      <c r="S165" s="50"/>
      <c r="T165" s="51"/>
      <c r="U165" s="29"/>
      <c r="V165" s="29"/>
      <c r="W165" s="29"/>
      <c r="X165" s="29"/>
      <c r="Y165" s="29"/>
      <c r="Z165" s="29"/>
      <c r="AA165" s="29"/>
      <c r="AB165" s="29"/>
      <c r="AC165" s="29"/>
      <c r="AD165" s="29"/>
      <c r="AE165" s="29"/>
      <c r="AT165" s="17" t="s">
        <v>181</v>
      </c>
      <c r="AU165" s="17" t="s">
        <v>83</v>
      </c>
    </row>
    <row r="166" spans="1:65" s="2" customFormat="1" ht="16.5" customHeight="1">
      <c r="A166" s="29"/>
      <c r="B166" s="134"/>
      <c r="C166" s="135" t="s">
        <v>251</v>
      </c>
      <c r="D166" s="135" t="s">
        <v>135</v>
      </c>
      <c r="E166" s="136" t="s">
        <v>252</v>
      </c>
      <c r="F166" s="137" t="s">
        <v>253</v>
      </c>
      <c r="G166" s="138" t="s">
        <v>177</v>
      </c>
      <c r="H166" s="139">
        <v>1</v>
      </c>
      <c r="I166" s="231"/>
      <c r="J166" s="140">
        <f>ROUND(I166*H166,2)</f>
        <v>0</v>
      </c>
      <c r="K166" s="137" t="s">
        <v>3</v>
      </c>
      <c r="L166" s="30"/>
      <c r="M166" s="141" t="s">
        <v>3</v>
      </c>
      <c r="N166" s="142" t="s">
        <v>44</v>
      </c>
      <c r="O166" s="143">
        <v>0</v>
      </c>
      <c r="P166" s="143">
        <f>O166*H166</f>
        <v>0</v>
      </c>
      <c r="Q166" s="143">
        <v>0</v>
      </c>
      <c r="R166" s="143">
        <f>Q166*H166</f>
        <v>0</v>
      </c>
      <c r="S166" s="143">
        <v>0</v>
      </c>
      <c r="T166" s="144">
        <f>S166*H166</f>
        <v>0</v>
      </c>
      <c r="U166" s="29"/>
      <c r="V166" s="29"/>
      <c r="W166" s="29"/>
      <c r="X166" s="29"/>
      <c r="Y166" s="29"/>
      <c r="Z166" s="29"/>
      <c r="AA166" s="29"/>
      <c r="AB166" s="29"/>
      <c r="AC166" s="29"/>
      <c r="AD166" s="29"/>
      <c r="AE166" s="29"/>
      <c r="AR166" s="145" t="s">
        <v>163</v>
      </c>
      <c r="AT166" s="145" t="s">
        <v>135</v>
      </c>
      <c r="AU166" s="145" t="s">
        <v>83</v>
      </c>
      <c r="AY166" s="17" t="s">
        <v>132</v>
      </c>
      <c r="BE166" s="146">
        <f>IF(N166="základní",J166,0)</f>
        <v>0</v>
      </c>
      <c r="BF166" s="146">
        <f>IF(N166="snížená",J166,0)</f>
        <v>0</v>
      </c>
      <c r="BG166" s="146">
        <f>IF(N166="zákl. přenesená",J166,0)</f>
        <v>0</v>
      </c>
      <c r="BH166" s="146">
        <f>IF(N166="sníž. přenesená",J166,0)</f>
        <v>0</v>
      </c>
      <c r="BI166" s="146">
        <f>IF(N166="nulová",J166,0)</f>
        <v>0</v>
      </c>
      <c r="BJ166" s="17" t="s">
        <v>81</v>
      </c>
      <c r="BK166" s="146">
        <f>ROUND(I166*H166,2)</f>
        <v>0</v>
      </c>
      <c r="BL166" s="17" t="s">
        <v>163</v>
      </c>
      <c r="BM166" s="145" t="s">
        <v>254</v>
      </c>
    </row>
    <row r="167" spans="1:65" s="2" customFormat="1" ht="11.25">
      <c r="A167" s="29"/>
      <c r="B167" s="30"/>
      <c r="C167" s="29"/>
      <c r="D167" s="147" t="s">
        <v>142</v>
      </c>
      <c r="E167" s="29"/>
      <c r="F167" s="148" t="s">
        <v>253</v>
      </c>
      <c r="G167" s="29"/>
      <c r="H167" s="29"/>
      <c r="I167" s="29"/>
      <c r="J167" s="29"/>
      <c r="K167" s="29"/>
      <c r="L167" s="30"/>
      <c r="M167" s="149"/>
      <c r="N167" s="150"/>
      <c r="O167" s="50"/>
      <c r="P167" s="50"/>
      <c r="Q167" s="50"/>
      <c r="R167" s="50"/>
      <c r="S167" s="50"/>
      <c r="T167" s="51"/>
      <c r="U167" s="29"/>
      <c r="V167" s="29"/>
      <c r="W167" s="29"/>
      <c r="X167" s="29"/>
      <c r="Y167" s="29"/>
      <c r="Z167" s="29"/>
      <c r="AA167" s="29"/>
      <c r="AB167" s="29"/>
      <c r="AC167" s="29"/>
      <c r="AD167" s="29"/>
      <c r="AE167" s="29"/>
      <c r="AT167" s="17" t="s">
        <v>142</v>
      </c>
      <c r="AU167" s="17" t="s">
        <v>83</v>
      </c>
    </row>
    <row r="168" spans="1:65" s="2" customFormat="1" ht="19.5">
      <c r="A168" s="29"/>
      <c r="B168" s="30"/>
      <c r="C168" s="29"/>
      <c r="D168" s="147" t="s">
        <v>181</v>
      </c>
      <c r="E168" s="29"/>
      <c r="F168" s="167" t="s">
        <v>247</v>
      </c>
      <c r="G168" s="29"/>
      <c r="H168" s="29"/>
      <c r="I168" s="29"/>
      <c r="J168" s="29"/>
      <c r="K168" s="29"/>
      <c r="L168" s="30"/>
      <c r="M168" s="149"/>
      <c r="N168" s="150"/>
      <c r="O168" s="50"/>
      <c r="P168" s="50"/>
      <c r="Q168" s="50"/>
      <c r="R168" s="50"/>
      <c r="S168" s="50"/>
      <c r="T168" s="51"/>
      <c r="U168" s="29"/>
      <c r="V168" s="29"/>
      <c r="W168" s="29"/>
      <c r="X168" s="29"/>
      <c r="Y168" s="29"/>
      <c r="Z168" s="29"/>
      <c r="AA168" s="29"/>
      <c r="AB168" s="29"/>
      <c r="AC168" s="29"/>
      <c r="AD168" s="29"/>
      <c r="AE168" s="29"/>
      <c r="AT168" s="17" t="s">
        <v>181</v>
      </c>
      <c r="AU168" s="17" t="s">
        <v>83</v>
      </c>
    </row>
    <row r="169" spans="1:65" s="2" customFormat="1" ht="16.5" customHeight="1">
      <c r="A169" s="29"/>
      <c r="B169" s="134"/>
      <c r="C169" s="135" t="s">
        <v>255</v>
      </c>
      <c r="D169" s="135" t="s">
        <v>135</v>
      </c>
      <c r="E169" s="136" t="s">
        <v>256</v>
      </c>
      <c r="F169" s="137" t="s">
        <v>257</v>
      </c>
      <c r="G169" s="138" t="s">
        <v>177</v>
      </c>
      <c r="H169" s="139">
        <v>1</v>
      </c>
      <c r="I169" s="231"/>
      <c r="J169" s="140">
        <f>ROUND(I169*H169,2)</f>
        <v>0</v>
      </c>
      <c r="K169" s="137" t="s">
        <v>3</v>
      </c>
      <c r="L169" s="30"/>
      <c r="M169" s="141" t="s">
        <v>3</v>
      </c>
      <c r="N169" s="142" t="s">
        <v>44</v>
      </c>
      <c r="O169" s="143">
        <v>0</v>
      </c>
      <c r="P169" s="143">
        <f>O169*H169</f>
        <v>0</v>
      </c>
      <c r="Q169" s="143">
        <v>0</v>
      </c>
      <c r="R169" s="143">
        <f>Q169*H169</f>
        <v>0</v>
      </c>
      <c r="S169" s="143">
        <v>0</v>
      </c>
      <c r="T169" s="144">
        <f>S169*H169</f>
        <v>0</v>
      </c>
      <c r="U169" s="29"/>
      <c r="V169" s="29"/>
      <c r="W169" s="29"/>
      <c r="X169" s="29"/>
      <c r="Y169" s="29"/>
      <c r="Z169" s="29"/>
      <c r="AA169" s="29"/>
      <c r="AB169" s="29"/>
      <c r="AC169" s="29"/>
      <c r="AD169" s="29"/>
      <c r="AE169" s="29"/>
      <c r="AR169" s="145" t="s">
        <v>163</v>
      </c>
      <c r="AT169" s="145" t="s">
        <v>135</v>
      </c>
      <c r="AU169" s="145" t="s">
        <v>83</v>
      </c>
      <c r="AY169" s="17" t="s">
        <v>132</v>
      </c>
      <c r="BE169" s="146">
        <f>IF(N169="základní",J169,0)</f>
        <v>0</v>
      </c>
      <c r="BF169" s="146">
        <f>IF(N169="snížená",J169,0)</f>
        <v>0</v>
      </c>
      <c r="BG169" s="146">
        <f>IF(N169="zákl. přenesená",J169,0)</f>
        <v>0</v>
      </c>
      <c r="BH169" s="146">
        <f>IF(N169="sníž. přenesená",J169,0)</f>
        <v>0</v>
      </c>
      <c r="BI169" s="146">
        <f>IF(N169="nulová",J169,0)</f>
        <v>0</v>
      </c>
      <c r="BJ169" s="17" t="s">
        <v>81</v>
      </c>
      <c r="BK169" s="146">
        <f>ROUND(I169*H169,2)</f>
        <v>0</v>
      </c>
      <c r="BL169" s="17" t="s">
        <v>163</v>
      </c>
      <c r="BM169" s="145" t="s">
        <v>258</v>
      </c>
    </row>
    <row r="170" spans="1:65" s="2" customFormat="1" ht="11.25">
      <c r="A170" s="29"/>
      <c r="B170" s="30"/>
      <c r="C170" s="29"/>
      <c r="D170" s="147" t="s">
        <v>142</v>
      </c>
      <c r="E170" s="29"/>
      <c r="F170" s="148" t="s">
        <v>257</v>
      </c>
      <c r="G170" s="29"/>
      <c r="H170" s="29"/>
      <c r="I170" s="29"/>
      <c r="J170" s="29"/>
      <c r="K170" s="29"/>
      <c r="L170" s="30"/>
      <c r="M170" s="149"/>
      <c r="N170" s="150"/>
      <c r="O170" s="50"/>
      <c r="P170" s="50"/>
      <c r="Q170" s="50"/>
      <c r="R170" s="50"/>
      <c r="S170" s="50"/>
      <c r="T170" s="51"/>
      <c r="U170" s="29"/>
      <c r="V170" s="29"/>
      <c r="W170" s="29"/>
      <c r="X170" s="29"/>
      <c r="Y170" s="29"/>
      <c r="Z170" s="29"/>
      <c r="AA170" s="29"/>
      <c r="AB170" s="29"/>
      <c r="AC170" s="29"/>
      <c r="AD170" s="29"/>
      <c r="AE170" s="29"/>
      <c r="AT170" s="17" t="s">
        <v>142</v>
      </c>
      <c r="AU170" s="17" t="s">
        <v>83</v>
      </c>
    </row>
    <row r="171" spans="1:65" s="2" customFormat="1" ht="19.5">
      <c r="A171" s="29"/>
      <c r="B171" s="30"/>
      <c r="C171" s="29"/>
      <c r="D171" s="147" t="s">
        <v>181</v>
      </c>
      <c r="E171" s="29"/>
      <c r="F171" s="167" t="s">
        <v>247</v>
      </c>
      <c r="G171" s="29"/>
      <c r="H171" s="29"/>
      <c r="I171" s="29"/>
      <c r="J171" s="29"/>
      <c r="K171" s="29"/>
      <c r="L171" s="30"/>
      <c r="M171" s="149"/>
      <c r="N171" s="150"/>
      <c r="O171" s="50"/>
      <c r="P171" s="50"/>
      <c r="Q171" s="50"/>
      <c r="R171" s="50"/>
      <c r="S171" s="50"/>
      <c r="T171" s="51"/>
      <c r="U171" s="29"/>
      <c r="V171" s="29"/>
      <c r="W171" s="29"/>
      <c r="X171" s="29"/>
      <c r="Y171" s="29"/>
      <c r="Z171" s="29"/>
      <c r="AA171" s="29"/>
      <c r="AB171" s="29"/>
      <c r="AC171" s="29"/>
      <c r="AD171" s="29"/>
      <c r="AE171" s="29"/>
      <c r="AT171" s="17" t="s">
        <v>181</v>
      </c>
      <c r="AU171" s="17" t="s">
        <v>83</v>
      </c>
    </row>
    <row r="172" spans="1:65" s="2" customFormat="1" ht="16.5" customHeight="1">
      <c r="A172" s="29"/>
      <c r="B172" s="134"/>
      <c r="C172" s="135" t="s">
        <v>259</v>
      </c>
      <c r="D172" s="135" t="s">
        <v>135</v>
      </c>
      <c r="E172" s="136" t="s">
        <v>260</v>
      </c>
      <c r="F172" s="137" t="s">
        <v>261</v>
      </c>
      <c r="G172" s="138" t="s">
        <v>169</v>
      </c>
      <c r="H172" s="139">
        <f>(J169+J166+J163+J160+J157+J154+J151+J148+J145+J141)/100</f>
        <v>0</v>
      </c>
      <c r="I172" s="231"/>
      <c r="J172" s="140">
        <f>ROUND(I172*H172,2)</f>
        <v>0</v>
      </c>
      <c r="K172" s="137" t="s">
        <v>139</v>
      </c>
      <c r="L172" s="30"/>
      <c r="M172" s="141" t="s">
        <v>3</v>
      </c>
      <c r="N172" s="142" t="s">
        <v>44</v>
      </c>
      <c r="O172" s="143">
        <v>0</v>
      </c>
      <c r="P172" s="143">
        <f>O172*H172</f>
        <v>0</v>
      </c>
      <c r="Q172" s="143">
        <v>0</v>
      </c>
      <c r="R172" s="143">
        <f>Q172*H172</f>
        <v>0</v>
      </c>
      <c r="S172" s="143">
        <v>0</v>
      </c>
      <c r="T172" s="144">
        <f>S172*H172</f>
        <v>0</v>
      </c>
      <c r="U172" s="29"/>
      <c r="V172" s="29"/>
      <c r="W172" s="29"/>
      <c r="X172" s="29"/>
      <c r="Y172" s="29"/>
      <c r="Z172" s="29"/>
      <c r="AA172" s="29"/>
      <c r="AB172" s="29"/>
      <c r="AC172" s="29"/>
      <c r="AD172" s="29"/>
      <c r="AE172" s="29"/>
      <c r="AR172" s="145" t="s">
        <v>163</v>
      </c>
      <c r="AT172" s="145" t="s">
        <v>135</v>
      </c>
      <c r="AU172" s="145" t="s">
        <v>83</v>
      </c>
      <c r="AY172" s="17" t="s">
        <v>132</v>
      </c>
      <c r="BE172" s="146">
        <f>IF(N172="základní",J172,0)</f>
        <v>0</v>
      </c>
      <c r="BF172" s="146">
        <f>IF(N172="snížená",J172,0)</f>
        <v>0</v>
      </c>
      <c r="BG172" s="146">
        <f>IF(N172="zákl. přenesená",J172,0)</f>
        <v>0</v>
      </c>
      <c r="BH172" s="146">
        <f>IF(N172="sníž. přenesená",J172,0)</f>
        <v>0</v>
      </c>
      <c r="BI172" s="146">
        <f>IF(N172="nulová",J172,0)</f>
        <v>0</v>
      </c>
      <c r="BJ172" s="17" t="s">
        <v>81</v>
      </c>
      <c r="BK172" s="146">
        <f>ROUND(I172*H172,2)</f>
        <v>0</v>
      </c>
      <c r="BL172" s="17" t="s">
        <v>163</v>
      </c>
      <c r="BM172" s="145" t="s">
        <v>262</v>
      </c>
    </row>
    <row r="173" spans="1:65" s="2" customFormat="1" ht="19.5">
      <c r="A173" s="29"/>
      <c r="B173" s="30"/>
      <c r="C173" s="29"/>
      <c r="D173" s="147" t="s">
        <v>142</v>
      </c>
      <c r="E173" s="29"/>
      <c r="F173" s="148" t="s">
        <v>263</v>
      </c>
      <c r="G173" s="29"/>
      <c r="H173" s="29"/>
      <c r="I173" s="29"/>
      <c r="J173" s="29"/>
      <c r="K173" s="29"/>
      <c r="L173" s="30"/>
      <c r="M173" s="149"/>
      <c r="N173" s="150"/>
      <c r="O173" s="50"/>
      <c r="P173" s="50"/>
      <c r="Q173" s="50"/>
      <c r="R173" s="50"/>
      <c r="S173" s="50"/>
      <c r="T173" s="51"/>
      <c r="U173" s="29"/>
      <c r="V173" s="29"/>
      <c r="W173" s="29"/>
      <c r="X173" s="29"/>
      <c r="Y173" s="29"/>
      <c r="Z173" s="29"/>
      <c r="AA173" s="29"/>
      <c r="AB173" s="29"/>
      <c r="AC173" s="29"/>
      <c r="AD173" s="29"/>
      <c r="AE173" s="29"/>
      <c r="AT173" s="17" t="s">
        <v>142</v>
      </c>
      <c r="AU173" s="17" t="s">
        <v>83</v>
      </c>
    </row>
    <row r="174" spans="1:65" s="2" customFormat="1" ht="11.25">
      <c r="A174" s="29"/>
      <c r="B174" s="30"/>
      <c r="C174" s="29"/>
      <c r="D174" s="151" t="s">
        <v>144</v>
      </c>
      <c r="E174" s="29"/>
      <c r="F174" s="152" t="s">
        <v>264</v>
      </c>
      <c r="G174" s="29"/>
      <c r="H174" s="29"/>
      <c r="I174" s="29"/>
      <c r="J174" s="29"/>
      <c r="K174" s="29"/>
      <c r="L174" s="30"/>
      <c r="M174" s="149"/>
      <c r="N174" s="150"/>
      <c r="O174" s="50"/>
      <c r="P174" s="50"/>
      <c r="Q174" s="50"/>
      <c r="R174" s="50"/>
      <c r="S174" s="50"/>
      <c r="T174" s="51"/>
      <c r="U174" s="29"/>
      <c r="V174" s="29"/>
      <c r="W174" s="29"/>
      <c r="X174" s="29"/>
      <c r="Y174" s="29"/>
      <c r="Z174" s="29"/>
      <c r="AA174" s="29"/>
      <c r="AB174" s="29"/>
      <c r="AC174" s="29"/>
      <c r="AD174" s="29"/>
      <c r="AE174" s="29"/>
      <c r="AT174" s="17" t="s">
        <v>144</v>
      </c>
      <c r="AU174" s="17" t="s">
        <v>83</v>
      </c>
    </row>
    <row r="175" spans="1:65" s="2" customFormat="1" ht="16.5" customHeight="1">
      <c r="A175" s="29"/>
      <c r="B175" s="134"/>
      <c r="C175" s="135" t="s">
        <v>265</v>
      </c>
      <c r="D175" s="135" t="s">
        <v>135</v>
      </c>
      <c r="E175" s="136" t="s">
        <v>266</v>
      </c>
      <c r="F175" s="137" t="s">
        <v>267</v>
      </c>
      <c r="G175" s="138" t="s">
        <v>169</v>
      </c>
      <c r="H175" s="139">
        <f>H172</f>
        <v>0</v>
      </c>
      <c r="I175" s="231"/>
      <c r="J175" s="140">
        <f>ROUND(I175*H175,2)</f>
        <v>0</v>
      </c>
      <c r="K175" s="137" t="s">
        <v>139</v>
      </c>
      <c r="L175" s="30"/>
      <c r="M175" s="141" t="s">
        <v>3</v>
      </c>
      <c r="N175" s="142" t="s">
        <v>44</v>
      </c>
      <c r="O175" s="143">
        <v>0</v>
      </c>
      <c r="P175" s="143">
        <f>O175*H175</f>
        <v>0</v>
      </c>
      <c r="Q175" s="143">
        <v>0</v>
      </c>
      <c r="R175" s="143">
        <f>Q175*H175</f>
        <v>0</v>
      </c>
      <c r="S175" s="143">
        <v>0</v>
      </c>
      <c r="T175" s="144">
        <f>S175*H175</f>
        <v>0</v>
      </c>
      <c r="U175" s="29"/>
      <c r="V175" s="29"/>
      <c r="W175" s="29"/>
      <c r="X175" s="29"/>
      <c r="Y175" s="29"/>
      <c r="Z175" s="29"/>
      <c r="AA175" s="29"/>
      <c r="AB175" s="29"/>
      <c r="AC175" s="29"/>
      <c r="AD175" s="29"/>
      <c r="AE175" s="29"/>
      <c r="AR175" s="145" t="s">
        <v>163</v>
      </c>
      <c r="AT175" s="145" t="s">
        <v>135</v>
      </c>
      <c r="AU175" s="145" t="s">
        <v>83</v>
      </c>
      <c r="AY175" s="17" t="s">
        <v>132</v>
      </c>
      <c r="BE175" s="146">
        <f>IF(N175="základní",J175,0)</f>
        <v>0</v>
      </c>
      <c r="BF175" s="146">
        <f>IF(N175="snížená",J175,0)</f>
        <v>0</v>
      </c>
      <c r="BG175" s="146">
        <f>IF(N175="zákl. přenesená",J175,0)</f>
        <v>0</v>
      </c>
      <c r="BH175" s="146">
        <f>IF(N175="sníž. přenesená",J175,0)</f>
        <v>0</v>
      </c>
      <c r="BI175" s="146">
        <f>IF(N175="nulová",J175,0)</f>
        <v>0</v>
      </c>
      <c r="BJ175" s="17" t="s">
        <v>81</v>
      </c>
      <c r="BK175" s="146">
        <f>ROUND(I175*H175,2)</f>
        <v>0</v>
      </c>
      <c r="BL175" s="17" t="s">
        <v>163</v>
      </c>
      <c r="BM175" s="145" t="s">
        <v>268</v>
      </c>
    </row>
    <row r="176" spans="1:65" s="2" customFormat="1" ht="19.5">
      <c r="A176" s="29"/>
      <c r="B176" s="30"/>
      <c r="C176" s="29"/>
      <c r="D176" s="147" t="s">
        <v>142</v>
      </c>
      <c r="E176" s="29"/>
      <c r="F176" s="148" t="s">
        <v>269</v>
      </c>
      <c r="G176" s="29"/>
      <c r="H176" s="29"/>
      <c r="I176" s="29"/>
      <c r="J176" s="29"/>
      <c r="K176" s="29"/>
      <c r="L176" s="30"/>
      <c r="M176" s="149"/>
      <c r="N176" s="150"/>
      <c r="O176" s="50"/>
      <c r="P176" s="50"/>
      <c r="Q176" s="50"/>
      <c r="R176" s="50"/>
      <c r="S176" s="50"/>
      <c r="T176" s="51"/>
      <c r="U176" s="29"/>
      <c r="V176" s="29"/>
      <c r="W176" s="29"/>
      <c r="X176" s="29"/>
      <c r="Y176" s="29"/>
      <c r="Z176" s="29"/>
      <c r="AA176" s="29"/>
      <c r="AB176" s="29"/>
      <c r="AC176" s="29"/>
      <c r="AD176" s="29"/>
      <c r="AE176" s="29"/>
      <c r="AT176" s="17" t="s">
        <v>142</v>
      </c>
      <c r="AU176" s="17" t="s">
        <v>83</v>
      </c>
    </row>
    <row r="177" spans="1:65" s="2" customFormat="1" ht="11.25">
      <c r="A177" s="29"/>
      <c r="B177" s="30"/>
      <c r="C177" s="29"/>
      <c r="D177" s="151" t="s">
        <v>144</v>
      </c>
      <c r="E177" s="29"/>
      <c r="F177" s="152" t="s">
        <v>270</v>
      </c>
      <c r="G177" s="29"/>
      <c r="H177" s="29"/>
      <c r="I177" s="29"/>
      <c r="J177" s="29"/>
      <c r="K177" s="29"/>
      <c r="L177" s="30"/>
      <c r="M177" s="149"/>
      <c r="N177" s="150"/>
      <c r="O177" s="50"/>
      <c r="P177" s="50"/>
      <c r="Q177" s="50"/>
      <c r="R177" s="50"/>
      <c r="S177" s="50"/>
      <c r="T177" s="51"/>
      <c r="U177" s="29"/>
      <c r="V177" s="29"/>
      <c r="W177" s="29"/>
      <c r="X177" s="29"/>
      <c r="Y177" s="29"/>
      <c r="Z177" s="29"/>
      <c r="AA177" s="29"/>
      <c r="AB177" s="29"/>
      <c r="AC177" s="29"/>
      <c r="AD177" s="29"/>
      <c r="AE177" s="29"/>
      <c r="AT177" s="17" t="s">
        <v>144</v>
      </c>
      <c r="AU177" s="17" t="s">
        <v>83</v>
      </c>
    </row>
    <row r="178" spans="1:65" s="12" customFormat="1" ht="22.9" customHeight="1">
      <c r="B178" s="122"/>
      <c r="D178" s="123" t="s">
        <v>72</v>
      </c>
      <c r="E178" s="132" t="s">
        <v>271</v>
      </c>
      <c r="F178" s="132" t="s">
        <v>272</v>
      </c>
      <c r="J178" s="133">
        <f>BK178</f>
        <v>0</v>
      </c>
      <c r="L178" s="122"/>
      <c r="M178" s="126"/>
      <c r="N178" s="127"/>
      <c r="O178" s="127"/>
      <c r="P178" s="128">
        <f>SUM(P179:P196)</f>
        <v>0</v>
      </c>
      <c r="Q178" s="127"/>
      <c r="R178" s="128">
        <f>SUM(R179:R196)</f>
        <v>0</v>
      </c>
      <c r="S178" s="127"/>
      <c r="T178" s="129">
        <f>SUM(T179:T196)</f>
        <v>0</v>
      </c>
      <c r="AR178" s="123" t="s">
        <v>83</v>
      </c>
      <c r="AT178" s="130" t="s">
        <v>72</v>
      </c>
      <c r="AU178" s="130" t="s">
        <v>81</v>
      </c>
      <c r="AY178" s="123" t="s">
        <v>132</v>
      </c>
      <c r="BK178" s="131">
        <f>SUM(BK179:BK196)</f>
        <v>0</v>
      </c>
    </row>
    <row r="179" spans="1:65" s="2" customFormat="1" ht="16.5" customHeight="1">
      <c r="A179" s="29"/>
      <c r="B179" s="134"/>
      <c r="C179" s="135" t="s">
        <v>8</v>
      </c>
      <c r="D179" s="135" t="s">
        <v>135</v>
      </c>
      <c r="E179" s="136" t="s">
        <v>273</v>
      </c>
      <c r="F179" s="137" t="s">
        <v>274</v>
      </c>
      <c r="G179" s="138" t="s">
        <v>177</v>
      </c>
      <c r="H179" s="139">
        <v>16</v>
      </c>
      <c r="I179" s="231"/>
      <c r="J179" s="140">
        <f>ROUND(I179*H179,2)</f>
        <v>0</v>
      </c>
      <c r="K179" s="137" t="s">
        <v>3</v>
      </c>
      <c r="L179" s="30"/>
      <c r="M179" s="141" t="s">
        <v>3</v>
      </c>
      <c r="N179" s="142" t="s">
        <v>44</v>
      </c>
      <c r="O179" s="143">
        <v>0</v>
      </c>
      <c r="P179" s="143">
        <f>O179*H179</f>
        <v>0</v>
      </c>
      <c r="Q179" s="143">
        <v>0</v>
      </c>
      <c r="R179" s="143">
        <f>Q179*H179</f>
        <v>0</v>
      </c>
      <c r="S179" s="143">
        <v>0</v>
      </c>
      <c r="T179" s="144">
        <f>S179*H179</f>
        <v>0</v>
      </c>
      <c r="U179" s="29"/>
      <c r="V179" s="29"/>
      <c r="W179" s="29"/>
      <c r="X179" s="29"/>
      <c r="Y179" s="29"/>
      <c r="Z179" s="29"/>
      <c r="AA179" s="29"/>
      <c r="AB179" s="29"/>
      <c r="AC179" s="29"/>
      <c r="AD179" s="29"/>
      <c r="AE179" s="29"/>
      <c r="AR179" s="145" t="s">
        <v>163</v>
      </c>
      <c r="AT179" s="145" t="s">
        <v>135</v>
      </c>
      <c r="AU179" s="145" t="s">
        <v>83</v>
      </c>
      <c r="AY179" s="17" t="s">
        <v>132</v>
      </c>
      <c r="BE179" s="146">
        <f>IF(N179="základní",J179,0)</f>
        <v>0</v>
      </c>
      <c r="BF179" s="146">
        <f>IF(N179="snížená",J179,0)</f>
        <v>0</v>
      </c>
      <c r="BG179" s="146">
        <f>IF(N179="zákl. přenesená",J179,0)</f>
        <v>0</v>
      </c>
      <c r="BH179" s="146">
        <f>IF(N179="sníž. přenesená",J179,0)</f>
        <v>0</v>
      </c>
      <c r="BI179" s="146">
        <f>IF(N179="nulová",J179,0)</f>
        <v>0</v>
      </c>
      <c r="BJ179" s="17" t="s">
        <v>81</v>
      </c>
      <c r="BK179" s="146">
        <f>ROUND(I179*H179,2)</f>
        <v>0</v>
      </c>
      <c r="BL179" s="17" t="s">
        <v>163</v>
      </c>
      <c r="BM179" s="145" t="s">
        <v>275</v>
      </c>
    </row>
    <row r="180" spans="1:65" s="2" customFormat="1" ht="11.25">
      <c r="A180" s="29"/>
      <c r="B180" s="30"/>
      <c r="C180" s="29"/>
      <c r="D180" s="147" t="s">
        <v>142</v>
      </c>
      <c r="E180" s="29"/>
      <c r="F180" s="148" t="s">
        <v>274</v>
      </c>
      <c r="G180" s="29"/>
      <c r="H180" s="29"/>
      <c r="I180" s="29"/>
      <c r="J180" s="29"/>
      <c r="K180" s="29"/>
      <c r="L180" s="30"/>
      <c r="M180" s="149"/>
      <c r="N180" s="150"/>
      <c r="O180" s="50"/>
      <c r="P180" s="50"/>
      <c r="Q180" s="50"/>
      <c r="R180" s="50"/>
      <c r="S180" s="50"/>
      <c r="T180" s="51"/>
      <c r="U180" s="29"/>
      <c r="V180" s="29"/>
      <c r="W180" s="29"/>
      <c r="X180" s="29"/>
      <c r="Y180" s="29"/>
      <c r="Z180" s="29"/>
      <c r="AA180" s="29"/>
      <c r="AB180" s="29"/>
      <c r="AC180" s="29"/>
      <c r="AD180" s="29"/>
      <c r="AE180" s="29"/>
      <c r="AT180" s="17" t="s">
        <v>142</v>
      </c>
      <c r="AU180" s="17" t="s">
        <v>83</v>
      </c>
    </row>
    <row r="181" spans="1:65" s="2" customFormat="1" ht="19.5">
      <c r="A181" s="29"/>
      <c r="B181" s="30"/>
      <c r="C181" s="29"/>
      <c r="D181" s="147" t="s">
        <v>181</v>
      </c>
      <c r="E181" s="29"/>
      <c r="F181" s="167" t="s">
        <v>276</v>
      </c>
      <c r="G181" s="29"/>
      <c r="H181" s="29"/>
      <c r="I181" s="29"/>
      <c r="J181" s="29"/>
      <c r="K181" s="29"/>
      <c r="L181" s="30"/>
      <c r="M181" s="149"/>
      <c r="N181" s="150"/>
      <c r="O181" s="50"/>
      <c r="P181" s="50"/>
      <c r="Q181" s="50"/>
      <c r="R181" s="50"/>
      <c r="S181" s="50"/>
      <c r="T181" s="51"/>
      <c r="U181" s="29"/>
      <c r="V181" s="29"/>
      <c r="W181" s="29"/>
      <c r="X181" s="29"/>
      <c r="Y181" s="29"/>
      <c r="Z181" s="29"/>
      <c r="AA181" s="29"/>
      <c r="AB181" s="29"/>
      <c r="AC181" s="29"/>
      <c r="AD181" s="29"/>
      <c r="AE181" s="29"/>
      <c r="AT181" s="17" t="s">
        <v>181</v>
      </c>
      <c r="AU181" s="17" t="s">
        <v>83</v>
      </c>
    </row>
    <row r="182" spans="1:65" s="2" customFormat="1" ht="16.5" customHeight="1">
      <c r="A182" s="29"/>
      <c r="B182" s="134"/>
      <c r="C182" s="135" t="s">
        <v>277</v>
      </c>
      <c r="D182" s="135" t="s">
        <v>135</v>
      </c>
      <c r="E182" s="136" t="s">
        <v>278</v>
      </c>
      <c r="F182" s="137" t="s">
        <v>279</v>
      </c>
      <c r="G182" s="138" t="s">
        <v>177</v>
      </c>
      <c r="H182" s="139">
        <v>14</v>
      </c>
      <c r="I182" s="231"/>
      <c r="J182" s="140">
        <f>ROUND(I182*H182,2)</f>
        <v>0</v>
      </c>
      <c r="K182" s="137" t="s">
        <v>3</v>
      </c>
      <c r="L182" s="30"/>
      <c r="M182" s="141" t="s">
        <v>3</v>
      </c>
      <c r="N182" s="142" t="s">
        <v>44</v>
      </c>
      <c r="O182" s="143">
        <v>0</v>
      </c>
      <c r="P182" s="143">
        <f>O182*H182</f>
        <v>0</v>
      </c>
      <c r="Q182" s="143">
        <v>0</v>
      </c>
      <c r="R182" s="143">
        <f>Q182*H182</f>
        <v>0</v>
      </c>
      <c r="S182" s="143">
        <v>0</v>
      </c>
      <c r="T182" s="144">
        <f>S182*H182</f>
        <v>0</v>
      </c>
      <c r="U182" s="29"/>
      <c r="V182" s="29"/>
      <c r="W182" s="29"/>
      <c r="X182" s="29"/>
      <c r="Y182" s="29"/>
      <c r="Z182" s="29"/>
      <c r="AA182" s="29"/>
      <c r="AB182" s="29"/>
      <c r="AC182" s="29"/>
      <c r="AD182" s="29"/>
      <c r="AE182" s="29"/>
      <c r="AR182" s="145" t="s">
        <v>163</v>
      </c>
      <c r="AT182" s="145" t="s">
        <v>135</v>
      </c>
      <c r="AU182" s="145" t="s">
        <v>83</v>
      </c>
      <c r="AY182" s="17" t="s">
        <v>132</v>
      </c>
      <c r="BE182" s="146">
        <f>IF(N182="základní",J182,0)</f>
        <v>0</v>
      </c>
      <c r="BF182" s="146">
        <f>IF(N182="snížená",J182,0)</f>
        <v>0</v>
      </c>
      <c r="BG182" s="146">
        <f>IF(N182="zákl. přenesená",J182,0)</f>
        <v>0</v>
      </c>
      <c r="BH182" s="146">
        <f>IF(N182="sníž. přenesená",J182,0)</f>
        <v>0</v>
      </c>
      <c r="BI182" s="146">
        <f>IF(N182="nulová",J182,0)</f>
        <v>0</v>
      </c>
      <c r="BJ182" s="17" t="s">
        <v>81</v>
      </c>
      <c r="BK182" s="146">
        <f>ROUND(I182*H182,2)</f>
        <v>0</v>
      </c>
      <c r="BL182" s="17" t="s">
        <v>163</v>
      </c>
      <c r="BM182" s="145" t="s">
        <v>280</v>
      </c>
    </row>
    <row r="183" spans="1:65" s="2" customFormat="1" ht="11.25">
      <c r="A183" s="29"/>
      <c r="B183" s="30"/>
      <c r="C183" s="29"/>
      <c r="D183" s="147" t="s">
        <v>142</v>
      </c>
      <c r="E183" s="29"/>
      <c r="F183" s="148" t="s">
        <v>279</v>
      </c>
      <c r="G183" s="29"/>
      <c r="H183" s="29"/>
      <c r="I183" s="29"/>
      <c r="J183" s="29"/>
      <c r="K183" s="29"/>
      <c r="L183" s="30"/>
      <c r="M183" s="149"/>
      <c r="N183" s="150"/>
      <c r="O183" s="50"/>
      <c r="P183" s="50"/>
      <c r="Q183" s="50"/>
      <c r="R183" s="50"/>
      <c r="S183" s="50"/>
      <c r="T183" s="51"/>
      <c r="U183" s="29"/>
      <c r="V183" s="29"/>
      <c r="W183" s="29"/>
      <c r="X183" s="29"/>
      <c r="Y183" s="29"/>
      <c r="Z183" s="29"/>
      <c r="AA183" s="29"/>
      <c r="AB183" s="29"/>
      <c r="AC183" s="29"/>
      <c r="AD183" s="29"/>
      <c r="AE183" s="29"/>
      <c r="AT183" s="17" t="s">
        <v>142</v>
      </c>
      <c r="AU183" s="17" t="s">
        <v>83</v>
      </c>
    </row>
    <row r="184" spans="1:65" s="2" customFormat="1" ht="19.5">
      <c r="A184" s="29"/>
      <c r="B184" s="30"/>
      <c r="C184" s="29"/>
      <c r="D184" s="147" t="s">
        <v>181</v>
      </c>
      <c r="E184" s="29"/>
      <c r="F184" s="167" t="s">
        <v>247</v>
      </c>
      <c r="G184" s="29"/>
      <c r="H184" s="29"/>
      <c r="I184" s="29"/>
      <c r="J184" s="29"/>
      <c r="K184" s="29"/>
      <c r="L184" s="30"/>
      <c r="M184" s="149"/>
      <c r="N184" s="150"/>
      <c r="O184" s="50"/>
      <c r="P184" s="50"/>
      <c r="Q184" s="50"/>
      <c r="R184" s="50"/>
      <c r="S184" s="50"/>
      <c r="T184" s="51"/>
      <c r="U184" s="29"/>
      <c r="V184" s="29"/>
      <c r="W184" s="29"/>
      <c r="X184" s="29"/>
      <c r="Y184" s="29"/>
      <c r="Z184" s="29"/>
      <c r="AA184" s="29"/>
      <c r="AB184" s="29"/>
      <c r="AC184" s="29"/>
      <c r="AD184" s="29"/>
      <c r="AE184" s="29"/>
      <c r="AT184" s="17" t="s">
        <v>181</v>
      </c>
      <c r="AU184" s="17" t="s">
        <v>83</v>
      </c>
    </row>
    <row r="185" spans="1:65" s="2" customFormat="1" ht="16.5" customHeight="1">
      <c r="A185" s="29"/>
      <c r="B185" s="134"/>
      <c r="C185" s="135" t="s">
        <v>281</v>
      </c>
      <c r="D185" s="135" t="s">
        <v>135</v>
      </c>
      <c r="E185" s="136" t="s">
        <v>282</v>
      </c>
      <c r="F185" s="137" t="s">
        <v>283</v>
      </c>
      <c r="G185" s="138" t="s">
        <v>177</v>
      </c>
      <c r="H185" s="139">
        <v>2</v>
      </c>
      <c r="I185" s="231"/>
      <c r="J185" s="140">
        <f>ROUND(I185*H185,2)</f>
        <v>0</v>
      </c>
      <c r="K185" s="137" t="s">
        <v>3</v>
      </c>
      <c r="L185" s="30"/>
      <c r="M185" s="141" t="s">
        <v>3</v>
      </c>
      <c r="N185" s="142" t="s">
        <v>44</v>
      </c>
      <c r="O185" s="143">
        <v>0</v>
      </c>
      <c r="P185" s="143">
        <f>O185*H185</f>
        <v>0</v>
      </c>
      <c r="Q185" s="143">
        <v>0</v>
      </c>
      <c r="R185" s="143">
        <f>Q185*H185</f>
        <v>0</v>
      </c>
      <c r="S185" s="143">
        <v>0</v>
      </c>
      <c r="T185" s="144">
        <f>S185*H185</f>
        <v>0</v>
      </c>
      <c r="U185" s="29"/>
      <c r="V185" s="29"/>
      <c r="W185" s="29"/>
      <c r="X185" s="29"/>
      <c r="Y185" s="29"/>
      <c r="Z185" s="29"/>
      <c r="AA185" s="29"/>
      <c r="AB185" s="29"/>
      <c r="AC185" s="29"/>
      <c r="AD185" s="29"/>
      <c r="AE185" s="29"/>
      <c r="AR185" s="145" t="s">
        <v>163</v>
      </c>
      <c r="AT185" s="145" t="s">
        <v>135</v>
      </c>
      <c r="AU185" s="145" t="s">
        <v>83</v>
      </c>
      <c r="AY185" s="17" t="s">
        <v>132</v>
      </c>
      <c r="BE185" s="146">
        <f>IF(N185="základní",J185,0)</f>
        <v>0</v>
      </c>
      <c r="BF185" s="146">
        <f>IF(N185="snížená",J185,0)</f>
        <v>0</v>
      </c>
      <c r="BG185" s="146">
        <f>IF(N185="zákl. přenesená",J185,0)</f>
        <v>0</v>
      </c>
      <c r="BH185" s="146">
        <f>IF(N185="sníž. přenesená",J185,0)</f>
        <v>0</v>
      </c>
      <c r="BI185" s="146">
        <f>IF(N185="nulová",J185,0)</f>
        <v>0</v>
      </c>
      <c r="BJ185" s="17" t="s">
        <v>81</v>
      </c>
      <c r="BK185" s="146">
        <f>ROUND(I185*H185,2)</f>
        <v>0</v>
      </c>
      <c r="BL185" s="17" t="s">
        <v>163</v>
      </c>
      <c r="BM185" s="145" t="s">
        <v>284</v>
      </c>
    </row>
    <row r="186" spans="1:65" s="2" customFormat="1" ht="11.25">
      <c r="A186" s="29"/>
      <c r="B186" s="30"/>
      <c r="C186" s="29"/>
      <c r="D186" s="147" t="s">
        <v>142</v>
      </c>
      <c r="E186" s="29"/>
      <c r="F186" s="148" t="s">
        <v>283</v>
      </c>
      <c r="G186" s="29"/>
      <c r="H186" s="29"/>
      <c r="I186" s="29"/>
      <c r="J186" s="29"/>
      <c r="K186" s="29"/>
      <c r="L186" s="30"/>
      <c r="M186" s="149"/>
      <c r="N186" s="150"/>
      <c r="O186" s="50"/>
      <c r="P186" s="50"/>
      <c r="Q186" s="50"/>
      <c r="R186" s="50"/>
      <c r="S186" s="50"/>
      <c r="T186" s="51"/>
      <c r="U186" s="29"/>
      <c r="V186" s="29"/>
      <c r="W186" s="29"/>
      <c r="X186" s="29"/>
      <c r="Y186" s="29"/>
      <c r="Z186" s="29"/>
      <c r="AA186" s="29"/>
      <c r="AB186" s="29"/>
      <c r="AC186" s="29"/>
      <c r="AD186" s="29"/>
      <c r="AE186" s="29"/>
      <c r="AT186" s="17" t="s">
        <v>142</v>
      </c>
      <c r="AU186" s="17" t="s">
        <v>83</v>
      </c>
    </row>
    <row r="187" spans="1:65" s="2" customFormat="1" ht="19.5">
      <c r="A187" s="29"/>
      <c r="B187" s="30"/>
      <c r="C187" s="29"/>
      <c r="D187" s="147" t="s">
        <v>181</v>
      </c>
      <c r="E187" s="29"/>
      <c r="F187" s="167" t="s">
        <v>247</v>
      </c>
      <c r="G187" s="29"/>
      <c r="H187" s="29"/>
      <c r="I187" s="29"/>
      <c r="J187" s="29"/>
      <c r="K187" s="29"/>
      <c r="L187" s="30"/>
      <c r="M187" s="149"/>
      <c r="N187" s="150"/>
      <c r="O187" s="50"/>
      <c r="P187" s="50"/>
      <c r="Q187" s="50"/>
      <c r="R187" s="50"/>
      <c r="S187" s="50"/>
      <c r="T187" s="51"/>
      <c r="U187" s="29"/>
      <c r="V187" s="29"/>
      <c r="W187" s="29"/>
      <c r="X187" s="29"/>
      <c r="Y187" s="29"/>
      <c r="Z187" s="29"/>
      <c r="AA187" s="29"/>
      <c r="AB187" s="29"/>
      <c r="AC187" s="29"/>
      <c r="AD187" s="29"/>
      <c r="AE187" s="29"/>
      <c r="AT187" s="17" t="s">
        <v>181</v>
      </c>
      <c r="AU187" s="17" t="s">
        <v>83</v>
      </c>
    </row>
    <row r="188" spans="1:65" s="2" customFormat="1" ht="16.5" customHeight="1">
      <c r="A188" s="29"/>
      <c r="B188" s="134"/>
      <c r="C188" s="135" t="s">
        <v>285</v>
      </c>
      <c r="D188" s="135" t="s">
        <v>135</v>
      </c>
      <c r="E188" s="136" t="s">
        <v>286</v>
      </c>
      <c r="F188" s="137" t="s">
        <v>287</v>
      </c>
      <c r="G188" s="138" t="s">
        <v>177</v>
      </c>
      <c r="H188" s="139">
        <v>3</v>
      </c>
      <c r="I188" s="231"/>
      <c r="J188" s="140">
        <f>ROUND(I188*H188,2)</f>
        <v>0</v>
      </c>
      <c r="K188" s="137" t="s">
        <v>3</v>
      </c>
      <c r="L188" s="30"/>
      <c r="M188" s="141" t="s">
        <v>3</v>
      </c>
      <c r="N188" s="142" t="s">
        <v>44</v>
      </c>
      <c r="O188" s="143">
        <v>0</v>
      </c>
      <c r="P188" s="143">
        <f>O188*H188</f>
        <v>0</v>
      </c>
      <c r="Q188" s="143">
        <v>0</v>
      </c>
      <c r="R188" s="143">
        <f>Q188*H188</f>
        <v>0</v>
      </c>
      <c r="S188" s="143">
        <v>0</v>
      </c>
      <c r="T188" s="144">
        <f>S188*H188</f>
        <v>0</v>
      </c>
      <c r="U188" s="29"/>
      <c r="V188" s="29"/>
      <c r="W188" s="29"/>
      <c r="X188" s="29"/>
      <c r="Y188" s="29"/>
      <c r="Z188" s="29"/>
      <c r="AA188" s="29"/>
      <c r="AB188" s="29"/>
      <c r="AC188" s="29"/>
      <c r="AD188" s="29"/>
      <c r="AE188" s="29"/>
      <c r="AR188" s="145" t="s">
        <v>163</v>
      </c>
      <c r="AT188" s="145" t="s">
        <v>135</v>
      </c>
      <c r="AU188" s="145" t="s">
        <v>83</v>
      </c>
      <c r="AY188" s="17" t="s">
        <v>132</v>
      </c>
      <c r="BE188" s="146">
        <f>IF(N188="základní",J188,0)</f>
        <v>0</v>
      </c>
      <c r="BF188" s="146">
        <f>IF(N188="snížená",J188,0)</f>
        <v>0</v>
      </c>
      <c r="BG188" s="146">
        <f>IF(N188="zákl. přenesená",J188,0)</f>
        <v>0</v>
      </c>
      <c r="BH188" s="146">
        <f>IF(N188="sníž. přenesená",J188,0)</f>
        <v>0</v>
      </c>
      <c r="BI188" s="146">
        <f>IF(N188="nulová",J188,0)</f>
        <v>0</v>
      </c>
      <c r="BJ188" s="17" t="s">
        <v>81</v>
      </c>
      <c r="BK188" s="146">
        <f>ROUND(I188*H188,2)</f>
        <v>0</v>
      </c>
      <c r="BL188" s="17" t="s">
        <v>163</v>
      </c>
      <c r="BM188" s="145" t="s">
        <v>288</v>
      </c>
    </row>
    <row r="189" spans="1:65" s="2" customFormat="1" ht="11.25">
      <c r="A189" s="29"/>
      <c r="B189" s="30"/>
      <c r="C189" s="29"/>
      <c r="D189" s="147" t="s">
        <v>142</v>
      </c>
      <c r="E189" s="29"/>
      <c r="F189" s="148" t="s">
        <v>287</v>
      </c>
      <c r="G189" s="29"/>
      <c r="H189" s="29"/>
      <c r="I189" s="29"/>
      <c r="J189" s="29"/>
      <c r="K189" s="29"/>
      <c r="L189" s="30"/>
      <c r="M189" s="149"/>
      <c r="N189" s="150"/>
      <c r="O189" s="50"/>
      <c r="P189" s="50"/>
      <c r="Q189" s="50"/>
      <c r="R189" s="50"/>
      <c r="S189" s="50"/>
      <c r="T189" s="51"/>
      <c r="U189" s="29"/>
      <c r="V189" s="29"/>
      <c r="W189" s="29"/>
      <c r="X189" s="29"/>
      <c r="Y189" s="29"/>
      <c r="Z189" s="29"/>
      <c r="AA189" s="29"/>
      <c r="AB189" s="29"/>
      <c r="AC189" s="29"/>
      <c r="AD189" s="29"/>
      <c r="AE189" s="29"/>
      <c r="AT189" s="17" t="s">
        <v>142</v>
      </c>
      <c r="AU189" s="17" t="s">
        <v>83</v>
      </c>
    </row>
    <row r="190" spans="1:65" s="2" customFormat="1" ht="19.5">
      <c r="A190" s="29"/>
      <c r="B190" s="30"/>
      <c r="C190" s="29"/>
      <c r="D190" s="147" t="s">
        <v>181</v>
      </c>
      <c r="E190" s="29"/>
      <c r="F190" s="167" t="s">
        <v>247</v>
      </c>
      <c r="G190" s="29"/>
      <c r="H190" s="29"/>
      <c r="I190" s="29"/>
      <c r="J190" s="29"/>
      <c r="K190" s="29"/>
      <c r="L190" s="30"/>
      <c r="M190" s="149"/>
      <c r="N190" s="150"/>
      <c r="O190" s="50"/>
      <c r="P190" s="50"/>
      <c r="Q190" s="50"/>
      <c r="R190" s="50"/>
      <c r="S190" s="50"/>
      <c r="T190" s="51"/>
      <c r="U190" s="29"/>
      <c r="V190" s="29"/>
      <c r="W190" s="29"/>
      <c r="X190" s="29"/>
      <c r="Y190" s="29"/>
      <c r="Z190" s="29"/>
      <c r="AA190" s="29"/>
      <c r="AB190" s="29"/>
      <c r="AC190" s="29"/>
      <c r="AD190" s="29"/>
      <c r="AE190" s="29"/>
      <c r="AT190" s="17" t="s">
        <v>181</v>
      </c>
      <c r="AU190" s="17" t="s">
        <v>83</v>
      </c>
    </row>
    <row r="191" spans="1:65" s="2" customFormat="1" ht="16.5" customHeight="1">
      <c r="A191" s="29"/>
      <c r="B191" s="134"/>
      <c r="C191" s="135" t="s">
        <v>289</v>
      </c>
      <c r="D191" s="135" t="s">
        <v>135</v>
      </c>
      <c r="E191" s="136" t="s">
        <v>290</v>
      </c>
      <c r="F191" s="137" t="s">
        <v>291</v>
      </c>
      <c r="G191" s="138" t="s">
        <v>169</v>
      </c>
      <c r="H191" s="139">
        <f>(J188+J185+J182+J179)/100</f>
        <v>0</v>
      </c>
      <c r="I191" s="231"/>
      <c r="J191" s="140">
        <f>ROUND(I191*H191,2)</f>
        <v>0</v>
      </c>
      <c r="K191" s="137" t="s">
        <v>139</v>
      </c>
      <c r="L191" s="30"/>
      <c r="M191" s="141" t="s">
        <v>3</v>
      </c>
      <c r="N191" s="142" t="s">
        <v>44</v>
      </c>
      <c r="O191" s="143">
        <v>0</v>
      </c>
      <c r="P191" s="143">
        <f>O191*H191</f>
        <v>0</v>
      </c>
      <c r="Q191" s="143">
        <v>0</v>
      </c>
      <c r="R191" s="143">
        <f>Q191*H191</f>
        <v>0</v>
      </c>
      <c r="S191" s="143">
        <v>0</v>
      </c>
      <c r="T191" s="144">
        <f>S191*H191</f>
        <v>0</v>
      </c>
      <c r="U191" s="29"/>
      <c r="V191" s="29"/>
      <c r="W191" s="29"/>
      <c r="X191" s="29"/>
      <c r="Y191" s="29"/>
      <c r="Z191" s="29"/>
      <c r="AA191" s="29"/>
      <c r="AB191" s="29"/>
      <c r="AC191" s="29"/>
      <c r="AD191" s="29"/>
      <c r="AE191" s="29"/>
      <c r="AR191" s="145" t="s">
        <v>163</v>
      </c>
      <c r="AT191" s="145" t="s">
        <v>135</v>
      </c>
      <c r="AU191" s="145" t="s">
        <v>83</v>
      </c>
      <c r="AY191" s="17" t="s">
        <v>132</v>
      </c>
      <c r="BE191" s="146">
        <f>IF(N191="základní",J191,0)</f>
        <v>0</v>
      </c>
      <c r="BF191" s="146">
        <f>IF(N191="snížená",J191,0)</f>
        <v>0</v>
      </c>
      <c r="BG191" s="146">
        <f>IF(N191="zákl. přenesená",J191,0)</f>
        <v>0</v>
      </c>
      <c r="BH191" s="146">
        <f>IF(N191="sníž. přenesená",J191,0)</f>
        <v>0</v>
      </c>
      <c r="BI191" s="146">
        <f>IF(N191="nulová",J191,0)</f>
        <v>0</v>
      </c>
      <c r="BJ191" s="17" t="s">
        <v>81</v>
      </c>
      <c r="BK191" s="146">
        <f>ROUND(I191*H191,2)</f>
        <v>0</v>
      </c>
      <c r="BL191" s="17" t="s">
        <v>163</v>
      </c>
      <c r="BM191" s="145" t="s">
        <v>292</v>
      </c>
    </row>
    <row r="192" spans="1:65" s="2" customFormat="1" ht="19.5">
      <c r="A192" s="29"/>
      <c r="B192" s="30"/>
      <c r="C192" s="29"/>
      <c r="D192" s="147" t="s">
        <v>142</v>
      </c>
      <c r="E192" s="29"/>
      <c r="F192" s="148" t="s">
        <v>293</v>
      </c>
      <c r="G192" s="29"/>
      <c r="H192" s="29"/>
      <c r="I192" s="29"/>
      <c r="J192" s="29"/>
      <c r="K192" s="29"/>
      <c r="L192" s="30"/>
      <c r="M192" s="149"/>
      <c r="N192" s="150"/>
      <c r="O192" s="50"/>
      <c r="P192" s="50"/>
      <c r="Q192" s="50"/>
      <c r="R192" s="50"/>
      <c r="S192" s="50"/>
      <c r="T192" s="51"/>
      <c r="U192" s="29"/>
      <c r="V192" s="29"/>
      <c r="W192" s="29"/>
      <c r="X192" s="29"/>
      <c r="Y192" s="29"/>
      <c r="Z192" s="29"/>
      <c r="AA192" s="29"/>
      <c r="AB192" s="29"/>
      <c r="AC192" s="29"/>
      <c r="AD192" s="29"/>
      <c r="AE192" s="29"/>
      <c r="AT192" s="17" t="s">
        <v>142</v>
      </c>
      <c r="AU192" s="17" t="s">
        <v>83</v>
      </c>
    </row>
    <row r="193" spans="1:65" s="2" customFormat="1" ht="11.25">
      <c r="A193" s="29"/>
      <c r="B193" s="30"/>
      <c r="C193" s="29"/>
      <c r="D193" s="151" t="s">
        <v>144</v>
      </c>
      <c r="E193" s="29"/>
      <c r="F193" s="152" t="s">
        <v>294</v>
      </c>
      <c r="G193" s="29"/>
      <c r="H193" s="29"/>
      <c r="I193" s="29"/>
      <c r="J193" s="29"/>
      <c r="K193" s="29"/>
      <c r="L193" s="30"/>
      <c r="M193" s="149"/>
      <c r="N193" s="150"/>
      <c r="O193" s="50"/>
      <c r="P193" s="50"/>
      <c r="Q193" s="50"/>
      <c r="R193" s="50"/>
      <c r="S193" s="50"/>
      <c r="T193" s="51"/>
      <c r="U193" s="29"/>
      <c r="V193" s="29"/>
      <c r="W193" s="29"/>
      <c r="X193" s="29"/>
      <c r="Y193" s="29"/>
      <c r="Z193" s="29"/>
      <c r="AA193" s="29"/>
      <c r="AB193" s="29"/>
      <c r="AC193" s="29"/>
      <c r="AD193" s="29"/>
      <c r="AE193" s="29"/>
      <c r="AT193" s="17" t="s">
        <v>144</v>
      </c>
      <c r="AU193" s="17" t="s">
        <v>83</v>
      </c>
    </row>
    <row r="194" spans="1:65" s="2" customFormat="1" ht="16.5" customHeight="1">
      <c r="A194" s="29"/>
      <c r="B194" s="134"/>
      <c r="C194" s="135" t="s">
        <v>295</v>
      </c>
      <c r="D194" s="135" t="s">
        <v>135</v>
      </c>
      <c r="E194" s="136" t="s">
        <v>296</v>
      </c>
      <c r="F194" s="137" t="s">
        <v>297</v>
      </c>
      <c r="G194" s="138" t="s">
        <v>169</v>
      </c>
      <c r="H194" s="139">
        <f>H191</f>
        <v>0</v>
      </c>
      <c r="I194" s="231"/>
      <c r="J194" s="140">
        <f>ROUND(I194*H194,2)</f>
        <v>0</v>
      </c>
      <c r="K194" s="137" t="s">
        <v>139</v>
      </c>
      <c r="L194" s="30"/>
      <c r="M194" s="141" t="s">
        <v>3</v>
      </c>
      <c r="N194" s="142" t="s">
        <v>44</v>
      </c>
      <c r="O194" s="143">
        <v>0</v>
      </c>
      <c r="P194" s="143">
        <f>O194*H194</f>
        <v>0</v>
      </c>
      <c r="Q194" s="143">
        <v>0</v>
      </c>
      <c r="R194" s="143">
        <f>Q194*H194</f>
        <v>0</v>
      </c>
      <c r="S194" s="143">
        <v>0</v>
      </c>
      <c r="T194" s="144">
        <f>S194*H194</f>
        <v>0</v>
      </c>
      <c r="U194" s="29"/>
      <c r="V194" s="29"/>
      <c r="W194" s="29"/>
      <c r="X194" s="29"/>
      <c r="Y194" s="29"/>
      <c r="Z194" s="29"/>
      <c r="AA194" s="29"/>
      <c r="AB194" s="29"/>
      <c r="AC194" s="29"/>
      <c r="AD194" s="29"/>
      <c r="AE194" s="29"/>
      <c r="AR194" s="145" t="s">
        <v>163</v>
      </c>
      <c r="AT194" s="145" t="s">
        <v>135</v>
      </c>
      <c r="AU194" s="145" t="s">
        <v>83</v>
      </c>
      <c r="AY194" s="17" t="s">
        <v>132</v>
      </c>
      <c r="BE194" s="146">
        <f>IF(N194="základní",J194,0)</f>
        <v>0</v>
      </c>
      <c r="BF194" s="146">
        <f>IF(N194="snížená",J194,0)</f>
        <v>0</v>
      </c>
      <c r="BG194" s="146">
        <f>IF(N194="zákl. přenesená",J194,0)</f>
        <v>0</v>
      </c>
      <c r="BH194" s="146">
        <f>IF(N194="sníž. přenesená",J194,0)</f>
        <v>0</v>
      </c>
      <c r="BI194" s="146">
        <f>IF(N194="nulová",J194,0)</f>
        <v>0</v>
      </c>
      <c r="BJ194" s="17" t="s">
        <v>81</v>
      </c>
      <c r="BK194" s="146">
        <f>ROUND(I194*H194,2)</f>
        <v>0</v>
      </c>
      <c r="BL194" s="17" t="s">
        <v>163</v>
      </c>
      <c r="BM194" s="145" t="s">
        <v>298</v>
      </c>
    </row>
    <row r="195" spans="1:65" s="2" customFormat="1" ht="19.5">
      <c r="A195" s="29"/>
      <c r="B195" s="30"/>
      <c r="C195" s="29"/>
      <c r="D195" s="147" t="s">
        <v>142</v>
      </c>
      <c r="E195" s="29"/>
      <c r="F195" s="148" t="s">
        <v>299</v>
      </c>
      <c r="G195" s="29"/>
      <c r="H195" s="29"/>
      <c r="I195" s="29"/>
      <c r="J195" s="29"/>
      <c r="K195" s="29"/>
      <c r="L195" s="30"/>
      <c r="M195" s="149"/>
      <c r="N195" s="150"/>
      <c r="O195" s="50"/>
      <c r="P195" s="50"/>
      <c r="Q195" s="50"/>
      <c r="R195" s="50"/>
      <c r="S195" s="50"/>
      <c r="T195" s="51"/>
      <c r="U195" s="29"/>
      <c r="V195" s="29"/>
      <c r="W195" s="29"/>
      <c r="X195" s="29"/>
      <c r="Y195" s="29"/>
      <c r="Z195" s="29"/>
      <c r="AA195" s="29"/>
      <c r="AB195" s="29"/>
      <c r="AC195" s="29"/>
      <c r="AD195" s="29"/>
      <c r="AE195" s="29"/>
      <c r="AT195" s="17" t="s">
        <v>142</v>
      </c>
      <c r="AU195" s="17" t="s">
        <v>83</v>
      </c>
    </row>
    <row r="196" spans="1:65" s="2" customFormat="1" ht="11.25">
      <c r="A196" s="29"/>
      <c r="B196" s="30"/>
      <c r="C196" s="29"/>
      <c r="D196" s="151" t="s">
        <v>144</v>
      </c>
      <c r="E196" s="29"/>
      <c r="F196" s="152" t="s">
        <v>300</v>
      </c>
      <c r="G196" s="29"/>
      <c r="H196" s="29"/>
      <c r="I196" s="29"/>
      <c r="J196" s="29"/>
      <c r="K196" s="29"/>
      <c r="L196" s="30"/>
      <c r="M196" s="149"/>
      <c r="N196" s="150"/>
      <c r="O196" s="50"/>
      <c r="P196" s="50"/>
      <c r="Q196" s="50"/>
      <c r="R196" s="50"/>
      <c r="S196" s="50"/>
      <c r="T196" s="51"/>
      <c r="U196" s="29"/>
      <c r="V196" s="29"/>
      <c r="W196" s="29"/>
      <c r="X196" s="29"/>
      <c r="Y196" s="29"/>
      <c r="Z196" s="29"/>
      <c r="AA196" s="29"/>
      <c r="AB196" s="29"/>
      <c r="AC196" s="29"/>
      <c r="AD196" s="29"/>
      <c r="AE196" s="29"/>
      <c r="AT196" s="17" t="s">
        <v>144</v>
      </c>
      <c r="AU196" s="17" t="s">
        <v>83</v>
      </c>
    </row>
    <row r="197" spans="1:65" s="12" customFormat="1" ht="22.9" customHeight="1">
      <c r="B197" s="122"/>
      <c r="D197" s="123" t="s">
        <v>72</v>
      </c>
      <c r="E197" s="132" t="s">
        <v>301</v>
      </c>
      <c r="F197" s="132" t="s">
        <v>302</v>
      </c>
      <c r="J197" s="133">
        <f>BK197</f>
        <v>0</v>
      </c>
      <c r="L197" s="122"/>
      <c r="M197" s="126"/>
      <c r="N197" s="127"/>
      <c r="O197" s="127"/>
      <c r="P197" s="128">
        <f>SUM(P198:P225)</f>
        <v>185.36800000000002</v>
      </c>
      <c r="Q197" s="127"/>
      <c r="R197" s="128">
        <f>SUM(R198:R225)</f>
        <v>0.13160000000000002</v>
      </c>
      <c r="S197" s="127"/>
      <c r="T197" s="129">
        <f>SUM(T198:T225)</f>
        <v>0</v>
      </c>
      <c r="AR197" s="123" t="s">
        <v>83</v>
      </c>
      <c r="AT197" s="130" t="s">
        <v>72</v>
      </c>
      <c r="AU197" s="130" t="s">
        <v>81</v>
      </c>
      <c r="AY197" s="123" t="s">
        <v>132</v>
      </c>
      <c r="BK197" s="131">
        <f>SUM(BK198:BK225)</f>
        <v>0</v>
      </c>
    </row>
    <row r="198" spans="1:65" s="2" customFormat="1" ht="16.5" customHeight="1">
      <c r="A198" s="29"/>
      <c r="B198" s="134"/>
      <c r="C198" s="135" t="s">
        <v>303</v>
      </c>
      <c r="D198" s="135" t="s">
        <v>135</v>
      </c>
      <c r="E198" s="136" t="s">
        <v>304</v>
      </c>
      <c r="F198" s="137" t="s">
        <v>305</v>
      </c>
      <c r="G198" s="138" t="s">
        <v>138</v>
      </c>
      <c r="H198" s="139">
        <v>376</v>
      </c>
      <c r="I198" s="231"/>
      <c r="J198" s="140">
        <f>ROUND(I198*H198,2)</f>
        <v>0</v>
      </c>
      <c r="K198" s="137" t="s">
        <v>139</v>
      </c>
      <c r="L198" s="30"/>
      <c r="M198" s="141" t="s">
        <v>3</v>
      </c>
      <c r="N198" s="142" t="s">
        <v>44</v>
      </c>
      <c r="O198" s="143">
        <v>0.34</v>
      </c>
      <c r="P198" s="143">
        <f>O198*H198</f>
        <v>127.84</v>
      </c>
      <c r="Q198" s="143">
        <v>1.3999999999999999E-4</v>
      </c>
      <c r="R198" s="143">
        <f>Q198*H198</f>
        <v>5.2639999999999992E-2</v>
      </c>
      <c r="S198" s="143">
        <v>0</v>
      </c>
      <c r="T198" s="144">
        <f>S198*H198</f>
        <v>0</v>
      </c>
      <c r="U198" s="29"/>
      <c r="V198" s="29"/>
      <c r="W198" s="29"/>
      <c r="X198" s="29"/>
      <c r="Y198" s="29"/>
      <c r="Z198" s="29"/>
      <c r="AA198" s="29"/>
      <c r="AB198" s="29"/>
      <c r="AC198" s="29"/>
      <c r="AD198" s="29"/>
      <c r="AE198" s="29"/>
      <c r="AR198" s="145" t="s">
        <v>163</v>
      </c>
      <c r="AT198" s="145" t="s">
        <v>135</v>
      </c>
      <c r="AU198" s="145" t="s">
        <v>83</v>
      </c>
      <c r="AY198" s="17" t="s">
        <v>132</v>
      </c>
      <c r="BE198" s="146">
        <f>IF(N198="základní",J198,0)</f>
        <v>0</v>
      </c>
      <c r="BF198" s="146">
        <f>IF(N198="snížená",J198,0)</f>
        <v>0</v>
      </c>
      <c r="BG198" s="146">
        <f>IF(N198="zákl. přenesená",J198,0)</f>
        <v>0</v>
      </c>
      <c r="BH198" s="146">
        <f>IF(N198="sníž. přenesená",J198,0)</f>
        <v>0</v>
      </c>
      <c r="BI198" s="146">
        <f>IF(N198="nulová",J198,0)</f>
        <v>0</v>
      </c>
      <c r="BJ198" s="17" t="s">
        <v>81</v>
      </c>
      <c r="BK198" s="146">
        <f>ROUND(I198*H198,2)</f>
        <v>0</v>
      </c>
      <c r="BL198" s="17" t="s">
        <v>163</v>
      </c>
      <c r="BM198" s="145" t="s">
        <v>306</v>
      </c>
    </row>
    <row r="199" spans="1:65" s="2" customFormat="1" ht="19.5">
      <c r="A199" s="29"/>
      <c r="B199" s="30"/>
      <c r="C199" s="29"/>
      <c r="D199" s="147" t="s">
        <v>142</v>
      </c>
      <c r="E199" s="29"/>
      <c r="F199" s="148" t="s">
        <v>307</v>
      </c>
      <c r="G199" s="29"/>
      <c r="H199" s="29"/>
      <c r="I199" s="29"/>
      <c r="J199" s="29"/>
      <c r="K199" s="29"/>
      <c r="L199" s="30"/>
      <c r="M199" s="149"/>
      <c r="N199" s="150"/>
      <c r="O199" s="50"/>
      <c r="P199" s="50"/>
      <c r="Q199" s="50"/>
      <c r="R199" s="50"/>
      <c r="S199" s="50"/>
      <c r="T199" s="51"/>
      <c r="U199" s="29"/>
      <c r="V199" s="29"/>
      <c r="W199" s="29"/>
      <c r="X199" s="29"/>
      <c r="Y199" s="29"/>
      <c r="Z199" s="29"/>
      <c r="AA199" s="29"/>
      <c r="AB199" s="29"/>
      <c r="AC199" s="29"/>
      <c r="AD199" s="29"/>
      <c r="AE199" s="29"/>
      <c r="AT199" s="17" t="s">
        <v>142</v>
      </c>
      <c r="AU199" s="17" t="s">
        <v>83</v>
      </c>
    </row>
    <row r="200" spans="1:65" s="2" customFormat="1" ht="11.25">
      <c r="A200" s="29"/>
      <c r="B200" s="30"/>
      <c r="C200" s="29"/>
      <c r="D200" s="151" t="s">
        <v>144</v>
      </c>
      <c r="E200" s="29"/>
      <c r="F200" s="152" t="s">
        <v>308</v>
      </c>
      <c r="G200" s="29"/>
      <c r="H200" s="29"/>
      <c r="I200" s="29"/>
      <c r="J200" s="29"/>
      <c r="K200" s="29"/>
      <c r="L200" s="30"/>
      <c r="M200" s="149"/>
      <c r="N200" s="150"/>
      <c r="O200" s="50"/>
      <c r="P200" s="50"/>
      <c r="Q200" s="50"/>
      <c r="R200" s="50"/>
      <c r="S200" s="50"/>
      <c r="T200" s="51"/>
      <c r="U200" s="29"/>
      <c r="V200" s="29"/>
      <c r="W200" s="29"/>
      <c r="X200" s="29"/>
      <c r="Y200" s="29"/>
      <c r="Z200" s="29"/>
      <c r="AA200" s="29"/>
      <c r="AB200" s="29"/>
      <c r="AC200" s="29"/>
      <c r="AD200" s="29"/>
      <c r="AE200" s="29"/>
      <c r="AT200" s="17" t="s">
        <v>144</v>
      </c>
      <c r="AU200" s="17" t="s">
        <v>83</v>
      </c>
    </row>
    <row r="201" spans="1:65" s="13" customFormat="1" ht="11.25">
      <c r="B201" s="153"/>
      <c r="D201" s="147" t="s">
        <v>146</v>
      </c>
      <c r="E201" s="154" t="s">
        <v>3</v>
      </c>
      <c r="F201" s="155" t="s">
        <v>150</v>
      </c>
      <c r="H201" s="156">
        <v>23</v>
      </c>
      <c r="L201" s="153"/>
      <c r="M201" s="157"/>
      <c r="N201" s="158"/>
      <c r="O201" s="158"/>
      <c r="P201" s="158"/>
      <c r="Q201" s="158"/>
      <c r="R201" s="158"/>
      <c r="S201" s="158"/>
      <c r="T201" s="159"/>
      <c r="AT201" s="154" t="s">
        <v>146</v>
      </c>
      <c r="AU201" s="154" t="s">
        <v>83</v>
      </c>
      <c r="AV201" s="13" t="s">
        <v>83</v>
      </c>
      <c r="AW201" s="13" t="s">
        <v>33</v>
      </c>
      <c r="AX201" s="13" t="s">
        <v>73</v>
      </c>
      <c r="AY201" s="154" t="s">
        <v>132</v>
      </c>
    </row>
    <row r="202" spans="1:65" s="13" customFormat="1" ht="11.25">
      <c r="B202" s="153"/>
      <c r="D202" s="147" t="s">
        <v>146</v>
      </c>
      <c r="E202" s="154" t="s">
        <v>3</v>
      </c>
      <c r="F202" s="155" t="s">
        <v>151</v>
      </c>
      <c r="H202" s="156">
        <v>20</v>
      </c>
      <c r="L202" s="153"/>
      <c r="M202" s="157"/>
      <c r="N202" s="158"/>
      <c r="O202" s="158"/>
      <c r="P202" s="158"/>
      <c r="Q202" s="158"/>
      <c r="R202" s="158"/>
      <c r="S202" s="158"/>
      <c r="T202" s="159"/>
      <c r="AT202" s="154" t="s">
        <v>146</v>
      </c>
      <c r="AU202" s="154" t="s">
        <v>83</v>
      </c>
      <c r="AV202" s="13" t="s">
        <v>83</v>
      </c>
      <c r="AW202" s="13" t="s">
        <v>33</v>
      </c>
      <c r="AX202" s="13" t="s">
        <v>73</v>
      </c>
      <c r="AY202" s="154" t="s">
        <v>132</v>
      </c>
    </row>
    <row r="203" spans="1:65" s="13" customFormat="1" ht="11.25">
      <c r="B203" s="153"/>
      <c r="D203" s="147" t="s">
        <v>146</v>
      </c>
      <c r="E203" s="154" t="s">
        <v>3</v>
      </c>
      <c r="F203" s="155" t="s">
        <v>152</v>
      </c>
      <c r="H203" s="156">
        <v>140</v>
      </c>
      <c r="L203" s="153"/>
      <c r="M203" s="157"/>
      <c r="N203" s="158"/>
      <c r="O203" s="158"/>
      <c r="P203" s="158"/>
      <c r="Q203" s="158"/>
      <c r="R203" s="158"/>
      <c r="S203" s="158"/>
      <c r="T203" s="159"/>
      <c r="AT203" s="154" t="s">
        <v>146</v>
      </c>
      <c r="AU203" s="154" t="s">
        <v>83</v>
      </c>
      <c r="AV203" s="13" t="s">
        <v>83</v>
      </c>
      <c r="AW203" s="13" t="s">
        <v>33</v>
      </c>
      <c r="AX203" s="13" t="s">
        <v>73</v>
      </c>
      <c r="AY203" s="154" t="s">
        <v>132</v>
      </c>
    </row>
    <row r="204" spans="1:65" s="13" customFormat="1" ht="11.25">
      <c r="B204" s="153"/>
      <c r="D204" s="147" t="s">
        <v>146</v>
      </c>
      <c r="E204" s="154" t="s">
        <v>3</v>
      </c>
      <c r="F204" s="155" t="s">
        <v>153</v>
      </c>
      <c r="H204" s="156">
        <v>146</v>
      </c>
      <c r="L204" s="153"/>
      <c r="M204" s="157"/>
      <c r="N204" s="158"/>
      <c r="O204" s="158"/>
      <c r="P204" s="158"/>
      <c r="Q204" s="158"/>
      <c r="R204" s="158"/>
      <c r="S204" s="158"/>
      <c r="T204" s="159"/>
      <c r="AT204" s="154" t="s">
        <v>146</v>
      </c>
      <c r="AU204" s="154" t="s">
        <v>83</v>
      </c>
      <c r="AV204" s="13" t="s">
        <v>83</v>
      </c>
      <c r="AW204" s="13" t="s">
        <v>33</v>
      </c>
      <c r="AX204" s="13" t="s">
        <v>73</v>
      </c>
      <c r="AY204" s="154" t="s">
        <v>132</v>
      </c>
    </row>
    <row r="205" spans="1:65" s="13" customFormat="1" ht="11.25">
      <c r="B205" s="153"/>
      <c r="D205" s="147" t="s">
        <v>146</v>
      </c>
      <c r="E205" s="154" t="s">
        <v>3</v>
      </c>
      <c r="F205" s="155" t="s">
        <v>154</v>
      </c>
      <c r="H205" s="156">
        <v>47</v>
      </c>
      <c r="L205" s="153"/>
      <c r="M205" s="157"/>
      <c r="N205" s="158"/>
      <c r="O205" s="158"/>
      <c r="P205" s="158"/>
      <c r="Q205" s="158"/>
      <c r="R205" s="158"/>
      <c r="S205" s="158"/>
      <c r="T205" s="159"/>
      <c r="AT205" s="154" t="s">
        <v>146</v>
      </c>
      <c r="AU205" s="154" t="s">
        <v>83</v>
      </c>
      <c r="AV205" s="13" t="s">
        <v>83</v>
      </c>
      <c r="AW205" s="13" t="s">
        <v>33</v>
      </c>
      <c r="AX205" s="13" t="s">
        <v>73</v>
      </c>
      <c r="AY205" s="154" t="s">
        <v>132</v>
      </c>
    </row>
    <row r="206" spans="1:65" s="14" customFormat="1" ht="11.25">
      <c r="B206" s="160"/>
      <c r="D206" s="147" t="s">
        <v>146</v>
      </c>
      <c r="E206" s="161" t="s">
        <v>3</v>
      </c>
      <c r="F206" s="162" t="s">
        <v>156</v>
      </c>
      <c r="H206" s="163">
        <v>376</v>
      </c>
      <c r="L206" s="160"/>
      <c r="M206" s="164"/>
      <c r="N206" s="165"/>
      <c r="O206" s="165"/>
      <c r="P206" s="165"/>
      <c r="Q206" s="165"/>
      <c r="R206" s="165"/>
      <c r="S206" s="165"/>
      <c r="T206" s="166"/>
      <c r="AT206" s="161" t="s">
        <v>146</v>
      </c>
      <c r="AU206" s="161" t="s">
        <v>83</v>
      </c>
      <c r="AV206" s="14" t="s">
        <v>140</v>
      </c>
      <c r="AW206" s="14" t="s">
        <v>33</v>
      </c>
      <c r="AX206" s="14" t="s">
        <v>81</v>
      </c>
      <c r="AY206" s="161" t="s">
        <v>132</v>
      </c>
    </row>
    <row r="207" spans="1:65" s="2" customFormat="1" ht="16.5" customHeight="1">
      <c r="A207" s="29"/>
      <c r="B207" s="134"/>
      <c r="C207" s="135" t="s">
        <v>309</v>
      </c>
      <c r="D207" s="135" t="s">
        <v>135</v>
      </c>
      <c r="E207" s="136" t="s">
        <v>310</v>
      </c>
      <c r="F207" s="137" t="s">
        <v>311</v>
      </c>
      <c r="G207" s="138" t="s">
        <v>138</v>
      </c>
      <c r="H207" s="139">
        <v>376</v>
      </c>
      <c r="I207" s="231"/>
      <c r="J207" s="140">
        <f>ROUND(I207*H207,2)</f>
        <v>0</v>
      </c>
      <c r="K207" s="137" t="s">
        <v>139</v>
      </c>
      <c r="L207" s="30"/>
      <c r="M207" s="141" t="s">
        <v>3</v>
      </c>
      <c r="N207" s="142" t="s">
        <v>44</v>
      </c>
      <c r="O207" s="143">
        <v>8.0000000000000002E-3</v>
      </c>
      <c r="P207" s="143">
        <f>O207*H207</f>
        <v>3.008</v>
      </c>
      <c r="Q207" s="143">
        <v>0</v>
      </c>
      <c r="R207" s="143">
        <f>Q207*H207</f>
        <v>0</v>
      </c>
      <c r="S207" s="143">
        <v>0</v>
      </c>
      <c r="T207" s="144">
        <f>S207*H207</f>
        <v>0</v>
      </c>
      <c r="U207" s="29"/>
      <c r="V207" s="29"/>
      <c r="W207" s="29"/>
      <c r="X207" s="29"/>
      <c r="Y207" s="29"/>
      <c r="Z207" s="29"/>
      <c r="AA207" s="29"/>
      <c r="AB207" s="29"/>
      <c r="AC207" s="29"/>
      <c r="AD207" s="29"/>
      <c r="AE207" s="29"/>
      <c r="AR207" s="145" t="s">
        <v>163</v>
      </c>
      <c r="AT207" s="145" t="s">
        <v>135</v>
      </c>
      <c r="AU207" s="145" t="s">
        <v>83</v>
      </c>
      <c r="AY207" s="17" t="s">
        <v>132</v>
      </c>
      <c r="BE207" s="146">
        <f>IF(N207="základní",J207,0)</f>
        <v>0</v>
      </c>
      <c r="BF207" s="146">
        <f>IF(N207="snížená",J207,0)</f>
        <v>0</v>
      </c>
      <c r="BG207" s="146">
        <f>IF(N207="zákl. přenesená",J207,0)</f>
        <v>0</v>
      </c>
      <c r="BH207" s="146">
        <f>IF(N207="sníž. přenesená",J207,0)</f>
        <v>0</v>
      </c>
      <c r="BI207" s="146">
        <f>IF(N207="nulová",J207,0)</f>
        <v>0</v>
      </c>
      <c r="BJ207" s="17" t="s">
        <v>81</v>
      </c>
      <c r="BK207" s="146">
        <f>ROUND(I207*H207,2)</f>
        <v>0</v>
      </c>
      <c r="BL207" s="17" t="s">
        <v>163</v>
      </c>
      <c r="BM207" s="145" t="s">
        <v>312</v>
      </c>
    </row>
    <row r="208" spans="1:65" s="2" customFormat="1" ht="11.25">
      <c r="A208" s="29"/>
      <c r="B208" s="30"/>
      <c r="C208" s="29"/>
      <c r="D208" s="147" t="s">
        <v>142</v>
      </c>
      <c r="E208" s="29"/>
      <c r="F208" s="148" t="s">
        <v>313</v>
      </c>
      <c r="G208" s="29"/>
      <c r="H208" s="29"/>
      <c r="I208" s="29"/>
      <c r="J208" s="29"/>
      <c r="K208" s="29"/>
      <c r="L208" s="30"/>
      <c r="M208" s="149"/>
      <c r="N208" s="150"/>
      <c r="O208" s="50"/>
      <c r="P208" s="50"/>
      <c r="Q208" s="50"/>
      <c r="R208" s="50"/>
      <c r="S208" s="50"/>
      <c r="T208" s="51"/>
      <c r="U208" s="29"/>
      <c r="V208" s="29"/>
      <c r="W208" s="29"/>
      <c r="X208" s="29"/>
      <c r="Y208" s="29"/>
      <c r="Z208" s="29"/>
      <c r="AA208" s="29"/>
      <c r="AB208" s="29"/>
      <c r="AC208" s="29"/>
      <c r="AD208" s="29"/>
      <c r="AE208" s="29"/>
      <c r="AT208" s="17" t="s">
        <v>142</v>
      </c>
      <c r="AU208" s="17" t="s">
        <v>83</v>
      </c>
    </row>
    <row r="209" spans="1:65" s="2" customFormat="1" ht="11.25">
      <c r="A209" s="29"/>
      <c r="B209" s="30"/>
      <c r="C209" s="29"/>
      <c r="D209" s="151" t="s">
        <v>144</v>
      </c>
      <c r="E209" s="29"/>
      <c r="F209" s="152" t="s">
        <v>314</v>
      </c>
      <c r="G209" s="29"/>
      <c r="H209" s="29"/>
      <c r="I209" s="29"/>
      <c r="J209" s="29"/>
      <c r="K209" s="29"/>
      <c r="L209" s="30"/>
      <c r="M209" s="149"/>
      <c r="N209" s="150"/>
      <c r="O209" s="50"/>
      <c r="P209" s="50"/>
      <c r="Q209" s="50"/>
      <c r="R209" s="50"/>
      <c r="S209" s="50"/>
      <c r="T209" s="51"/>
      <c r="U209" s="29"/>
      <c r="V209" s="29"/>
      <c r="W209" s="29"/>
      <c r="X209" s="29"/>
      <c r="Y209" s="29"/>
      <c r="Z209" s="29"/>
      <c r="AA209" s="29"/>
      <c r="AB209" s="29"/>
      <c r="AC209" s="29"/>
      <c r="AD209" s="29"/>
      <c r="AE209" s="29"/>
      <c r="AT209" s="17" t="s">
        <v>144</v>
      </c>
      <c r="AU209" s="17" t="s">
        <v>83</v>
      </c>
    </row>
    <row r="210" spans="1:65" s="2" customFormat="1" ht="16.5" customHeight="1">
      <c r="A210" s="29"/>
      <c r="B210" s="134"/>
      <c r="C210" s="135" t="s">
        <v>315</v>
      </c>
      <c r="D210" s="135" t="s">
        <v>135</v>
      </c>
      <c r="E210" s="136" t="s">
        <v>316</v>
      </c>
      <c r="F210" s="137" t="s">
        <v>317</v>
      </c>
      <c r="G210" s="138" t="s">
        <v>138</v>
      </c>
      <c r="H210" s="139">
        <v>376</v>
      </c>
      <c r="I210" s="231"/>
      <c r="J210" s="140">
        <f>ROUND(I210*H210,2)</f>
        <v>0</v>
      </c>
      <c r="K210" s="137" t="s">
        <v>139</v>
      </c>
      <c r="L210" s="30"/>
      <c r="M210" s="141" t="s">
        <v>3</v>
      </c>
      <c r="N210" s="142" t="s">
        <v>44</v>
      </c>
      <c r="O210" s="143">
        <v>0.09</v>
      </c>
      <c r="P210" s="143">
        <f>O210*H210</f>
        <v>33.839999999999996</v>
      </c>
      <c r="Q210" s="143">
        <v>2.0000000000000001E-4</v>
      </c>
      <c r="R210" s="143">
        <f>Q210*H210</f>
        <v>7.5200000000000003E-2</v>
      </c>
      <c r="S210" s="143">
        <v>0</v>
      </c>
      <c r="T210" s="144">
        <f>S210*H210</f>
        <v>0</v>
      </c>
      <c r="U210" s="29"/>
      <c r="V210" s="29"/>
      <c r="W210" s="29"/>
      <c r="X210" s="29"/>
      <c r="Y210" s="29"/>
      <c r="Z210" s="29"/>
      <c r="AA210" s="29"/>
      <c r="AB210" s="29"/>
      <c r="AC210" s="29"/>
      <c r="AD210" s="29"/>
      <c r="AE210" s="29"/>
      <c r="AR210" s="145" t="s">
        <v>163</v>
      </c>
      <c r="AT210" s="145" t="s">
        <v>135</v>
      </c>
      <c r="AU210" s="145" t="s">
        <v>83</v>
      </c>
      <c r="AY210" s="17" t="s">
        <v>132</v>
      </c>
      <c r="BE210" s="146">
        <f>IF(N210="základní",J210,0)</f>
        <v>0</v>
      </c>
      <c r="BF210" s="146">
        <f>IF(N210="snížená",J210,0)</f>
        <v>0</v>
      </c>
      <c r="BG210" s="146">
        <f>IF(N210="zákl. přenesená",J210,0)</f>
        <v>0</v>
      </c>
      <c r="BH210" s="146">
        <f>IF(N210="sníž. přenesená",J210,0)</f>
        <v>0</v>
      </c>
      <c r="BI210" s="146">
        <f>IF(N210="nulová",J210,0)</f>
        <v>0</v>
      </c>
      <c r="BJ210" s="17" t="s">
        <v>81</v>
      </c>
      <c r="BK210" s="146">
        <f>ROUND(I210*H210,2)</f>
        <v>0</v>
      </c>
      <c r="BL210" s="17" t="s">
        <v>163</v>
      </c>
      <c r="BM210" s="145" t="s">
        <v>318</v>
      </c>
    </row>
    <row r="211" spans="1:65" s="2" customFormat="1" ht="19.5">
      <c r="A211" s="29"/>
      <c r="B211" s="30"/>
      <c r="C211" s="29"/>
      <c r="D211" s="147" t="s">
        <v>142</v>
      </c>
      <c r="E211" s="29"/>
      <c r="F211" s="148" t="s">
        <v>319</v>
      </c>
      <c r="G211" s="29"/>
      <c r="H211" s="29"/>
      <c r="I211" s="29"/>
      <c r="J211" s="29"/>
      <c r="K211" s="29"/>
      <c r="L211" s="30"/>
      <c r="M211" s="149"/>
      <c r="N211" s="150"/>
      <c r="O211" s="50"/>
      <c r="P211" s="50"/>
      <c r="Q211" s="50"/>
      <c r="R211" s="50"/>
      <c r="S211" s="50"/>
      <c r="T211" s="51"/>
      <c r="U211" s="29"/>
      <c r="V211" s="29"/>
      <c r="W211" s="29"/>
      <c r="X211" s="29"/>
      <c r="Y211" s="29"/>
      <c r="Z211" s="29"/>
      <c r="AA211" s="29"/>
      <c r="AB211" s="29"/>
      <c r="AC211" s="29"/>
      <c r="AD211" s="29"/>
      <c r="AE211" s="29"/>
      <c r="AT211" s="17" t="s">
        <v>142</v>
      </c>
      <c r="AU211" s="17" t="s">
        <v>83</v>
      </c>
    </row>
    <row r="212" spans="1:65" s="2" customFormat="1" ht="11.25">
      <c r="A212" s="29"/>
      <c r="B212" s="30"/>
      <c r="C212" s="29"/>
      <c r="D212" s="151" t="s">
        <v>144</v>
      </c>
      <c r="E212" s="29"/>
      <c r="F212" s="152" t="s">
        <v>320</v>
      </c>
      <c r="G212" s="29"/>
      <c r="H212" s="29"/>
      <c r="I212" s="29"/>
      <c r="J212" s="29"/>
      <c r="K212" s="29"/>
      <c r="L212" s="30"/>
      <c r="M212" s="149"/>
      <c r="N212" s="150"/>
      <c r="O212" s="50"/>
      <c r="P212" s="50"/>
      <c r="Q212" s="50"/>
      <c r="R212" s="50"/>
      <c r="S212" s="50"/>
      <c r="T212" s="51"/>
      <c r="U212" s="29"/>
      <c r="V212" s="29"/>
      <c r="W212" s="29"/>
      <c r="X212" s="29"/>
      <c r="Y212" s="29"/>
      <c r="Z212" s="29"/>
      <c r="AA212" s="29"/>
      <c r="AB212" s="29"/>
      <c r="AC212" s="29"/>
      <c r="AD212" s="29"/>
      <c r="AE212" s="29"/>
      <c r="AT212" s="17" t="s">
        <v>144</v>
      </c>
      <c r="AU212" s="17" t="s">
        <v>83</v>
      </c>
    </row>
    <row r="213" spans="1:65" s="2" customFormat="1" ht="19.5">
      <c r="A213" s="29"/>
      <c r="B213" s="30"/>
      <c r="C213" s="29"/>
      <c r="D213" s="147" t="s">
        <v>181</v>
      </c>
      <c r="E213" s="29"/>
      <c r="F213" s="167" t="s">
        <v>321</v>
      </c>
      <c r="G213" s="29"/>
      <c r="H213" s="29"/>
      <c r="I213" s="29"/>
      <c r="J213" s="29"/>
      <c r="K213" s="29"/>
      <c r="L213" s="30"/>
      <c r="M213" s="149"/>
      <c r="N213" s="150"/>
      <c r="O213" s="50"/>
      <c r="P213" s="50"/>
      <c r="Q213" s="50"/>
      <c r="R213" s="50"/>
      <c r="S213" s="50"/>
      <c r="T213" s="51"/>
      <c r="U213" s="29"/>
      <c r="V213" s="29"/>
      <c r="W213" s="29"/>
      <c r="X213" s="29"/>
      <c r="Y213" s="29"/>
      <c r="Z213" s="29"/>
      <c r="AA213" s="29"/>
      <c r="AB213" s="29"/>
      <c r="AC213" s="29"/>
      <c r="AD213" s="29"/>
      <c r="AE213" s="29"/>
      <c r="AT213" s="17" t="s">
        <v>181</v>
      </c>
      <c r="AU213" s="17" t="s">
        <v>83</v>
      </c>
    </row>
    <row r="214" spans="1:65" s="2" customFormat="1" ht="16.5" customHeight="1">
      <c r="A214" s="29"/>
      <c r="B214" s="134"/>
      <c r="C214" s="135" t="s">
        <v>322</v>
      </c>
      <c r="D214" s="135" t="s">
        <v>135</v>
      </c>
      <c r="E214" s="136" t="s">
        <v>323</v>
      </c>
      <c r="F214" s="137" t="s">
        <v>324</v>
      </c>
      <c r="G214" s="138" t="s">
        <v>138</v>
      </c>
      <c r="H214" s="139">
        <v>376</v>
      </c>
      <c r="I214" s="231"/>
      <c r="J214" s="140">
        <f>ROUND(I214*H214,2)</f>
        <v>0</v>
      </c>
      <c r="K214" s="137" t="s">
        <v>139</v>
      </c>
      <c r="L214" s="30"/>
      <c r="M214" s="141" t="s">
        <v>3</v>
      </c>
      <c r="N214" s="142" t="s">
        <v>44</v>
      </c>
      <c r="O214" s="143">
        <v>5.5E-2</v>
      </c>
      <c r="P214" s="143">
        <f>O214*H214</f>
        <v>20.68</v>
      </c>
      <c r="Q214" s="143">
        <v>1.0000000000000001E-5</v>
      </c>
      <c r="R214" s="143">
        <f>Q214*H214</f>
        <v>3.7600000000000003E-3</v>
      </c>
      <c r="S214" s="143">
        <v>0</v>
      </c>
      <c r="T214" s="144">
        <f>S214*H214</f>
        <v>0</v>
      </c>
      <c r="U214" s="29"/>
      <c r="V214" s="29"/>
      <c r="W214" s="29"/>
      <c r="X214" s="29"/>
      <c r="Y214" s="29"/>
      <c r="Z214" s="29"/>
      <c r="AA214" s="29"/>
      <c r="AB214" s="29"/>
      <c r="AC214" s="29"/>
      <c r="AD214" s="29"/>
      <c r="AE214" s="29"/>
      <c r="AR214" s="145" t="s">
        <v>163</v>
      </c>
      <c r="AT214" s="145" t="s">
        <v>135</v>
      </c>
      <c r="AU214" s="145" t="s">
        <v>83</v>
      </c>
      <c r="AY214" s="17" t="s">
        <v>132</v>
      </c>
      <c r="BE214" s="146">
        <f>IF(N214="základní",J214,0)</f>
        <v>0</v>
      </c>
      <c r="BF214" s="146">
        <f>IF(N214="snížená",J214,0)</f>
        <v>0</v>
      </c>
      <c r="BG214" s="146">
        <f>IF(N214="zákl. přenesená",J214,0)</f>
        <v>0</v>
      </c>
      <c r="BH214" s="146">
        <f>IF(N214="sníž. přenesená",J214,0)</f>
        <v>0</v>
      </c>
      <c r="BI214" s="146">
        <f>IF(N214="nulová",J214,0)</f>
        <v>0</v>
      </c>
      <c r="BJ214" s="17" t="s">
        <v>81</v>
      </c>
      <c r="BK214" s="146">
        <f>ROUND(I214*H214,2)</f>
        <v>0</v>
      </c>
      <c r="BL214" s="17" t="s">
        <v>163</v>
      </c>
      <c r="BM214" s="145" t="s">
        <v>325</v>
      </c>
    </row>
    <row r="215" spans="1:65" s="2" customFormat="1" ht="11.25">
      <c r="A215" s="29"/>
      <c r="B215" s="30"/>
      <c r="C215" s="29"/>
      <c r="D215" s="147" t="s">
        <v>142</v>
      </c>
      <c r="E215" s="29"/>
      <c r="F215" s="148" t="s">
        <v>326</v>
      </c>
      <c r="G215" s="29"/>
      <c r="H215" s="29"/>
      <c r="I215" s="29"/>
      <c r="J215" s="29"/>
      <c r="K215" s="29"/>
      <c r="L215" s="30"/>
      <c r="M215" s="149"/>
      <c r="N215" s="150"/>
      <c r="O215" s="50"/>
      <c r="P215" s="50"/>
      <c r="Q215" s="50"/>
      <c r="R215" s="50"/>
      <c r="S215" s="50"/>
      <c r="T215" s="51"/>
      <c r="U215" s="29"/>
      <c r="V215" s="29"/>
      <c r="W215" s="29"/>
      <c r="X215" s="29"/>
      <c r="Y215" s="29"/>
      <c r="Z215" s="29"/>
      <c r="AA215" s="29"/>
      <c r="AB215" s="29"/>
      <c r="AC215" s="29"/>
      <c r="AD215" s="29"/>
      <c r="AE215" s="29"/>
      <c r="AT215" s="17" t="s">
        <v>142</v>
      </c>
      <c r="AU215" s="17" t="s">
        <v>83</v>
      </c>
    </row>
    <row r="216" spans="1:65" s="2" customFormat="1" ht="11.25">
      <c r="A216" s="29"/>
      <c r="B216" s="30"/>
      <c r="C216" s="29"/>
      <c r="D216" s="151" t="s">
        <v>144</v>
      </c>
      <c r="E216" s="29"/>
      <c r="F216" s="152" t="s">
        <v>327</v>
      </c>
      <c r="G216" s="29"/>
      <c r="H216" s="29"/>
      <c r="I216" s="29"/>
      <c r="J216" s="29"/>
      <c r="K216" s="29"/>
      <c r="L216" s="30"/>
      <c r="M216" s="149"/>
      <c r="N216" s="150"/>
      <c r="O216" s="50"/>
      <c r="P216" s="50"/>
      <c r="Q216" s="50"/>
      <c r="R216" s="50"/>
      <c r="S216" s="50"/>
      <c r="T216" s="51"/>
      <c r="U216" s="29"/>
      <c r="V216" s="29"/>
      <c r="W216" s="29"/>
      <c r="X216" s="29"/>
      <c r="Y216" s="29"/>
      <c r="Z216" s="29"/>
      <c r="AA216" s="29"/>
      <c r="AB216" s="29"/>
      <c r="AC216" s="29"/>
      <c r="AD216" s="29"/>
      <c r="AE216" s="29"/>
      <c r="AT216" s="17" t="s">
        <v>144</v>
      </c>
      <c r="AU216" s="17" t="s">
        <v>83</v>
      </c>
    </row>
    <row r="217" spans="1:65" s="2" customFormat="1" ht="19.5">
      <c r="A217" s="29"/>
      <c r="B217" s="30"/>
      <c r="C217" s="29"/>
      <c r="D217" s="147" t="s">
        <v>181</v>
      </c>
      <c r="E217" s="29"/>
      <c r="F217" s="167" t="s">
        <v>321</v>
      </c>
      <c r="G217" s="29"/>
      <c r="H217" s="29"/>
      <c r="I217" s="29"/>
      <c r="J217" s="29"/>
      <c r="K217" s="29"/>
      <c r="L217" s="30"/>
      <c r="M217" s="149"/>
      <c r="N217" s="150"/>
      <c r="O217" s="50"/>
      <c r="P217" s="50"/>
      <c r="Q217" s="50"/>
      <c r="R217" s="50"/>
      <c r="S217" s="50"/>
      <c r="T217" s="51"/>
      <c r="U217" s="29"/>
      <c r="V217" s="29"/>
      <c r="W217" s="29"/>
      <c r="X217" s="29"/>
      <c r="Y217" s="29"/>
      <c r="Z217" s="29"/>
      <c r="AA217" s="29"/>
      <c r="AB217" s="29"/>
      <c r="AC217" s="29"/>
      <c r="AD217" s="29"/>
      <c r="AE217" s="29"/>
      <c r="AT217" s="17" t="s">
        <v>181</v>
      </c>
      <c r="AU217" s="17" t="s">
        <v>83</v>
      </c>
    </row>
    <row r="218" spans="1:65" s="2" customFormat="1" ht="16.5" customHeight="1">
      <c r="A218" s="29"/>
      <c r="B218" s="134"/>
      <c r="C218" s="135" t="s">
        <v>328</v>
      </c>
      <c r="D218" s="135" t="s">
        <v>135</v>
      </c>
      <c r="E218" s="136" t="s">
        <v>329</v>
      </c>
      <c r="F218" s="137" t="s">
        <v>330</v>
      </c>
      <c r="G218" s="138" t="s">
        <v>177</v>
      </c>
      <c r="H218" s="139">
        <v>10</v>
      </c>
      <c r="I218" s="231"/>
      <c r="J218" s="140">
        <f>ROUND(I218*H218,2)</f>
        <v>0</v>
      </c>
      <c r="K218" s="137" t="s">
        <v>3</v>
      </c>
      <c r="L218" s="30"/>
      <c r="M218" s="141" t="s">
        <v>3</v>
      </c>
      <c r="N218" s="142" t="s">
        <v>44</v>
      </c>
      <c r="O218" s="143">
        <v>0</v>
      </c>
      <c r="P218" s="143">
        <f>O218*H218</f>
        <v>0</v>
      </c>
      <c r="Q218" s="143">
        <v>0</v>
      </c>
      <c r="R218" s="143">
        <f>Q218*H218</f>
        <v>0</v>
      </c>
      <c r="S218" s="143">
        <v>0</v>
      </c>
      <c r="T218" s="144">
        <f>S218*H218</f>
        <v>0</v>
      </c>
      <c r="U218" s="29"/>
      <c r="V218" s="29"/>
      <c r="W218" s="29"/>
      <c r="X218" s="29"/>
      <c r="Y218" s="29"/>
      <c r="Z218" s="29"/>
      <c r="AA218" s="29"/>
      <c r="AB218" s="29"/>
      <c r="AC218" s="29"/>
      <c r="AD218" s="29"/>
      <c r="AE218" s="29"/>
      <c r="AR218" s="145" t="s">
        <v>163</v>
      </c>
      <c r="AT218" s="145" t="s">
        <v>135</v>
      </c>
      <c r="AU218" s="145" t="s">
        <v>83</v>
      </c>
      <c r="AY218" s="17" t="s">
        <v>132</v>
      </c>
      <c r="BE218" s="146">
        <f>IF(N218="základní",J218,0)</f>
        <v>0</v>
      </c>
      <c r="BF218" s="146">
        <f>IF(N218="snížená",J218,0)</f>
        <v>0</v>
      </c>
      <c r="BG218" s="146">
        <f>IF(N218="zákl. přenesená",J218,0)</f>
        <v>0</v>
      </c>
      <c r="BH218" s="146">
        <f>IF(N218="sníž. přenesená",J218,0)</f>
        <v>0</v>
      </c>
      <c r="BI218" s="146">
        <f>IF(N218="nulová",J218,0)</f>
        <v>0</v>
      </c>
      <c r="BJ218" s="17" t="s">
        <v>81</v>
      </c>
      <c r="BK218" s="146">
        <f>ROUND(I218*H218,2)</f>
        <v>0</v>
      </c>
      <c r="BL218" s="17" t="s">
        <v>163</v>
      </c>
      <c r="BM218" s="145" t="s">
        <v>331</v>
      </c>
    </row>
    <row r="219" spans="1:65" s="2" customFormat="1" ht="11.25">
      <c r="A219" s="29"/>
      <c r="B219" s="30"/>
      <c r="C219" s="29"/>
      <c r="D219" s="147" t="s">
        <v>142</v>
      </c>
      <c r="E219" s="29"/>
      <c r="F219" s="148" t="s">
        <v>330</v>
      </c>
      <c r="G219" s="29"/>
      <c r="H219" s="29"/>
      <c r="I219" s="29"/>
      <c r="J219" s="29"/>
      <c r="K219" s="29"/>
      <c r="L219" s="30"/>
      <c r="M219" s="149"/>
      <c r="N219" s="150"/>
      <c r="O219" s="50"/>
      <c r="P219" s="50"/>
      <c r="Q219" s="50"/>
      <c r="R219" s="50"/>
      <c r="S219" s="50"/>
      <c r="T219" s="51"/>
      <c r="U219" s="29"/>
      <c r="V219" s="29"/>
      <c r="W219" s="29"/>
      <c r="X219" s="29"/>
      <c r="Y219" s="29"/>
      <c r="Z219" s="29"/>
      <c r="AA219" s="29"/>
      <c r="AB219" s="29"/>
      <c r="AC219" s="29"/>
      <c r="AD219" s="29"/>
      <c r="AE219" s="29"/>
      <c r="AT219" s="17" t="s">
        <v>142</v>
      </c>
      <c r="AU219" s="17" t="s">
        <v>83</v>
      </c>
    </row>
    <row r="220" spans="1:65" s="2" customFormat="1" ht="16.5" customHeight="1">
      <c r="A220" s="29"/>
      <c r="B220" s="134"/>
      <c r="C220" s="135" t="s">
        <v>223</v>
      </c>
      <c r="D220" s="135" t="s">
        <v>135</v>
      </c>
      <c r="E220" s="136" t="s">
        <v>332</v>
      </c>
      <c r="F220" s="137" t="s">
        <v>333</v>
      </c>
      <c r="G220" s="138" t="s">
        <v>169</v>
      </c>
      <c r="H220" s="139">
        <f>(J218+J214+J210+J207+J198)/100</f>
        <v>0</v>
      </c>
      <c r="I220" s="231"/>
      <c r="J220" s="140">
        <f>ROUND(I220*H220,2)</f>
        <v>0</v>
      </c>
      <c r="K220" s="137" t="s">
        <v>139</v>
      </c>
      <c r="L220" s="30"/>
      <c r="M220" s="141" t="s">
        <v>3</v>
      </c>
      <c r="N220" s="142" t="s">
        <v>44</v>
      </c>
      <c r="O220" s="143">
        <v>0</v>
      </c>
      <c r="P220" s="143">
        <f>O220*H220</f>
        <v>0</v>
      </c>
      <c r="Q220" s="143">
        <v>0</v>
      </c>
      <c r="R220" s="143">
        <f>Q220*H220</f>
        <v>0</v>
      </c>
      <c r="S220" s="143">
        <v>0</v>
      </c>
      <c r="T220" s="144">
        <f>S220*H220</f>
        <v>0</v>
      </c>
      <c r="U220" s="29"/>
      <c r="V220" s="29"/>
      <c r="W220" s="29"/>
      <c r="X220" s="29"/>
      <c r="Y220" s="29"/>
      <c r="Z220" s="29"/>
      <c r="AA220" s="29"/>
      <c r="AB220" s="29"/>
      <c r="AC220" s="29"/>
      <c r="AD220" s="29"/>
      <c r="AE220" s="29"/>
      <c r="AR220" s="145" t="s">
        <v>163</v>
      </c>
      <c r="AT220" s="145" t="s">
        <v>135</v>
      </c>
      <c r="AU220" s="145" t="s">
        <v>83</v>
      </c>
      <c r="AY220" s="17" t="s">
        <v>132</v>
      </c>
      <c r="BE220" s="146">
        <f>IF(N220="základní",J220,0)</f>
        <v>0</v>
      </c>
      <c r="BF220" s="146">
        <f>IF(N220="snížená",J220,0)</f>
        <v>0</v>
      </c>
      <c r="BG220" s="146">
        <f>IF(N220="zákl. přenesená",J220,0)</f>
        <v>0</v>
      </c>
      <c r="BH220" s="146">
        <f>IF(N220="sníž. přenesená",J220,0)</f>
        <v>0</v>
      </c>
      <c r="BI220" s="146">
        <f>IF(N220="nulová",J220,0)</f>
        <v>0</v>
      </c>
      <c r="BJ220" s="17" t="s">
        <v>81</v>
      </c>
      <c r="BK220" s="146">
        <f>ROUND(I220*H220,2)</f>
        <v>0</v>
      </c>
      <c r="BL220" s="17" t="s">
        <v>163</v>
      </c>
      <c r="BM220" s="145" t="s">
        <v>334</v>
      </c>
    </row>
    <row r="221" spans="1:65" s="2" customFormat="1" ht="19.5">
      <c r="A221" s="29"/>
      <c r="B221" s="30"/>
      <c r="C221" s="29"/>
      <c r="D221" s="147" t="s">
        <v>142</v>
      </c>
      <c r="E221" s="29"/>
      <c r="F221" s="148" t="s">
        <v>335</v>
      </c>
      <c r="G221" s="29"/>
      <c r="H221" s="29"/>
      <c r="I221" s="29"/>
      <c r="J221" s="29"/>
      <c r="K221" s="29"/>
      <c r="L221" s="30"/>
      <c r="M221" s="149"/>
      <c r="N221" s="150"/>
      <c r="O221" s="50"/>
      <c r="P221" s="50"/>
      <c r="Q221" s="50"/>
      <c r="R221" s="50"/>
      <c r="S221" s="50"/>
      <c r="T221" s="51"/>
      <c r="U221" s="29"/>
      <c r="V221" s="29"/>
      <c r="W221" s="29"/>
      <c r="X221" s="29"/>
      <c r="Y221" s="29"/>
      <c r="Z221" s="29"/>
      <c r="AA221" s="29"/>
      <c r="AB221" s="29"/>
      <c r="AC221" s="29"/>
      <c r="AD221" s="29"/>
      <c r="AE221" s="29"/>
      <c r="AT221" s="17" t="s">
        <v>142</v>
      </c>
      <c r="AU221" s="17" t="s">
        <v>83</v>
      </c>
    </row>
    <row r="222" spans="1:65" s="2" customFormat="1" ht="11.25">
      <c r="A222" s="29"/>
      <c r="B222" s="30"/>
      <c r="C222" s="29"/>
      <c r="D222" s="151" t="s">
        <v>144</v>
      </c>
      <c r="E222" s="29"/>
      <c r="F222" s="152" t="s">
        <v>336</v>
      </c>
      <c r="G222" s="29"/>
      <c r="H222" s="29"/>
      <c r="I222" s="29"/>
      <c r="J222" s="29"/>
      <c r="K222" s="29"/>
      <c r="L222" s="30"/>
      <c r="M222" s="149"/>
      <c r="N222" s="150"/>
      <c r="O222" s="50"/>
      <c r="P222" s="50"/>
      <c r="Q222" s="50"/>
      <c r="R222" s="50"/>
      <c r="S222" s="50"/>
      <c r="T222" s="51"/>
      <c r="U222" s="29"/>
      <c r="V222" s="29"/>
      <c r="W222" s="29"/>
      <c r="X222" s="29"/>
      <c r="Y222" s="29"/>
      <c r="Z222" s="29"/>
      <c r="AA222" s="29"/>
      <c r="AB222" s="29"/>
      <c r="AC222" s="29"/>
      <c r="AD222" s="29"/>
      <c r="AE222" s="29"/>
      <c r="AT222" s="17" t="s">
        <v>144</v>
      </c>
      <c r="AU222" s="17" t="s">
        <v>83</v>
      </c>
    </row>
    <row r="223" spans="1:65" s="2" customFormat="1" ht="16.5" customHeight="1">
      <c r="A223" s="29"/>
      <c r="B223" s="134"/>
      <c r="C223" s="135" t="s">
        <v>337</v>
      </c>
      <c r="D223" s="135" t="s">
        <v>135</v>
      </c>
      <c r="E223" s="136" t="s">
        <v>338</v>
      </c>
      <c r="F223" s="137" t="s">
        <v>339</v>
      </c>
      <c r="G223" s="138" t="s">
        <v>169</v>
      </c>
      <c r="H223" s="139">
        <f>H220</f>
        <v>0</v>
      </c>
      <c r="I223" s="231"/>
      <c r="J223" s="140">
        <f>ROUND(I223*H223,2)</f>
        <v>0</v>
      </c>
      <c r="K223" s="137" t="s">
        <v>139</v>
      </c>
      <c r="L223" s="30"/>
      <c r="M223" s="141" t="s">
        <v>3</v>
      </c>
      <c r="N223" s="142" t="s">
        <v>44</v>
      </c>
      <c r="O223" s="143">
        <v>0</v>
      </c>
      <c r="P223" s="143">
        <f>O223*H223</f>
        <v>0</v>
      </c>
      <c r="Q223" s="143">
        <v>0</v>
      </c>
      <c r="R223" s="143">
        <f>Q223*H223</f>
        <v>0</v>
      </c>
      <c r="S223" s="143">
        <v>0</v>
      </c>
      <c r="T223" s="144">
        <f>S223*H223</f>
        <v>0</v>
      </c>
      <c r="U223" s="29"/>
      <c r="V223" s="29"/>
      <c r="W223" s="29"/>
      <c r="X223" s="29"/>
      <c r="Y223" s="29"/>
      <c r="Z223" s="29"/>
      <c r="AA223" s="29"/>
      <c r="AB223" s="29"/>
      <c r="AC223" s="29"/>
      <c r="AD223" s="29"/>
      <c r="AE223" s="29"/>
      <c r="AR223" s="145" t="s">
        <v>163</v>
      </c>
      <c r="AT223" s="145" t="s">
        <v>135</v>
      </c>
      <c r="AU223" s="145" t="s">
        <v>83</v>
      </c>
      <c r="AY223" s="17" t="s">
        <v>132</v>
      </c>
      <c r="BE223" s="146">
        <f>IF(N223="základní",J223,0)</f>
        <v>0</v>
      </c>
      <c r="BF223" s="146">
        <f>IF(N223="snížená",J223,0)</f>
        <v>0</v>
      </c>
      <c r="BG223" s="146">
        <f>IF(N223="zákl. přenesená",J223,0)</f>
        <v>0</v>
      </c>
      <c r="BH223" s="146">
        <f>IF(N223="sníž. přenesená",J223,0)</f>
        <v>0</v>
      </c>
      <c r="BI223" s="146">
        <f>IF(N223="nulová",J223,0)</f>
        <v>0</v>
      </c>
      <c r="BJ223" s="17" t="s">
        <v>81</v>
      </c>
      <c r="BK223" s="146">
        <f>ROUND(I223*H223,2)</f>
        <v>0</v>
      </c>
      <c r="BL223" s="17" t="s">
        <v>163</v>
      </c>
      <c r="BM223" s="145" t="s">
        <v>340</v>
      </c>
    </row>
    <row r="224" spans="1:65" s="2" customFormat="1" ht="19.5">
      <c r="A224" s="29"/>
      <c r="B224" s="30"/>
      <c r="C224" s="29"/>
      <c r="D224" s="147" t="s">
        <v>142</v>
      </c>
      <c r="E224" s="29"/>
      <c r="F224" s="148" t="s">
        <v>341</v>
      </c>
      <c r="G224" s="29"/>
      <c r="H224" s="29"/>
      <c r="I224" s="29"/>
      <c r="J224" s="29"/>
      <c r="K224" s="29"/>
      <c r="L224" s="30"/>
      <c r="M224" s="149"/>
      <c r="N224" s="150"/>
      <c r="O224" s="50"/>
      <c r="P224" s="50"/>
      <c r="Q224" s="50"/>
      <c r="R224" s="50"/>
      <c r="S224" s="50"/>
      <c r="T224" s="51"/>
      <c r="U224" s="29"/>
      <c r="V224" s="29"/>
      <c r="W224" s="29"/>
      <c r="X224" s="29"/>
      <c r="Y224" s="29"/>
      <c r="Z224" s="29"/>
      <c r="AA224" s="29"/>
      <c r="AB224" s="29"/>
      <c r="AC224" s="29"/>
      <c r="AD224" s="29"/>
      <c r="AE224" s="29"/>
      <c r="AT224" s="17" t="s">
        <v>142</v>
      </c>
      <c r="AU224" s="17" t="s">
        <v>83</v>
      </c>
    </row>
    <row r="225" spans="1:65" s="2" customFormat="1" ht="11.25">
      <c r="A225" s="29"/>
      <c r="B225" s="30"/>
      <c r="C225" s="29"/>
      <c r="D225" s="151" t="s">
        <v>144</v>
      </c>
      <c r="E225" s="29"/>
      <c r="F225" s="152" t="s">
        <v>342</v>
      </c>
      <c r="G225" s="29"/>
      <c r="H225" s="29"/>
      <c r="I225" s="29"/>
      <c r="J225" s="29"/>
      <c r="K225" s="29"/>
      <c r="L225" s="30"/>
      <c r="M225" s="149"/>
      <c r="N225" s="150"/>
      <c r="O225" s="50"/>
      <c r="P225" s="50"/>
      <c r="Q225" s="50"/>
      <c r="R225" s="50"/>
      <c r="S225" s="50"/>
      <c r="T225" s="51"/>
      <c r="U225" s="29"/>
      <c r="V225" s="29"/>
      <c r="W225" s="29"/>
      <c r="X225" s="29"/>
      <c r="Y225" s="29"/>
      <c r="Z225" s="29"/>
      <c r="AA225" s="29"/>
      <c r="AB225" s="29"/>
      <c r="AC225" s="29"/>
      <c r="AD225" s="29"/>
      <c r="AE225" s="29"/>
      <c r="AT225" s="17" t="s">
        <v>144</v>
      </c>
      <c r="AU225" s="17" t="s">
        <v>83</v>
      </c>
    </row>
    <row r="226" spans="1:65" s="12" customFormat="1" ht="22.9" customHeight="1">
      <c r="B226" s="122"/>
      <c r="D226" s="123" t="s">
        <v>72</v>
      </c>
      <c r="E226" s="132" t="s">
        <v>343</v>
      </c>
      <c r="F226" s="132" t="s">
        <v>344</v>
      </c>
      <c r="J226" s="133">
        <f>BK226</f>
        <v>0</v>
      </c>
      <c r="L226" s="122"/>
      <c r="M226" s="126"/>
      <c r="N226" s="127"/>
      <c r="O226" s="127"/>
      <c r="P226" s="128">
        <f>SUM(P227:P263)</f>
        <v>89.835899999999995</v>
      </c>
      <c r="Q226" s="127"/>
      <c r="R226" s="128">
        <f>SUM(R227:R263)</f>
        <v>1.7270504000000002</v>
      </c>
      <c r="S226" s="127"/>
      <c r="T226" s="129">
        <f>SUM(T227:T263)</f>
        <v>0.219</v>
      </c>
      <c r="AR226" s="123" t="s">
        <v>83</v>
      </c>
      <c r="AT226" s="130" t="s">
        <v>72</v>
      </c>
      <c r="AU226" s="130" t="s">
        <v>81</v>
      </c>
      <c r="AY226" s="123" t="s">
        <v>132</v>
      </c>
      <c r="BK226" s="131">
        <f>SUM(BK227:BK263)</f>
        <v>0</v>
      </c>
    </row>
    <row r="227" spans="1:65" s="2" customFormat="1" ht="16.5" customHeight="1">
      <c r="A227" s="29"/>
      <c r="B227" s="134"/>
      <c r="C227" s="135" t="s">
        <v>345</v>
      </c>
      <c r="D227" s="135" t="s">
        <v>135</v>
      </c>
      <c r="E227" s="136" t="s">
        <v>346</v>
      </c>
      <c r="F227" s="137" t="s">
        <v>347</v>
      </c>
      <c r="G227" s="138" t="s">
        <v>138</v>
      </c>
      <c r="H227" s="139">
        <v>73</v>
      </c>
      <c r="I227" s="231"/>
      <c r="J227" s="140">
        <f>ROUND(I227*H227,2)</f>
        <v>0</v>
      </c>
      <c r="K227" s="137" t="s">
        <v>139</v>
      </c>
      <c r="L227" s="30"/>
      <c r="M227" s="141" t="s">
        <v>3</v>
      </c>
      <c r="N227" s="142" t="s">
        <v>44</v>
      </c>
      <c r="O227" s="143">
        <v>0.36</v>
      </c>
      <c r="P227" s="143">
        <f>O227*H227</f>
        <v>26.279999999999998</v>
      </c>
      <c r="Q227" s="143">
        <v>0</v>
      </c>
      <c r="R227" s="143">
        <f>Q227*H227</f>
        <v>0</v>
      </c>
      <c r="S227" s="143">
        <v>0</v>
      </c>
      <c r="T227" s="144">
        <f>S227*H227</f>
        <v>0</v>
      </c>
      <c r="U227" s="29"/>
      <c r="V227" s="29"/>
      <c r="W227" s="29"/>
      <c r="X227" s="29"/>
      <c r="Y227" s="29"/>
      <c r="Z227" s="29"/>
      <c r="AA227" s="29"/>
      <c r="AB227" s="29"/>
      <c r="AC227" s="29"/>
      <c r="AD227" s="29"/>
      <c r="AE227" s="29"/>
      <c r="AR227" s="145" t="s">
        <v>163</v>
      </c>
      <c r="AT227" s="145" t="s">
        <v>135</v>
      </c>
      <c r="AU227" s="145" t="s">
        <v>83</v>
      </c>
      <c r="AY227" s="17" t="s">
        <v>132</v>
      </c>
      <c r="BE227" s="146">
        <f>IF(N227="základní",J227,0)</f>
        <v>0</v>
      </c>
      <c r="BF227" s="146">
        <f>IF(N227="snížená",J227,0)</f>
        <v>0</v>
      </c>
      <c r="BG227" s="146">
        <f>IF(N227="zákl. přenesená",J227,0)</f>
        <v>0</v>
      </c>
      <c r="BH227" s="146">
        <f>IF(N227="sníž. přenesená",J227,0)</f>
        <v>0</v>
      </c>
      <c r="BI227" s="146">
        <f>IF(N227="nulová",J227,0)</f>
        <v>0</v>
      </c>
      <c r="BJ227" s="17" t="s">
        <v>81</v>
      </c>
      <c r="BK227" s="146">
        <f>ROUND(I227*H227,2)</f>
        <v>0</v>
      </c>
      <c r="BL227" s="17" t="s">
        <v>163</v>
      </c>
      <c r="BM227" s="145" t="s">
        <v>348</v>
      </c>
    </row>
    <row r="228" spans="1:65" s="2" customFormat="1" ht="11.25">
      <c r="A228" s="29"/>
      <c r="B228" s="30"/>
      <c r="C228" s="29"/>
      <c r="D228" s="147" t="s">
        <v>142</v>
      </c>
      <c r="E228" s="29"/>
      <c r="F228" s="148" t="s">
        <v>349</v>
      </c>
      <c r="G228" s="29"/>
      <c r="H228" s="29"/>
      <c r="I228" s="29"/>
      <c r="J228" s="29"/>
      <c r="K228" s="29"/>
      <c r="L228" s="30"/>
      <c r="M228" s="149"/>
      <c r="N228" s="150"/>
      <c r="O228" s="50"/>
      <c r="P228" s="50"/>
      <c r="Q228" s="50"/>
      <c r="R228" s="50"/>
      <c r="S228" s="50"/>
      <c r="T228" s="51"/>
      <c r="U228" s="29"/>
      <c r="V228" s="29"/>
      <c r="W228" s="29"/>
      <c r="X228" s="29"/>
      <c r="Y228" s="29"/>
      <c r="Z228" s="29"/>
      <c r="AA228" s="29"/>
      <c r="AB228" s="29"/>
      <c r="AC228" s="29"/>
      <c r="AD228" s="29"/>
      <c r="AE228" s="29"/>
      <c r="AT228" s="17" t="s">
        <v>142</v>
      </c>
      <c r="AU228" s="17" t="s">
        <v>83</v>
      </c>
    </row>
    <row r="229" spans="1:65" s="2" customFormat="1" ht="11.25">
      <c r="A229" s="29"/>
      <c r="B229" s="30"/>
      <c r="C229" s="29"/>
      <c r="D229" s="151" t="s">
        <v>144</v>
      </c>
      <c r="E229" s="29"/>
      <c r="F229" s="152" t="s">
        <v>350</v>
      </c>
      <c r="G229" s="29"/>
      <c r="H229" s="29"/>
      <c r="I229" s="29"/>
      <c r="J229" s="29"/>
      <c r="K229" s="29"/>
      <c r="L229" s="30"/>
      <c r="M229" s="149"/>
      <c r="N229" s="150"/>
      <c r="O229" s="50"/>
      <c r="P229" s="50"/>
      <c r="Q229" s="50"/>
      <c r="R229" s="50"/>
      <c r="S229" s="50"/>
      <c r="T229" s="51"/>
      <c r="U229" s="29"/>
      <c r="V229" s="29"/>
      <c r="W229" s="29"/>
      <c r="X229" s="29"/>
      <c r="Y229" s="29"/>
      <c r="Z229" s="29"/>
      <c r="AA229" s="29"/>
      <c r="AB229" s="29"/>
      <c r="AC229" s="29"/>
      <c r="AD229" s="29"/>
      <c r="AE229" s="29"/>
      <c r="AT229" s="17" t="s">
        <v>144</v>
      </c>
      <c r="AU229" s="17" t="s">
        <v>83</v>
      </c>
    </row>
    <row r="230" spans="1:65" s="2" customFormat="1" ht="21.75" customHeight="1">
      <c r="A230" s="29"/>
      <c r="B230" s="134"/>
      <c r="C230" s="135" t="s">
        <v>351</v>
      </c>
      <c r="D230" s="135" t="s">
        <v>135</v>
      </c>
      <c r="E230" s="136" t="s">
        <v>352</v>
      </c>
      <c r="F230" s="137" t="s">
        <v>353</v>
      </c>
      <c r="G230" s="138" t="s">
        <v>138</v>
      </c>
      <c r="H230" s="139">
        <v>101.5</v>
      </c>
      <c r="I230" s="231"/>
      <c r="J230" s="140">
        <f>ROUND(I230*H230,2)</f>
        <v>0</v>
      </c>
      <c r="K230" s="137" t="s">
        <v>139</v>
      </c>
      <c r="L230" s="30"/>
      <c r="M230" s="141" t="s">
        <v>3</v>
      </c>
      <c r="N230" s="142" t="s">
        <v>44</v>
      </c>
      <c r="O230" s="143">
        <v>0.245</v>
      </c>
      <c r="P230" s="143">
        <f>O230*H230</f>
        <v>24.8675</v>
      </c>
      <c r="Q230" s="143">
        <v>7.4999999999999997E-3</v>
      </c>
      <c r="R230" s="143">
        <f>Q230*H230</f>
        <v>0.76124999999999998</v>
      </c>
      <c r="S230" s="143">
        <v>0</v>
      </c>
      <c r="T230" s="144">
        <f>S230*H230</f>
        <v>0</v>
      </c>
      <c r="U230" s="29"/>
      <c r="V230" s="29"/>
      <c r="W230" s="29"/>
      <c r="X230" s="29"/>
      <c r="Y230" s="29"/>
      <c r="Z230" s="29"/>
      <c r="AA230" s="29"/>
      <c r="AB230" s="29"/>
      <c r="AC230" s="29"/>
      <c r="AD230" s="29"/>
      <c r="AE230" s="29"/>
      <c r="AR230" s="145" t="s">
        <v>163</v>
      </c>
      <c r="AT230" s="145" t="s">
        <v>135</v>
      </c>
      <c r="AU230" s="145" t="s">
        <v>83</v>
      </c>
      <c r="AY230" s="17" t="s">
        <v>132</v>
      </c>
      <c r="BE230" s="146">
        <f>IF(N230="základní",J230,0)</f>
        <v>0</v>
      </c>
      <c r="BF230" s="146">
        <f>IF(N230="snížená",J230,0)</f>
        <v>0</v>
      </c>
      <c r="BG230" s="146">
        <f>IF(N230="zákl. přenesená",J230,0)</f>
        <v>0</v>
      </c>
      <c r="BH230" s="146">
        <f>IF(N230="sníž. přenesená",J230,0)</f>
        <v>0</v>
      </c>
      <c r="BI230" s="146">
        <f>IF(N230="nulová",J230,0)</f>
        <v>0</v>
      </c>
      <c r="BJ230" s="17" t="s">
        <v>81</v>
      </c>
      <c r="BK230" s="146">
        <f>ROUND(I230*H230,2)</f>
        <v>0</v>
      </c>
      <c r="BL230" s="17" t="s">
        <v>163</v>
      </c>
      <c r="BM230" s="145" t="s">
        <v>354</v>
      </c>
    </row>
    <row r="231" spans="1:65" s="2" customFormat="1" ht="11.25">
      <c r="A231" s="29"/>
      <c r="B231" s="30"/>
      <c r="C231" s="29"/>
      <c r="D231" s="147" t="s">
        <v>142</v>
      </c>
      <c r="E231" s="29"/>
      <c r="F231" s="148" t="s">
        <v>355</v>
      </c>
      <c r="G231" s="29"/>
      <c r="H231" s="29"/>
      <c r="I231" s="29"/>
      <c r="J231" s="29"/>
      <c r="K231" s="29"/>
      <c r="L231" s="30"/>
      <c r="M231" s="149"/>
      <c r="N231" s="150"/>
      <c r="O231" s="50"/>
      <c r="P231" s="50"/>
      <c r="Q231" s="50"/>
      <c r="R231" s="50"/>
      <c r="S231" s="50"/>
      <c r="T231" s="51"/>
      <c r="U231" s="29"/>
      <c r="V231" s="29"/>
      <c r="W231" s="29"/>
      <c r="X231" s="29"/>
      <c r="Y231" s="29"/>
      <c r="Z231" s="29"/>
      <c r="AA231" s="29"/>
      <c r="AB231" s="29"/>
      <c r="AC231" s="29"/>
      <c r="AD231" s="29"/>
      <c r="AE231" s="29"/>
      <c r="AT231" s="17" t="s">
        <v>142</v>
      </c>
      <c r="AU231" s="17" t="s">
        <v>83</v>
      </c>
    </row>
    <row r="232" spans="1:65" s="2" customFormat="1" ht="11.25">
      <c r="A232" s="29"/>
      <c r="B232" s="30"/>
      <c r="C232" s="29"/>
      <c r="D232" s="151" t="s">
        <v>144</v>
      </c>
      <c r="E232" s="29"/>
      <c r="F232" s="152" t="s">
        <v>356</v>
      </c>
      <c r="G232" s="29"/>
      <c r="H232" s="29"/>
      <c r="I232" s="29"/>
      <c r="J232" s="29"/>
      <c r="K232" s="29"/>
      <c r="L232" s="30"/>
      <c r="M232" s="149"/>
      <c r="N232" s="150"/>
      <c r="O232" s="50"/>
      <c r="P232" s="50"/>
      <c r="Q232" s="50"/>
      <c r="R232" s="50"/>
      <c r="S232" s="50"/>
      <c r="T232" s="51"/>
      <c r="U232" s="29"/>
      <c r="V232" s="29"/>
      <c r="W232" s="29"/>
      <c r="X232" s="29"/>
      <c r="Y232" s="29"/>
      <c r="Z232" s="29"/>
      <c r="AA232" s="29"/>
      <c r="AB232" s="29"/>
      <c r="AC232" s="29"/>
      <c r="AD232" s="29"/>
      <c r="AE232" s="29"/>
      <c r="AT232" s="17" t="s">
        <v>144</v>
      </c>
      <c r="AU232" s="17" t="s">
        <v>83</v>
      </c>
    </row>
    <row r="233" spans="1:65" s="13" customFormat="1" ht="11.25">
      <c r="B233" s="153"/>
      <c r="D233" s="147" t="s">
        <v>146</v>
      </c>
      <c r="E233" s="154" t="s">
        <v>3</v>
      </c>
      <c r="F233" s="155" t="s">
        <v>147</v>
      </c>
      <c r="H233" s="156">
        <v>73</v>
      </c>
      <c r="L233" s="153"/>
      <c r="M233" s="157"/>
      <c r="N233" s="158"/>
      <c r="O233" s="158"/>
      <c r="P233" s="158"/>
      <c r="Q233" s="158"/>
      <c r="R233" s="158"/>
      <c r="S233" s="158"/>
      <c r="T233" s="159"/>
      <c r="AT233" s="154" t="s">
        <v>146</v>
      </c>
      <c r="AU233" s="154" t="s">
        <v>83</v>
      </c>
      <c r="AV233" s="13" t="s">
        <v>83</v>
      </c>
      <c r="AW233" s="13" t="s">
        <v>33</v>
      </c>
      <c r="AX233" s="13" t="s">
        <v>73</v>
      </c>
      <c r="AY233" s="154" t="s">
        <v>132</v>
      </c>
    </row>
    <row r="234" spans="1:65" s="13" customFormat="1" ht="11.25">
      <c r="B234" s="153"/>
      <c r="D234" s="147" t="s">
        <v>146</v>
      </c>
      <c r="E234" s="154" t="s">
        <v>3</v>
      </c>
      <c r="F234" s="155" t="s">
        <v>148</v>
      </c>
      <c r="H234" s="156">
        <v>22.5</v>
      </c>
      <c r="L234" s="153"/>
      <c r="M234" s="157"/>
      <c r="N234" s="158"/>
      <c r="O234" s="158"/>
      <c r="P234" s="158"/>
      <c r="Q234" s="158"/>
      <c r="R234" s="158"/>
      <c r="S234" s="158"/>
      <c r="T234" s="159"/>
      <c r="AT234" s="154" t="s">
        <v>146</v>
      </c>
      <c r="AU234" s="154" t="s">
        <v>83</v>
      </c>
      <c r="AV234" s="13" t="s">
        <v>83</v>
      </c>
      <c r="AW234" s="13" t="s">
        <v>33</v>
      </c>
      <c r="AX234" s="13" t="s">
        <v>73</v>
      </c>
      <c r="AY234" s="154" t="s">
        <v>132</v>
      </c>
    </row>
    <row r="235" spans="1:65" s="13" customFormat="1" ht="11.25">
      <c r="B235" s="153"/>
      <c r="D235" s="147" t="s">
        <v>146</v>
      </c>
      <c r="E235" s="154" t="s">
        <v>3</v>
      </c>
      <c r="F235" s="155" t="s">
        <v>149</v>
      </c>
      <c r="H235" s="156">
        <v>6</v>
      </c>
      <c r="L235" s="153"/>
      <c r="M235" s="157"/>
      <c r="N235" s="158"/>
      <c r="O235" s="158"/>
      <c r="P235" s="158"/>
      <c r="Q235" s="158"/>
      <c r="R235" s="158"/>
      <c r="S235" s="158"/>
      <c r="T235" s="159"/>
      <c r="AT235" s="154" t="s">
        <v>146</v>
      </c>
      <c r="AU235" s="154" t="s">
        <v>83</v>
      </c>
      <c r="AV235" s="13" t="s">
        <v>83</v>
      </c>
      <c r="AW235" s="13" t="s">
        <v>33</v>
      </c>
      <c r="AX235" s="13" t="s">
        <v>73</v>
      </c>
      <c r="AY235" s="154" t="s">
        <v>132</v>
      </c>
    </row>
    <row r="236" spans="1:65" s="14" customFormat="1" ht="11.25">
      <c r="B236" s="160"/>
      <c r="D236" s="147" t="s">
        <v>146</v>
      </c>
      <c r="E236" s="161" t="s">
        <v>3</v>
      </c>
      <c r="F236" s="162" t="s">
        <v>156</v>
      </c>
      <c r="H236" s="163">
        <v>101.5</v>
      </c>
      <c r="L236" s="160"/>
      <c r="M236" s="164"/>
      <c r="N236" s="165"/>
      <c r="O236" s="165"/>
      <c r="P236" s="165"/>
      <c r="Q236" s="165"/>
      <c r="R236" s="165"/>
      <c r="S236" s="165"/>
      <c r="T236" s="166"/>
      <c r="AT236" s="161" t="s">
        <v>146</v>
      </c>
      <c r="AU236" s="161" t="s">
        <v>83</v>
      </c>
      <c r="AV236" s="14" t="s">
        <v>140</v>
      </c>
      <c r="AW236" s="14" t="s">
        <v>33</v>
      </c>
      <c r="AX236" s="14" t="s">
        <v>81</v>
      </c>
      <c r="AY236" s="161" t="s">
        <v>132</v>
      </c>
    </row>
    <row r="237" spans="1:65" s="2" customFormat="1" ht="16.5" customHeight="1">
      <c r="A237" s="29"/>
      <c r="B237" s="134"/>
      <c r="C237" s="135" t="s">
        <v>357</v>
      </c>
      <c r="D237" s="135" t="s">
        <v>135</v>
      </c>
      <c r="E237" s="136" t="s">
        <v>358</v>
      </c>
      <c r="F237" s="137" t="s">
        <v>359</v>
      </c>
      <c r="G237" s="138" t="s">
        <v>138</v>
      </c>
      <c r="H237" s="139">
        <v>73</v>
      </c>
      <c r="I237" s="231"/>
      <c r="J237" s="140">
        <f>ROUND(I237*H237,2)</f>
        <v>0</v>
      </c>
      <c r="K237" s="137" t="s">
        <v>139</v>
      </c>
      <c r="L237" s="30"/>
      <c r="M237" s="141" t="s">
        <v>3</v>
      </c>
      <c r="N237" s="142" t="s">
        <v>44</v>
      </c>
      <c r="O237" s="143">
        <v>0.255</v>
      </c>
      <c r="P237" s="143">
        <f>O237*H237</f>
        <v>18.615000000000002</v>
      </c>
      <c r="Q237" s="143">
        <v>0</v>
      </c>
      <c r="R237" s="143">
        <f>Q237*H237</f>
        <v>0</v>
      </c>
      <c r="S237" s="143">
        <v>3.0000000000000001E-3</v>
      </c>
      <c r="T237" s="144">
        <f>S237*H237</f>
        <v>0.219</v>
      </c>
      <c r="U237" s="29"/>
      <c r="V237" s="29"/>
      <c r="W237" s="29"/>
      <c r="X237" s="29"/>
      <c r="Y237" s="29"/>
      <c r="Z237" s="29"/>
      <c r="AA237" s="29"/>
      <c r="AB237" s="29"/>
      <c r="AC237" s="29"/>
      <c r="AD237" s="29"/>
      <c r="AE237" s="29"/>
      <c r="AR237" s="145" t="s">
        <v>163</v>
      </c>
      <c r="AT237" s="145" t="s">
        <v>135</v>
      </c>
      <c r="AU237" s="145" t="s">
        <v>83</v>
      </c>
      <c r="AY237" s="17" t="s">
        <v>132</v>
      </c>
      <c r="BE237" s="146">
        <f>IF(N237="základní",J237,0)</f>
        <v>0</v>
      </c>
      <c r="BF237" s="146">
        <f>IF(N237="snížená",J237,0)</f>
        <v>0</v>
      </c>
      <c r="BG237" s="146">
        <f>IF(N237="zákl. přenesená",J237,0)</f>
        <v>0</v>
      </c>
      <c r="BH237" s="146">
        <f>IF(N237="sníž. přenesená",J237,0)</f>
        <v>0</v>
      </c>
      <c r="BI237" s="146">
        <f>IF(N237="nulová",J237,0)</f>
        <v>0</v>
      </c>
      <c r="BJ237" s="17" t="s">
        <v>81</v>
      </c>
      <c r="BK237" s="146">
        <f>ROUND(I237*H237,2)</f>
        <v>0</v>
      </c>
      <c r="BL237" s="17" t="s">
        <v>163</v>
      </c>
      <c r="BM237" s="145" t="s">
        <v>360</v>
      </c>
    </row>
    <row r="238" spans="1:65" s="2" customFormat="1" ht="11.25">
      <c r="A238" s="29"/>
      <c r="B238" s="30"/>
      <c r="C238" s="29"/>
      <c r="D238" s="147" t="s">
        <v>142</v>
      </c>
      <c r="E238" s="29"/>
      <c r="F238" s="148" t="s">
        <v>361</v>
      </c>
      <c r="G238" s="29"/>
      <c r="H238" s="29"/>
      <c r="I238" s="29"/>
      <c r="J238" s="29"/>
      <c r="K238" s="29"/>
      <c r="L238" s="30"/>
      <c r="M238" s="149"/>
      <c r="N238" s="150"/>
      <c r="O238" s="50"/>
      <c r="P238" s="50"/>
      <c r="Q238" s="50"/>
      <c r="R238" s="50"/>
      <c r="S238" s="50"/>
      <c r="T238" s="51"/>
      <c r="U238" s="29"/>
      <c r="V238" s="29"/>
      <c r="W238" s="29"/>
      <c r="X238" s="29"/>
      <c r="Y238" s="29"/>
      <c r="Z238" s="29"/>
      <c r="AA238" s="29"/>
      <c r="AB238" s="29"/>
      <c r="AC238" s="29"/>
      <c r="AD238" s="29"/>
      <c r="AE238" s="29"/>
      <c r="AT238" s="17" t="s">
        <v>142</v>
      </c>
      <c r="AU238" s="17" t="s">
        <v>83</v>
      </c>
    </row>
    <row r="239" spans="1:65" s="2" customFormat="1" ht="11.25">
      <c r="A239" s="29"/>
      <c r="B239" s="30"/>
      <c r="C239" s="29"/>
      <c r="D239" s="151" t="s">
        <v>144</v>
      </c>
      <c r="E239" s="29"/>
      <c r="F239" s="152" t="s">
        <v>362</v>
      </c>
      <c r="G239" s="29"/>
      <c r="H239" s="29"/>
      <c r="I239" s="29"/>
      <c r="J239" s="29"/>
      <c r="K239" s="29"/>
      <c r="L239" s="30"/>
      <c r="M239" s="149"/>
      <c r="N239" s="150"/>
      <c r="O239" s="50"/>
      <c r="P239" s="50"/>
      <c r="Q239" s="50"/>
      <c r="R239" s="50"/>
      <c r="S239" s="50"/>
      <c r="T239" s="51"/>
      <c r="U239" s="29"/>
      <c r="V239" s="29"/>
      <c r="W239" s="29"/>
      <c r="X239" s="29"/>
      <c r="Y239" s="29"/>
      <c r="Z239" s="29"/>
      <c r="AA239" s="29"/>
      <c r="AB239" s="29"/>
      <c r="AC239" s="29"/>
      <c r="AD239" s="29"/>
      <c r="AE239" s="29"/>
      <c r="AT239" s="17" t="s">
        <v>144</v>
      </c>
      <c r="AU239" s="17" t="s">
        <v>83</v>
      </c>
    </row>
    <row r="240" spans="1:65" s="2" customFormat="1" ht="16.5" customHeight="1">
      <c r="A240" s="29"/>
      <c r="B240" s="134"/>
      <c r="C240" s="135" t="s">
        <v>363</v>
      </c>
      <c r="D240" s="135" t="s">
        <v>135</v>
      </c>
      <c r="E240" s="136" t="s">
        <v>364</v>
      </c>
      <c r="F240" s="137" t="s">
        <v>365</v>
      </c>
      <c r="G240" s="138" t="s">
        <v>138</v>
      </c>
      <c r="H240" s="139">
        <v>101.5</v>
      </c>
      <c r="I240" s="231"/>
      <c r="J240" s="140">
        <f>ROUND(I240*H240,2)</f>
        <v>0</v>
      </c>
      <c r="K240" s="137" t="s">
        <v>139</v>
      </c>
      <c r="L240" s="30"/>
      <c r="M240" s="141" t="s">
        <v>3</v>
      </c>
      <c r="N240" s="142" t="s">
        <v>44</v>
      </c>
      <c r="O240" s="143">
        <v>0.17799999999999999</v>
      </c>
      <c r="P240" s="143">
        <f>O240*H240</f>
        <v>18.067</v>
      </c>
      <c r="Q240" s="143">
        <v>6.9999999999999999E-4</v>
      </c>
      <c r="R240" s="143">
        <f>Q240*H240</f>
        <v>7.1050000000000002E-2</v>
      </c>
      <c r="S240" s="143">
        <v>0</v>
      </c>
      <c r="T240" s="144">
        <f>S240*H240</f>
        <v>0</v>
      </c>
      <c r="U240" s="29"/>
      <c r="V240" s="29"/>
      <c r="W240" s="29"/>
      <c r="X240" s="29"/>
      <c r="Y240" s="29"/>
      <c r="Z240" s="29"/>
      <c r="AA240" s="29"/>
      <c r="AB240" s="29"/>
      <c r="AC240" s="29"/>
      <c r="AD240" s="29"/>
      <c r="AE240" s="29"/>
      <c r="AR240" s="145" t="s">
        <v>163</v>
      </c>
      <c r="AT240" s="145" t="s">
        <v>135</v>
      </c>
      <c r="AU240" s="145" t="s">
        <v>83</v>
      </c>
      <c r="AY240" s="17" t="s">
        <v>132</v>
      </c>
      <c r="BE240" s="146">
        <f>IF(N240="základní",J240,0)</f>
        <v>0</v>
      </c>
      <c r="BF240" s="146">
        <f>IF(N240="snížená",J240,0)</f>
        <v>0</v>
      </c>
      <c r="BG240" s="146">
        <f>IF(N240="zákl. přenesená",J240,0)</f>
        <v>0</v>
      </c>
      <c r="BH240" s="146">
        <f>IF(N240="sníž. přenesená",J240,0)</f>
        <v>0</v>
      </c>
      <c r="BI240" s="146">
        <f>IF(N240="nulová",J240,0)</f>
        <v>0</v>
      </c>
      <c r="BJ240" s="17" t="s">
        <v>81</v>
      </c>
      <c r="BK240" s="146">
        <f>ROUND(I240*H240,2)</f>
        <v>0</v>
      </c>
      <c r="BL240" s="17" t="s">
        <v>163</v>
      </c>
      <c r="BM240" s="145" t="s">
        <v>366</v>
      </c>
    </row>
    <row r="241" spans="1:65" s="2" customFormat="1" ht="11.25">
      <c r="A241" s="29"/>
      <c r="B241" s="30"/>
      <c r="C241" s="29"/>
      <c r="D241" s="147" t="s">
        <v>142</v>
      </c>
      <c r="E241" s="29"/>
      <c r="F241" s="148" t="s">
        <v>367</v>
      </c>
      <c r="G241" s="29"/>
      <c r="H241" s="29"/>
      <c r="I241" s="29"/>
      <c r="J241" s="29"/>
      <c r="K241" s="29"/>
      <c r="L241" s="30"/>
      <c r="M241" s="149"/>
      <c r="N241" s="150"/>
      <c r="O241" s="50"/>
      <c r="P241" s="50"/>
      <c r="Q241" s="50"/>
      <c r="R241" s="50"/>
      <c r="S241" s="50"/>
      <c r="T241" s="51"/>
      <c r="U241" s="29"/>
      <c r="V241" s="29"/>
      <c r="W241" s="29"/>
      <c r="X241" s="29"/>
      <c r="Y241" s="29"/>
      <c r="Z241" s="29"/>
      <c r="AA241" s="29"/>
      <c r="AB241" s="29"/>
      <c r="AC241" s="29"/>
      <c r="AD241" s="29"/>
      <c r="AE241" s="29"/>
      <c r="AT241" s="17" t="s">
        <v>142</v>
      </c>
      <c r="AU241" s="17" t="s">
        <v>83</v>
      </c>
    </row>
    <row r="242" spans="1:65" s="2" customFormat="1" ht="11.25">
      <c r="A242" s="29"/>
      <c r="B242" s="30"/>
      <c r="C242" s="29"/>
      <c r="D242" s="151" t="s">
        <v>144</v>
      </c>
      <c r="E242" s="29"/>
      <c r="F242" s="152" t="s">
        <v>368</v>
      </c>
      <c r="G242" s="29"/>
      <c r="H242" s="29"/>
      <c r="I242" s="29"/>
      <c r="J242" s="29"/>
      <c r="K242" s="29"/>
      <c r="L242" s="30"/>
      <c r="M242" s="149"/>
      <c r="N242" s="150"/>
      <c r="O242" s="50"/>
      <c r="P242" s="50"/>
      <c r="Q242" s="50"/>
      <c r="R242" s="50"/>
      <c r="S242" s="50"/>
      <c r="T242" s="51"/>
      <c r="U242" s="29"/>
      <c r="V242" s="29"/>
      <c r="W242" s="29"/>
      <c r="X242" s="29"/>
      <c r="Y242" s="29"/>
      <c r="Z242" s="29"/>
      <c r="AA242" s="29"/>
      <c r="AB242" s="29"/>
      <c r="AC242" s="29"/>
      <c r="AD242" s="29"/>
      <c r="AE242" s="29"/>
      <c r="AT242" s="17" t="s">
        <v>144</v>
      </c>
      <c r="AU242" s="17" t="s">
        <v>83</v>
      </c>
    </row>
    <row r="243" spans="1:65" s="13" customFormat="1" ht="11.25">
      <c r="B243" s="153"/>
      <c r="D243" s="147" t="s">
        <v>146</v>
      </c>
      <c r="E243" s="154" t="s">
        <v>3</v>
      </c>
      <c r="F243" s="155" t="s">
        <v>147</v>
      </c>
      <c r="H243" s="156">
        <v>73</v>
      </c>
      <c r="L243" s="153"/>
      <c r="M243" s="157"/>
      <c r="N243" s="158"/>
      <c r="O243" s="158"/>
      <c r="P243" s="158"/>
      <c r="Q243" s="158"/>
      <c r="R243" s="158"/>
      <c r="S243" s="158"/>
      <c r="T243" s="159"/>
      <c r="AT243" s="154" t="s">
        <v>146</v>
      </c>
      <c r="AU243" s="154" t="s">
        <v>83</v>
      </c>
      <c r="AV243" s="13" t="s">
        <v>83</v>
      </c>
      <c r="AW243" s="13" t="s">
        <v>33</v>
      </c>
      <c r="AX243" s="13" t="s">
        <v>73</v>
      </c>
      <c r="AY243" s="154" t="s">
        <v>132</v>
      </c>
    </row>
    <row r="244" spans="1:65" s="13" customFormat="1" ht="11.25">
      <c r="B244" s="153"/>
      <c r="D244" s="147" t="s">
        <v>146</v>
      </c>
      <c r="E244" s="154" t="s">
        <v>3</v>
      </c>
      <c r="F244" s="155" t="s">
        <v>148</v>
      </c>
      <c r="H244" s="156">
        <v>22.5</v>
      </c>
      <c r="L244" s="153"/>
      <c r="M244" s="157"/>
      <c r="N244" s="158"/>
      <c r="O244" s="158"/>
      <c r="P244" s="158"/>
      <c r="Q244" s="158"/>
      <c r="R244" s="158"/>
      <c r="S244" s="158"/>
      <c r="T244" s="159"/>
      <c r="AT244" s="154" t="s">
        <v>146</v>
      </c>
      <c r="AU244" s="154" t="s">
        <v>83</v>
      </c>
      <c r="AV244" s="13" t="s">
        <v>83</v>
      </c>
      <c r="AW244" s="13" t="s">
        <v>33</v>
      </c>
      <c r="AX244" s="13" t="s">
        <v>73</v>
      </c>
      <c r="AY244" s="154" t="s">
        <v>132</v>
      </c>
    </row>
    <row r="245" spans="1:65" s="13" customFormat="1" ht="11.25">
      <c r="B245" s="153"/>
      <c r="D245" s="147" t="s">
        <v>146</v>
      </c>
      <c r="E245" s="154" t="s">
        <v>3</v>
      </c>
      <c r="F245" s="155" t="s">
        <v>149</v>
      </c>
      <c r="H245" s="156">
        <v>6</v>
      </c>
      <c r="L245" s="153"/>
      <c r="M245" s="157"/>
      <c r="N245" s="158"/>
      <c r="O245" s="158"/>
      <c r="P245" s="158"/>
      <c r="Q245" s="158"/>
      <c r="R245" s="158"/>
      <c r="S245" s="158"/>
      <c r="T245" s="159"/>
      <c r="AT245" s="154" t="s">
        <v>146</v>
      </c>
      <c r="AU245" s="154" t="s">
        <v>83</v>
      </c>
      <c r="AV245" s="13" t="s">
        <v>83</v>
      </c>
      <c r="AW245" s="13" t="s">
        <v>33</v>
      </c>
      <c r="AX245" s="13" t="s">
        <v>73</v>
      </c>
      <c r="AY245" s="154" t="s">
        <v>132</v>
      </c>
    </row>
    <row r="246" spans="1:65" s="14" customFormat="1" ht="11.25">
      <c r="B246" s="160"/>
      <c r="D246" s="147" t="s">
        <v>146</v>
      </c>
      <c r="E246" s="161" t="s">
        <v>3</v>
      </c>
      <c r="F246" s="162" t="s">
        <v>156</v>
      </c>
      <c r="H246" s="163">
        <v>101.5</v>
      </c>
      <c r="L246" s="160"/>
      <c r="M246" s="164"/>
      <c r="N246" s="165"/>
      <c r="O246" s="165"/>
      <c r="P246" s="165"/>
      <c r="Q246" s="165"/>
      <c r="R246" s="165"/>
      <c r="S246" s="165"/>
      <c r="T246" s="166"/>
      <c r="AT246" s="161" t="s">
        <v>146</v>
      </c>
      <c r="AU246" s="161" t="s">
        <v>83</v>
      </c>
      <c r="AV246" s="14" t="s">
        <v>140</v>
      </c>
      <c r="AW246" s="14" t="s">
        <v>33</v>
      </c>
      <c r="AX246" s="14" t="s">
        <v>81</v>
      </c>
      <c r="AY246" s="161" t="s">
        <v>132</v>
      </c>
    </row>
    <row r="247" spans="1:65" s="2" customFormat="1" ht="24.2" customHeight="1">
      <c r="A247" s="29"/>
      <c r="B247" s="134"/>
      <c r="C247" s="168" t="s">
        <v>369</v>
      </c>
      <c r="D247" s="168" t="s">
        <v>220</v>
      </c>
      <c r="E247" s="169" t="s">
        <v>370</v>
      </c>
      <c r="F247" s="170" t="s">
        <v>371</v>
      </c>
      <c r="G247" s="171" t="s">
        <v>138</v>
      </c>
      <c r="H247" s="172">
        <v>111.65</v>
      </c>
      <c r="I247" s="232"/>
      <c r="J247" s="173">
        <f>ROUND(I247*H247,2)</f>
        <v>0</v>
      </c>
      <c r="K247" s="170" t="s">
        <v>139</v>
      </c>
      <c r="L247" s="174"/>
      <c r="M247" s="175" t="s">
        <v>3</v>
      </c>
      <c r="N247" s="176" t="s">
        <v>44</v>
      </c>
      <c r="O247" s="143">
        <v>0</v>
      </c>
      <c r="P247" s="143">
        <f>O247*H247</f>
        <v>0</v>
      </c>
      <c r="Q247" s="143">
        <v>8.0000000000000002E-3</v>
      </c>
      <c r="R247" s="143">
        <f>Q247*H247</f>
        <v>0.8932000000000001</v>
      </c>
      <c r="S247" s="143">
        <v>0</v>
      </c>
      <c r="T247" s="144">
        <f>S247*H247</f>
        <v>0</v>
      </c>
      <c r="U247" s="29"/>
      <c r="V247" s="29"/>
      <c r="W247" s="29"/>
      <c r="X247" s="29"/>
      <c r="Y247" s="29"/>
      <c r="Z247" s="29"/>
      <c r="AA247" s="29"/>
      <c r="AB247" s="29"/>
      <c r="AC247" s="29"/>
      <c r="AD247" s="29"/>
      <c r="AE247" s="29"/>
      <c r="AR247" s="145" t="s">
        <v>223</v>
      </c>
      <c r="AT247" s="145" t="s">
        <v>220</v>
      </c>
      <c r="AU247" s="145" t="s">
        <v>83</v>
      </c>
      <c r="AY247" s="17" t="s">
        <v>132</v>
      </c>
      <c r="BE247" s="146">
        <f>IF(N247="základní",J247,0)</f>
        <v>0</v>
      </c>
      <c r="BF247" s="146">
        <f>IF(N247="snížená",J247,0)</f>
        <v>0</v>
      </c>
      <c r="BG247" s="146">
        <f>IF(N247="zákl. přenesená",J247,0)</f>
        <v>0</v>
      </c>
      <c r="BH247" s="146">
        <f>IF(N247="sníž. přenesená",J247,0)</f>
        <v>0</v>
      </c>
      <c r="BI247" s="146">
        <f>IF(N247="nulová",J247,0)</f>
        <v>0</v>
      </c>
      <c r="BJ247" s="17" t="s">
        <v>81</v>
      </c>
      <c r="BK247" s="146">
        <f>ROUND(I247*H247,2)</f>
        <v>0</v>
      </c>
      <c r="BL247" s="17" t="s">
        <v>163</v>
      </c>
      <c r="BM247" s="145" t="s">
        <v>372</v>
      </c>
    </row>
    <row r="248" spans="1:65" s="2" customFormat="1" ht="19.5">
      <c r="A248" s="29"/>
      <c r="B248" s="30"/>
      <c r="C248" s="29"/>
      <c r="D248" s="147" t="s">
        <v>142</v>
      </c>
      <c r="E248" s="29"/>
      <c r="F248" s="148" t="s">
        <v>371</v>
      </c>
      <c r="G248" s="29"/>
      <c r="H248" s="29"/>
      <c r="I248" s="29"/>
      <c r="J248" s="29"/>
      <c r="K248" s="29"/>
      <c r="L248" s="30"/>
      <c r="M248" s="149"/>
      <c r="N248" s="150"/>
      <c r="O248" s="50"/>
      <c r="P248" s="50"/>
      <c r="Q248" s="50"/>
      <c r="R248" s="50"/>
      <c r="S248" s="50"/>
      <c r="T248" s="51"/>
      <c r="U248" s="29"/>
      <c r="V248" s="29"/>
      <c r="W248" s="29"/>
      <c r="X248" s="29"/>
      <c r="Y248" s="29"/>
      <c r="Z248" s="29"/>
      <c r="AA248" s="29"/>
      <c r="AB248" s="29"/>
      <c r="AC248" s="29"/>
      <c r="AD248" s="29"/>
      <c r="AE248" s="29"/>
      <c r="AT248" s="17" t="s">
        <v>142</v>
      </c>
      <c r="AU248" s="17" t="s">
        <v>83</v>
      </c>
    </row>
    <row r="249" spans="1:65" s="2" customFormat="1" ht="19.5">
      <c r="A249" s="29"/>
      <c r="B249" s="30"/>
      <c r="C249" s="29"/>
      <c r="D249" s="147" t="s">
        <v>181</v>
      </c>
      <c r="E249" s="29"/>
      <c r="F249" s="167" t="s">
        <v>373</v>
      </c>
      <c r="G249" s="29"/>
      <c r="H249" s="29"/>
      <c r="I249" s="29"/>
      <c r="J249" s="29"/>
      <c r="K249" s="29"/>
      <c r="L249" s="30"/>
      <c r="M249" s="149"/>
      <c r="N249" s="150"/>
      <c r="O249" s="50"/>
      <c r="P249" s="50"/>
      <c r="Q249" s="50"/>
      <c r="R249" s="50"/>
      <c r="S249" s="50"/>
      <c r="T249" s="51"/>
      <c r="U249" s="29"/>
      <c r="V249" s="29"/>
      <c r="W249" s="29"/>
      <c r="X249" s="29"/>
      <c r="Y249" s="29"/>
      <c r="Z249" s="29"/>
      <c r="AA249" s="29"/>
      <c r="AB249" s="29"/>
      <c r="AC249" s="29"/>
      <c r="AD249" s="29"/>
      <c r="AE249" s="29"/>
      <c r="AT249" s="17" t="s">
        <v>181</v>
      </c>
      <c r="AU249" s="17" t="s">
        <v>83</v>
      </c>
    </row>
    <row r="250" spans="1:65" s="13" customFormat="1" ht="11.25">
      <c r="B250" s="153"/>
      <c r="D250" s="147" t="s">
        <v>146</v>
      </c>
      <c r="F250" s="155" t="s">
        <v>374</v>
      </c>
      <c r="H250" s="156">
        <v>111.65</v>
      </c>
      <c r="L250" s="153"/>
      <c r="M250" s="157"/>
      <c r="N250" s="158"/>
      <c r="O250" s="158"/>
      <c r="P250" s="158"/>
      <c r="Q250" s="158"/>
      <c r="R250" s="158"/>
      <c r="S250" s="158"/>
      <c r="T250" s="159"/>
      <c r="AT250" s="154" t="s">
        <v>146</v>
      </c>
      <c r="AU250" s="154" t="s">
        <v>83</v>
      </c>
      <c r="AV250" s="13" t="s">
        <v>83</v>
      </c>
      <c r="AW250" s="13" t="s">
        <v>4</v>
      </c>
      <c r="AX250" s="13" t="s">
        <v>81</v>
      </c>
      <c r="AY250" s="154" t="s">
        <v>132</v>
      </c>
    </row>
    <row r="251" spans="1:65" s="2" customFormat="1" ht="16.5" customHeight="1">
      <c r="A251" s="29"/>
      <c r="B251" s="134"/>
      <c r="C251" s="135" t="s">
        <v>375</v>
      </c>
      <c r="D251" s="135" t="s">
        <v>135</v>
      </c>
      <c r="E251" s="136" t="s">
        <v>376</v>
      </c>
      <c r="F251" s="137" t="s">
        <v>377</v>
      </c>
      <c r="G251" s="138" t="s">
        <v>378</v>
      </c>
      <c r="H251" s="139">
        <v>7.6</v>
      </c>
      <c r="I251" s="231"/>
      <c r="J251" s="140">
        <f>ROUND(I251*H251,2)</f>
        <v>0</v>
      </c>
      <c r="K251" s="137" t="s">
        <v>139</v>
      </c>
      <c r="L251" s="30"/>
      <c r="M251" s="141" t="s">
        <v>3</v>
      </c>
      <c r="N251" s="142" t="s">
        <v>44</v>
      </c>
      <c r="O251" s="143">
        <v>0.26400000000000001</v>
      </c>
      <c r="P251" s="143">
        <f>O251*H251</f>
        <v>2.0064000000000002</v>
      </c>
      <c r="Q251" s="143">
        <v>0</v>
      </c>
      <c r="R251" s="143">
        <f>Q251*H251</f>
        <v>0</v>
      </c>
      <c r="S251" s="143">
        <v>0</v>
      </c>
      <c r="T251" s="144">
        <f>S251*H251</f>
        <v>0</v>
      </c>
      <c r="U251" s="29"/>
      <c r="V251" s="29"/>
      <c r="W251" s="29"/>
      <c r="X251" s="29"/>
      <c r="Y251" s="29"/>
      <c r="Z251" s="29"/>
      <c r="AA251" s="29"/>
      <c r="AB251" s="29"/>
      <c r="AC251" s="29"/>
      <c r="AD251" s="29"/>
      <c r="AE251" s="29"/>
      <c r="AR251" s="145" t="s">
        <v>163</v>
      </c>
      <c r="AT251" s="145" t="s">
        <v>135</v>
      </c>
      <c r="AU251" s="145" t="s">
        <v>83</v>
      </c>
      <c r="AY251" s="17" t="s">
        <v>132</v>
      </c>
      <c r="BE251" s="146">
        <f>IF(N251="základní",J251,0)</f>
        <v>0</v>
      </c>
      <c r="BF251" s="146">
        <f>IF(N251="snížená",J251,0)</f>
        <v>0</v>
      </c>
      <c r="BG251" s="146">
        <f>IF(N251="zákl. přenesená",J251,0)</f>
        <v>0</v>
      </c>
      <c r="BH251" s="146">
        <f>IF(N251="sníž. přenesená",J251,0)</f>
        <v>0</v>
      </c>
      <c r="BI251" s="146">
        <f>IF(N251="nulová",J251,0)</f>
        <v>0</v>
      </c>
      <c r="BJ251" s="17" t="s">
        <v>81</v>
      </c>
      <c r="BK251" s="146">
        <f>ROUND(I251*H251,2)</f>
        <v>0</v>
      </c>
      <c r="BL251" s="17" t="s">
        <v>163</v>
      </c>
      <c r="BM251" s="145" t="s">
        <v>379</v>
      </c>
    </row>
    <row r="252" spans="1:65" s="2" customFormat="1" ht="11.25">
      <c r="A252" s="29"/>
      <c r="B252" s="30"/>
      <c r="C252" s="29"/>
      <c r="D252" s="147" t="s">
        <v>142</v>
      </c>
      <c r="E252" s="29"/>
      <c r="F252" s="148" t="s">
        <v>380</v>
      </c>
      <c r="G252" s="29"/>
      <c r="H252" s="29"/>
      <c r="I252" s="29"/>
      <c r="J252" s="29"/>
      <c r="K252" s="29"/>
      <c r="L252" s="30"/>
      <c r="M252" s="149"/>
      <c r="N252" s="150"/>
      <c r="O252" s="50"/>
      <c r="P252" s="50"/>
      <c r="Q252" s="50"/>
      <c r="R252" s="50"/>
      <c r="S252" s="50"/>
      <c r="T252" s="51"/>
      <c r="U252" s="29"/>
      <c r="V252" s="29"/>
      <c r="W252" s="29"/>
      <c r="X252" s="29"/>
      <c r="Y252" s="29"/>
      <c r="Z252" s="29"/>
      <c r="AA252" s="29"/>
      <c r="AB252" s="29"/>
      <c r="AC252" s="29"/>
      <c r="AD252" s="29"/>
      <c r="AE252" s="29"/>
      <c r="AT252" s="17" t="s">
        <v>142</v>
      </c>
      <c r="AU252" s="17" t="s">
        <v>83</v>
      </c>
    </row>
    <row r="253" spans="1:65" s="2" customFormat="1" ht="11.25">
      <c r="A253" s="29"/>
      <c r="B253" s="30"/>
      <c r="C253" s="29"/>
      <c r="D253" s="151" t="s">
        <v>144</v>
      </c>
      <c r="E253" s="29"/>
      <c r="F253" s="152" t="s">
        <v>381</v>
      </c>
      <c r="G253" s="29"/>
      <c r="H253" s="29"/>
      <c r="I253" s="29"/>
      <c r="J253" s="29"/>
      <c r="K253" s="29"/>
      <c r="L253" s="30"/>
      <c r="M253" s="149"/>
      <c r="N253" s="150"/>
      <c r="O253" s="50"/>
      <c r="P253" s="50"/>
      <c r="Q253" s="50"/>
      <c r="R253" s="50"/>
      <c r="S253" s="50"/>
      <c r="T253" s="51"/>
      <c r="U253" s="29"/>
      <c r="V253" s="29"/>
      <c r="W253" s="29"/>
      <c r="X253" s="29"/>
      <c r="Y253" s="29"/>
      <c r="Z253" s="29"/>
      <c r="AA253" s="29"/>
      <c r="AB253" s="29"/>
      <c r="AC253" s="29"/>
      <c r="AD253" s="29"/>
      <c r="AE253" s="29"/>
      <c r="AT253" s="17" t="s">
        <v>144</v>
      </c>
      <c r="AU253" s="17" t="s">
        <v>83</v>
      </c>
    </row>
    <row r="254" spans="1:65" s="13" customFormat="1" ht="11.25">
      <c r="B254" s="153"/>
      <c r="D254" s="147" t="s">
        <v>146</v>
      </c>
      <c r="E254" s="154" t="s">
        <v>3</v>
      </c>
      <c r="F254" s="155" t="s">
        <v>382</v>
      </c>
      <c r="H254" s="156">
        <v>7.6</v>
      </c>
      <c r="L254" s="153"/>
      <c r="M254" s="157"/>
      <c r="N254" s="158"/>
      <c r="O254" s="158"/>
      <c r="P254" s="158"/>
      <c r="Q254" s="158"/>
      <c r="R254" s="158"/>
      <c r="S254" s="158"/>
      <c r="T254" s="159"/>
      <c r="AT254" s="154" t="s">
        <v>146</v>
      </c>
      <c r="AU254" s="154" t="s">
        <v>83</v>
      </c>
      <c r="AV254" s="13" t="s">
        <v>83</v>
      </c>
      <c r="AW254" s="13" t="s">
        <v>33</v>
      </c>
      <c r="AX254" s="13" t="s">
        <v>81</v>
      </c>
      <c r="AY254" s="154" t="s">
        <v>132</v>
      </c>
    </row>
    <row r="255" spans="1:65" s="2" customFormat="1" ht="16.5" customHeight="1">
      <c r="A255" s="29"/>
      <c r="B255" s="134"/>
      <c r="C255" s="168" t="s">
        <v>383</v>
      </c>
      <c r="D255" s="168" t="s">
        <v>220</v>
      </c>
      <c r="E255" s="169" t="s">
        <v>384</v>
      </c>
      <c r="F255" s="170" t="s">
        <v>385</v>
      </c>
      <c r="G255" s="171" t="s">
        <v>378</v>
      </c>
      <c r="H255" s="172">
        <v>7.7519999999999998</v>
      </c>
      <c r="I255" s="232"/>
      <c r="J255" s="173">
        <f>ROUND(I255*H255,2)</f>
        <v>0</v>
      </c>
      <c r="K255" s="170" t="s">
        <v>139</v>
      </c>
      <c r="L255" s="174"/>
      <c r="M255" s="175" t="s">
        <v>3</v>
      </c>
      <c r="N255" s="176" t="s">
        <v>44</v>
      </c>
      <c r="O255" s="143">
        <v>0</v>
      </c>
      <c r="P255" s="143">
        <f>O255*H255</f>
        <v>0</v>
      </c>
      <c r="Q255" s="143">
        <v>2.0000000000000001E-4</v>
      </c>
      <c r="R255" s="143">
        <f>Q255*H255</f>
        <v>1.5504E-3</v>
      </c>
      <c r="S255" s="143">
        <v>0</v>
      </c>
      <c r="T255" s="144">
        <f>S255*H255</f>
        <v>0</v>
      </c>
      <c r="U255" s="29"/>
      <c r="V255" s="29"/>
      <c r="W255" s="29"/>
      <c r="X255" s="29"/>
      <c r="Y255" s="29"/>
      <c r="Z255" s="29"/>
      <c r="AA255" s="29"/>
      <c r="AB255" s="29"/>
      <c r="AC255" s="29"/>
      <c r="AD255" s="29"/>
      <c r="AE255" s="29"/>
      <c r="AR255" s="145" t="s">
        <v>223</v>
      </c>
      <c r="AT255" s="145" t="s">
        <v>220</v>
      </c>
      <c r="AU255" s="145" t="s">
        <v>83</v>
      </c>
      <c r="AY255" s="17" t="s">
        <v>132</v>
      </c>
      <c r="BE255" s="146">
        <f>IF(N255="základní",J255,0)</f>
        <v>0</v>
      </c>
      <c r="BF255" s="146">
        <f>IF(N255="snížená",J255,0)</f>
        <v>0</v>
      </c>
      <c r="BG255" s="146">
        <f>IF(N255="zákl. přenesená",J255,0)</f>
        <v>0</v>
      </c>
      <c r="BH255" s="146">
        <f>IF(N255="sníž. přenesená",J255,0)</f>
        <v>0</v>
      </c>
      <c r="BI255" s="146">
        <f>IF(N255="nulová",J255,0)</f>
        <v>0</v>
      </c>
      <c r="BJ255" s="17" t="s">
        <v>81</v>
      </c>
      <c r="BK255" s="146">
        <f>ROUND(I255*H255,2)</f>
        <v>0</v>
      </c>
      <c r="BL255" s="17" t="s">
        <v>163</v>
      </c>
      <c r="BM255" s="145" t="s">
        <v>386</v>
      </c>
    </row>
    <row r="256" spans="1:65" s="2" customFormat="1" ht="11.25">
      <c r="A256" s="29"/>
      <c r="B256" s="30"/>
      <c r="C256" s="29"/>
      <c r="D256" s="147" t="s">
        <v>142</v>
      </c>
      <c r="E256" s="29"/>
      <c r="F256" s="148" t="s">
        <v>385</v>
      </c>
      <c r="G256" s="29"/>
      <c r="H256" s="29"/>
      <c r="I256" s="29"/>
      <c r="J256" s="29"/>
      <c r="K256" s="29"/>
      <c r="L256" s="30"/>
      <c r="M256" s="149"/>
      <c r="N256" s="150"/>
      <c r="O256" s="50"/>
      <c r="P256" s="50"/>
      <c r="Q256" s="50"/>
      <c r="R256" s="50"/>
      <c r="S256" s="50"/>
      <c r="T256" s="51"/>
      <c r="U256" s="29"/>
      <c r="V256" s="29"/>
      <c r="W256" s="29"/>
      <c r="X256" s="29"/>
      <c r="Y256" s="29"/>
      <c r="Z256" s="29"/>
      <c r="AA256" s="29"/>
      <c r="AB256" s="29"/>
      <c r="AC256" s="29"/>
      <c r="AD256" s="29"/>
      <c r="AE256" s="29"/>
      <c r="AT256" s="17" t="s">
        <v>142</v>
      </c>
      <c r="AU256" s="17" t="s">
        <v>83</v>
      </c>
    </row>
    <row r="257" spans="1:65" s="13" customFormat="1" ht="11.25">
      <c r="B257" s="153"/>
      <c r="D257" s="147" t="s">
        <v>146</v>
      </c>
      <c r="F257" s="155" t="s">
        <v>387</v>
      </c>
      <c r="H257" s="156">
        <v>7.7519999999999998</v>
      </c>
      <c r="L257" s="153"/>
      <c r="M257" s="157"/>
      <c r="N257" s="158"/>
      <c r="O257" s="158"/>
      <c r="P257" s="158"/>
      <c r="Q257" s="158"/>
      <c r="R257" s="158"/>
      <c r="S257" s="158"/>
      <c r="T257" s="159"/>
      <c r="AT257" s="154" t="s">
        <v>146</v>
      </c>
      <c r="AU257" s="154" t="s">
        <v>83</v>
      </c>
      <c r="AV257" s="13" t="s">
        <v>83</v>
      </c>
      <c r="AW257" s="13" t="s">
        <v>4</v>
      </c>
      <c r="AX257" s="13" t="s">
        <v>81</v>
      </c>
      <c r="AY257" s="154" t="s">
        <v>132</v>
      </c>
    </row>
    <row r="258" spans="1:65" s="2" customFormat="1" ht="16.5" customHeight="1">
      <c r="A258" s="29"/>
      <c r="B258" s="134"/>
      <c r="C258" s="135" t="s">
        <v>388</v>
      </c>
      <c r="D258" s="135" t="s">
        <v>135</v>
      </c>
      <c r="E258" s="136" t="s">
        <v>389</v>
      </c>
      <c r="F258" s="137" t="s">
        <v>390</v>
      </c>
      <c r="G258" s="138" t="s">
        <v>169</v>
      </c>
      <c r="H258" s="139">
        <f>(J255+J251+J247+J240+J237+J230+J227)/100</f>
        <v>0</v>
      </c>
      <c r="I258" s="231"/>
      <c r="J258" s="140">
        <f>ROUND(I258*H258,2)</f>
        <v>0</v>
      </c>
      <c r="K258" s="137" t="s">
        <v>139</v>
      </c>
      <c r="L258" s="30"/>
      <c r="M258" s="141" t="s">
        <v>3</v>
      </c>
      <c r="N258" s="142" t="s">
        <v>44</v>
      </c>
      <c r="O258" s="143">
        <v>0</v>
      </c>
      <c r="P258" s="143">
        <f>O258*H258</f>
        <v>0</v>
      </c>
      <c r="Q258" s="143">
        <v>0</v>
      </c>
      <c r="R258" s="143">
        <f>Q258*H258</f>
        <v>0</v>
      </c>
      <c r="S258" s="143">
        <v>0</v>
      </c>
      <c r="T258" s="144">
        <f>S258*H258</f>
        <v>0</v>
      </c>
      <c r="U258" s="29"/>
      <c r="V258" s="29"/>
      <c r="W258" s="29"/>
      <c r="X258" s="29"/>
      <c r="Y258" s="29"/>
      <c r="Z258" s="29"/>
      <c r="AA258" s="29"/>
      <c r="AB258" s="29"/>
      <c r="AC258" s="29"/>
      <c r="AD258" s="29"/>
      <c r="AE258" s="29"/>
      <c r="AR258" s="145" t="s">
        <v>163</v>
      </c>
      <c r="AT258" s="145" t="s">
        <v>135</v>
      </c>
      <c r="AU258" s="145" t="s">
        <v>83</v>
      </c>
      <c r="AY258" s="17" t="s">
        <v>132</v>
      </c>
      <c r="BE258" s="146">
        <f>IF(N258="základní",J258,0)</f>
        <v>0</v>
      </c>
      <c r="BF258" s="146">
        <f>IF(N258="snížená",J258,0)</f>
        <v>0</v>
      </c>
      <c r="BG258" s="146">
        <f>IF(N258="zákl. přenesená",J258,0)</f>
        <v>0</v>
      </c>
      <c r="BH258" s="146">
        <f>IF(N258="sníž. přenesená",J258,0)</f>
        <v>0</v>
      </c>
      <c r="BI258" s="146">
        <f>IF(N258="nulová",J258,0)</f>
        <v>0</v>
      </c>
      <c r="BJ258" s="17" t="s">
        <v>81</v>
      </c>
      <c r="BK258" s="146">
        <f>ROUND(I258*H258,2)</f>
        <v>0</v>
      </c>
      <c r="BL258" s="17" t="s">
        <v>163</v>
      </c>
      <c r="BM258" s="145" t="s">
        <v>391</v>
      </c>
    </row>
    <row r="259" spans="1:65" s="2" customFormat="1" ht="19.5">
      <c r="A259" s="29"/>
      <c r="B259" s="30"/>
      <c r="C259" s="29"/>
      <c r="D259" s="147" t="s">
        <v>142</v>
      </c>
      <c r="E259" s="29"/>
      <c r="F259" s="148" t="s">
        <v>392</v>
      </c>
      <c r="G259" s="29"/>
      <c r="H259" s="29"/>
      <c r="I259" s="29"/>
      <c r="J259" s="29"/>
      <c r="K259" s="29"/>
      <c r="L259" s="30"/>
      <c r="M259" s="149"/>
      <c r="N259" s="150"/>
      <c r="O259" s="50"/>
      <c r="P259" s="50"/>
      <c r="Q259" s="50"/>
      <c r="R259" s="50"/>
      <c r="S259" s="50"/>
      <c r="T259" s="51"/>
      <c r="U259" s="29"/>
      <c r="V259" s="29"/>
      <c r="W259" s="29"/>
      <c r="X259" s="29"/>
      <c r="Y259" s="29"/>
      <c r="Z259" s="29"/>
      <c r="AA259" s="29"/>
      <c r="AB259" s="29"/>
      <c r="AC259" s="29"/>
      <c r="AD259" s="29"/>
      <c r="AE259" s="29"/>
      <c r="AT259" s="17" t="s">
        <v>142</v>
      </c>
      <c r="AU259" s="17" t="s">
        <v>83</v>
      </c>
    </row>
    <row r="260" spans="1:65" s="2" customFormat="1" ht="11.25">
      <c r="A260" s="29"/>
      <c r="B260" s="30"/>
      <c r="C260" s="29"/>
      <c r="D260" s="151" t="s">
        <v>144</v>
      </c>
      <c r="E260" s="29"/>
      <c r="F260" s="152" t="s">
        <v>393</v>
      </c>
      <c r="G260" s="29"/>
      <c r="H260" s="29"/>
      <c r="I260" s="29"/>
      <c r="J260" s="29"/>
      <c r="K260" s="29"/>
      <c r="L260" s="30"/>
      <c r="M260" s="149"/>
      <c r="N260" s="150"/>
      <c r="O260" s="50"/>
      <c r="P260" s="50"/>
      <c r="Q260" s="50"/>
      <c r="R260" s="50"/>
      <c r="S260" s="50"/>
      <c r="T260" s="51"/>
      <c r="U260" s="29"/>
      <c r="V260" s="29"/>
      <c r="W260" s="29"/>
      <c r="X260" s="29"/>
      <c r="Y260" s="29"/>
      <c r="Z260" s="29"/>
      <c r="AA260" s="29"/>
      <c r="AB260" s="29"/>
      <c r="AC260" s="29"/>
      <c r="AD260" s="29"/>
      <c r="AE260" s="29"/>
      <c r="AT260" s="17" t="s">
        <v>144</v>
      </c>
      <c r="AU260" s="17" t="s">
        <v>83</v>
      </c>
    </row>
    <row r="261" spans="1:65" s="2" customFormat="1" ht="16.5" customHeight="1">
      <c r="A261" s="29"/>
      <c r="B261" s="134"/>
      <c r="C261" s="135" t="s">
        <v>394</v>
      </c>
      <c r="D261" s="135" t="s">
        <v>135</v>
      </c>
      <c r="E261" s="136" t="s">
        <v>395</v>
      </c>
      <c r="F261" s="137" t="s">
        <v>396</v>
      </c>
      <c r="G261" s="138" t="s">
        <v>169</v>
      </c>
      <c r="H261" s="139">
        <f>H258</f>
        <v>0</v>
      </c>
      <c r="I261" s="231"/>
      <c r="J261" s="140">
        <f>ROUND(I261*H261,2)</f>
        <v>0</v>
      </c>
      <c r="K261" s="137" t="s">
        <v>139</v>
      </c>
      <c r="L261" s="30"/>
      <c r="M261" s="141" t="s">
        <v>3</v>
      </c>
      <c r="N261" s="142" t="s">
        <v>44</v>
      </c>
      <c r="O261" s="143">
        <v>0</v>
      </c>
      <c r="P261" s="143">
        <f>O261*H261</f>
        <v>0</v>
      </c>
      <c r="Q261" s="143">
        <v>0</v>
      </c>
      <c r="R261" s="143">
        <f>Q261*H261</f>
        <v>0</v>
      </c>
      <c r="S261" s="143">
        <v>0</v>
      </c>
      <c r="T261" s="144">
        <f>S261*H261</f>
        <v>0</v>
      </c>
      <c r="U261" s="29"/>
      <c r="V261" s="29"/>
      <c r="W261" s="29"/>
      <c r="X261" s="29"/>
      <c r="Y261" s="29"/>
      <c r="Z261" s="29"/>
      <c r="AA261" s="29"/>
      <c r="AB261" s="29"/>
      <c r="AC261" s="29"/>
      <c r="AD261" s="29"/>
      <c r="AE261" s="29"/>
      <c r="AR261" s="145" t="s">
        <v>163</v>
      </c>
      <c r="AT261" s="145" t="s">
        <v>135</v>
      </c>
      <c r="AU261" s="145" t="s">
        <v>83</v>
      </c>
      <c r="AY261" s="17" t="s">
        <v>132</v>
      </c>
      <c r="BE261" s="146">
        <f>IF(N261="základní",J261,0)</f>
        <v>0</v>
      </c>
      <c r="BF261" s="146">
        <f>IF(N261="snížená",J261,0)</f>
        <v>0</v>
      </c>
      <c r="BG261" s="146">
        <f>IF(N261="zákl. přenesená",J261,0)</f>
        <v>0</v>
      </c>
      <c r="BH261" s="146">
        <f>IF(N261="sníž. přenesená",J261,0)</f>
        <v>0</v>
      </c>
      <c r="BI261" s="146">
        <f>IF(N261="nulová",J261,0)</f>
        <v>0</v>
      </c>
      <c r="BJ261" s="17" t="s">
        <v>81</v>
      </c>
      <c r="BK261" s="146">
        <f>ROUND(I261*H261,2)</f>
        <v>0</v>
      </c>
      <c r="BL261" s="17" t="s">
        <v>163</v>
      </c>
      <c r="BM261" s="145" t="s">
        <v>397</v>
      </c>
    </row>
    <row r="262" spans="1:65" s="2" customFormat="1" ht="19.5">
      <c r="A262" s="29"/>
      <c r="B262" s="30"/>
      <c r="C262" s="29"/>
      <c r="D262" s="147" t="s">
        <v>142</v>
      </c>
      <c r="E262" s="29"/>
      <c r="F262" s="148" t="s">
        <v>398</v>
      </c>
      <c r="G262" s="29"/>
      <c r="H262" s="29"/>
      <c r="I262" s="29"/>
      <c r="J262" s="29"/>
      <c r="K262" s="29"/>
      <c r="L262" s="30"/>
      <c r="M262" s="149"/>
      <c r="N262" s="150"/>
      <c r="O262" s="50"/>
      <c r="P262" s="50"/>
      <c r="Q262" s="50"/>
      <c r="R262" s="50"/>
      <c r="S262" s="50"/>
      <c r="T262" s="51"/>
      <c r="U262" s="29"/>
      <c r="V262" s="29"/>
      <c r="W262" s="29"/>
      <c r="X262" s="29"/>
      <c r="Y262" s="29"/>
      <c r="Z262" s="29"/>
      <c r="AA262" s="29"/>
      <c r="AB262" s="29"/>
      <c r="AC262" s="29"/>
      <c r="AD262" s="29"/>
      <c r="AE262" s="29"/>
      <c r="AT262" s="17" t="s">
        <v>142</v>
      </c>
      <c r="AU262" s="17" t="s">
        <v>83</v>
      </c>
    </row>
    <row r="263" spans="1:65" s="2" customFormat="1" ht="11.25">
      <c r="A263" s="29"/>
      <c r="B263" s="30"/>
      <c r="C263" s="29"/>
      <c r="D263" s="151" t="s">
        <v>144</v>
      </c>
      <c r="E263" s="29"/>
      <c r="F263" s="152" t="s">
        <v>399</v>
      </c>
      <c r="G263" s="29"/>
      <c r="H263" s="29"/>
      <c r="I263" s="29"/>
      <c r="J263" s="29"/>
      <c r="K263" s="29"/>
      <c r="L263" s="30"/>
      <c r="M263" s="149"/>
      <c r="N263" s="150"/>
      <c r="O263" s="50"/>
      <c r="P263" s="50"/>
      <c r="Q263" s="50"/>
      <c r="R263" s="50"/>
      <c r="S263" s="50"/>
      <c r="T263" s="51"/>
      <c r="U263" s="29"/>
      <c r="V263" s="29"/>
      <c r="W263" s="29"/>
      <c r="X263" s="29"/>
      <c r="Y263" s="29"/>
      <c r="Z263" s="29"/>
      <c r="AA263" s="29"/>
      <c r="AB263" s="29"/>
      <c r="AC263" s="29"/>
      <c r="AD263" s="29"/>
      <c r="AE263" s="29"/>
      <c r="AT263" s="17" t="s">
        <v>144</v>
      </c>
      <c r="AU263" s="17" t="s">
        <v>83</v>
      </c>
    </row>
    <row r="264" spans="1:65" s="12" customFormat="1" ht="22.9" customHeight="1">
      <c r="B264" s="122"/>
      <c r="D264" s="123" t="s">
        <v>72</v>
      </c>
      <c r="E264" s="132" t="s">
        <v>400</v>
      </c>
      <c r="F264" s="132" t="s">
        <v>401</v>
      </c>
      <c r="J264" s="133">
        <f>BK264</f>
        <v>0</v>
      </c>
      <c r="L264" s="122"/>
      <c r="M264" s="126"/>
      <c r="N264" s="127"/>
      <c r="O264" s="127"/>
      <c r="P264" s="128">
        <f>SUM(P265:P297)</f>
        <v>178.89481499999999</v>
      </c>
      <c r="Q264" s="127"/>
      <c r="R264" s="128">
        <f>SUM(R265:R297)</f>
        <v>0.41848423599999995</v>
      </c>
      <c r="S264" s="127"/>
      <c r="T264" s="129">
        <f>SUM(T265:T297)</f>
        <v>0</v>
      </c>
      <c r="AR264" s="123" t="s">
        <v>83</v>
      </c>
      <c r="AT264" s="130" t="s">
        <v>72</v>
      </c>
      <c r="AU264" s="130" t="s">
        <v>81</v>
      </c>
      <c r="AY264" s="123" t="s">
        <v>132</v>
      </c>
      <c r="BK264" s="131">
        <f>SUM(BK265:BK297)</f>
        <v>0</v>
      </c>
    </row>
    <row r="265" spans="1:65" s="2" customFormat="1" ht="21.75" customHeight="1">
      <c r="A265" s="29"/>
      <c r="B265" s="134"/>
      <c r="C265" s="135" t="s">
        <v>402</v>
      </c>
      <c r="D265" s="135" t="s">
        <v>135</v>
      </c>
      <c r="E265" s="136" t="s">
        <v>403</v>
      </c>
      <c r="F265" s="137" t="s">
        <v>404</v>
      </c>
      <c r="G265" s="138" t="s">
        <v>138</v>
      </c>
      <c r="H265" s="139">
        <v>1611.665</v>
      </c>
      <c r="I265" s="231"/>
      <c r="J265" s="140">
        <f>ROUND(I265*H265,2)</f>
        <v>0</v>
      </c>
      <c r="K265" s="137" t="s">
        <v>405</v>
      </c>
      <c r="L265" s="30"/>
      <c r="M265" s="141" t="s">
        <v>3</v>
      </c>
      <c r="N265" s="142" t="s">
        <v>44</v>
      </c>
      <c r="O265" s="143">
        <v>0.111</v>
      </c>
      <c r="P265" s="143">
        <f>O265*H265</f>
        <v>178.89481499999999</v>
      </c>
      <c r="Q265" s="143">
        <v>2.5839999999999999E-4</v>
      </c>
      <c r="R265" s="143">
        <f>Q265*H265</f>
        <v>0.41645423599999998</v>
      </c>
      <c r="S265" s="143">
        <v>0</v>
      </c>
      <c r="T265" s="144">
        <f>S265*H265</f>
        <v>0</v>
      </c>
      <c r="U265" s="29"/>
      <c r="V265" s="29"/>
      <c r="W265" s="29"/>
      <c r="X265" s="29"/>
      <c r="Y265" s="29"/>
      <c r="Z265" s="29"/>
      <c r="AA265" s="29"/>
      <c r="AB265" s="29"/>
      <c r="AC265" s="29"/>
      <c r="AD265" s="29"/>
      <c r="AE265" s="29"/>
      <c r="AR265" s="145" t="s">
        <v>163</v>
      </c>
      <c r="AT265" s="145" t="s">
        <v>135</v>
      </c>
      <c r="AU265" s="145" t="s">
        <v>83</v>
      </c>
      <c r="AY265" s="17" t="s">
        <v>132</v>
      </c>
      <c r="BE265" s="146">
        <f>IF(N265="základní",J265,0)</f>
        <v>0</v>
      </c>
      <c r="BF265" s="146">
        <f>IF(N265="snížená",J265,0)</f>
        <v>0</v>
      </c>
      <c r="BG265" s="146">
        <f>IF(N265="zákl. přenesená",J265,0)</f>
        <v>0</v>
      </c>
      <c r="BH265" s="146">
        <f>IF(N265="sníž. přenesená",J265,0)</f>
        <v>0</v>
      </c>
      <c r="BI265" s="146">
        <f>IF(N265="nulová",J265,0)</f>
        <v>0</v>
      </c>
      <c r="BJ265" s="17" t="s">
        <v>81</v>
      </c>
      <c r="BK265" s="146">
        <f>ROUND(I265*H265,2)</f>
        <v>0</v>
      </c>
      <c r="BL265" s="17" t="s">
        <v>163</v>
      </c>
      <c r="BM265" s="145" t="s">
        <v>406</v>
      </c>
    </row>
    <row r="266" spans="1:65" s="2" customFormat="1" ht="19.5">
      <c r="A266" s="29"/>
      <c r="B266" s="30"/>
      <c r="C266" s="29"/>
      <c r="D266" s="147" t="s">
        <v>142</v>
      </c>
      <c r="E266" s="29"/>
      <c r="F266" s="148" t="s">
        <v>407</v>
      </c>
      <c r="G266" s="29"/>
      <c r="H266" s="29"/>
      <c r="I266" s="29"/>
      <c r="J266" s="29"/>
      <c r="K266" s="29"/>
      <c r="L266" s="30"/>
      <c r="M266" s="149"/>
      <c r="N266" s="150"/>
      <c r="O266" s="50"/>
      <c r="P266" s="50"/>
      <c r="Q266" s="50"/>
      <c r="R266" s="50"/>
      <c r="S266" s="50"/>
      <c r="T266" s="51"/>
      <c r="U266" s="29"/>
      <c r="V266" s="29"/>
      <c r="W266" s="29"/>
      <c r="X266" s="29"/>
      <c r="Y266" s="29"/>
      <c r="Z266" s="29"/>
      <c r="AA266" s="29"/>
      <c r="AB266" s="29"/>
      <c r="AC266" s="29"/>
      <c r="AD266" s="29"/>
      <c r="AE266" s="29"/>
      <c r="AT266" s="17" t="s">
        <v>142</v>
      </c>
      <c r="AU266" s="17" t="s">
        <v>83</v>
      </c>
    </row>
    <row r="267" spans="1:65" s="2" customFormat="1" ht="11.25">
      <c r="A267" s="29"/>
      <c r="B267" s="30"/>
      <c r="C267" s="29"/>
      <c r="D267" s="151" t="s">
        <v>144</v>
      </c>
      <c r="E267" s="29"/>
      <c r="F267" s="152" t="s">
        <v>408</v>
      </c>
      <c r="G267" s="29"/>
      <c r="H267" s="29"/>
      <c r="I267" s="29"/>
      <c r="J267" s="29"/>
      <c r="K267" s="29"/>
      <c r="L267" s="30"/>
      <c r="M267" s="149"/>
      <c r="N267" s="150"/>
      <c r="O267" s="50"/>
      <c r="P267" s="50"/>
      <c r="Q267" s="50"/>
      <c r="R267" s="50"/>
      <c r="S267" s="50"/>
      <c r="T267" s="51"/>
      <c r="U267" s="29"/>
      <c r="V267" s="29"/>
      <c r="W267" s="29"/>
      <c r="X267" s="29"/>
      <c r="Y267" s="29"/>
      <c r="Z267" s="29"/>
      <c r="AA267" s="29"/>
      <c r="AB267" s="29"/>
      <c r="AC267" s="29"/>
      <c r="AD267" s="29"/>
      <c r="AE267" s="29"/>
      <c r="AT267" s="17" t="s">
        <v>144</v>
      </c>
      <c r="AU267" s="17" t="s">
        <v>83</v>
      </c>
    </row>
    <row r="268" spans="1:65" s="2" customFormat="1" ht="19.5">
      <c r="A268" s="29"/>
      <c r="B268" s="30"/>
      <c r="C268" s="29"/>
      <c r="D268" s="147" t="s">
        <v>181</v>
      </c>
      <c r="E268" s="29"/>
      <c r="F268" s="167" t="s">
        <v>409</v>
      </c>
      <c r="G268" s="29"/>
      <c r="H268" s="29"/>
      <c r="I268" s="29"/>
      <c r="J268" s="29"/>
      <c r="K268" s="29"/>
      <c r="L268" s="30"/>
      <c r="M268" s="149"/>
      <c r="N268" s="150"/>
      <c r="O268" s="50"/>
      <c r="P268" s="50"/>
      <c r="Q268" s="50"/>
      <c r="R268" s="50"/>
      <c r="S268" s="50"/>
      <c r="T268" s="51"/>
      <c r="U268" s="29"/>
      <c r="V268" s="29"/>
      <c r="W268" s="29"/>
      <c r="X268" s="29"/>
      <c r="Y268" s="29"/>
      <c r="Z268" s="29"/>
      <c r="AA268" s="29"/>
      <c r="AB268" s="29"/>
      <c r="AC268" s="29"/>
      <c r="AD268" s="29"/>
      <c r="AE268" s="29"/>
      <c r="AT268" s="17" t="s">
        <v>181</v>
      </c>
      <c r="AU268" s="17" t="s">
        <v>83</v>
      </c>
    </row>
    <row r="269" spans="1:65" s="2" customFormat="1" ht="11.25">
      <c r="A269" s="29"/>
      <c r="B269" s="30"/>
      <c r="C269" s="29"/>
      <c r="D269" s="147" t="s">
        <v>146</v>
      </c>
      <c r="E269" s="178" t="s">
        <v>3</v>
      </c>
      <c r="F269" s="179" t="s">
        <v>939</v>
      </c>
      <c r="G269" s="15"/>
      <c r="H269" s="178" t="s">
        <v>3</v>
      </c>
      <c r="I269" s="29"/>
      <c r="J269" s="29"/>
      <c r="K269" s="29"/>
      <c r="L269" s="30"/>
      <c r="M269" s="149"/>
      <c r="N269" s="223"/>
      <c r="O269" s="224"/>
      <c r="P269" s="224"/>
      <c r="Q269" s="224"/>
      <c r="R269" s="224"/>
      <c r="S269" s="224"/>
      <c r="T269" s="51"/>
      <c r="U269" s="29"/>
      <c r="V269" s="29"/>
      <c r="W269" s="29"/>
      <c r="X269" s="29"/>
      <c r="Y269" s="29"/>
      <c r="Z269" s="29"/>
      <c r="AA269" s="29"/>
      <c r="AB269" s="29"/>
      <c r="AC269" s="29"/>
      <c r="AD269" s="29"/>
      <c r="AE269" s="29"/>
      <c r="AT269" s="17"/>
      <c r="AU269" s="17"/>
    </row>
    <row r="270" spans="1:65" s="2" customFormat="1" ht="11.25">
      <c r="A270" s="29"/>
      <c r="B270" s="30"/>
      <c r="C270" s="29"/>
      <c r="D270" s="147" t="s">
        <v>146</v>
      </c>
      <c r="E270" s="154" t="s">
        <v>3</v>
      </c>
      <c r="F270" s="155" t="s">
        <v>940</v>
      </c>
      <c r="G270" s="13"/>
      <c r="H270" s="156">
        <v>165.48</v>
      </c>
      <c r="I270" s="29"/>
      <c r="J270" s="29"/>
      <c r="K270" s="29"/>
      <c r="L270" s="30"/>
      <c r="M270" s="149"/>
      <c r="N270" s="223"/>
      <c r="O270" s="224"/>
      <c r="P270" s="224"/>
      <c r="Q270" s="224"/>
      <c r="R270" s="224"/>
      <c r="S270" s="224"/>
      <c r="T270" s="51"/>
      <c r="U270" s="29"/>
      <c r="V270" s="29"/>
      <c r="W270" s="29"/>
      <c r="X270" s="29"/>
      <c r="Y270" s="29"/>
      <c r="Z270" s="29"/>
      <c r="AA270" s="29"/>
      <c r="AB270" s="29"/>
      <c r="AC270" s="29"/>
      <c r="AD270" s="29"/>
      <c r="AE270" s="29"/>
      <c r="AT270" s="17"/>
      <c r="AU270" s="17"/>
    </row>
    <row r="271" spans="1:65" s="2" customFormat="1" ht="11.25">
      <c r="A271" s="29"/>
      <c r="B271" s="30"/>
      <c r="C271" s="29"/>
      <c r="D271" s="147" t="s">
        <v>146</v>
      </c>
      <c r="E271" s="154" t="s">
        <v>3</v>
      </c>
      <c r="F271" s="155" t="s">
        <v>941</v>
      </c>
      <c r="G271" s="13"/>
      <c r="H271" s="156">
        <v>42</v>
      </c>
      <c r="I271" s="29"/>
      <c r="J271" s="29"/>
      <c r="K271" s="29"/>
      <c r="L271" s="30"/>
      <c r="M271" s="149"/>
      <c r="N271" s="223"/>
      <c r="O271" s="224"/>
      <c r="P271" s="224"/>
      <c r="Q271" s="224"/>
      <c r="R271" s="224"/>
      <c r="S271" s="224"/>
      <c r="T271" s="51"/>
      <c r="U271" s="29"/>
      <c r="V271" s="29"/>
      <c r="W271" s="29"/>
      <c r="X271" s="29"/>
      <c r="Y271" s="29"/>
      <c r="Z271" s="29"/>
      <c r="AA271" s="29"/>
      <c r="AB271" s="29"/>
      <c r="AC271" s="29"/>
      <c r="AD271" s="29"/>
      <c r="AE271" s="29"/>
      <c r="AT271" s="17"/>
      <c r="AU271" s="17"/>
    </row>
    <row r="272" spans="1:65" s="2" customFormat="1" ht="11.25">
      <c r="A272" s="29"/>
      <c r="B272" s="30"/>
      <c r="C272" s="29"/>
      <c r="D272" s="147" t="s">
        <v>146</v>
      </c>
      <c r="E272" s="154" t="s">
        <v>3</v>
      </c>
      <c r="F272" s="155" t="s">
        <v>942</v>
      </c>
      <c r="G272" s="13"/>
      <c r="H272" s="156">
        <v>76.86</v>
      </c>
      <c r="I272" s="29"/>
      <c r="J272" s="29"/>
      <c r="K272" s="29"/>
      <c r="L272" s="30"/>
      <c r="M272" s="149"/>
      <c r="N272" s="223"/>
      <c r="O272" s="224"/>
      <c r="P272" s="224"/>
      <c r="Q272" s="224"/>
      <c r="R272" s="224"/>
      <c r="S272" s="224"/>
      <c r="T272" s="51"/>
      <c r="U272" s="29"/>
      <c r="V272" s="29"/>
      <c r="W272" s="29"/>
      <c r="X272" s="29"/>
      <c r="Y272" s="29"/>
      <c r="Z272" s="29"/>
      <c r="AA272" s="29"/>
      <c r="AB272" s="29"/>
      <c r="AC272" s="29"/>
      <c r="AD272" s="29"/>
      <c r="AE272" s="29"/>
      <c r="AT272" s="17"/>
      <c r="AU272" s="17"/>
    </row>
    <row r="273" spans="1:51" s="2" customFormat="1" ht="11.25">
      <c r="A273" s="29"/>
      <c r="B273" s="30"/>
      <c r="C273" s="29"/>
      <c r="D273" s="147" t="s">
        <v>146</v>
      </c>
      <c r="E273" s="154" t="s">
        <v>3</v>
      </c>
      <c r="F273" s="155" t="s">
        <v>943</v>
      </c>
      <c r="G273" s="13"/>
      <c r="H273" s="156">
        <v>80.64</v>
      </c>
      <c r="I273" s="29"/>
      <c r="J273" s="29"/>
      <c r="K273" s="29"/>
      <c r="L273" s="30"/>
      <c r="M273" s="149"/>
      <c r="N273" s="223"/>
      <c r="O273" s="224"/>
      <c r="P273" s="224"/>
      <c r="Q273" s="224"/>
      <c r="R273" s="224"/>
      <c r="S273" s="224"/>
      <c r="T273" s="51"/>
      <c r="U273" s="29"/>
      <c r="V273" s="29"/>
      <c r="W273" s="29"/>
      <c r="X273" s="29"/>
      <c r="Y273" s="29"/>
      <c r="Z273" s="29"/>
      <c r="AA273" s="29"/>
      <c r="AB273" s="29"/>
      <c r="AC273" s="29"/>
      <c r="AD273" s="29"/>
      <c r="AE273" s="29"/>
      <c r="AT273" s="17"/>
      <c r="AU273" s="17"/>
    </row>
    <row r="274" spans="1:51" s="2" customFormat="1" ht="11.25">
      <c r="A274" s="29"/>
      <c r="B274" s="30"/>
      <c r="C274" s="29"/>
      <c r="D274" s="147" t="s">
        <v>146</v>
      </c>
      <c r="E274" s="154" t="s">
        <v>3</v>
      </c>
      <c r="F274" s="155" t="s">
        <v>944</v>
      </c>
      <c r="G274" s="13"/>
      <c r="H274" s="156">
        <v>220.5</v>
      </c>
      <c r="I274" s="29"/>
      <c r="J274" s="29"/>
      <c r="K274" s="29"/>
      <c r="L274" s="30"/>
      <c r="M274" s="149"/>
      <c r="N274" s="223"/>
      <c r="O274" s="224"/>
      <c r="P274" s="224"/>
      <c r="Q274" s="224"/>
      <c r="R274" s="224"/>
      <c r="S274" s="224"/>
      <c r="T274" s="51"/>
      <c r="U274" s="29"/>
      <c r="V274" s="29"/>
      <c r="W274" s="29"/>
      <c r="X274" s="29"/>
      <c r="Y274" s="29"/>
      <c r="Z274" s="29"/>
      <c r="AA274" s="29"/>
      <c r="AB274" s="29"/>
      <c r="AC274" s="29"/>
      <c r="AD274" s="29"/>
      <c r="AE274" s="29"/>
      <c r="AT274" s="17"/>
      <c r="AU274" s="17"/>
    </row>
    <row r="275" spans="1:51" s="2" customFormat="1" ht="11.25">
      <c r="A275" s="29"/>
      <c r="B275" s="30"/>
      <c r="C275" s="29"/>
      <c r="D275" s="147" t="s">
        <v>146</v>
      </c>
      <c r="E275" s="154" t="s">
        <v>3</v>
      </c>
      <c r="F275" s="155" t="s">
        <v>945</v>
      </c>
      <c r="G275" s="13"/>
      <c r="H275" s="156">
        <v>220.5</v>
      </c>
      <c r="I275" s="29"/>
      <c r="J275" s="29"/>
      <c r="K275" s="29"/>
      <c r="L275" s="30"/>
      <c r="M275" s="149"/>
      <c r="N275" s="223"/>
      <c r="O275" s="224"/>
      <c r="P275" s="224"/>
      <c r="Q275" s="224"/>
      <c r="R275" s="224"/>
      <c r="S275" s="224"/>
      <c r="T275" s="51"/>
      <c r="U275" s="29"/>
      <c r="V275" s="29"/>
      <c r="W275" s="29"/>
      <c r="X275" s="29"/>
      <c r="Y275" s="29"/>
      <c r="Z275" s="29"/>
      <c r="AA275" s="29"/>
      <c r="AB275" s="29"/>
      <c r="AC275" s="29"/>
      <c r="AD275" s="29"/>
      <c r="AE275" s="29"/>
      <c r="AT275" s="17"/>
      <c r="AU275" s="17"/>
    </row>
    <row r="276" spans="1:51" s="2" customFormat="1" ht="11.25">
      <c r="A276" s="29"/>
      <c r="B276" s="30"/>
      <c r="C276" s="29"/>
      <c r="D276" s="147" t="s">
        <v>146</v>
      </c>
      <c r="E276" s="154" t="s">
        <v>3</v>
      </c>
      <c r="F276" s="155" t="s">
        <v>946</v>
      </c>
      <c r="G276" s="13"/>
      <c r="H276" s="156">
        <v>116.34</v>
      </c>
      <c r="I276" s="29"/>
      <c r="J276" s="29"/>
      <c r="K276" s="29"/>
      <c r="L276" s="30"/>
      <c r="M276" s="149"/>
      <c r="N276" s="223"/>
      <c r="O276" s="224"/>
      <c r="P276" s="224"/>
      <c r="Q276" s="224"/>
      <c r="R276" s="224"/>
      <c r="S276" s="224"/>
      <c r="T276" s="51"/>
      <c r="U276" s="29"/>
      <c r="V276" s="29"/>
      <c r="W276" s="29"/>
      <c r="X276" s="29"/>
      <c r="Y276" s="29"/>
      <c r="Z276" s="29"/>
      <c r="AA276" s="29"/>
      <c r="AB276" s="29"/>
      <c r="AC276" s="29"/>
      <c r="AD276" s="29"/>
      <c r="AE276" s="29"/>
      <c r="AT276" s="17"/>
      <c r="AU276" s="17"/>
    </row>
    <row r="277" spans="1:51" s="2" customFormat="1" ht="11.25">
      <c r="A277" s="29"/>
      <c r="B277" s="30"/>
      <c r="C277" s="29"/>
      <c r="D277" s="147" t="s">
        <v>146</v>
      </c>
      <c r="E277" s="154" t="s">
        <v>3</v>
      </c>
      <c r="F277" s="155" t="s">
        <v>947</v>
      </c>
      <c r="G277" s="13"/>
      <c r="H277" s="156">
        <v>145.74</v>
      </c>
      <c r="I277" s="29"/>
      <c r="J277" s="29"/>
      <c r="K277" s="29"/>
      <c r="L277" s="30"/>
      <c r="M277" s="149"/>
      <c r="N277" s="223"/>
      <c r="O277" s="224"/>
      <c r="P277" s="224"/>
      <c r="Q277" s="224"/>
      <c r="R277" s="224"/>
      <c r="S277" s="224"/>
      <c r="T277" s="51"/>
      <c r="U277" s="29"/>
      <c r="V277" s="29"/>
      <c r="W277" s="29"/>
      <c r="X277" s="29"/>
      <c r="Y277" s="29"/>
      <c r="Z277" s="29"/>
      <c r="AA277" s="29"/>
      <c r="AB277" s="29"/>
      <c r="AC277" s="29"/>
      <c r="AD277" s="29"/>
      <c r="AE277" s="29"/>
      <c r="AT277" s="17"/>
      <c r="AU277" s="17"/>
    </row>
    <row r="278" spans="1:51" s="2" customFormat="1" ht="11.25">
      <c r="A278" s="29"/>
      <c r="B278" s="30"/>
      <c r="C278" s="29"/>
      <c r="D278" s="147" t="s">
        <v>146</v>
      </c>
      <c r="E278" s="225" t="s">
        <v>3</v>
      </c>
      <c r="F278" s="226" t="s">
        <v>948</v>
      </c>
      <c r="G278" s="227"/>
      <c r="H278" s="228">
        <v>1068.06</v>
      </c>
      <c r="I278" s="29"/>
      <c r="J278" s="29"/>
      <c r="K278" s="29"/>
      <c r="L278" s="30"/>
      <c r="M278" s="149"/>
      <c r="N278" s="223"/>
      <c r="O278" s="224"/>
      <c r="P278" s="224"/>
      <c r="Q278" s="224"/>
      <c r="R278" s="224"/>
      <c r="S278" s="224"/>
      <c r="T278" s="51"/>
      <c r="U278" s="29"/>
      <c r="V278" s="29"/>
      <c r="W278" s="29"/>
      <c r="X278" s="29"/>
      <c r="Y278" s="29"/>
      <c r="Z278" s="29"/>
      <c r="AA278" s="29"/>
      <c r="AB278" s="29"/>
      <c r="AC278" s="29"/>
      <c r="AD278" s="29"/>
      <c r="AE278" s="29"/>
      <c r="AT278" s="17"/>
      <c r="AU278" s="17"/>
    </row>
    <row r="279" spans="1:51" s="2" customFormat="1" ht="11.25">
      <c r="A279" s="29"/>
      <c r="B279" s="30"/>
      <c r="C279" s="29"/>
      <c r="D279" s="147" t="s">
        <v>146</v>
      </c>
      <c r="E279" s="154" t="s">
        <v>3</v>
      </c>
      <c r="F279" s="155" t="s">
        <v>949</v>
      </c>
      <c r="G279" s="13"/>
      <c r="H279" s="156">
        <v>95.5</v>
      </c>
      <c r="I279" s="29"/>
      <c r="J279" s="29"/>
      <c r="K279" s="29"/>
      <c r="L279" s="30"/>
      <c r="M279" s="149"/>
      <c r="N279" s="223"/>
      <c r="O279" s="224"/>
      <c r="P279" s="224"/>
      <c r="Q279" s="224"/>
      <c r="R279" s="224"/>
      <c r="S279" s="224"/>
      <c r="T279" s="51"/>
      <c r="U279" s="29"/>
      <c r="V279" s="29"/>
      <c r="W279" s="29"/>
      <c r="X279" s="29"/>
      <c r="Y279" s="29"/>
      <c r="Z279" s="29"/>
      <c r="AA279" s="29"/>
      <c r="AB279" s="29"/>
      <c r="AC279" s="29"/>
      <c r="AD279" s="29"/>
      <c r="AE279" s="29"/>
      <c r="AT279" s="17"/>
      <c r="AU279" s="17"/>
    </row>
    <row r="280" spans="1:51" s="2" customFormat="1" ht="11.25">
      <c r="A280" s="29"/>
      <c r="B280" s="30"/>
      <c r="C280" s="29"/>
      <c r="D280" s="147" t="s">
        <v>146</v>
      </c>
      <c r="E280" s="154" t="s">
        <v>3</v>
      </c>
      <c r="F280" s="155" t="s">
        <v>149</v>
      </c>
      <c r="G280" s="13"/>
      <c r="H280" s="156">
        <v>6</v>
      </c>
      <c r="I280" s="29"/>
      <c r="J280" s="29"/>
      <c r="K280" s="29"/>
      <c r="L280" s="30"/>
      <c r="M280" s="149"/>
      <c r="N280" s="223"/>
      <c r="O280" s="224"/>
      <c r="P280" s="224"/>
      <c r="Q280" s="224"/>
      <c r="R280" s="224"/>
      <c r="S280" s="224"/>
      <c r="T280" s="51"/>
      <c r="U280" s="29"/>
      <c r="V280" s="29"/>
      <c r="W280" s="29"/>
      <c r="X280" s="29"/>
      <c r="Y280" s="29"/>
      <c r="Z280" s="29"/>
      <c r="AA280" s="29"/>
      <c r="AB280" s="29"/>
      <c r="AC280" s="29"/>
      <c r="AD280" s="29"/>
      <c r="AE280" s="29"/>
      <c r="AT280" s="17"/>
      <c r="AU280" s="17"/>
    </row>
    <row r="281" spans="1:51" s="2" customFormat="1" ht="11.25">
      <c r="A281" s="29"/>
      <c r="B281" s="30"/>
      <c r="C281" s="29"/>
      <c r="D281" s="147" t="s">
        <v>146</v>
      </c>
      <c r="E281" s="154" t="s">
        <v>3</v>
      </c>
      <c r="F281" s="155" t="s">
        <v>150</v>
      </c>
      <c r="G281" s="13"/>
      <c r="H281" s="156">
        <v>23</v>
      </c>
      <c r="I281" s="29"/>
      <c r="J281" s="29"/>
      <c r="K281" s="29"/>
      <c r="L281" s="30"/>
      <c r="M281" s="149"/>
      <c r="N281" s="223"/>
      <c r="O281" s="224"/>
      <c r="P281" s="224"/>
      <c r="Q281" s="224"/>
      <c r="R281" s="224"/>
      <c r="S281" s="224"/>
      <c r="T281" s="51"/>
      <c r="U281" s="29"/>
      <c r="V281" s="29"/>
      <c r="W281" s="29"/>
      <c r="X281" s="29"/>
      <c r="Y281" s="29"/>
      <c r="Z281" s="29"/>
      <c r="AA281" s="29"/>
      <c r="AB281" s="29"/>
      <c r="AC281" s="29"/>
      <c r="AD281" s="29"/>
      <c r="AE281" s="29"/>
      <c r="AT281" s="17"/>
      <c r="AU281" s="17"/>
    </row>
    <row r="282" spans="1:51" s="2" customFormat="1" ht="11.25">
      <c r="A282" s="29"/>
      <c r="B282" s="30"/>
      <c r="C282" s="29"/>
      <c r="D282" s="147" t="s">
        <v>146</v>
      </c>
      <c r="E282" s="154" t="s">
        <v>3</v>
      </c>
      <c r="F282" s="155" t="s">
        <v>151</v>
      </c>
      <c r="G282" s="13"/>
      <c r="H282" s="156">
        <v>20</v>
      </c>
      <c r="I282" s="29"/>
      <c r="J282" s="29"/>
      <c r="K282" s="29"/>
      <c r="L282" s="30"/>
      <c r="M282" s="149"/>
      <c r="N282" s="223"/>
      <c r="O282" s="224"/>
      <c r="P282" s="224"/>
      <c r="Q282" s="224"/>
      <c r="R282" s="224"/>
      <c r="S282" s="224"/>
      <c r="T282" s="51"/>
      <c r="U282" s="29"/>
      <c r="V282" s="29"/>
      <c r="W282" s="29"/>
      <c r="X282" s="29"/>
      <c r="Y282" s="29"/>
      <c r="Z282" s="29"/>
      <c r="AA282" s="29"/>
      <c r="AB282" s="29"/>
      <c r="AC282" s="29"/>
      <c r="AD282" s="29"/>
      <c r="AE282" s="29"/>
      <c r="AT282" s="17"/>
      <c r="AU282" s="17"/>
    </row>
    <row r="283" spans="1:51" s="2" customFormat="1" ht="11.25">
      <c r="A283" s="29"/>
      <c r="B283" s="30"/>
      <c r="C283" s="29"/>
      <c r="D283" s="147" t="s">
        <v>146</v>
      </c>
      <c r="E283" s="154" t="s">
        <v>3</v>
      </c>
      <c r="F283" s="155" t="s">
        <v>152</v>
      </c>
      <c r="G283" s="13"/>
      <c r="H283" s="156">
        <v>140</v>
      </c>
      <c r="I283" s="29"/>
      <c r="J283" s="29"/>
      <c r="K283" s="29"/>
      <c r="L283" s="30"/>
      <c r="M283" s="149"/>
      <c r="N283" s="223"/>
      <c r="O283" s="224"/>
      <c r="P283" s="224"/>
      <c r="Q283" s="224"/>
      <c r="R283" s="224"/>
      <c r="S283" s="224"/>
      <c r="T283" s="51"/>
      <c r="U283" s="29"/>
      <c r="V283" s="29"/>
      <c r="W283" s="29"/>
      <c r="X283" s="29"/>
      <c r="Y283" s="29"/>
      <c r="Z283" s="29"/>
      <c r="AA283" s="29"/>
      <c r="AB283" s="29"/>
      <c r="AC283" s="29"/>
      <c r="AD283" s="29"/>
      <c r="AE283" s="29"/>
      <c r="AT283" s="17"/>
      <c r="AU283" s="17"/>
    </row>
    <row r="284" spans="1:51" s="2" customFormat="1" ht="11.25">
      <c r="A284" s="29"/>
      <c r="B284" s="30"/>
      <c r="C284" s="29"/>
      <c r="D284" s="147" t="s">
        <v>146</v>
      </c>
      <c r="E284" s="154" t="s">
        <v>3</v>
      </c>
      <c r="F284" s="155" t="s">
        <v>153</v>
      </c>
      <c r="G284" s="13"/>
      <c r="H284" s="156">
        <v>146</v>
      </c>
      <c r="I284" s="29"/>
      <c r="J284" s="29"/>
      <c r="K284" s="29"/>
      <c r="L284" s="30"/>
      <c r="M284" s="149"/>
      <c r="N284" s="223"/>
      <c r="O284" s="224"/>
      <c r="P284" s="224"/>
      <c r="Q284" s="224"/>
      <c r="R284" s="224"/>
      <c r="S284" s="224"/>
      <c r="T284" s="51"/>
      <c r="U284" s="29"/>
      <c r="V284" s="29"/>
      <c r="W284" s="29"/>
      <c r="X284" s="29"/>
      <c r="Y284" s="29"/>
      <c r="Z284" s="29"/>
      <c r="AA284" s="29"/>
      <c r="AB284" s="29"/>
      <c r="AC284" s="29"/>
      <c r="AD284" s="29"/>
      <c r="AE284" s="29"/>
      <c r="AT284" s="17"/>
      <c r="AU284" s="17"/>
    </row>
    <row r="285" spans="1:51" s="2" customFormat="1" ht="11.25">
      <c r="A285" s="29"/>
      <c r="B285" s="30"/>
      <c r="C285" s="29"/>
      <c r="D285" s="147" t="s">
        <v>146</v>
      </c>
      <c r="E285" s="154" t="s">
        <v>3</v>
      </c>
      <c r="F285" s="155" t="s">
        <v>154</v>
      </c>
      <c r="G285" s="13"/>
      <c r="H285" s="156">
        <v>47</v>
      </c>
      <c r="I285" s="29"/>
      <c r="J285" s="29"/>
      <c r="K285" s="29"/>
      <c r="L285" s="30"/>
      <c r="M285" s="149"/>
      <c r="N285" s="223"/>
      <c r="O285" s="224"/>
      <c r="P285" s="224"/>
      <c r="Q285" s="224"/>
      <c r="R285" s="224"/>
      <c r="S285" s="224"/>
      <c r="T285" s="51"/>
      <c r="U285" s="29"/>
      <c r="V285" s="29"/>
      <c r="W285" s="29"/>
      <c r="X285" s="29"/>
      <c r="Y285" s="29"/>
      <c r="Z285" s="29"/>
      <c r="AA285" s="29"/>
      <c r="AB285" s="29"/>
      <c r="AC285" s="29"/>
      <c r="AD285" s="29"/>
      <c r="AE285" s="29"/>
      <c r="AT285" s="17"/>
      <c r="AU285" s="17"/>
    </row>
    <row r="286" spans="1:51" s="2" customFormat="1" ht="11.25">
      <c r="A286" s="29"/>
      <c r="B286" s="30"/>
      <c r="C286" s="29"/>
      <c r="D286" s="147" t="s">
        <v>146</v>
      </c>
      <c r="E286" s="154" t="s">
        <v>3</v>
      </c>
      <c r="F286" s="155" t="s">
        <v>155</v>
      </c>
      <c r="G286" s="13"/>
      <c r="H286" s="156">
        <v>66.105000000000004</v>
      </c>
      <c r="I286" s="29"/>
      <c r="J286" s="29"/>
      <c r="K286" s="29"/>
      <c r="L286" s="30"/>
      <c r="M286" s="149"/>
      <c r="N286" s="223"/>
      <c r="O286" s="224"/>
      <c r="P286" s="224"/>
      <c r="Q286" s="224"/>
      <c r="R286" s="224"/>
      <c r="S286" s="224"/>
      <c r="T286" s="51"/>
      <c r="U286" s="29"/>
      <c r="V286" s="29"/>
      <c r="W286" s="29"/>
      <c r="X286" s="29"/>
      <c r="Y286" s="29"/>
      <c r="Z286" s="29"/>
      <c r="AA286" s="29"/>
      <c r="AB286" s="29"/>
      <c r="AC286" s="29"/>
      <c r="AD286" s="29"/>
      <c r="AE286" s="29"/>
      <c r="AT286" s="17"/>
      <c r="AU286" s="17"/>
    </row>
    <row r="287" spans="1:51" s="2" customFormat="1" ht="11.25">
      <c r="A287" s="29"/>
      <c r="B287" s="30"/>
      <c r="C287" s="29"/>
      <c r="D287" s="147" t="s">
        <v>146</v>
      </c>
      <c r="E287" s="225" t="s">
        <v>3</v>
      </c>
      <c r="F287" s="226" t="s">
        <v>948</v>
      </c>
      <c r="G287" s="227"/>
      <c r="H287" s="228">
        <v>543.60500000000002</v>
      </c>
      <c r="I287" s="29"/>
      <c r="J287" s="29"/>
      <c r="K287" s="29"/>
      <c r="L287" s="30"/>
      <c r="M287" s="149"/>
      <c r="N287" s="223"/>
      <c r="O287" s="224"/>
      <c r="P287" s="224"/>
      <c r="Q287" s="224"/>
      <c r="R287" s="224"/>
      <c r="S287" s="224"/>
      <c r="T287" s="51"/>
      <c r="U287" s="29"/>
      <c r="V287" s="29"/>
      <c r="W287" s="29"/>
      <c r="X287" s="29"/>
      <c r="Y287" s="29"/>
      <c r="Z287" s="29"/>
      <c r="AA287" s="29"/>
      <c r="AB287" s="29"/>
      <c r="AC287" s="29"/>
      <c r="AD287" s="29"/>
      <c r="AE287" s="29"/>
      <c r="AT287" s="17"/>
      <c r="AU287" s="17"/>
    </row>
    <row r="288" spans="1:51" s="14" customFormat="1" ht="11.25">
      <c r="B288" s="160"/>
      <c r="D288" s="147" t="s">
        <v>146</v>
      </c>
      <c r="E288" s="161" t="s">
        <v>3</v>
      </c>
      <c r="F288" s="162" t="s">
        <v>156</v>
      </c>
      <c r="H288" s="163">
        <v>1611.665</v>
      </c>
      <c r="L288" s="160"/>
      <c r="M288" s="164"/>
      <c r="N288" s="165"/>
      <c r="O288" s="165"/>
      <c r="P288" s="165"/>
      <c r="Q288" s="165"/>
      <c r="R288" s="165"/>
      <c r="S288" s="165"/>
      <c r="T288" s="166"/>
      <c r="AT288" s="161" t="s">
        <v>146</v>
      </c>
      <c r="AU288" s="161" t="s">
        <v>83</v>
      </c>
      <c r="AV288" s="14" t="s">
        <v>140</v>
      </c>
      <c r="AW288" s="14" t="s">
        <v>33</v>
      </c>
      <c r="AX288" s="14" t="s">
        <v>73</v>
      </c>
      <c r="AY288" s="161" t="s">
        <v>132</v>
      </c>
    </row>
    <row r="289" spans="1:65" s="2" customFormat="1" ht="21.75" customHeight="1">
      <c r="A289" s="29"/>
      <c r="B289" s="134"/>
      <c r="C289" s="135" t="s">
        <v>410</v>
      </c>
      <c r="D289" s="135" t="s">
        <v>135</v>
      </c>
      <c r="E289" s="136" t="s">
        <v>411</v>
      </c>
      <c r="F289" s="137" t="s">
        <v>412</v>
      </c>
      <c r="G289" s="138" t="s">
        <v>138</v>
      </c>
      <c r="H289" s="139">
        <v>101.5</v>
      </c>
      <c r="I289" s="231"/>
      <c r="J289" s="140">
        <f>ROUND(I289*H289,2)</f>
        <v>0</v>
      </c>
      <c r="K289" s="137" t="s">
        <v>139</v>
      </c>
      <c r="L289" s="30"/>
      <c r="M289" s="141" t="s">
        <v>3</v>
      </c>
      <c r="N289" s="142" t="s">
        <v>44</v>
      </c>
      <c r="O289" s="143">
        <v>0</v>
      </c>
      <c r="P289" s="143">
        <f>O289*H289</f>
        <v>0</v>
      </c>
      <c r="Q289" s="143">
        <v>2.0000000000000002E-5</v>
      </c>
      <c r="R289" s="143">
        <f>Q289*H289</f>
        <v>2.0300000000000001E-3</v>
      </c>
      <c r="S289" s="143">
        <v>0</v>
      </c>
      <c r="T289" s="144">
        <f>S289*H289</f>
        <v>0</v>
      </c>
      <c r="U289" s="29"/>
      <c r="V289" s="29"/>
      <c r="W289" s="29"/>
      <c r="X289" s="29"/>
      <c r="Y289" s="29"/>
      <c r="Z289" s="29"/>
      <c r="AA289" s="29"/>
      <c r="AB289" s="29"/>
      <c r="AC289" s="29"/>
      <c r="AD289" s="29"/>
      <c r="AE289" s="29"/>
      <c r="AR289" s="145" t="s">
        <v>163</v>
      </c>
      <c r="AT289" s="145" t="s">
        <v>135</v>
      </c>
      <c r="AU289" s="145" t="s">
        <v>83</v>
      </c>
      <c r="AY289" s="17" t="s">
        <v>132</v>
      </c>
      <c r="BE289" s="146">
        <f>IF(N289="základní",J289,0)</f>
        <v>0</v>
      </c>
      <c r="BF289" s="146">
        <f>IF(N289="snížená",J289,0)</f>
        <v>0</v>
      </c>
      <c r="BG289" s="146">
        <f>IF(N289="zákl. přenesená",J289,0)</f>
        <v>0</v>
      </c>
      <c r="BH289" s="146">
        <f>IF(N289="sníž. přenesená",J289,0)</f>
        <v>0</v>
      </c>
      <c r="BI289" s="146">
        <f>IF(N289="nulová",J289,0)</f>
        <v>0</v>
      </c>
      <c r="BJ289" s="17" t="s">
        <v>81</v>
      </c>
      <c r="BK289" s="146">
        <f>ROUND(I289*H289,2)</f>
        <v>0</v>
      </c>
      <c r="BL289" s="17" t="s">
        <v>163</v>
      </c>
      <c r="BM289" s="145" t="s">
        <v>413</v>
      </c>
    </row>
    <row r="290" spans="1:65" s="2" customFormat="1" ht="19.5">
      <c r="A290" s="29"/>
      <c r="B290" s="30"/>
      <c r="C290" s="29"/>
      <c r="D290" s="147" t="s">
        <v>142</v>
      </c>
      <c r="E290" s="29"/>
      <c r="F290" s="148" t="s">
        <v>414</v>
      </c>
      <c r="G290" s="29"/>
      <c r="H290" s="29"/>
      <c r="I290" s="29"/>
      <c r="J290" s="29"/>
      <c r="K290" s="29"/>
      <c r="L290" s="30"/>
      <c r="M290" s="149"/>
      <c r="N290" s="150"/>
      <c r="O290" s="50"/>
      <c r="P290" s="50"/>
      <c r="Q290" s="50"/>
      <c r="R290" s="50"/>
      <c r="S290" s="50"/>
      <c r="T290" s="51"/>
      <c r="U290" s="29"/>
      <c r="V290" s="29"/>
      <c r="W290" s="29"/>
      <c r="X290" s="29"/>
      <c r="Y290" s="29"/>
      <c r="Z290" s="29"/>
      <c r="AA290" s="29"/>
      <c r="AB290" s="29"/>
      <c r="AC290" s="29"/>
      <c r="AD290" s="29"/>
      <c r="AE290" s="29"/>
      <c r="AT290" s="17" t="s">
        <v>142</v>
      </c>
      <c r="AU290" s="17" t="s">
        <v>83</v>
      </c>
    </row>
    <row r="291" spans="1:65" s="2" customFormat="1" ht="11.25">
      <c r="A291" s="29"/>
      <c r="B291" s="30"/>
      <c r="C291" s="29"/>
      <c r="D291" s="151" t="s">
        <v>144</v>
      </c>
      <c r="E291" s="29"/>
      <c r="F291" s="152" t="s">
        <v>415</v>
      </c>
      <c r="G291" s="29"/>
      <c r="H291" s="29"/>
      <c r="I291" s="29"/>
      <c r="J291" s="29"/>
      <c r="K291" s="29"/>
      <c r="L291" s="30"/>
      <c r="M291" s="149"/>
      <c r="N291" s="150"/>
      <c r="O291" s="50"/>
      <c r="P291" s="50"/>
      <c r="Q291" s="50"/>
      <c r="R291" s="50"/>
      <c r="S291" s="50"/>
      <c r="T291" s="51"/>
      <c r="U291" s="29"/>
      <c r="V291" s="29"/>
      <c r="W291" s="29"/>
      <c r="X291" s="29"/>
      <c r="Y291" s="29"/>
      <c r="Z291" s="29"/>
      <c r="AA291" s="29"/>
      <c r="AB291" s="29"/>
      <c r="AC291" s="29"/>
      <c r="AD291" s="29"/>
      <c r="AE291" s="29"/>
      <c r="AT291" s="17" t="s">
        <v>144</v>
      </c>
      <c r="AU291" s="17" t="s">
        <v>83</v>
      </c>
    </row>
    <row r="292" spans="1:65" s="2" customFormat="1" ht="29.25">
      <c r="A292" s="29"/>
      <c r="B292" s="30"/>
      <c r="C292" s="29"/>
      <c r="D292" s="147" t="s">
        <v>181</v>
      </c>
      <c r="E292" s="29"/>
      <c r="F292" s="167" t="s">
        <v>416</v>
      </c>
      <c r="G292" s="29"/>
      <c r="H292" s="29"/>
      <c r="I292" s="29"/>
      <c r="J292" s="29"/>
      <c r="K292" s="29"/>
      <c r="L292" s="30"/>
      <c r="M292" s="149"/>
      <c r="N292" s="150"/>
      <c r="O292" s="50"/>
      <c r="P292" s="50"/>
      <c r="Q292" s="50"/>
      <c r="R292" s="50"/>
      <c r="S292" s="50"/>
      <c r="T292" s="51"/>
      <c r="U292" s="29"/>
      <c r="V292" s="29"/>
      <c r="W292" s="29"/>
      <c r="X292" s="29"/>
      <c r="Y292" s="29"/>
      <c r="Z292" s="29"/>
      <c r="AA292" s="29"/>
      <c r="AB292" s="29"/>
      <c r="AC292" s="29"/>
      <c r="AD292" s="29"/>
      <c r="AE292" s="29"/>
      <c r="AT292" s="17" t="s">
        <v>181</v>
      </c>
      <c r="AU292" s="17" t="s">
        <v>83</v>
      </c>
    </row>
    <row r="293" spans="1:65" s="15" customFormat="1" ht="11.25">
      <c r="B293" s="177"/>
      <c r="D293" s="147" t="s">
        <v>146</v>
      </c>
      <c r="E293" s="178" t="s">
        <v>3</v>
      </c>
      <c r="F293" s="179" t="s">
        <v>417</v>
      </c>
      <c r="H293" s="178" t="s">
        <v>3</v>
      </c>
      <c r="L293" s="177"/>
      <c r="M293" s="180"/>
      <c r="N293" s="181"/>
      <c r="O293" s="181"/>
      <c r="P293" s="181"/>
      <c r="Q293" s="181"/>
      <c r="R293" s="181"/>
      <c r="S293" s="181"/>
      <c r="T293" s="182"/>
      <c r="AT293" s="178" t="s">
        <v>146</v>
      </c>
      <c r="AU293" s="178" t="s">
        <v>83</v>
      </c>
      <c r="AV293" s="15" t="s">
        <v>81</v>
      </c>
      <c r="AW293" s="15" t="s">
        <v>33</v>
      </c>
      <c r="AX293" s="15" t="s">
        <v>73</v>
      </c>
      <c r="AY293" s="178" t="s">
        <v>132</v>
      </c>
    </row>
    <row r="294" spans="1:65" s="13" customFormat="1" ht="11.25">
      <c r="B294" s="153"/>
      <c r="D294" s="147" t="s">
        <v>146</v>
      </c>
      <c r="E294" s="154" t="s">
        <v>3</v>
      </c>
      <c r="F294" s="155" t="s">
        <v>147</v>
      </c>
      <c r="H294" s="156">
        <v>73</v>
      </c>
      <c r="L294" s="153"/>
      <c r="M294" s="157"/>
      <c r="N294" s="158"/>
      <c r="O294" s="158"/>
      <c r="P294" s="158"/>
      <c r="Q294" s="158"/>
      <c r="R294" s="158"/>
      <c r="S294" s="158"/>
      <c r="T294" s="159"/>
      <c r="AT294" s="154" t="s">
        <v>146</v>
      </c>
      <c r="AU294" s="154" t="s">
        <v>83</v>
      </c>
      <c r="AV294" s="13" t="s">
        <v>83</v>
      </c>
      <c r="AW294" s="13" t="s">
        <v>33</v>
      </c>
      <c r="AX294" s="13" t="s">
        <v>73</v>
      </c>
      <c r="AY294" s="154" t="s">
        <v>132</v>
      </c>
    </row>
    <row r="295" spans="1:65" s="13" customFormat="1" ht="11.25">
      <c r="B295" s="153"/>
      <c r="D295" s="147" t="s">
        <v>146</v>
      </c>
      <c r="E295" s="154" t="s">
        <v>3</v>
      </c>
      <c r="F295" s="155" t="s">
        <v>148</v>
      </c>
      <c r="H295" s="156">
        <v>22.5</v>
      </c>
      <c r="L295" s="153"/>
      <c r="M295" s="157"/>
      <c r="N295" s="158"/>
      <c r="O295" s="158"/>
      <c r="P295" s="158"/>
      <c r="Q295" s="158"/>
      <c r="R295" s="158"/>
      <c r="S295" s="158"/>
      <c r="T295" s="159"/>
      <c r="AT295" s="154" t="s">
        <v>146</v>
      </c>
      <c r="AU295" s="154" t="s">
        <v>83</v>
      </c>
      <c r="AV295" s="13" t="s">
        <v>83</v>
      </c>
      <c r="AW295" s="13" t="s">
        <v>33</v>
      </c>
      <c r="AX295" s="13" t="s">
        <v>73</v>
      </c>
      <c r="AY295" s="154" t="s">
        <v>132</v>
      </c>
    </row>
    <row r="296" spans="1:65" s="13" customFormat="1" ht="11.25">
      <c r="B296" s="153"/>
      <c r="D296" s="147" t="s">
        <v>146</v>
      </c>
      <c r="E296" s="154" t="s">
        <v>3</v>
      </c>
      <c r="F296" s="155" t="s">
        <v>149</v>
      </c>
      <c r="H296" s="156">
        <v>6</v>
      </c>
      <c r="L296" s="153"/>
      <c r="M296" s="157"/>
      <c r="N296" s="158"/>
      <c r="O296" s="158"/>
      <c r="P296" s="158"/>
      <c r="Q296" s="158"/>
      <c r="R296" s="158"/>
      <c r="S296" s="158"/>
      <c r="T296" s="159"/>
      <c r="AT296" s="154" t="s">
        <v>146</v>
      </c>
      <c r="AU296" s="154" t="s">
        <v>83</v>
      </c>
      <c r="AV296" s="13" t="s">
        <v>83</v>
      </c>
      <c r="AW296" s="13" t="s">
        <v>33</v>
      </c>
      <c r="AX296" s="13" t="s">
        <v>73</v>
      </c>
      <c r="AY296" s="154" t="s">
        <v>132</v>
      </c>
    </row>
    <row r="297" spans="1:65" s="14" customFormat="1" ht="11.25">
      <c r="B297" s="160"/>
      <c r="D297" s="147" t="s">
        <v>146</v>
      </c>
      <c r="E297" s="161" t="s">
        <v>3</v>
      </c>
      <c r="F297" s="162" t="s">
        <v>156</v>
      </c>
      <c r="H297" s="163">
        <v>101.5</v>
      </c>
      <c r="L297" s="160"/>
      <c r="M297" s="164"/>
      <c r="N297" s="165"/>
      <c r="O297" s="165"/>
      <c r="P297" s="165"/>
      <c r="Q297" s="165"/>
      <c r="R297" s="165"/>
      <c r="S297" s="165"/>
      <c r="T297" s="166"/>
      <c r="AT297" s="161" t="s">
        <v>146</v>
      </c>
      <c r="AU297" s="161" t="s">
        <v>83</v>
      </c>
      <c r="AV297" s="14" t="s">
        <v>140</v>
      </c>
      <c r="AW297" s="14" t="s">
        <v>33</v>
      </c>
      <c r="AX297" s="14" t="s">
        <v>81</v>
      </c>
      <c r="AY297" s="161" t="s">
        <v>132</v>
      </c>
    </row>
    <row r="298" spans="1:65" s="12" customFormat="1" ht="25.9" customHeight="1">
      <c r="B298" s="122"/>
      <c r="D298" s="123" t="s">
        <v>72</v>
      </c>
      <c r="E298" s="124" t="s">
        <v>418</v>
      </c>
      <c r="F298" s="124" t="s">
        <v>419</v>
      </c>
      <c r="J298" s="125">
        <f>BK298</f>
        <v>0</v>
      </c>
      <c r="L298" s="122"/>
      <c r="M298" s="126"/>
      <c r="N298" s="127"/>
      <c r="O298" s="127"/>
      <c r="P298" s="128">
        <f>P299</f>
        <v>0</v>
      </c>
      <c r="Q298" s="127"/>
      <c r="R298" s="128">
        <f>R299</f>
        <v>0</v>
      </c>
      <c r="S298" s="127"/>
      <c r="T298" s="129">
        <f>T299</f>
        <v>0</v>
      </c>
      <c r="AR298" s="123" t="s">
        <v>183</v>
      </c>
      <c r="AT298" s="130" t="s">
        <v>72</v>
      </c>
      <c r="AU298" s="130" t="s">
        <v>73</v>
      </c>
      <c r="AY298" s="123" t="s">
        <v>132</v>
      </c>
      <c r="BK298" s="131">
        <f>BK299</f>
        <v>0</v>
      </c>
    </row>
    <row r="299" spans="1:65" s="12" customFormat="1" ht="22.9" customHeight="1">
      <c r="B299" s="122"/>
      <c r="D299" s="123" t="s">
        <v>72</v>
      </c>
      <c r="E299" s="132" t="s">
        <v>420</v>
      </c>
      <c r="F299" s="132" t="s">
        <v>421</v>
      </c>
      <c r="J299" s="133">
        <f>BK299</f>
        <v>0</v>
      </c>
      <c r="L299" s="122"/>
      <c r="M299" s="126"/>
      <c r="N299" s="127"/>
      <c r="O299" s="127"/>
      <c r="P299" s="128">
        <f>SUM(P300:P302)</f>
        <v>0</v>
      </c>
      <c r="Q299" s="127"/>
      <c r="R299" s="128">
        <f>SUM(R300:R302)</f>
        <v>0</v>
      </c>
      <c r="S299" s="127"/>
      <c r="T299" s="129">
        <f>SUM(T300:T302)</f>
        <v>0</v>
      </c>
      <c r="AR299" s="123" t="s">
        <v>183</v>
      </c>
      <c r="AT299" s="130" t="s">
        <v>72</v>
      </c>
      <c r="AU299" s="130" t="s">
        <v>81</v>
      </c>
      <c r="AY299" s="123" t="s">
        <v>132</v>
      </c>
      <c r="BK299" s="131">
        <f>SUM(BK300:BK302)</f>
        <v>0</v>
      </c>
    </row>
    <row r="300" spans="1:65" s="2" customFormat="1" ht="16.5" customHeight="1">
      <c r="A300" s="29"/>
      <c r="B300" s="134"/>
      <c r="C300" s="135" t="s">
        <v>422</v>
      </c>
      <c r="D300" s="135" t="s">
        <v>135</v>
      </c>
      <c r="E300" s="136" t="s">
        <v>423</v>
      </c>
      <c r="F300" s="137" t="s">
        <v>424</v>
      </c>
      <c r="G300" s="138" t="s">
        <v>229</v>
      </c>
      <c r="H300" s="139">
        <v>1</v>
      </c>
      <c r="I300" s="231"/>
      <c r="J300" s="140">
        <f>ROUND(I300*H300,2)</f>
        <v>0</v>
      </c>
      <c r="K300" s="137" t="s">
        <v>3</v>
      </c>
      <c r="L300" s="30"/>
      <c r="M300" s="141" t="s">
        <v>3</v>
      </c>
      <c r="N300" s="142" t="s">
        <v>44</v>
      </c>
      <c r="O300" s="143">
        <v>0</v>
      </c>
      <c r="P300" s="143">
        <f>O300*H300</f>
        <v>0</v>
      </c>
      <c r="Q300" s="143">
        <v>0</v>
      </c>
      <c r="R300" s="143">
        <f>Q300*H300</f>
        <v>0</v>
      </c>
      <c r="S300" s="143">
        <v>0</v>
      </c>
      <c r="T300" s="144">
        <f>S300*H300</f>
        <v>0</v>
      </c>
      <c r="U300" s="29"/>
      <c r="V300" s="29"/>
      <c r="W300" s="29"/>
      <c r="X300" s="29"/>
      <c r="Y300" s="29"/>
      <c r="Z300" s="29"/>
      <c r="AA300" s="29"/>
      <c r="AB300" s="29"/>
      <c r="AC300" s="29"/>
      <c r="AD300" s="29"/>
      <c r="AE300" s="29"/>
      <c r="AR300" s="145" t="s">
        <v>425</v>
      </c>
      <c r="AT300" s="145" t="s">
        <v>135</v>
      </c>
      <c r="AU300" s="145" t="s">
        <v>83</v>
      </c>
      <c r="AY300" s="17" t="s">
        <v>132</v>
      </c>
      <c r="BE300" s="146">
        <f>IF(N300="základní",J300,0)</f>
        <v>0</v>
      </c>
      <c r="BF300" s="146">
        <f>IF(N300="snížená",J300,0)</f>
        <v>0</v>
      </c>
      <c r="BG300" s="146">
        <f>IF(N300="zákl. přenesená",J300,0)</f>
        <v>0</v>
      </c>
      <c r="BH300" s="146">
        <f>IF(N300="sníž. přenesená",J300,0)</f>
        <v>0</v>
      </c>
      <c r="BI300" s="146">
        <f>IF(N300="nulová",J300,0)</f>
        <v>0</v>
      </c>
      <c r="BJ300" s="17" t="s">
        <v>81</v>
      </c>
      <c r="BK300" s="146">
        <f>ROUND(I300*H300,2)</f>
        <v>0</v>
      </c>
      <c r="BL300" s="17" t="s">
        <v>425</v>
      </c>
      <c r="BM300" s="145" t="s">
        <v>426</v>
      </c>
    </row>
    <row r="301" spans="1:65" s="2" customFormat="1" ht="11.25">
      <c r="A301" s="29"/>
      <c r="B301" s="30"/>
      <c r="C301" s="29"/>
      <c r="D301" s="147" t="s">
        <v>142</v>
      </c>
      <c r="E301" s="29"/>
      <c r="F301" s="148" t="s">
        <v>424</v>
      </c>
      <c r="G301" s="29"/>
      <c r="H301" s="29"/>
      <c r="I301" s="29"/>
      <c r="J301" s="29"/>
      <c r="K301" s="29"/>
      <c r="L301" s="30"/>
      <c r="M301" s="149"/>
      <c r="N301" s="150"/>
      <c r="O301" s="50"/>
      <c r="P301" s="50"/>
      <c r="Q301" s="50"/>
      <c r="R301" s="50"/>
      <c r="S301" s="50"/>
      <c r="T301" s="51"/>
      <c r="U301" s="29"/>
      <c r="V301" s="29"/>
      <c r="W301" s="29"/>
      <c r="X301" s="29"/>
      <c r="Y301" s="29"/>
      <c r="Z301" s="29"/>
      <c r="AA301" s="29"/>
      <c r="AB301" s="29"/>
      <c r="AC301" s="29"/>
      <c r="AD301" s="29"/>
      <c r="AE301" s="29"/>
      <c r="AT301" s="17" t="s">
        <v>142</v>
      </c>
      <c r="AU301" s="17" t="s">
        <v>83</v>
      </c>
    </row>
    <row r="302" spans="1:65" s="2" customFormat="1" ht="87.75">
      <c r="A302" s="29"/>
      <c r="B302" s="30"/>
      <c r="C302" s="29"/>
      <c r="D302" s="147" t="s">
        <v>181</v>
      </c>
      <c r="E302" s="29"/>
      <c r="F302" s="167" t="s">
        <v>427</v>
      </c>
      <c r="G302" s="29"/>
      <c r="H302" s="29"/>
      <c r="I302" s="29"/>
      <c r="J302" s="29"/>
      <c r="K302" s="29"/>
      <c r="L302" s="30"/>
      <c r="M302" s="183"/>
      <c r="N302" s="184"/>
      <c r="O302" s="185"/>
      <c r="P302" s="185"/>
      <c r="Q302" s="185"/>
      <c r="R302" s="185"/>
      <c r="S302" s="185"/>
      <c r="T302" s="186"/>
      <c r="U302" s="29"/>
      <c r="V302" s="29"/>
      <c r="W302" s="29"/>
      <c r="X302" s="29"/>
      <c r="Y302" s="29"/>
      <c r="Z302" s="29"/>
      <c r="AA302" s="29"/>
      <c r="AB302" s="29"/>
      <c r="AC302" s="29"/>
      <c r="AD302" s="29"/>
      <c r="AE302" s="29"/>
      <c r="AT302" s="17" t="s">
        <v>181</v>
      </c>
      <c r="AU302" s="17" t="s">
        <v>83</v>
      </c>
    </row>
    <row r="303" spans="1:65" s="2" customFormat="1" ht="6.95" customHeight="1">
      <c r="A303" s="29"/>
      <c r="B303" s="39"/>
      <c r="C303" s="40"/>
      <c r="D303" s="40"/>
      <c r="E303" s="40"/>
      <c r="F303" s="40"/>
      <c r="G303" s="40"/>
      <c r="H303" s="40"/>
      <c r="I303" s="40"/>
      <c r="J303" s="40"/>
      <c r="K303" s="40"/>
      <c r="L303" s="30"/>
      <c r="M303" s="29"/>
      <c r="O303" s="29"/>
      <c r="P303" s="29"/>
      <c r="Q303" s="29"/>
      <c r="R303" s="29"/>
      <c r="S303" s="29"/>
      <c r="T303" s="29"/>
      <c r="U303" s="29"/>
      <c r="V303" s="29"/>
      <c r="W303" s="29"/>
      <c r="X303" s="29"/>
      <c r="Y303" s="29"/>
      <c r="Z303" s="29"/>
      <c r="AA303" s="29"/>
      <c r="AB303" s="29"/>
      <c r="AC303" s="29"/>
      <c r="AD303" s="29"/>
      <c r="AE303" s="29"/>
    </row>
    <row r="304" spans="1:65" ht="11.25"/>
    <row r="305" ht="11.25"/>
    <row r="306" ht="11.25"/>
    <row r="307" ht="11.25"/>
    <row r="308" ht="11.25"/>
    <row r="309" ht="11.25"/>
    <row r="310" ht="11.25"/>
    <row r="311" ht="11.25"/>
    <row r="312" ht="11.25"/>
  </sheetData>
  <autoFilter ref="C90:K302" xr:uid="{00000000-0009-0000-0000-000001000000}"/>
  <mergeCells count="9">
    <mergeCell ref="E50:H50"/>
    <mergeCell ref="E81:H81"/>
    <mergeCell ref="E83:H83"/>
    <mergeCell ref="L2:V2"/>
    <mergeCell ref="E7:H7"/>
    <mergeCell ref="E9:H9"/>
    <mergeCell ref="E18:H18"/>
    <mergeCell ref="E27:H27"/>
    <mergeCell ref="E48:H48"/>
  </mergeCells>
  <hyperlinks>
    <hyperlink ref="F96" r:id="rId1" xr:uid="{00000000-0004-0000-0100-000000000000}"/>
    <hyperlink ref="F116" r:id="rId2" xr:uid="{00000000-0004-0000-0100-000001000000}"/>
    <hyperlink ref="F120" r:id="rId3" xr:uid="{00000000-0004-0000-0100-000002000000}"/>
    <hyperlink ref="F124" r:id="rId4" xr:uid="{00000000-0004-0000-0100-000003000000}"/>
    <hyperlink ref="F128" r:id="rId5" xr:uid="{00000000-0004-0000-0100-000004000000}"/>
    <hyperlink ref="F136" r:id="rId6" xr:uid="{00000000-0004-0000-0100-000005000000}"/>
    <hyperlink ref="F139" r:id="rId7" xr:uid="{00000000-0004-0000-0100-000006000000}"/>
    <hyperlink ref="F143" r:id="rId8" xr:uid="{00000000-0004-0000-0100-000007000000}"/>
    <hyperlink ref="F174" r:id="rId9" xr:uid="{00000000-0004-0000-0100-000008000000}"/>
    <hyperlink ref="F177" r:id="rId10" xr:uid="{00000000-0004-0000-0100-000009000000}"/>
    <hyperlink ref="F193" r:id="rId11" xr:uid="{00000000-0004-0000-0100-00000A000000}"/>
    <hyperlink ref="F196" r:id="rId12" xr:uid="{00000000-0004-0000-0100-00000B000000}"/>
    <hyperlink ref="F200" r:id="rId13" xr:uid="{00000000-0004-0000-0100-00000C000000}"/>
    <hyperlink ref="F209" r:id="rId14" xr:uid="{00000000-0004-0000-0100-00000D000000}"/>
    <hyperlink ref="F212" r:id="rId15" xr:uid="{00000000-0004-0000-0100-00000E000000}"/>
    <hyperlink ref="F216" r:id="rId16" xr:uid="{00000000-0004-0000-0100-00000F000000}"/>
    <hyperlink ref="F222" r:id="rId17" xr:uid="{00000000-0004-0000-0100-000010000000}"/>
    <hyperlink ref="F225" r:id="rId18" xr:uid="{00000000-0004-0000-0100-000011000000}"/>
    <hyperlink ref="F229" r:id="rId19" xr:uid="{00000000-0004-0000-0100-000012000000}"/>
    <hyperlink ref="F232" r:id="rId20" xr:uid="{00000000-0004-0000-0100-000013000000}"/>
    <hyperlink ref="F239" r:id="rId21" xr:uid="{00000000-0004-0000-0100-000014000000}"/>
    <hyperlink ref="F242" r:id="rId22" xr:uid="{00000000-0004-0000-0100-000015000000}"/>
    <hyperlink ref="F253" r:id="rId23" xr:uid="{00000000-0004-0000-0100-000016000000}"/>
    <hyperlink ref="F260" r:id="rId24" xr:uid="{00000000-0004-0000-0100-000017000000}"/>
    <hyperlink ref="F263" r:id="rId25" xr:uid="{00000000-0004-0000-0100-000018000000}"/>
    <hyperlink ref="F267" r:id="rId26" xr:uid="{00000000-0004-0000-0100-000019000000}"/>
    <hyperlink ref="F291" r:id="rId27" xr:uid="{00000000-0004-0000-0100-00001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111"/>
  <sheetViews>
    <sheetView showGridLines="0" topLeftCell="A65" workbookViewId="0">
      <selection activeCell="I84" sqref="I84"/>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ht="11.25">
      <c r="A1" s="85"/>
    </row>
    <row r="2" spans="1:46" s="1" customFormat="1" ht="36.950000000000003" customHeight="1">
      <c r="L2" s="219" t="s">
        <v>6</v>
      </c>
      <c r="M2" s="206"/>
      <c r="N2" s="206"/>
      <c r="O2" s="206"/>
      <c r="P2" s="206"/>
      <c r="Q2" s="206"/>
      <c r="R2" s="206"/>
      <c r="S2" s="206"/>
      <c r="T2" s="206"/>
      <c r="U2" s="206"/>
      <c r="V2" s="206"/>
      <c r="AT2" s="17" t="s">
        <v>86</v>
      </c>
    </row>
    <row r="3" spans="1:46" s="1" customFormat="1" ht="6.95" customHeight="1">
      <c r="B3" s="18"/>
      <c r="C3" s="19"/>
      <c r="D3" s="19"/>
      <c r="E3" s="19"/>
      <c r="F3" s="19"/>
      <c r="G3" s="19"/>
      <c r="H3" s="19"/>
      <c r="I3" s="19"/>
      <c r="J3" s="19"/>
      <c r="K3" s="19"/>
      <c r="L3" s="20"/>
      <c r="AT3" s="17" t="s">
        <v>83</v>
      </c>
    </row>
    <row r="4" spans="1:46" s="1" customFormat="1" ht="24.95" customHeight="1">
      <c r="B4" s="20"/>
      <c r="D4" s="21" t="s">
        <v>98</v>
      </c>
      <c r="L4" s="20"/>
      <c r="M4" s="86" t="s">
        <v>11</v>
      </c>
      <c r="AT4" s="17" t="s">
        <v>4</v>
      </c>
    </row>
    <row r="5" spans="1:46" s="1" customFormat="1" ht="6.95" customHeight="1">
      <c r="B5" s="20"/>
      <c r="L5" s="20"/>
    </row>
    <row r="6" spans="1:46" s="1" customFormat="1" ht="12" customHeight="1">
      <c r="B6" s="20"/>
      <c r="D6" s="26" t="s">
        <v>15</v>
      </c>
      <c r="L6" s="20"/>
    </row>
    <row r="7" spans="1:46" s="1" customFormat="1" ht="16.5" customHeight="1">
      <c r="B7" s="20"/>
      <c r="E7" s="220" t="str">
        <f>'Rekapitulace stavby'!K6</f>
        <v>Rekonstrukce multifunkčního sálu v budově NZM - 2. etapa</v>
      </c>
      <c r="F7" s="221"/>
      <c r="G7" s="221"/>
      <c r="H7" s="221"/>
      <c r="L7" s="20"/>
    </row>
    <row r="8" spans="1:46" s="2" customFormat="1" ht="12" customHeight="1">
      <c r="A8" s="29"/>
      <c r="B8" s="30"/>
      <c r="C8" s="29"/>
      <c r="D8" s="26" t="s">
        <v>99</v>
      </c>
      <c r="E8" s="29"/>
      <c r="F8" s="29"/>
      <c r="G8" s="29"/>
      <c r="H8" s="29"/>
      <c r="I8" s="29"/>
      <c r="J8" s="29"/>
      <c r="K8" s="29"/>
      <c r="L8" s="87"/>
      <c r="S8" s="29"/>
      <c r="T8" s="29"/>
      <c r="U8" s="29"/>
      <c r="V8" s="29"/>
      <c r="W8" s="29"/>
      <c r="X8" s="29"/>
      <c r="Y8" s="29"/>
      <c r="Z8" s="29"/>
      <c r="AA8" s="29"/>
      <c r="AB8" s="29"/>
      <c r="AC8" s="29"/>
      <c r="AD8" s="29"/>
      <c r="AE8" s="29"/>
    </row>
    <row r="9" spans="1:46" s="2" customFormat="1" ht="16.5" customHeight="1">
      <c r="A9" s="29"/>
      <c r="B9" s="30"/>
      <c r="C9" s="29"/>
      <c r="D9" s="29"/>
      <c r="E9" s="187" t="s">
        <v>428</v>
      </c>
      <c r="F9" s="222"/>
      <c r="G9" s="222"/>
      <c r="H9" s="222"/>
      <c r="I9" s="29"/>
      <c r="J9" s="29"/>
      <c r="K9" s="29"/>
      <c r="L9" s="87"/>
      <c r="S9" s="29"/>
      <c r="T9" s="29"/>
      <c r="U9" s="29"/>
      <c r="V9" s="29"/>
      <c r="W9" s="29"/>
      <c r="X9" s="29"/>
      <c r="Y9" s="29"/>
      <c r="Z9" s="29"/>
      <c r="AA9" s="29"/>
      <c r="AB9" s="29"/>
      <c r="AC9" s="29"/>
      <c r="AD9" s="29"/>
      <c r="AE9" s="29"/>
    </row>
    <row r="10" spans="1:46" s="2" customFormat="1" ht="11.25">
      <c r="A10" s="29"/>
      <c r="B10" s="30"/>
      <c r="C10" s="29"/>
      <c r="D10" s="29"/>
      <c r="E10" s="29"/>
      <c r="F10" s="29"/>
      <c r="G10" s="29"/>
      <c r="H10" s="29"/>
      <c r="I10" s="29"/>
      <c r="J10" s="29"/>
      <c r="K10" s="29"/>
      <c r="L10" s="87"/>
      <c r="S10" s="29"/>
      <c r="T10" s="29"/>
      <c r="U10" s="29"/>
      <c r="V10" s="29"/>
      <c r="W10" s="29"/>
      <c r="X10" s="29"/>
      <c r="Y10" s="29"/>
      <c r="Z10" s="29"/>
      <c r="AA10" s="29"/>
      <c r="AB10" s="29"/>
      <c r="AC10" s="29"/>
      <c r="AD10" s="29"/>
      <c r="AE10" s="29"/>
    </row>
    <row r="11" spans="1:46" s="2" customFormat="1" ht="12" customHeight="1">
      <c r="A11" s="29"/>
      <c r="B11" s="30"/>
      <c r="C11" s="29"/>
      <c r="D11" s="26" t="s">
        <v>17</v>
      </c>
      <c r="E11" s="29"/>
      <c r="F11" s="24" t="s">
        <v>3</v>
      </c>
      <c r="G11" s="29"/>
      <c r="H11" s="29"/>
      <c r="I11" s="26" t="s">
        <v>18</v>
      </c>
      <c r="J11" s="24" t="s">
        <v>3</v>
      </c>
      <c r="K11" s="29"/>
      <c r="L11" s="87"/>
      <c r="S11" s="29"/>
      <c r="T11" s="29"/>
      <c r="U11" s="29"/>
      <c r="V11" s="29"/>
      <c r="W11" s="29"/>
      <c r="X11" s="29"/>
      <c r="Y11" s="29"/>
      <c r="Z11" s="29"/>
      <c r="AA11" s="29"/>
      <c r="AB11" s="29"/>
      <c r="AC11" s="29"/>
      <c r="AD11" s="29"/>
      <c r="AE11" s="29"/>
    </row>
    <row r="12" spans="1:46" s="2" customFormat="1" ht="12" customHeight="1">
      <c r="A12" s="29"/>
      <c r="B12" s="30"/>
      <c r="C12" s="29"/>
      <c r="D12" s="26" t="s">
        <v>19</v>
      </c>
      <c r="E12" s="29"/>
      <c r="F12" s="24" t="s">
        <v>20</v>
      </c>
      <c r="G12" s="29"/>
      <c r="H12" s="29"/>
      <c r="I12" s="26" t="s">
        <v>21</v>
      </c>
      <c r="J12" s="47" t="str">
        <f>'Rekapitulace stavby'!AN8</f>
        <v>19. 6. 2024</v>
      </c>
      <c r="K12" s="29"/>
      <c r="L12" s="87"/>
      <c r="S12" s="29"/>
      <c r="T12" s="29"/>
      <c r="U12" s="29"/>
      <c r="V12" s="29"/>
      <c r="W12" s="29"/>
      <c r="X12" s="29"/>
      <c r="Y12" s="29"/>
      <c r="Z12" s="29"/>
      <c r="AA12" s="29"/>
      <c r="AB12" s="29"/>
      <c r="AC12" s="29"/>
      <c r="AD12" s="29"/>
      <c r="AE12" s="29"/>
    </row>
    <row r="13" spans="1:46" s="2" customFormat="1" ht="10.9" customHeight="1">
      <c r="A13" s="29"/>
      <c r="B13" s="30"/>
      <c r="C13" s="29"/>
      <c r="D13" s="29"/>
      <c r="E13" s="29"/>
      <c r="F13" s="29"/>
      <c r="G13" s="29"/>
      <c r="H13" s="29"/>
      <c r="I13" s="29"/>
      <c r="J13" s="29"/>
      <c r="K13" s="29"/>
      <c r="L13" s="87"/>
      <c r="S13" s="29"/>
      <c r="T13" s="29"/>
      <c r="U13" s="29"/>
      <c r="V13" s="29"/>
      <c r="W13" s="29"/>
      <c r="X13" s="29"/>
      <c r="Y13" s="29"/>
      <c r="Z13" s="29"/>
      <c r="AA13" s="29"/>
      <c r="AB13" s="29"/>
      <c r="AC13" s="29"/>
      <c r="AD13" s="29"/>
      <c r="AE13" s="29"/>
    </row>
    <row r="14" spans="1:46" s="2" customFormat="1" ht="12" customHeight="1">
      <c r="A14" s="29"/>
      <c r="B14" s="30"/>
      <c r="C14" s="29"/>
      <c r="D14" s="26" t="s">
        <v>23</v>
      </c>
      <c r="E14" s="29"/>
      <c r="F14" s="29"/>
      <c r="G14" s="29"/>
      <c r="H14" s="29"/>
      <c r="I14" s="26" t="s">
        <v>24</v>
      </c>
      <c r="J14" s="24" t="s">
        <v>25</v>
      </c>
      <c r="K14" s="29"/>
      <c r="L14" s="87"/>
      <c r="S14" s="29"/>
      <c r="T14" s="29"/>
      <c r="U14" s="29"/>
      <c r="V14" s="29"/>
      <c r="W14" s="29"/>
      <c r="X14" s="29"/>
      <c r="Y14" s="29"/>
      <c r="Z14" s="29"/>
      <c r="AA14" s="29"/>
      <c r="AB14" s="29"/>
      <c r="AC14" s="29"/>
      <c r="AD14" s="29"/>
      <c r="AE14" s="29"/>
    </row>
    <row r="15" spans="1:46" s="2" customFormat="1" ht="18" customHeight="1">
      <c r="A15" s="29"/>
      <c r="B15" s="30"/>
      <c r="C15" s="29"/>
      <c r="D15" s="29"/>
      <c r="E15" s="24" t="s">
        <v>26</v>
      </c>
      <c r="F15" s="29"/>
      <c r="G15" s="29"/>
      <c r="H15" s="29"/>
      <c r="I15" s="26" t="s">
        <v>27</v>
      </c>
      <c r="J15" s="24" t="s">
        <v>3</v>
      </c>
      <c r="K15" s="29"/>
      <c r="L15" s="87"/>
      <c r="S15" s="29"/>
      <c r="T15" s="29"/>
      <c r="U15" s="29"/>
      <c r="V15" s="29"/>
      <c r="W15" s="29"/>
      <c r="X15" s="29"/>
      <c r="Y15" s="29"/>
      <c r="Z15" s="29"/>
      <c r="AA15" s="29"/>
      <c r="AB15" s="29"/>
      <c r="AC15" s="29"/>
      <c r="AD15" s="29"/>
      <c r="AE15" s="29"/>
    </row>
    <row r="16" spans="1:46" s="2" customFormat="1" ht="6.95" customHeight="1">
      <c r="A16" s="29"/>
      <c r="B16" s="30"/>
      <c r="C16" s="29"/>
      <c r="D16" s="29"/>
      <c r="E16" s="29"/>
      <c r="F16" s="29"/>
      <c r="G16" s="29"/>
      <c r="H16" s="29"/>
      <c r="I16" s="29"/>
      <c r="J16" s="29"/>
      <c r="K16" s="29"/>
      <c r="L16" s="87"/>
      <c r="S16" s="29"/>
      <c r="T16" s="29"/>
      <c r="U16" s="29"/>
      <c r="V16" s="29"/>
      <c r="W16" s="29"/>
      <c r="X16" s="29"/>
      <c r="Y16" s="29"/>
      <c r="Z16" s="29"/>
      <c r="AA16" s="29"/>
      <c r="AB16" s="29"/>
      <c r="AC16" s="29"/>
      <c r="AD16" s="29"/>
      <c r="AE16" s="29"/>
    </row>
    <row r="17" spans="1:31" s="2" customFormat="1" ht="12" customHeight="1">
      <c r="A17" s="29"/>
      <c r="B17" s="30"/>
      <c r="C17" s="29"/>
      <c r="D17" s="26" t="s">
        <v>28</v>
      </c>
      <c r="E17" s="29"/>
      <c r="F17" s="29"/>
      <c r="G17" s="29"/>
      <c r="H17" s="29"/>
      <c r="I17" s="26" t="s">
        <v>24</v>
      </c>
      <c r="J17" s="24" t="str">
        <f>'Rekapitulace stavby'!AN13</f>
        <v/>
      </c>
      <c r="K17" s="29"/>
      <c r="L17" s="87"/>
      <c r="S17" s="29"/>
      <c r="T17" s="29"/>
      <c r="U17" s="29"/>
      <c r="V17" s="29"/>
      <c r="W17" s="29"/>
      <c r="X17" s="29"/>
      <c r="Y17" s="29"/>
      <c r="Z17" s="29"/>
      <c r="AA17" s="29"/>
      <c r="AB17" s="29"/>
      <c r="AC17" s="29"/>
      <c r="AD17" s="29"/>
      <c r="AE17" s="29"/>
    </row>
    <row r="18" spans="1:31" s="2" customFormat="1" ht="18" customHeight="1">
      <c r="A18" s="29"/>
      <c r="B18" s="30"/>
      <c r="C18" s="29"/>
      <c r="D18" s="29"/>
      <c r="E18" s="205" t="str">
        <f>'Rekapitulace stavby'!E14</f>
        <v xml:space="preserve"> </v>
      </c>
      <c r="F18" s="205"/>
      <c r="G18" s="205"/>
      <c r="H18" s="205"/>
      <c r="I18" s="26" t="s">
        <v>27</v>
      </c>
      <c r="J18" s="24" t="str">
        <f>'Rekapitulace stavby'!AN14</f>
        <v/>
      </c>
      <c r="K18" s="29"/>
      <c r="L18" s="87"/>
      <c r="S18" s="29"/>
      <c r="T18" s="29"/>
      <c r="U18" s="29"/>
      <c r="V18" s="29"/>
      <c r="W18" s="29"/>
      <c r="X18" s="29"/>
      <c r="Y18" s="29"/>
      <c r="Z18" s="29"/>
      <c r="AA18" s="29"/>
      <c r="AB18" s="29"/>
      <c r="AC18" s="29"/>
      <c r="AD18" s="29"/>
      <c r="AE18" s="29"/>
    </row>
    <row r="19" spans="1:31" s="2" customFormat="1" ht="6.95" customHeight="1">
      <c r="A19" s="29"/>
      <c r="B19" s="30"/>
      <c r="C19" s="29"/>
      <c r="D19" s="29"/>
      <c r="E19" s="29"/>
      <c r="F19" s="29"/>
      <c r="G19" s="29"/>
      <c r="H19" s="29"/>
      <c r="I19" s="29"/>
      <c r="J19" s="29"/>
      <c r="K19" s="29"/>
      <c r="L19" s="87"/>
      <c r="S19" s="29"/>
      <c r="T19" s="29"/>
      <c r="U19" s="29"/>
      <c r="V19" s="29"/>
      <c r="W19" s="29"/>
      <c r="X19" s="29"/>
      <c r="Y19" s="29"/>
      <c r="Z19" s="29"/>
      <c r="AA19" s="29"/>
      <c r="AB19" s="29"/>
      <c r="AC19" s="29"/>
      <c r="AD19" s="29"/>
      <c r="AE19" s="29"/>
    </row>
    <row r="20" spans="1:31" s="2" customFormat="1" ht="12" customHeight="1">
      <c r="A20" s="29"/>
      <c r="B20" s="30"/>
      <c r="C20" s="29"/>
      <c r="D20" s="26" t="s">
        <v>30</v>
      </c>
      <c r="E20" s="29"/>
      <c r="F20" s="29"/>
      <c r="G20" s="29"/>
      <c r="H20" s="29"/>
      <c r="I20" s="26" t="s">
        <v>24</v>
      </c>
      <c r="J20" s="24" t="s">
        <v>31</v>
      </c>
      <c r="K20" s="29"/>
      <c r="L20" s="87"/>
      <c r="S20" s="29"/>
      <c r="T20" s="29"/>
      <c r="U20" s="29"/>
      <c r="V20" s="29"/>
      <c r="W20" s="29"/>
      <c r="X20" s="29"/>
      <c r="Y20" s="29"/>
      <c r="Z20" s="29"/>
      <c r="AA20" s="29"/>
      <c r="AB20" s="29"/>
      <c r="AC20" s="29"/>
      <c r="AD20" s="29"/>
      <c r="AE20" s="29"/>
    </row>
    <row r="21" spans="1:31" s="2" customFormat="1" ht="18" customHeight="1">
      <c r="A21" s="29"/>
      <c r="B21" s="30"/>
      <c r="C21" s="29"/>
      <c r="D21" s="29"/>
      <c r="E21" s="24" t="s">
        <v>32</v>
      </c>
      <c r="F21" s="29"/>
      <c r="G21" s="29"/>
      <c r="H21" s="29"/>
      <c r="I21" s="26" t="s">
        <v>27</v>
      </c>
      <c r="J21" s="24" t="s">
        <v>3</v>
      </c>
      <c r="K21" s="29"/>
      <c r="L21" s="87"/>
      <c r="S21" s="29"/>
      <c r="T21" s="29"/>
      <c r="U21" s="29"/>
      <c r="V21" s="29"/>
      <c r="W21" s="29"/>
      <c r="X21" s="29"/>
      <c r="Y21" s="29"/>
      <c r="Z21" s="29"/>
      <c r="AA21" s="29"/>
      <c r="AB21" s="29"/>
      <c r="AC21" s="29"/>
      <c r="AD21" s="29"/>
      <c r="AE21" s="29"/>
    </row>
    <row r="22" spans="1:31" s="2" customFormat="1" ht="6.95" customHeight="1">
      <c r="A22" s="29"/>
      <c r="B22" s="30"/>
      <c r="C22" s="29"/>
      <c r="D22" s="29"/>
      <c r="E22" s="29"/>
      <c r="F22" s="29"/>
      <c r="G22" s="29"/>
      <c r="H22" s="29"/>
      <c r="I22" s="29"/>
      <c r="J22" s="29"/>
      <c r="K22" s="29"/>
      <c r="L22" s="87"/>
      <c r="S22" s="29"/>
      <c r="T22" s="29"/>
      <c r="U22" s="29"/>
      <c r="V22" s="29"/>
      <c r="W22" s="29"/>
      <c r="X22" s="29"/>
      <c r="Y22" s="29"/>
      <c r="Z22" s="29"/>
      <c r="AA22" s="29"/>
      <c r="AB22" s="29"/>
      <c r="AC22" s="29"/>
      <c r="AD22" s="29"/>
      <c r="AE22" s="29"/>
    </row>
    <row r="23" spans="1:31" s="2" customFormat="1" ht="12" customHeight="1">
      <c r="A23" s="29"/>
      <c r="B23" s="30"/>
      <c r="C23" s="29"/>
      <c r="D23" s="26" t="s">
        <v>34</v>
      </c>
      <c r="E23" s="29"/>
      <c r="F23" s="29"/>
      <c r="G23" s="29"/>
      <c r="H23" s="29"/>
      <c r="I23" s="26" t="s">
        <v>24</v>
      </c>
      <c r="J23" s="24" t="s">
        <v>35</v>
      </c>
      <c r="K23" s="29"/>
      <c r="L23" s="87"/>
      <c r="S23" s="29"/>
      <c r="T23" s="29"/>
      <c r="U23" s="29"/>
      <c r="V23" s="29"/>
      <c r="W23" s="29"/>
      <c r="X23" s="29"/>
      <c r="Y23" s="29"/>
      <c r="Z23" s="29"/>
      <c r="AA23" s="29"/>
      <c r="AB23" s="29"/>
      <c r="AC23" s="29"/>
      <c r="AD23" s="29"/>
      <c r="AE23" s="29"/>
    </row>
    <row r="24" spans="1:31" s="2" customFormat="1" ht="18" customHeight="1">
      <c r="A24" s="29"/>
      <c r="B24" s="30"/>
      <c r="C24" s="29"/>
      <c r="D24" s="29"/>
      <c r="E24" s="24" t="s">
        <v>36</v>
      </c>
      <c r="F24" s="29"/>
      <c r="G24" s="29"/>
      <c r="H24" s="29"/>
      <c r="I24" s="26" t="s">
        <v>27</v>
      </c>
      <c r="J24" s="24" t="s">
        <v>3</v>
      </c>
      <c r="K24" s="29"/>
      <c r="L24" s="87"/>
      <c r="S24" s="29"/>
      <c r="T24" s="29"/>
      <c r="U24" s="29"/>
      <c r="V24" s="29"/>
      <c r="W24" s="29"/>
      <c r="X24" s="29"/>
      <c r="Y24" s="29"/>
      <c r="Z24" s="29"/>
      <c r="AA24" s="29"/>
      <c r="AB24" s="29"/>
      <c r="AC24" s="29"/>
      <c r="AD24" s="29"/>
      <c r="AE24" s="29"/>
    </row>
    <row r="25" spans="1:31" s="2" customFormat="1" ht="6.95" customHeight="1">
      <c r="A25" s="29"/>
      <c r="B25" s="30"/>
      <c r="C25" s="29"/>
      <c r="D25" s="29"/>
      <c r="E25" s="29"/>
      <c r="F25" s="29"/>
      <c r="G25" s="29"/>
      <c r="H25" s="29"/>
      <c r="I25" s="29"/>
      <c r="J25" s="29"/>
      <c r="K25" s="29"/>
      <c r="L25" s="87"/>
      <c r="S25" s="29"/>
      <c r="T25" s="29"/>
      <c r="U25" s="29"/>
      <c r="V25" s="29"/>
      <c r="W25" s="29"/>
      <c r="X25" s="29"/>
      <c r="Y25" s="29"/>
      <c r="Z25" s="29"/>
      <c r="AA25" s="29"/>
      <c r="AB25" s="29"/>
      <c r="AC25" s="29"/>
      <c r="AD25" s="29"/>
      <c r="AE25" s="29"/>
    </row>
    <row r="26" spans="1:31" s="2" customFormat="1" ht="12" customHeight="1">
      <c r="A26" s="29"/>
      <c r="B26" s="30"/>
      <c r="C26" s="29"/>
      <c r="D26" s="26" t="s">
        <v>37</v>
      </c>
      <c r="E26" s="29"/>
      <c r="F26" s="29"/>
      <c r="G26" s="29"/>
      <c r="H26" s="29"/>
      <c r="I26" s="29"/>
      <c r="J26" s="29"/>
      <c r="K26" s="29"/>
      <c r="L26" s="87"/>
      <c r="S26" s="29"/>
      <c r="T26" s="29"/>
      <c r="U26" s="29"/>
      <c r="V26" s="29"/>
      <c r="W26" s="29"/>
      <c r="X26" s="29"/>
      <c r="Y26" s="29"/>
      <c r="Z26" s="29"/>
      <c r="AA26" s="29"/>
      <c r="AB26" s="29"/>
      <c r="AC26" s="29"/>
      <c r="AD26" s="29"/>
      <c r="AE26" s="29"/>
    </row>
    <row r="27" spans="1:31" s="8" customFormat="1" ht="16.5" customHeight="1">
      <c r="A27" s="88"/>
      <c r="B27" s="89"/>
      <c r="C27" s="88"/>
      <c r="D27" s="88"/>
      <c r="E27" s="208" t="s">
        <v>3</v>
      </c>
      <c r="F27" s="208"/>
      <c r="G27" s="208"/>
      <c r="H27" s="208"/>
      <c r="I27" s="88"/>
      <c r="J27" s="88"/>
      <c r="K27" s="88"/>
      <c r="L27" s="90"/>
      <c r="S27" s="88"/>
      <c r="T27" s="88"/>
      <c r="U27" s="88"/>
      <c r="V27" s="88"/>
      <c r="W27" s="88"/>
      <c r="X27" s="88"/>
      <c r="Y27" s="88"/>
      <c r="Z27" s="88"/>
      <c r="AA27" s="88"/>
      <c r="AB27" s="88"/>
      <c r="AC27" s="88"/>
      <c r="AD27" s="88"/>
      <c r="AE27" s="88"/>
    </row>
    <row r="28" spans="1:31" s="2" customFormat="1" ht="6.95" customHeight="1">
      <c r="A28" s="29"/>
      <c r="B28" s="30"/>
      <c r="C28" s="29"/>
      <c r="D28" s="29"/>
      <c r="E28" s="29"/>
      <c r="F28" s="29"/>
      <c r="G28" s="29"/>
      <c r="H28" s="29"/>
      <c r="I28" s="29"/>
      <c r="J28" s="29"/>
      <c r="K28" s="29"/>
      <c r="L28" s="87"/>
      <c r="S28" s="29"/>
      <c r="T28" s="29"/>
      <c r="U28" s="29"/>
      <c r="V28" s="29"/>
      <c r="W28" s="29"/>
      <c r="X28" s="29"/>
      <c r="Y28" s="29"/>
      <c r="Z28" s="29"/>
      <c r="AA28" s="29"/>
      <c r="AB28" s="29"/>
      <c r="AC28" s="29"/>
      <c r="AD28" s="29"/>
      <c r="AE28" s="29"/>
    </row>
    <row r="29" spans="1:31" s="2" customFormat="1" ht="6.95" customHeight="1">
      <c r="A29" s="29"/>
      <c r="B29" s="30"/>
      <c r="C29" s="29"/>
      <c r="D29" s="58"/>
      <c r="E29" s="58"/>
      <c r="F29" s="58"/>
      <c r="G29" s="58"/>
      <c r="H29" s="58"/>
      <c r="I29" s="58"/>
      <c r="J29" s="58"/>
      <c r="K29" s="58"/>
      <c r="L29" s="87"/>
      <c r="S29" s="29"/>
      <c r="T29" s="29"/>
      <c r="U29" s="29"/>
      <c r="V29" s="29"/>
      <c r="W29" s="29"/>
      <c r="X29" s="29"/>
      <c r="Y29" s="29"/>
      <c r="Z29" s="29"/>
      <c r="AA29" s="29"/>
      <c r="AB29" s="29"/>
      <c r="AC29" s="29"/>
      <c r="AD29" s="29"/>
      <c r="AE29" s="29"/>
    </row>
    <row r="30" spans="1:31" s="2" customFormat="1" ht="25.35" customHeight="1">
      <c r="A30" s="29"/>
      <c r="B30" s="30"/>
      <c r="C30" s="29"/>
      <c r="D30" s="91" t="s">
        <v>39</v>
      </c>
      <c r="E30" s="29"/>
      <c r="F30" s="29"/>
      <c r="G30" s="29"/>
      <c r="H30" s="29"/>
      <c r="I30" s="29"/>
      <c r="J30" s="63">
        <f>ROUND(J81, 2)</f>
        <v>0</v>
      </c>
      <c r="K30" s="29"/>
      <c r="L30" s="87"/>
      <c r="S30" s="29"/>
      <c r="T30" s="29"/>
      <c r="U30" s="29"/>
      <c r="V30" s="29"/>
      <c r="W30" s="29"/>
      <c r="X30" s="29"/>
      <c r="Y30" s="29"/>
      <c r="Z30" s="29"/>
      <c r="AA30" s="29"/>
      <c r="AB30" s="29"/>
      <c r="AC30" s="29"/>
      <c r="AD30" s="29"/>
      <c r="AE30" s="29"/>
    </row>
    <row r="31" spans="1:31" s="2" customFormat="1" ht="6.95" customHeight="1">
      <c r="A31" s="29"/>
      <c r="B31" s="30"/>
      <c r="C31" s="29"/>
      <c r="D31" s="58"/>
      <c r="E31" s="58"/>
      <c r="F31" s="58"/>
      <c r="G31" s="58"/>
      <c r="H31" s="58"/>
      <c r="I31" s="58"/>
      <c r="J31" s="58"/>
      <c r="K31" s="58"/>
      <c r="L31" s="87"/>
      <c r="S31" s="29"/>
      <c r="T31" s="29"/>
      <c r="U31" s="29"/>
      <c r="V31" s="29"/>
      <c r="W31" s="29"/>
      <c r="X31" s="29"/>
      <c r="Y31" s="29"/>
      <c r="Z31" s="29"/>
      <c r="AA31" s="29"/>
      <c r="AB31" s="29"/>
      <c r="AC31" s="29"/>
      <c r="AD31" s="29"/>
      <c r="AE31" s="29"/>
    </row>
    <row r="32" spans="1:31" s="2" customFormat="1" ht="14.45" customHeight="1">
      <c r="A32" s="29"/>
      <c r="B32" s="30"/>
      <c r="C32" s="29"/>
      <c r="D32" s="29"/>
      <c r="E32" s="29"/>
      <c r="F32" s="33" t="s">
        <v>41</v>
      </c>
      <c r="G32" s="29"/>
      <c r="H32" s="29"/>
      <c r="I32" s="33" t="s">
        <v>40</v>
      </c>
      <c r="J32" s="33" t="s">
        <v>42</v>
      </c>
      <c r="K32" s="29"/>
      <c r="L32" s="87"/>
      <c r="S32" s="29"/>
      <c r="T32" s="29"/>
      <c r="U32" s="29"/>
      <c r="V32" s="29"/>
      <c r="W32" s="29"/>
      <c r="X32" s="29"/>
      <c r="Y32" s="29"/>
      <c r="Z32" s="29"/>
      <c r="AA32" s="29"/>
      <c r="AB32" s="29"/>
      <c r="AC32" s="29"/>
      <c r="AD32" s="29"/>
      <c r="AE32" s="29"/>
    </row>
    <row r="33" spans="1:31" s="2" customFormat="1" ht="14.45" customHeight="1">
      <c r="A33" s="29"/>
      <c r="B33" s="30"/>
      <c r="C33" s="29"/>
      <c r="D33" s="92" t="s">
        <v>43</v>
      </c>
      <c r="E33" s="26" t="s">
        <v>44</v>
      </c>
      <c r="F33" s="93">
        <f>ROUND((SUM(BE81:BE110)),  2)</f>
        <v>0</v>
      </c>
      <c r="G33" s="29"/>
      <c r="H33" s="29"/>
      <c r="I33" s="94">
        <v>0.21</v>
      </c>
      <c r="J33" s="93">
        <f>ROUND(((SUM(BE81:BE110))*I33),  2)</f>
        <v>0</v>
      </c>
      <c r="K33" s="29"/>
      <c r="L33" s="87"/>
      <c r="S33" s="29"/>
      <c r="T33" s="29"/>
      <c r="U33" s="29"/>
      <c r="V33" s="29"/>
      <c r="W33" s="29"/>
      <c r="X33" s="29"/>
      <c r="Y33" s="29"/>
      <c r="Z33" s="29"/>
      <c r="AA33" s="29"/>
      <c r="AB33" s="29"/>
      <c r="AC33" s="29"/>
      <c r="AD33" s="29"/>
      <c r="AE33" s="29"/>
    </row>
    <row r="34" spans="1:31" s="2" customFormat="1" ht="14.45" customHeight="1">
      <c r="A34" s="29"/>
      <c r="B34" s="30"/>
      <c r="C34" s="29"/>
      <c r="D34" s="29"/>
      <c r="E34" s="26" t="s">
        <v>45</v>
      </c>
      <c r="F34" s="93">
        <f>ROUND((SUM(BF81:BF110)),  2)</f>
        <v>0</v>
      </c>
      <c r="G34" s="29"/>
      <c r="H34" s="29"/>
      <c r="I34" s="94">
        <v>0.15</v>
      </c>
      <c r="J34" s="93">
        <f>ROUND(((SUM(BF81:BF110))*I34),  2)</f>
        <v>0</v>
      </c>
      <c r="K34" s="29"/>
      <c r="L34" s="87"/>
      <c r="S34" s="29"/>
      <c r="T34" s="29"/>
      <c r="U34" s="29"/>
      <c r="V34" s="29"/>
      <c r="W34" s="29"/>
      <c r="X34" s="29"/>
      <c r="Y34" s="29"/>
      <c r="Z34" s="29"/>
      <c r="AA34" s="29"/>
      <c r="AB34" s="29"/>
      <c r="AC34" s="29"/>
      <c r="AD34" s="29"/>
      <c r="AE34" s="29"/>
    </row>
    <row r="35" spans="1:31" s="2" customFormat="1" ht="14.45" hidden="1" customHeight="1">
      <c r="A35" s="29"/>
      <c r="B35" s="30"/>
      <c r="C35" s="29"/>
      <c r="D35" s="29"/>
      <c r="E35" s="26" t="s">
        <v>46</v>
      </c>
      <c r="F35" s="93">
        <f>ROUND((SUM(BG81:BG110)),  2)</f>
        <v>0</v>
      </c>
      <c r="G35" s="29"/>
      <c r="H35" s="29"/>
      <c r="I35" s="94">
        <v>0.21</v>
      </c>
      <c r="J35" s="93">
        <f>0</f>
        <v>0</v>
      </c>
      <c r="K35" s="29"/>
      <c r="L35" s="87"/>
      <c r="S35" s="29"/>
      <c r="T35" s="29"/>
      <c r="U35" s="29"/>
      <c r="V35" s="29"/>
      <c r="W35" s="29"/>
      <c r="X35" s="29"/>
      <c r="Y35" s="29"/>
      <c r="Z35" s="29"/>
      <c r="AA35" s="29"/>
      <c r="AB35" s="29"/>
      <c r="AC35" s="29"/>
      <c r="AD35" s="29"/>
      <c r="AE35" s="29"/>
    </row>
    <row r="36" spans="1:31" s="2" customFormat="1" ht="14.45" hidden="1" customHeight="1">
      <c r="A36" s="29"/>
      <c r="B36" s="30"/>
      <c r="C36" s="29"/>
      <c r="D36" s="29"/>
      <c r="E36" s="26" t="s">
        <v>47</v>
      </c>
      <c r="F36" s="93">
        <f>ROUND((SUM(BH81:BH110)),  2)</f>
        <v>0</v>
      </c>
      <c r="G36" s="29"/>
      <c r="H36" s="29"/>
      <c r="I36" s="94">
        <v>0.15</v>
      </c>
      <c r="J36" s="93">
        <f>0</f>
        <v>0</v>
      </c>
      <c r="K36" s="29"/>
      <c r="L36" s="87"/>
      <c r="S36" s="29"/>
      <c r="T36" s="29"/>
      <c r="U36" s="29"/>
      <c r="V36" s="29"/>
      <c r="W36" s="29"/>
      <c r="X36" s="29"/>
      <c r="Y36" s="29"/>
      <c r="Z36" s="29"/>
      <c r="AA36" s="29"/>
      <c r="AB36" s="29"/>
      <c r="AC36" s="29"/>
      <c r="AD36" s="29"/>
      <c r="AE36" s="29"/>
    </row>
    <row r="37" spans="1:31" s="2" customFormat="1" ht="14.45" hidden="1" customHeight="1">
      <c r="A37" s="29"/>
      <c r="B37" s="30"/>
      <c r="C37" s="29"/>
      <c r="D37" s="29"/>
      <c r="E37" s="26" t="s">
        <v>48</v>
      </c>
      <c r="F37" s="93">
        <f>ROUND((SUM(BI81:BI110)),  2)</f>
        <v>0</v>
      </c>
      <c r="G37" s="29"/>
      <c r="H37" s="29"/>
      <c r="I37" s="94">
        <v>0</v>
      </c>
      <c r="J37" s="93">
        <f>0</f>
        <v>0</v>
      </c>
      <c r="K37" s="29"/>
      <c r="L37" s="87"/>
      <c r="S37" s="29"/>
      <c r="T37" s="29"/>
      <c r="U37" s="29"/>
      <c r="V37" s="29"/>
      <c r="W37" s="29"/>
      <c r="X37" s="29"/>
      <c r="Y37" s="29"/>
      <c r="Z37" s="29"/>
      <c r="AA37" s="29"/>
      <c r="AB37" s="29"/>
      <c r="AC37" s="29"/>
      <c r="AD37" s="29"/>
      <c r="AE37" s="29"/>
    </row>
    <row r="38" spans="1:31" s="2" customFormat="1" ht="6.95" customHeight="1">
      <c r="A38" s="29"/>
      <c r="B38" s="30"/>
      <c r="C38" s="29"/>
      <c r="D38" s="29"/>
      <c r="E38" s="29"/>
      <c r="F38" s="29"/>
      <c r="G38" s="29"/>
      <c r="H38" s="29"/>
      <c r="I38" s="29"/>
      <c r="J38" s="29"/>
      <c r="K38" s="29"/>
      <c r="L38" s="87"/>
      <c r="S38" s="29"/>
      <c r="T38" s="29"/>
      <c r="U38" s="29"/>
      <c r="V38" s="29"/>
      <c r="W38" s="29"/>
      <c r="X38" s="29"/>
      <c r="Y38" s="29"/>
      <c r="Z38" s="29"/>
      <c r="AA38" s="29"/>
      <c r="AB38" s="29"/>
      <c r="AC38" s="29"/>
      <c r="AD38" s="29"/>
      <c r="AE38" s="29"/>
    </row>
    <row r="39" spans="1:31" s="2" customFormat="1" ht="25.35" customHeight="1">
      <c r="A39" s="29"/>
      <c r="B39" s="30"/>
      <c r="C39" s="95"/>
      <c r="D39" s="96" t="s">
        <v>49</v>
      </c>
      <c r="E39" s="52"/>
      <c r="F39" s="52"/>
      <c r="G39" s="97" t="s">
        <v>50</v>
      </c>
      <c r="H39" s="98" t="s">
        <v>51</v>
      </c>
      <c r="I39" s="52"/>
      <c r="J39" s="99">
        <f>SUM(J30:J37)</f>
        <v>0</v>
      </c>
      <c r="K39" s="100"/>
      <c r="L39" s="87"/>
      <c r="S39" s="29"/>
      <c r="T39" s="29"/>
      <c r="U39" s="29"/>
      <c r="V39" s="29"/>
      <c r="W39" s="29"/>
      <c r="X39" s="29"/>
      <c r="Y39" s="29"/>
      <c r="Z39" s="29"/>
      <c r="AA39" s="29"/>
      <c r="AB39" s="29"/>
      <c r="AC39" s="29"/>
      <c r="AD39" s="29"/>
      <c r="AE39" s="29"/>
    </row>
    <row r="40" spans="1:31" s="2" customFormat="1" ht="14.45" customHeight="1">
      <c r="A40" s="29"/>
      <c r="B40" s="39"/>
      <c r="C40" s="40"/>
      <c r="D40" s="40"/>
      <c r="E40" s="40"/>
      <c r="F40" s="40"/>
      <c r="G40" s="40"/>
      <c r="H40" s="40"/>
      <c r="I40" s="40"/>
      <c r="J40" s="40"/>
      <c r="K40" s="40"/>
      <c r="L40" s="87"/>
      <c r="S40" s="29"/>
      <c r="T40" s="29"/>
      <c r="U40" s="29"/>
      <c r="V40" s="29"/>
      <c r="W40" s="29"/>
      <c r="X40" s="29"/>
      <c r="Y40" s="29"/>
      <c r="Z40" s="29"/>
      <c r="AA40" s="29"/>
      <c r="AB40" s="29"/>
      <c r="AC40" s="29"/>
      <c r="AD40" s="29"/>
      <c r="AE40" s="29"/>
    </row>
    <row r="44" spans="1:31" s="2" customFormat="1" ht="6.95" customHeight="1">
      <c r="A44" s="29"/>
      <c r="B44" s="41"/>
      <c r="C44" s="42"/>
      <c r="D44" s="42"/>
      <c r="E44" s="42"/>
      <c r="F44" s="42"/>
      <c r="G44" s="42"/>
      <c r="H44" s="42"/>
      <c r="I44" s="42"/>
      <c r="J44" s="42"/>
      <c r="K44" s="42"/>
      <c r="L44" s="87"/>
      <c r="S44" s="29"/>
      <c r="T44" s="29"/>
      <c r="U44" s="29"/>
      <c r="V44" s="29"/>
      <c r="W44" s="29"/>
      <c r="X44" s="29"/>
      <c r="Y44" s="29"/>
      <c r="Z44" s="29"/>
      <c r="AA44" s="29"/>
      <c r="AB44" s="29"/>
      <c r="AC44" s="29"/>
      <c r="AD44" s="29"/>
      <c r="AE44" s="29"/>
    </row>
    <row r="45" spans="1:31" s="2" customFormat="1" ht="24.95" customHeight="1">
      <c r="A45" s="29"/>
      <c r="B45" s="30"/>
      <c r="C45" s="21" t="s">
        <v>101</v>
      </c>
      <c r="D45" s="29"/>
      <c r="E45" s="29"/>
      <c r="F45" s="29"/>
      <c r="G45" s="29"/>
      <c r="H45" s="29"/>
      <c r="I45" s="29"/>
      <c r="J45" s="29"/>
      <c r="K45" s="29"/>
      <c r="L45" s="87"/>
      <c r="S45" s="29"/>
      <c r="T45" s="29"/>
      <c r="U45" s="29"/>
      <c r="V45" s="29"/>
      <c r="W45" s="29"/>
      <c r="X45" s="29"/>
      <c r="Y45" s="29"/>
      <c r="Z45" s="29"/>
      <c r="AA45" s="29"/>
      <c r="AB45" s="29"/>
      <c r="AC45" s="29"/>
      <c r="AD45" s="29"/>
      <c r="AE45" s="29"/>
    </row>
    <row r="46" spans="1:31" s="2" customFormat="1" ht="6.95" customHeight="1">
      <c r="A46" s="29"/>
      <c r="B46" s="30"/>
      <c r="C46" s="29"/>
      <c r="D46" s="29"/>
      <c r="E46" s="29"/>
      <c r="F46" s="29"/>
      <c r="G46" s="29"/>
      <c r="H46" s="29"/>
      <c r="I46" s="29"/>
      <c r="J46" s="29"/>
      <c r="K46" s="29"/>
      <c r="L46" s="87"/>
      <c r="S46" s="29"/>
      <c r="T46" s="29"/>
      <c r="U46" s="29"/>
      <c r="V46" s="29"/>
      <c r="W46" s="29"/>
      <c r="X46" s="29"/>
      <c r="Y46" s="29"/>
      <c r="Z46" s="29"/>
      <c r="AA46" s="29"/>
      <c r="AB46" s="29"/>
      <c r="AC46" s="29"/>
      <c r="AD46" s="29"/>
      <c r="AE46" s="29"/>
    </row>
    <row r="47" spans="1:31" s="2" customFormat="1" ht="12" customHeight="1">
      <c r="A47" s="29"/>
      <c r="B47" s="30"/>
      <c r="C47" s="26" t="s">
        <v>15</v>
      </c>
      <c r="D47" s="29"/>
      <c r="E47" s="29"/>
      <c r="F47" s="29"/>
      <c r="G47" s="29"/>
      <c r="H47" s="29"/>
      <c r="I47" s="29"/>
      <c r="J47" s="29"/>
      <c r="K47" s="29"/>
      <c r="L47" s="87"/>
      <c r="S47" s="29"/>
      <c r="T47" s="29"/>
      <c r="U47" s="29"/>
      <c r="V47" s="29"/>
      <c r="W47" s="29"/>
      <c r="X47" s="29"/>
      <c r="Y47" s="29"/>
      <c r="Z47" s="29"/>
      <c r="AA47" s="29"/>
      <c r="AB47" s="29"/>
      <c r="AC47" s="29"/>
      <c r="AD47" s="29"/>
      <c r="AE47" s="29"/>
    </row>
    <row r="48" spans="1:31" s="2" customFormat="1" ht="16.5" customHeight="1">
      <c r="A48" s="29"/>
      <c r="B48" s="30"/>
      <c r="C48" s="29"/>
      <c r="D48" s="29"/>
      <c r="E48" s="220" t="str">
        <f>E7</f>
        <v>Rekonstrukce multifunkčního sálu v budově NZM - 2. etapa</v>
      </c>
      <c r="F48" s="221"/>
      <c r="G48" s="221"/>
      <c r="H48" s="221"/>
      <c r="I48" s="29"/>
      <c r="J48" s="29"/>
      <c r="K48" s="29"/>
      <c r="L48" s="87"/>
      <c r="S48" s="29"/>
      <c r="T48" s="29"/>
      <c r="U48" s="29"/>
      <c r="V48" s="29"/>
      <c r="W48" s="29"/>
      <c r="X48" s="29"/>
      <c r="Y48" s="29"/>
      <c r="Z48" s="29"/>
      <c r="AA48" s="29"/>
      <c r="AB48" s="29"/>
      <c r="AC48" s="29"/>
      <c r="AD48" s="29"/>
      <c r="AE48" s="29"/>
    </row>
    <row r="49" spans="1:47" s="2" customFormat="1" ht="12" customHeight="1">
      <c r="A49" s="29"/>
      <c r="B49" s="30"/>
      <c r="C49" s="26" t="s">
        <v>99</v>
      </c>
      <c r="D49" s="29"/>
      <c r="E49" s="29"/>
      <c r="F49" s="29"/>
      <c r="G49" s="29"/>
      <c r="H49" s="29"/>
      <c r="I49" s="29"/>
      <c r="J49" s="29"/>
      <c r="K49" s="29"/>
      <c r="L49" s="87"/>
      <c r="S49" s="29"/>
      <c r="T49" s="29"/>
      <c r="U49" s="29"/>
      <c r="V49" s="29"/>
      <c r="W49" s="29"/>
      <c r="X49" s="29"/>
      <c r="Y49" s="29"/>
      <c r="Z49" s="29"/>
      <c r="AA49" s="29"/>
      <c r="AB49" s="29"/>
      <c r="AC49" s="29"/>
      <c r="AD49" s="29"/>
      <c r="AE49" s="29"/>
    </row>
    <row r="50" spans="1:47" s="2" customFormat="1" ht="16.5" customHeight="1">
      <c r="A50" s="29"/>
      <c r="B50" s="30"/>
      <c r="C50" s="29"/>
      <c r="D50" s="29"/>
      <c r="E50" s="187" t="str">
        <f>E9</f>
        <v>D.1.2 - Prostorová akustika</v>
      </c>
      <c r="F50" s="222"/>
      <c r="G50" s="222"/>
      <c r="H50" s="222"/>
      <c r="I50" s="29"/>
      <c r="J50" s="29"/>
      <c r="K50" s="29"/>
      <c r="L50" s="87"/>
      <c r="S50" s="29"/>
      <c r="T50" s="29"/>
      <c r="U50" s="29"/>
      <c r="V50" s="29"/>
      <c r="W50" s="29"/>
      <c r="X50" s="29"/>
      <c r="Y50" s="29"/>
      <c r="Z50" s="29"/>
      <c r="AA50" s="29"/>
      <c r="AB50" s="29"/>
      <c r="AC50" s="29"/>
      <c r="AD50" s="29"/>
      <c r="AE50" s="29"/>
    </row>
    <row r="51" spans="1:47" s="2" customFormat="1" ht="6.95" customHeight="1">
      <c r="A51" s="29"/>
      <c r="B51" s="30"/>
      <c r="C51" s="29"/>
      <c r="D51" s="29"/>
      <c r="E51" s="29"/>
      <c r="F51" s="29"/>
      <c r="G51" s="29"/>
      <c r="H51" s="29"/>
      <c r="I51" s="29"/>
      <c r="J51" s="29"/>
      <c r="K51" s="29"/>
      <c r="L51" s="87"/>
      <c r="S51" s="29"/>
      <c r="T51" s="29"/>
      <c r="U51" s="29"/>
      <c r="V51" s="29"/>
      <c r="W51" s="29"/>
      <c r="X51" s="29"/>
      <c r="Y51" s="29"/>
      <c r="Z51" s="29"/>
      <c r="AA51" s="29"/>
      <c r="AB51" s="29"/>
      <c r="AC51" s="29"/>
      <c r="AD51" s="29"/>
      <c r="AE51" s="29"/>
    </row>
    <row r="52" spans="1:47" s="2" customFormat="1" ht="12" customHeight="1">
      <c r="A52" s="29"/>
      <c r="B52" s="30"/>
      <c r="C52" s="26" t="s">
        <v>19</v>
      </c>
      <c r="D52" s="29"/>
      <c r="E52" s="29"/>
      <c r="F52" s="24" t="str">
        <f>F12</f>
        <v>Kostelní 1300/44, Praha 7</v>
      </c>
      <c r="G52" s="29"/>
      <c r="H52" s="29"/>
      <c r="I52" s="26" t="s">
        <v>21</v>
      </c>
      <c r="J52" s="47" t="str">
        <f>IF(J12="","",J12)</f>
        <v>19. 6. 2024</v>
      </c>
      <c r="K52" s="29"/>
      <c r="L52" s="87"/>
      <c r="S52" s="29"/>
      <c r="T52" s="29"/>
      <c r="U52" s="29"/>
      <c r="V52" s="29"/>
      <c r="W52" s="29"/>
      <c r="X52" s="29"/>
      <c r="Y52" s="29"/>
      <c r="Z52" s="29"/>
      <c r="AA52" s="29"/>
      <c r="AB52" s="29"/>
      <c r="AC52" s="29"/>
      <c r="AD52" s="29"/>
      <c r="AE52" s="29"/>
    </row>
    <row r="53" spans="1:47" s="2" customFormat="1" ht="6.95" customHeight="1">
      <c r="A53" s="29"/>
      <c r="B53" s="30"/>
      <c r="C53" s="29"/>
      <c r="D53" s="29"/>
      <c r="E53" s="29"/>
      <c r="F53" s="29"/>
      <c r="G53" s="29"/>
      <c r="H53" s="29"/>
      <c r="I53" s="29"/>
      <c r="J53" s="29"/>
      <c r="K53" s="29"/>
      <c r="L53" s="87"/>
      <c r="S53" s="29"/>
      <c r="T53" s="29"/>
      <c r="U53" s="29"/>
      <c r="V53" s="29"/>
      <c r="W53" s="29"/>
      <c r="X53" s="29"/>
      <c r="Y53" s="29"/>
      <c r="Z53" s="29"/>
      <c r="AA53" s="29"/>
      <c r="AB53" s="29"/>
      <c r="AC53" s="29"/>
      <c r="AD53" s="29"/>
      <c r="AE53" s="29"/>
    </row>
    <row r="54" spans="1:47" s="2" customFormat="1" ht="40.15" customHeight="1">
      <c r="A54" s="29"/>
      <c r="B54" s="30"/>
      <c r="C54" s="26" t="s">
        <v>23</v>
      </c>
      <c r="D54" s="29"/>
      <c r="E54" s="29"/>
      <c r="F54" s="24" t="str">
        <f>E15</f>
        <v>NÁRODNÍ ZEMĚDĚLSKÉ MUZEUM PRAHA, KOSTELNÍ 44, P7</v>
      </c>
      <c r="G54" s="29"/>
      <c r="H54" s="29"/>
      <c r="I54" s="26" t="s">
        <v>30</v>
      </c>
      <c r="J54" s="27" t="str">
        <f>E21</f>
        <v>ARCH TECH, K Noskovně 148, Praha 6</v>
      </c>
      <c r="K54" s="29"/>
      <c r="L54" s="87"/>
      <c r="S54" s="29"/>
      <c r="T54" s="29"/>
      <c r="U54" s="29"/>
      <c r="V54" s="29"/>
      <c r="W54" s="29"/>
      <c r="X54" s="29"/>
      <c r="Y54" s="29"/>
      <c r="Z54" s="29"/>
      <c r="AA54" s="29"/>
      <c r="AB54" s="29"/>
      <c r="AC54" s="29"/>
      <c r="AD54" s="29"/>
      <c r="AE54" s="29"/>
    </row>
    <row r="55" spans="1:47" s="2" customFormat="1" ht="40.15" customHeight="1">
      <c r="A55" s="29"/>
      <c r="B55" s="30"/>
      <c r="C55" s="26" t="s">
        <v>28</v>
      </c>
      <c r="D55" s="29"/>
      <c r="E55" s="29"/>
      <c r="F55" s="24" t="str">
        <f>IF(E18="","",E18)</f>
        <v xml:space="preserve"> </v>
      </c>
      <c r="G55" s="29"/>
      <c r="H55" s="29"/>
      <c r="I55" s="26" t="s">
        <v>34</v>
      </c>
      <c r="J55" s="27" t="str">
        <f>E24</f>
        <v>Jiří Večerník, Wolkerova 1747/27, Jihlava</v>
      </c>
      <c r="K55" s="29"/>
      <c r="L55" s="87"/>
      <c r="S55" s="29"/>
      <c r="T55" s="29"/>
      <c r="U55" s="29"/>
      <c r="V55" s="29"/>
      <c r="W55" s="29"/>
      <c r="X55" s="29"/>
      <c r="Y55" s="29"/>
      <c r="Z55" s="29"/>
      <c r="AA55" s="29"/>
      <c r="AB55" s="29"/>
      <c r="AC55" s="29"/>
      <c r="AD55" s="29"/>
      <c r="AE55" s="29"/>
    </row>
    <row r="56" spans="1:47" s="2" customFormat="1" ht="10.35" customHeight="1">
      <c r="A56" s="29"/>
      <c r="B56" s="30"/>
      <c r="C56" s="29"/>
      <c r="D56" s="29"/>
      <c r="E56" s="29"/>
      <c r="F56" s="29"/>
      <c r="G56" s="29"/>
      <c r="H56" s="29"/>
      <c r="I56" s="29"/>
      <c r="J56" s="29"/>
      <c r="K56" s="29"/>
      <c r="L56" s="87"/>
      <c r="S56" s="29"/>
      <c r="T56" s="29"/>
      <c r="U56" s="29"/>
      <c r="V56" s="29"/>
      <c r="W56" s="29"/>
      <c r="X56" s="29"/>
      <c r="Y56" s="29"/>
      <c r="Z56" s="29"/>
      <c r="AA56" s="29"/>
      <c r="AB56" s="29"/>
      <c r="AC56" s="29"/>
      <c r="AD56" s="29"/>
      <c r="AE56" s="29"/>
    </row>
    <row r="57" spans="1:47" s="2" customFormat="1" ht="29.25" customHeight="1">
      <c r="A57" s="29"/>
      <c r="B57" s="30"/>
      <c r="C57" s="101" t="s">
        <v>102</v>
      </c>
      <c r="D57" s="95"/>
      <c r="E57" s="95"/>
      <c r="F57" s="95"/>
      <c r="G57" s="95"/>
      <c r="H57" s="95"/>
      <c r="I57" s="95"/>
      <c r="J57" s="102" t="s">
        <v>103</v>
      </c>
      <c r="K57" s="95"/>
      <c r="L57" s="87"/>
      <c r="S57" s="29"/>
      <c r="T57" s="29"/>
      <c r="U57" s="29"/>
      <c r="V57" s="29"/>
      <c r="W57" s="29"/>
      <c r="X57" s="29"/>
      <c r="Y57" s="29"/>
      <c r="Z57" s="29"/>
      <c r="AA57" s="29"/>
      <c r="AB57" s="29"/>
      <c r="AC57" s="29"/>
      <c r="AD57" s="29"/>
      <c r="AE57" s="29"/>
    </row>
    <row r="58" spans="1:47" s="2" customFormat="1" ht="10.35" customHeight="1">
      <c r="A58" s="29"/>
      <c r="B58" s="30"/>
      <c r="C58" s="29"/>
      <c r="D58" s="29"/>
      <c r="E58" s="29"/>
      <c r="F58" s="29"/>
      <c r="G58" s="29"/>
      <c r="H58" s="29"/>
      <c r="I58" s="29"/>
      <c r="J58" s="29"/>
      <c r="K58" s="29"/>
      <c r="L58" s="87"/>
      <c r="S58" s="29"/>
      <c r="T58" s="29"/>
      <c r="U58" s="29"/>
      <c r="V58" s="29"/>
      <c r="W58" s="29"/>
      <c r="X58" s="29"/>
      <c r="Y58" s="29"/>
      <c r="Z58" s="29"/>
      <c r="AA58" s="29"/>
      <c r="AB58" s="29"/>
      <c r="AC58" s="29"/>
      <c r="AD58" s="29"/>
      <c r="AE58" s="29"/>
    </row>
    <row r="59" spans="1:47" s="2" customFormat="1" ht="22.9" customHeight="1">
      <c r="A59" s="29"/>
      <c r="B59" s="30"/>
      <c r="C59" s="103" t="s">
        <v>71</v>
      </c>
      <c r="D59" s="29"/>
      <c r="E59" s="29"/>
      <c r="F59" s="29"/>
      <c r="G59" s="29"/>
      <c r="H59" s="29"/>
      <c r="I59" s="29"/>
      <c r="J59" s="63">
        <f>J81</f>
        <v>0</v>
      </c>
      <c r="K59" s="29"/>
      <c r="L59" s="87"/>
      <c r="S59" s="29"/>
      <c r="T59" s="29"/>
      <c r="U59" s="29"/>
      <c r="V59" s="29"/>
      <c r="W59" s="29"/>
      <c r="X59" s="29"/>
      <c r="Y59" s="29"/>
      <c r="Z59" s="29"/>
      <c r="AA59" s="29"/>
      <c r="AB59" s="29"/>
      <c r="AC59" s="29"/>
      <c r="AD59" s="29"/>
      <c r="AE59" s="29"/>
      <c r="AU59" s="17" t="s">
        <v>104</v>
      </c>
    </row>
    <row r="60" spans="1:47" s="9" customFormat="1" ht="24.95" customHeight="1">
      <c r="B60" s="104"/>
      <c r="D60" s="105" t="s">
        <v>107</v>
      </c>
      <c r="E60" s="106"/>
      <c r="F60" s="106"/>
      <c r="G60" s="106"/>
      <c r="H60" s="106"/>
      <c r="I60" s="106"/>
      <c r="J60" s="107">
        <f>J82</f>
        <v>0</v>
      </c>
      <c r="L60" s="104"/>
    </row>
    <row r="61" spans="1:47" s="10" customFormat="1" ht="19.899999999999999" customHeight="1">
      <c r="B61" s="108"/>
      <c r="D61" s="109" t="s">
        <v>429</v>
      </c>
      <c r="E61" s="110"/>
      <c r="F61" s="110"/>
      <c r="G61" s="110"/>
      <c r="H61" s="110"/>
      <c r="I61" s="110"/>
      <c r="J61" s="111">
        <f>J83</f>
        <v>0</v>
      </c>
      <c r="L61" s="108"/>
    </row>
    <row r="62" spans="1:47" s="2" customFormat="1" ht="21.75" customHeight="1">
      <c r="A62" s="29"/>
      <c r="B62" s="30"/>
      <c r="C62" s="29"/>
      <c r="D62" s="29"/>
      <c r="E62" s="29"/>
      <c r="F62" s="29"/>
      <c r="G62" s="29"/>
      <c r="H62" s="29"/>
      <c r="I62" s="29"/>
      <c r="J62" s="29"/>
      <c r="K62" s="29"/>
      <c r="L62" s="87"/>
      <c r="S62" s="29"/>
      <c r="T62" s="29"/>
      <c r="U62" s="29"/>
      <c r="V62" s="29"/>
      <c r="W62" s="29"/>
      <c r="X62" s="29"/>
      <c r="Y62" s="29"/>
      <c r="Z62" s="29"/>
      <c r="AA62" s="29"/>
      <c r="AB62" s="29"/>
      <c r="AC62" s="29"/>
      <c r="AD62" s="29"/>
      <c r="AE62" s="29"/>
    </row>
    <row r="63" spans="1:47" s="2" customFormat="1" ht="6.95" customHeight="1">
      <c r="A63" s="29"/>
      <c r="B63" s="39"/>
      <c r="C63" s="40"/>
      <c r="D63" s="40"/>
      <c r="E63" s="40"/>
      <c r="F63" s="40"/>
      <c r="G63" s="40"/>
      <c r="H63" s="40"/>
      <c r="I63" s="40"/>
      <c r="J63" s="40"/>
      <c r="K63" s="40"/>
      <c r="L63" s="87"/>
      <c r="S63" s="29"/>
      <c r="T63" s="29"/>
      <c r="U63" s="29"/>
      <c r="V63" s="29"/>
      <c r="W63" s="29"/>
      <c r="X63" s="29"/>
      <c r="Y63" s="29"/>
      <c r="Z63" s="29"/>
      <c r="AA63" s="29"/>
      <c r="AB63" s="29"/>
      <c r="AC63" s="29"/>
      <c r="AD63" s="29"/>
      <c r="AE63" s="29"/>
    </row>
    <row r="67" spans="1:31" s="2" customFormat="1" ht="6.95" customHeight="1">
      <c r="A67" s="29"/>
      <c r="B67" s="41"/>
      <c r="C67" s="42"/>
      <c r="D67" s="42"/>
      <c r="E67" s="42"/>
      <c r="F67" s="42"/>
      <c r="G67" s="42"/>
      <c r="H67" s="42"/>
      <c r="I67" s="42"/>
      <c r="J67" s="42"/>
      <c r="K67" s="42"/>
      <c r="L67" s="87"/>
      <c r="S67" s="29"/>
      <c r="T67" s="29"/>
      <c r="U67" s="29"/>
      <c r="V67" s="29"/>
      <c r="W67" s="29"/>
      <c r="X67" s="29"/>
      <c r="Y67" s="29"/>
      <c r="Z67" s="29"/>
      <c r="AA67" s="29"/>
      <c r="AB67" s="29"/>
      <c r="AC67" s="29"/>
      <c r="AD67" s="29"/>
      <c r="AE67" s="29"/>
    </row>
    <row r="68" spans="1:31" s="2" customFormat="1" ht="24.95" customHeight="1">
      <c r="A68" s="29"/>
      <c r="B68" s="30"/>
      <c r="C68" s="21" t="s">
        <v>117</v>
      </c>
      <c r="D68" s="29"/>
      <c r="E68" s="29"/>
      <c r="F68" s="29"/>
      <c r="G68" s="29"/>
      <c r="H68" s="29"/>
      <c r="I68" s="29"/>
      <c r="J68" s="29"/>
      <c r="K68" s="29"/>
      <c r="L68" s="87"/>
      <c r="S68" s="29"/>
      <c r="T68" s="29"/>
      <c r="U68" s="29"/>
      <c r="V68" s="29"/>
      <c r="W68" s="29"/>
      <c r="X68" s="29"/>
      <c r="Y68" s="29"/>
      <c r="Z68" s="29"/>
      <c r="AA68" s="29"/>
      <c r="AB68" s="29"/>
      <c r="AC68" s="29"/>
      <c r="AD68" s="29"/>
      <c r="AE68" s="29"/>
    </row>
    <row r="69" spans="1:31" s="2" customFormat="1" ht="6.95" customHeight="1">
      <c r="A69" s="29"/>
      <c r="B69" s="30"/>
      <c r="C69" s="29"/>
      <c r="D69" s="29"/>
      <c r="E69" s="29"/>
      <c r="F69" s="29"/>
      <c r="G69" s="29"/>
      <c r="H69" s="29"/>
      <c r="I69" s="29"/>
      <c r="J69" s="29"/>
      <c r="K69" s="29"/>
      <c r="L69" s="87"/>
      <c r="S69" s="29"/>
      <c r="T69" s="29"/>
      <c r="U69" s="29"/>
      <c r="V69" s="29"/>
      <c r="W69" s="29"/>
      <c r="X69" s="29"/>
      <c r="Y69" s="29"/>
      <c r="Z69" s="29"/>
      <c r="AA69" s="29"/>
      <c r="AB69" s="29"/>
      <c r="AC69" s="29"/>
      <c r="AD69" s="29"/>
      <c r="AE69" s="29"/>
    </row>
    <row r="70" spans="1:31" s="2" customFormat="1" ht="12" customHeight="1">
      <c r="A70" s="29"/>
      <c r="B70" s="30"/>
      <c r="C70" s="26" t="s">
        <v>15</v>
      </c>
      <c r="D70" s="29"/>
      <c r="E70" s="29"/>
      <c r="F70" s="29"/>
      <c r="G70" s="29"/>
      <c r="H70" s="29"/>
      <c r="I70" s="29"/>
      <c r="J70" s="29"/>
      <c r="K70" s="29"/>
      <c r="L70" s="87"/>
      <c r="S70" s="29"/>
      <c r="T70" s="29"/>
      <c r="U70" s="29"/>
      <c r="V70" s="29"/>
      <c r="W70" s="29"/>
      <c r="X70" s="29"/>
      <c r="Y70" s="29"/>
      <c r="Z70" s="29"/>
      <c r="AA70" s="29"/>
      <c r="AB70" s="29"/>
      <c r="AC70" s="29"/>
      <c r="AD70" s="29"/>
      <c r="AE70" s="29"/>
    </row>
    <row r="71" spans="1:31" s="2" customFormat="1" ht="16.5" customHeight="1">
      <c r="A71" s="29"/>
      <c r="B71" s="30"/>
      <c r="C71" s="29"/>
      <c r="D71" s="29"/>
      <c r="E71" s="220" t="str">
        <f>E7</f>
        <v>Rekonstrukce multifunkčního sálu v budově NZM - 2. etapa</v>
      </c>
      <c r="F71" s="221"/>
      <c r="G71" s="221"/>
      <c r="H71" s="221"/>
      <c r="I71" s="29"/>
      <c r="J71" s="29"/>
      <c r="K71" s="29"/>
      <c r="L71" s="87"/>
      <c r="S71" s="29"/>
      <c r="T71" s="29"/>
      <c r="U71" s="29"/>
      <c r="V71" s="29"/>
      <c r="W71" s="29"/>
      <c r="X71" s="29"/>
      <c r="Y71" s="29"/>
      <c r="Z71" s="29"/>
      <c r="AA71" s="29"/>
      <c r="AB71" s="29"/>
      <c r="AC71" s="29"/>
      <c r="AD71" s="29"/>
      <c r="AE71" s="29"/>
    </row>
    <row r="72" spans="1:31" s="2" customFormat="1" ht="12" customHeight="1">
      <c r="A72" s="29"/>
      <c r="B72" s="30"/>
      <c r="C72" s="26" t="s">
        <v>99</v>
      </c>
      <c r="D72" s="29"/>
      <c r="E72" s="29"/>
      <c r="F72" s="29"/>
      <c r="G72" s="29"/>
      <c r="H72" s="29"/>
      <c r="I72" s="29"/>
      <c r="J72" s="29"/>
      <c r="K72" s="29"/>
      <c r="L72" s="87"/>
      <c r="S72" s="29"/>
      <c r="T72" s="29"/>
      <c r="U72" s="29"/>
      <c r="V72" s="29"/>
      <c r="W72" s="29"/>
      <c r="X72" s="29"/>
      <c r="Y72" s="29"/>
      <c r="Z72" s="29"/>
      <c r="AA72" s="29"/>
      <c r="AB72" s="29"/>
      <c r="AC72" s="29"/>
      <c r="AD72" s="29"/>
      <c r="AE72" s="29"/>
    </row>
    <row r="73" spans="1:31" s="2" customFormat="1" ht="16.5" customHeight="1">
      <c r="A73" s="29"/>
      <c r="B73" s="30"/>
      <c r="C73" s="29"/>
      <c r="D73" s="29"/>
      <c r="E73" s="187" t="str">
        <f>E9</f>
        <v>D.1.2 - Prostorová akustika</v>
      </c>
      <c r="F73" s="222"/>
      <c r="G73" s="222"/>
      <c r="H73" s="222"/>
      <c r="I73" s="29"/>
      <c r="J73" s="29"/>
      <c r="K73" s="29"/>
      <c r="L73" s="87"/>
      <c r="S73" s="29"/>
      <c r="T73" s="29"/>
      <c r="U73" s="29"/>
      <c r="V73" s="29"/>
      <c r="W73" s="29"/>
      <c r="X73" s="29"/>
      <c r="Y73" s="29"/>
      <c r="Z73" s="29"/>
      <c r="AA73" s="29"/>
      <c r="AB73" s="29"/>
      <c r="AC73" s="29"/>
      <c r="AD73" s="29"/>
      <c r="AE73" s="29"/>
    </row>
    <row r="74" spans="1:31" s="2" customFormat="1" ht="6.95" customHeight="1">
      <c r="A74" s="29"/>
      <c r="B74" s="30"/>
      <c r="C74" s="29"/>
      <c r="D74" s="29"/>
      <c r="E74" s="29"/>
      <c r="F74" s="29"/>
      <c r="G74" s="29"/>
      <c r="H74" s="29"/>
      <c r="I74" s="29"/>
      <c r="J74" s="29"/>
      <c r="K74" s="29"/>
      <c r="L74" s="87"/>
      <c r="S74" s="29"/>
      <c r="T74" s="29"/>
      <c r="U74" s="29"/>
      <c r="V74" s="29"/>
      <c r="W74" s="29"/>
      <c r="X74" s="29"/>
      <c r="Y74" s="29"/>
      <c r="Z74" s="29"/>
      <c r="AA74" s="29"/>
      <c r="AB74" s="29"/>
      <c r="AC74" s="29"/>
      <c r="AD74" s="29"/>
      <c r="AE74" s="29"/>
    </row>
    <row r="75" spans="1:31" s="2" customFormat="1" ht="12" customHeight="1">
      <c r="A75" s="29"/>
      <c r="B75" s="30"/>
      <c r="C75" s="26" t="s">
        <v>19</v>
      </c>
      <c r="D75" s="29"/>
      <c r="E75" s="29"/>
      <c r="F75" s="24" t="str">
        <f>F12</f>
        <v>Kostelní 1300/44, Praha 7</v>
      </c>
      <c r="G75" s="29"/>
      <c r="H75" s="29"/>
      <c r="I75" s="26" t="s">
        <v>21</v>
      </c>
      <c r="J75" s="47" t="str">
        <f>IF(J12="","",J12)</f>
        <v>19. 6. 2024</v>
      </c>
      <c r="K75" s="29"/>
      <c r="L75" s="87"/>
      <c r="S75" s="29"/>
      <c r="T75" s="29"/>
      <c r="U75" s="29"/>
      <c r="V75" s="29"/>
      <c r="W75" s="29"/>
      <c r="X75" s="29"/>
      <c r="Y75" s="29"/>
      <c r="Z75" s="29"/>
      <c r="AA75" s="29"/>
      <c r="AB75" s="29"/>
      <c r="AC75" s="29"/>
      <c r="AD75" s="29"/>
      <c r="AE75" s="29"/>
    </row>
    <row r="76" spans="1:31" s="2" customFormat="1" ht="6.95" customHeight="1">
      <c r="A76" s="29"/>
      <c r="B76" s="30"/>
      <c r="C76" s="29"/>
      <c r="D76" s="29"/>
      <c r="E76" s="29"/>
      <c r="F76" s="29"/>
      <c r="G76" s="29"/>
      <c r="H76" s="29"/>
      <c r="I76" s="29"/>
      <c r="J76" s="29"/>
      <c r="K76" s="29"/>
      <c r="L76" s="87"/>
      <c r="S76" s="29"/>
      <c r="T76" s="29"/>
      <c r="U76" s="29"/>
      <c r="V76" s="29"/>
      <c r="W76" s="29"/>
      <c r="X76" s="29"/>
      <c r="Y76" s="29"/>
      <c r="Z76" s="29"/>
      <c r="AA76" s="29"/>
      <c r="AB76" s="29"/>
      <c r="AC76" s="29"/>
      <c r="AD76" s="29"/>
      <c r="AE76" s="29"/>
    </row>
    <row r="77" spans="1:31" s="2" customFormat="1" ht="40.15" customHeight="1">
      <c r="A77" s="29"/>
      <c r="B77" s="30"/>
      <c r="C77" s="26" t="s">
        <v>23</v>
      </c>
      <c r="D77" s="29"/>
      <c r="E77" s="29"/>
      <c r="F77" s="24" t="str">
        <f>E15</f>
        <v>NÁRODNÍ ZEMĚDĚLSKÉ MUZEUM PRAHA, KOSTELNÍ 44, P7</v>
      </c>
      <c r="G77" s="29"/>
      <c r="H77" s="29"/>
      <c r="I77" s="26" t="s">
        <v>30</v>
      </c>
      <c r="J77" s="27" t="str">
        <f>E21</f>
        <v>ARCH TECH, K Noskovně 148, Praha 6</v>
      </c>
      <c r="K77" s="29"/>
      <c r="L77" s="87"/>
      <c r="S77" s="29"/>
      <c r="T77" s="29"/>
      <c r="U77" s="29"/>
      <c r="V77" s="29"/>
      <c r="W77" s="29"/>
      <c r="X77" s="29"/>
      <c r="Y77" s="29"/>
      <c r="Z77" s="29"/>
      <c r="AA77" s="29"/>
      <c r="AB77" s="29"/>
      <c r="AC77" s="29"/>
      <c r="AD77" s="29"/>
      <c r="AE77" s="29"/>
    </row>
    <row r="78" spans="1:31" s="2" customFormat="1" ht="40.15" customHeight="1">
      <c r="A78" s="29"/>
      <c r="B78" s="30"/>
      <c r="C78" s="26" t="s">
        <v>28</v>
      </c>
      <c r="D78" s="29"/>
      <c r="E78" s="29"/>
      <c r="F78" s="24" t="str">
        <f>IF(E18="","",E18)</f>
        <v xml:space="preserve"> </v>
      </c>
      <c r="G78" s="29"/>
      <c r="H78" s="29"/>
      <c r="I78" s="26" t="s">
        <v>34</v>
      </c>
      <c r="J78" s="27" t="str">
        <f>E24</f>
        <v>Jiří Večerník, Wolkerova 1747/27, Jihlava</v>
      </c>
      <c r="K78" s="29"/>
      <c r="L78" s="87"/>
      <c r="S78" s="29"/>
      <c r="T78" s="29"/>
      <c r="U78" s="29"/>
      <c r="V78" s="29"/>
      <c r="W78" s="29"/>
      <c r="X78" s="29"/>
      <c r="Y78" s="29"/>
      <c r="Z78" s="29"/>
      <c r="AA78" s="29"/>
      <c r="AB78" s="29"/>
      <c r="AC78" s="29"/>
      <c r="AD78" s="29"/>
      <c r="AE78" s="29"/>
    </row>
    <row r="79" spans="1:31" s="2" customFormat="1" ht="10.35" customHeight="1">
      <c r="A79" s="29"/>
      <c r="B79" s="30"/>
      <c r="C79" s="29"/>
      <c r="D79" s="29"/>
      <c r="E79" s="29"/>
      <c r="F79" s="29"/>
      <c r="G79" s="29"/>
      <c r="H79" s="29"/>
      <c r="I79" s="29"/>
      <c r="J79" s="29"/>
      <c r="K79" s="29"/>
      <c r="L79" s="87"/>
      <c r="S79" s="29"/>
      <c r="T79" s="29"/>
      <c r="U79" s="29"/>
      <c r="V79" s="29"/>
      <c r="W79" s="29"/>
      <c r="X79" s="29"/>
      <c r="Y79" s="29"/>
      <c r="Z79" s="29"/>
      <c r="AA79" s="29"/>
      <c r="AB79" s="29"/>
      <c r="AC79" s="29"/>
      <c r="AD79" s="29"/>
      <c r="AE79" s="29"/>
    </row>
    <row r="80" spans="1:31" s="11" customFormat="1" ht="29.25" customHeight="1">
      <c r="A80" s="112"/>
      <c r="B80" s="113"/>
      <c r="C80" s="114" t="s">
        <v>118</v>
      </c>
      <c r="D80" s="115" t="s">
        <v>58</v>
      </c>
      <c r="E80" s="115" t="s">
        <v>54</v>
      </c>
      <c r="F80" s="115" t="s">
        <v>55</v>
      </c>
      <c r="G80" s="115" t="s">
        <v>119</v>
      </c>
      <c r="H80" s="115" t="s">
        <v>120</v>
      </c>
      <c r="I80" s="115" t="s">
        <v>121</v>
      </c>
      <c r="J80" s="115" t="s">
        <v>103</v>
      </c>
      <c r="K80" s="116" t="s">
        <v>122</v>
      </c>
      <c r="L80" s="117"/>
      <c r="M80" s="54" t="s">
        <v>3</v>
      </c>
      <c r="N80" s="55" t="s">
        <v>43</v>
      </c>
      <c r="O80" s="55" t="s">
        <v>123</v>
      </c>
      <c r="P80" s="55" t="s">
        <v>124</v>
      </c>
      <c r="Q80" s="55" t="s">
        <v>125</v>
      </c>
      <c r="R80" s="55" t="s">
        <v>126</v>
      </c>
      <c r="S80" s="55" t="s">
        <v>127</v>
      </c>
      <c r="T80" s="56" t="s">
        <v>128</v>
      </c>
      <c r="U80" s="112"/>
      <c r="V80" s="112"/>
      <c r="W80" s="112"/>
      <c r="X80" s="112"/>
      <c r="Y80" s="112"/>
      <c r="Z80" s="112"/>
      <c r="AA80" s="112"/>
      <c r="AB80" s="112"/>
      <c r="AC80" s="112"/>
      <c r="AD80" s="112"/>
      <c r="AE80" s="112"/>
    </row>
    <row r="81" spans="1:65" s="2" customFormat="1" ht="22.9" customHeight="1">
      <c r="A81" s="29"/>
      <c r="B81" s="30"/>
      <c r="C81" s="61" t="s">
        <v>129</v>
      </c>
      <c r="D81" s="29"/>
      <c r="E81" s="29"/>
      <c r="F81" s="29"/>
      <c r="G81" s="29"/>
      <c r="H81" s="29"/>
      <c r="I81" s="29"/>
      <c r="J81" s="118">
        <f>BK81</f>
        <v>0</v>
      </c>
      <c r="K81" s="29"/>
      <c r="L81" s="30"/>
      <c r="M81" s="57"/>
      <c r="N81" s="48"/>
      <c r="O81" s="58"/>
      <c r="P81" s="119">
        <f>P82</f>
        <v>0</v>
      </c>
      <c r="Q81" s="58"/>
      <c r="R81" s="119">
        <f>R82</f>
        <v>0</v>
      </c>
      <c r="S81" s="58"/>
      <c r="T81" s="120">
        <f>T82</f>
        <v>0</v>
      </c>
      <c r="U81" s="29"/>
      <c r="V81" s="29"/>
      <c r="W81" s="29"/>
      <c r="X81" s="29"/>
      <c r="Y81" s="29"/>
      <c r="Z81" s="29"/>
      <c r="AA81" s="29"/>
      <c r="AB81" s="29"/>
      <c r="AC81" s="29"/>
      <c r="AD81" s="29"/>
      <c r="AE81" s="29"/>
      <c r="AT81" s="17" t="s">
        <v>72</v>
      </c>
      <c r="AU81" s="17" t="s">
        <v>104</v>
      </c>
      <c r="BK81" s="121">
        <f>BK82</f>
        <v>0</v>
      </c>
    </row>
    <row r="82" spans="1:65" s="12" customFormat="1" ht="25.9" customHeight="1">
      <c r="B82" s="122"/>
      <c r="D82" s="123" t="s">
        <v>72</v>
      </c>
      <c r="E82" s="124" t="s">
        <v>157</v>
      </c>
      <c r="F82" s="124" t="s">
        <v>158</v>
      </c>
      <c r="J82" s="125">
        <f>BK82</f>
        <v>0</v>
      </c>
      <c r="L82" s="122"/>
      <c r="M82" s="126"/>
      <c r="N82" s="127"/>
      <c r="O82" s="127"/>
      <c r="P82" s="128">
        <f>P83</f>
        <v>0</v>
      </c>
      <c r="Q82" s="127"/>
      <c r="R82" s="128">
        <f>R83</f>
        <v>0</v>
      </c>
      <c r="S82" s="127"/>
      <c r="T82" s="129">
        <f>T83</f>
        <v>0</v>
      </c>
      <c r="AR82" s="123" t="s">
        <v>83</v>
      </c>
      <c r="AT82" s="130" t="s">
        <v>72</v>
      </c>
      <c r="AU82" s="130" t="s">
        <v>73</v>
      </c>
      <c r="AY82" s="123" t="s">
        <v>132</v>
      </c>
      <c r="BK82" s="131">
        <f>BK83</f>
        <v>0</v>
      </c>
    </row>
    <row r="83" spans="1:65" s="12" customFormat="1" ht="22.9" customHeight="1">
      <c r="B83" s="122"/>
      <c r="D83" s="123" t="s">
        <v>72</v>
      </c>
      <c r="E83" s="132" t="s">
        <v>430</v>
      </c>
      <c r="F83" s="132" t="s">
        <v>431</v>
      </c>
      <c r="J83" s="133">
        <f>BK83</f>
        <v>0</v>
      </c>
      <c r="L83" s="122"/>
      <c r="M83" s="126"/>
      <c r="N83" s="127"/>
      <c r="O83" s="127"/>
      <c r="P83" s="128">
        <f>SUM(P84:P110)</f>
        <v>0</v>
      </c>
      <c r="Q83" s="127"/>
      <c r="R83" s="128">
        <f>SUM(R84:R110)</f>
        <v>0</v>
      </c>
      <c r="S83" s="127"/>
      <c r="T83" s="129">
        <f>SUM(T84:T110)</f>
        <v>0</v>
      </c>
      <c r="AR83" s="123" t="s">
        <v>83</v>
      </c>
      <c r="AT83" s="130" t="s">
        <v>72</v>
      </c>
      <c r="AU83" s="130" t="s">
        <v>81</v>
      </c>
      <c r="AY83" s="123" t="s">
        <v>132</v>
      </c>
      <c r="BK83" s="131">
        <f>SUM(BK84:BK110)</f>
        <v>0</v>
      </c>
    </row>
    <row r="84" spans="1:65" s="2" customFormat="1" ht="16.5" customHeight="1">
      <c r="A84" s="29"/>
      <c r="B84" s="134"/>
      <c r="C84" s="135" t="s">
        <v>81</v>
      </c>
      <c r="D84" s="135" t="s">
        <v>135</v>
      </c>
      <c r="E84" s="136" t="s">
        <v>432</v>
      </c>
      <c r="F84" s="137" t="s">
        <v>433</v>
      </c>
      <c r="G84" s="138" t="s">
        <v>177</v>
      </c>
      <c r="H84" s="139">
        <v>15</v>
      </c>
      <c r="I84" s="231"/>
      <c r="J84" s="140">
        <f>ROUND(I84*H84,2)</f>
        <v>0</v>
      </c>
      <c r="K84" s="137" t="s">
        <v>3</v>
      </c>
      <c r="L84" s="30"/>
      <c r="M84" s="141" t="s">
        <v>3</v>
      </c>
      <c r="N84" s="142" t="s">
        <v>44</v>
      </c>
      <c r="O84" s="143">
        <v>0</v>
      </c>
      <c r="P84" s="143">
        <f>O84*H84</f>
        <v>0</v>
      </c>
      <c r="Q84" s="143">
        <v>0</v>
      </c>
      <c r="R84" s="143">
        <f>Q84*H84</f>
        <v>0</v>
      </c>
      <c r="S84" s="143">
        <v>0</v>
      </c>
      <c r="T84" s="144">
        <f>S84*H84</f>
        <v>0</v>
      </c>
      <c r="U84" s="29"/>
      <c r="V84" s="29"/>
      <c r="W84" s="29"/>
      <c r="X84" s="29"/>
      <c r="Y84" s="29"/>
      <c r="Z84" s="29"/>
      <c r="AA84" s="29"/>
      <c r="AB84" s="29"/>
      <c r="AC84" s="29"/>
      <c r="AD84" s="29"/>
      <c r="AE84" s="29"/>
      <c r="AR84" s="145" t="s">
        <v>163</v>
      </c>
      <c r="AT84" s="145" t="s">
        <v>135</v>
      </c>
      <c r="AU84" s="145" t="s">
        <v>83</v>
      </c>
      <c r="AY84" s="17" t="s">
        <v>132</v>
      </c>
      <c r="BE84" s="146">
        <f>IF(N84="základní",J84,0)</f>
        <v>0</v>
      </c>
      <c r="BF84" s="146">
        <f>IF(N84="snížená",J84,0)</f>
        <v>0</v>
      </c>
      <c r="BG84" s="146">
        <f>IF(N84="zákl. přenesená",J84,0)</f>
        <v>0</v>
      </c>
      <c r="BH84" s="146">
        <f>IF(N84="sníž. přenesená",J84,0)</f>
        <v>0</v>
      </c>
      <c r="BI84" s="146">
        <f>IF(N84="nulová",J84,0)</f>
        <v>0</v>
      </c>
      <c r="BJ84" s="17" t="s">
        <v>81</v>
      </c>
      <c r="BK84" s="146">
        <f>ROUND(I84*H84,2)</f>
        <v>0</v>
      </c>
      <c r="BL84" s="17" t="s">
        <v>163</v>
      </c>
      <c r="BM84" s="145" t="s">
        <v>434</v>
      </c>
    </row>
    <row r="85" spans="1:65" s="2" customFormat="1" ht="11.25">
      <c r="A85" s="29"/>
      <c r="B85" s="30"/>
      <c r="C85" s="29"/>
      <c r="D85" s="147" t="s">
        <v>142</v>
      </c>
      <c r="E85" s="29"/>
      <c r="F85" s="148" t="s">
        <v>433</v>
      </c>
      <c r="G85" s="29"/>
      <c r="H85" s="29"/>
      <c r="I85" s="29"/>
      <c r="J85" s="29"/>
      <c r="K85" s="29"/>
      <c r="L85" s="30"/>
      <c r="M85" s="149"/>
      <c r="N85" s="150"/>
      <c r="O85" s="50"/>
      <c r="P85" s="50"/>
      <c r="Q85" s="50"/>
      <c r="R85" s="50"/>
      <c r="S85" s="50"/>
      <c r="T85" s="51"/>
      <c r="U85" s="29"/>
      <c r="V85" s="29"/>
      <c r="W85" s="29"/>
      <c r="X85" s="29"/>
      <c r="Y85" s="29"/>
      <c r="Z85" s="29"/>
      <c r="AA85" s="29"/>
      <c r="AB85" s="29"/>
      <c r="AC85" s="29"/>
      <c r="AD85" s="29"/>
      <c r="AE85" s="29"/>
      <c r="AT85" s="17" t="s">
        <v>142</v>
      </c>
      <c r="AU85" s="17" t="s">
        <v>83</v>
      </c>
    </row>
    <row r="86" spans="1:65" s="2" customFormat="1" ht="19.5">
      <c r="A86" s="29"/>
      <c r="B86" s="30"/>
      <c r="C86" s="29"/>
      <c r="D86" s="147" t="s">
        <v>181</v>
      </c>
      <c r="E86" s="29"/>
      <c r="F86" s="167" t="s">
        <v>435</v>
      </c>
      <c r="G86" s="29"/>
      <c r="H86" s="29"/>
      <c r="I86" s="29"/>
      <c r="J86" s="29"/>
      <c r="K86" s="29"/>
      <c r="L86" s="30"/>
      <c r="M86" s="149"/>
      <c r="N86" s="150"/>
      <c r="O86" s="50"/>
      <c r="P86" s="50"/>
      <c r="Q86" s="50"/>
      <c r="R86" s="50"/>
      <c r="S86" s="50"/>
      <c r="T86" s="51"/>
      <c r="U86" s="29"/>
      <c r="V86" s="29"/>
      <c r="W86" s="29"/>
      <c r="X86" s="29"/>
      <c r="Y86" s="29"/>
      <c r="Z86" s="29"/>
      <c r="AA86" s="29"/>
      <c r="AB86" s="29"/>
      <c r="AC86" s="29"/>
      <c r="AD86" s="29"/>
      <c r="AE86" s="29"/>
      <c r="AT86" s="17" t="s">
        <v>181</v>
      </c>
      <c r="AU86" s="17" t="s">
        <v>83</v>
      </c>
    </row>
    <row r="87" spans="1:65" s="2" customFormat="1" ht="16.5" customHeight="1">
      <c r="A87" s="29"/>
      <c r="B87" s="134"/>
      <c r="C87" s="135" t="s">
        <v>83</v>
      </c>
      <c r="D87" s="135" t="s">
        <v>135</v>
      </c>
      <c r="E87" s="136" t="s">
        <v>436</v>
      </c>
      <c r="F87" s="137" t="s">
        <v>437</v>
      </c>
      <c r="G87" s="138" t="s">
        <v>177</v>
      </c>
      <c r="H87" s="139">
        <v>61</v>
      </c>
      <c r="I87" s="231"/>
      <c r="J87" s="140">
        <f>ROUND(I87*H87,2)</f>
        <v>0</v>
      </c>
      <c r="K87" s="137" t="s">
        <v>3</v>
      </c>
      <c r="L87" s="30"/>
      <c r="M87" s="141" t="s">
        <v>3</v>
      </c>
      <c r="N87" s="142" t="s">
        <v>44</v>
      </c>
      <c r="O87" s="143">
        <v>0</v>
      </c>
      <c r="P87" s="143">
        <f>O87*H87</f>
        <v>0</v>
      </c>
      <c r="Q87" s="143">
        <v>0</v>
      </c>
      <c r="R87" s="143">
        <f>Q87*H87</f>
        <v>0</v>
      </c>
      <c r="S87" s="143">
        <v>0</v>
      </c>
      <c r="T87" s="144">
        <f>S87*H87</f>
        <v>0</v>
      </c>
      <c r="U87" s="29"/>
      <c r="V87" s="29"/>
      <c r="W87" s="29"/>
      <c r="X87" s="29"/>
      <c r="Y87" s="29"/>
      <c r="Z87" s="29"/>
      <c r="AA87" s="29"/>
      <c r="AB87" s="29"/>
      <c r="AC87" s="29"/>
      <c r="AD87" s="29"/>
      <c r="AE87" s="29"/>
      <c r="AR87" s="145" t="s">
        <v>163</v>
      </c>
      <c r="AT87" s="145" t="s">
        <v>135</v>
      </c>
      <c r="AU87" s="145" t="s">
        <v>83</v>
      </c>
      <c r="AY87" s="17" t="s">
        <v>132</v>
      </c>
      <c r="BE87" s="146">
        <f>IF(N87="základní",J87,0)</f>
        <v>0</v>
      </c>
      <c r="BF87" s="146">
        <f>IF(N87="snížená",J87,0)</f>
        <v>0</v>
      </c>
      <c r="BG87" s="146">
        <f>IF(N87="zákl. přenesená",J87,0)</f>
        <v>0</v>
      </c>
      <c r="BH87" s="146">
        <f>IF(N87="sníž. přenesená",J87,0)</f>
        <v>0</v>
      </c>
      <c r="BI87" s="146">
        <f>IF(N87="nulová",J87,0)</f>
        <v>0</v>
      </c>
      <c r="BJ87" s="17" t="s">
        <v>81</v>
      </c>
      <c r="BK87" s="146">
        <f>ROUND(I87*H87,2)</f>
        <v>0</v>
      </c>
      <c r="BL87" s="17" t="s">
        <v>163</v>
      </c>
      <c r="BM87" s="145" t="s">
        <v>438</v>
      </c>
    </row>
    <row r="88" spans="1:65" s="2" customFormat="1" ht="11.25">
      <c r="A88" s="29"/>
      <c r="B88" s="30"/>
      <c r="C88" s="29"/>
      <c r="D88" s="147" t="s">
        <v>142</v>
      </c>
      <c r="E88" s="29"/>
      <c r="F88" s="148" t="s">
        <v>437</v>
      </c>
      <c r="G88" s="29"/>
      <c r="H88" s="29"/>
      <c r="I88" s="29"/>
      <c r="J88" s="29"/>
      <c r="K88" s="29"/>
      <c r="L88" s="30"/>
      <c r="M88" s="149"/>
      <c r="N88" s="150"/>
      <c r="O88" s="50"/>
      <c r="P88" s="50"/>
      <c r="Q88" s="50"/>
      <c r="R88" s="50"/>
      <c r="S88" s="50"/>
      <c r="T88" s="51"/>
      <c r="U88" s="29"/>
      <c r="V88" s="29"/>
      <c r="W88" s="29"/>
      <c r="X88" s="29"/>
      <c r="Y88" s="29"/>
      <c r="Z88" s="29"/>
      <c r="AA88" s="29"/>
      <c r="AB88" s="29"/>
      <c r="AC88" s="29"/>
      <c r="AD88" s="29"/>
      <c r="AE88" s="29"/>
      <c r="AT88" s="17" t="s">
        <v>142</v>
      </c>
      <c r="AU88" s="17" t="s">
        <v>83</v>
      </c>
    </row>
    <row r="89" spans="1:65" s="2" customFormat="1" ht="19.5">
      <c r="A89" s="29"/>
      <c r="B89" s="30"/>
      <c r="C89" s="29"/>
      <c r="D89" s="147" t="s">
        <v>181</v>
      </c>
      <c r="E89" s="29"/>
      <c r="F89" s="167" t="s">
        <v>435</v>
      </c>
      <c r="G89" s="29"/>
      <c r="H89" s="29"/>
      <c r="I89" s="29"/>
      <c r="J89" s="29"/>
      <c r="K89" s="29"/>
      <c r="L89" s="30"/>
      <c r="M89" s="149"/>
      <c r="N89" s="150"/>
      <c r="O89" s="50"/>
      <c r="P89" s="50"/>
      <c r="Q89" s="50"/>
      <c r="R89" s="50"/>
      <c r="S89" s="50"/>
      <c r="T89" s="51"/>
      <c r="U89" s="29"/>
      <c r="V89" s="29"/>
      <c r="W89" s="29"/>
      <c r="X89" s="29"/>
      <c r="Y89" s="29"/>
      <c r="Z89" s="29"/>
      <c r="AA89" s="29"/>
      <c r="AB89" s="29"/>
      <c r="AC89" s="29"/>
      <c r="AD89" s="29"/>
      <c r="AE89" s="29"/>
      <c r="AT89" s="17" t="s">
        <v>181</v>
      </c>
      <c r="AU89" s="17" t="s">
        <v>83</v>
      </c>
    </row>
    <row r="90" spans="1:65" s="2" customFormat="1" ht="16.5" customHeight="1">
      <c r="A90" s="29"/>
      <c r="B90" s="134"/>
      <c r="C90" s="135" t="s">
        <v>166</v>
      </c>
      <c r="D90" s="135" t="s">
        <v>135</v>
      </c>
      <c r="E90" s="136" t="s">
        <v>439</v>
      </c>
      <c r="F90" s="137" t="s">
        <v>440</v>
      </c>
      <c r="G90" s="138" t="s">
        <v>138</v>
      </c>
      <c r="H90" s="139">
        <v>35.5</v>
      </c>
      <c r="I90" s="231"/>
      <c r="J90" s="140">
        <f>ROUND(I90*H90,2)</f>
        <v>0</v>
      </c>
      <c r="K90" s="137" t="s">
        <v>3</v>
      </c>
      <c r="L90" s="30"/>
      <c r="M90" s="141" t="s">
        <v>3</v>
      </c>
      <c r="N90" s="142" t="s">
        <v>44</v>
      </c>
      <c r="O90" s="143">
        <v>0</v>
      </c>
      <c r="P90" s="143">
        <f>O90*H90</f>
        <v>0</v>
      </c>
      <c r="Q90" s="143">
        <v>0</v>
      </c>
      <c r="R90" s="143">
        <f>Q90*H90</f>
        <v>0</v>
      </c>
      <c r="S90" s="143">
        <v>0</v>
      </c>
      <c r="T90" s="144">
        <f>S90*H90</f>
        <v>0</v>
      </c>
      <c r="U90" s="29"/>
      <c r="V90" s="29"/>
      <c r="W90" s="29"/>
      <c r="X90" s="29"/>
      <c r="Y90" s="29"/>
      <c r="Z90" s="29"/>
      <c r="AA90" s="29"/>
      <c r="AB90" s="29"/>
      <c r="AC90" s="29"/>
      <c r="AD90" s="29"/>
      <c r="AE90" s="29"/>
      <c r="AR90" s="145" t="s">
        <v>163</v>
      </c>
      <c r="AT90" s="145" t="s">
        <v>135</v>
      </c>
      <c r="AU90" s="145" t="s">
        <v>83</v>
      </c>
      <c r="AY90" s="17" t="s">
        <v>132</v>
      </c>
      <c r="BE90" s="146">
        <f>IF(N90="základní",J90,0)</f>
        <v>0</v>
      </c>
      <c r="BF90" s="146">
        <f>IF(N90="snížená",J90,0)</f>
        <v>0</v>
      </c>
      <c r="BG90" s="146">
        <f>IF(N90="zákl. přenesená",J90,0)</f>
        <v>0</v>
      </c>
      <c r="BH90" s="146">
        <f>IF(N90="sníž. přenesená",J90,0)</f>
        <v>0</v>
      </c>
      <c r="BI90" s="146">
        <f>IF(N90="nulová",J90,0)</f>
        <v>0</v>
      </c>
      <c r="BJ90" s="17" t="s">
        <v>81</v>
      </c>
      <c r="BK90" s="146">
        <f>ROUND(I90*H90,2)</f>
        <v>0</v>
      </c>
      <c r="BL90" s="17" t="s">
        <v>163</v>
      </c>
      <c r="BM90" s="145" t="s">
        <v>441</v>
      </c>
    </row>
    <row r="91" spans="1:65" s="2" customFormat="1" ht="11.25">
      <c r="A91" s="29"/>
      <c r="B91" s="30"/>
      <c r="C91" s="29"/>
      <c r="D91" s="147" t="s">
        <v>142</v>
      </c>
      <c r="E91" s="29"/>
      <c r="F91" s="148" t="s">
        <v>440</v>
      </c>
      <c r="G91" s="29"/>
      <c r="H91" s="29"/>
      <c r="I91" s="29"/>
      <c r="J91" s="29"/>
      <c r="K91" s="29"/>
      <c r="L91" s="30"/>
      <c r="M91" s="149"/>
      <c r="N91" s="150"/>
      <c r="O91" s="50"/>
      <c r="P91" s="50"/>
      <c r="Q91" s="50"/>
      <c r="R91" s="50"/>
      <c r="S91" s="50"/>
      <c r="T91" s="51"/>
      <c r="U91" s="29"/>
      <c r="V91" s="29"/>
      <c r="W91" s="29"/>
      <c r="X91" s="29"/>
      <c r="Y91" s="29"/>
      <c r="Z91" s="29"/>
      <c r="AA91" s="29"/>
      <c r="AB91" s="29"/>
      <c r="AC91" s="29"/>
      <c r="AD91" s="29"/>
      <c r="AE91" s="29"/>
      <c r="AT91" s="17" t="s">
        <v>142</v>
      </c>
      <c r="AU91" s="17" t="s">
        <v>83</v>
      </c>
    </row>
    <row r="92" spans="1:65" s="2" customFormat="1" ht="19.5">
      <c r="A92" s="29"/>
      <c r="B92" s="30"/>
      <c r="C92" s="29"/>
      <c r="D92" s="147" t="s">
        <v>181</v>
      </c>
      <c r="E92" s="29"/>
      <c r="F92" s="167" t="s">
        <v>435</v>
      </c>
      <c r="G92" s="29"/>
      <c r="H92" s="29"/>
      <c r="I92" s="29"/>
      <c r="J92" s="29"/>
      <c r="K92" s="29"/>
      <c r="L92" s="30"/>
      <c r="M92" s="149"/>
      <c r="N92" s="150"/>
      <c r="O92" s="50"/>
      <c r="P92" s="50"/>
      <c r="Q92" s="50"/>
      <c r="R92" s="50"/>
      <c r="S92" s="50"/>
      <c r="T92" s="51"/>
      <c r="U92" s="29"/>
      <c r="V92" s="29"/>
      <c r="W92" s="29"/>
      <c r="X92" s="29"/>
      <c r="Y92" s="29"/>
      <c r="Z92" s="29"/>
      <c r="AA92" s="29"/>
      <c r="AB92" s="29"/>
      <c r="AC92" s="29"/>
      <c r="AD92" s="29"/>
      <c r="AE92" s="29"/>
      <c r="AT92" s="17" t="s">
        <v>181</v>
      </c>
      <c r="AU92" s="17" t="s">
        <v>83</v>
      </c>
    </row>
    <row r="93" spans="1:65" s="2" customFormat="1" ht="16.5" customHeight="1">
      <c r="A93" s="29"/>
      <c r="B93" s="134"/>
      <c r="C93" s="135" t="s">
        <v>140</v>
      </c>
      <c r="D93" s="135" t="s">
        <v>135</v>
      </c>
      <c r="E93" s="136" t="s">
        <v>442</v>
      </c>
      <c r="F93" s="137" t="s">
        <v>443</v>
      </c>
      <c r="G93" s="138" t="s">
        <v>138</v>
      </c>
      <c r="H93" s="139">
        <v>81.3</v>
      </c>
      <c r="I93" s="231"/>
      <c r="J93" s="140">
        <f>ROUND(I93*H93,2)</f>
        <v>0</v>
      </c>
      <c r="K93" s="137" t="s">
        <v>3</v>
      </c>
      <c r="L93" s="30"/>
      <c r="M93" s="141" t="s">
        <v>3</v>
      </c>
      <c r="N93" s="142" t="s">
        <v>44</v>
      </c>
      <c r="O93" s="143">
        <v>0</v>
      </c>
      <c r="P93" s="143">
        <f>O93*H93</f>
        <v>0</v>
      </c>
      <c r="Q93" s="143">
        <v>0</v>
      </c>
      <c r="R93" s="143">
        <f>Q93*H93</f>
        <v>0</v>
      </c>
      <c r="S93" s="143">
        <v>0</v>
      </c>
      <c r="T93" s="144">
        <f>S93*H93</f>
        <v>0</v>
      </c>
      <c r="U93" s="29"/>
      <c r="V93" s="29"/>
      <c r="W93" s="29"/>
      <c r="X93" s="29"/>
      <c r="Y93" s="29"/>
      <c r="Z93" s="29"/>
      <c r="AA93" s="29"/>
      <c r="AB93" s="29"/>
      <c r="AC93" s="29"/>
      <c r="AD93" s="29"/>
      <c r="AE93" s="29"/>
      <c r="AR93" s="145" t="s">
        <v>163</v>
      </c>
      <c r="AT93" s="145" t="s">
        <v>135</v>
      </c>
      <c r="AU93" s="145" t="s">
        <v>83</v>
      </c>
      <c r="AY93" s="17" t="s">
        <v>132</v>
      </c>
      <c r="BE93" s="146">
        <f>IF(N93="základní",J93,0)</f>
        <v>0</v>
      </c>
      <c r="BF93" s="146">
        <f>IF(N93="snížená",J93,0)</f>
        <v>0</v>
      </c>
      <c r="BG93" s="146">
        <f>IF(N93="zákl. přenesená",J93,0)</f>
        <v>0</v>
      </c>
      <c r="BH93" s="146">
        <f>IF(N93="sníž. přenesená",J93,0)</f>
        <v>0</v>
      </c>
      <c r="BI93" s="146">
        <f>IF(N93="nulová",J93,0)</f>
        <v>0</v>
      </c>
      <c r="BJ93" s="17" t="s">
        <v>81</v>
      </c>
      <c r="BK93" s="146">
        <f>ROUND(I93*H93,2)</f>
        <v>0</v>
      </c>
      <c r="BL93" s="17" t="s">
        <v>163</v>
      </c>
      <c r="BM93" s="145" t="s">
        <v>444</v>
      </c>
    </row>
    <row r="94" spans="1:65" s="2" customFormat="1" ht="11.25">
      <c r="A94" s="29"/>
      <c r="B94" s="30"/>
      <c r="C94" s="29"/>
      <c r="D94" s="147" t="s">
        <v>142</v>
      </c>
      <c r="E94" s="29"/>
      <c r="F94" s="148" t="s">
        <v>443</v>
      </c>
      <c r="G94" s="29"/>
      <c r="H94" s="29"/>
      <c r="I94" s="29"/>
      <c r="J94" s="29"/>
      <c r="K94" s="29"/>
      <c r="L94" s="30"/>
      <c r="M94" s="149"/>
      <c r="N94" s="150"/>
      <c r="O94" s="50"/>
      <c r="P94" s="50"/>
      <c r="Q94" s="50"/>
      <c r="R94" s="50"/>
      <c r="S94" s="50"/>
      <c r="T94" s="51"/>
      <c r="U94" s="29"/>
      <c r="V94" s="29"/>
      <c r="W94" s="29"/>
      <c r="X94" s="29"/>
      <c r="Y94" s="29"/>
      <c r="Z94" s="29"/>
      <c r="AA94" s="29"/>
      <c r="AB94" s="29"/>
      <c r="AC94" s="29"/>
      <c r="AD94" s="29"/>
      <c r="AE94" s="29"/>
      <c r="AT94" s="17" t="s">
        <v>142</v>
      </c>
      <c r="AU94" s="17" t="s">
        <v>83</v>
      </c>
    </row>
    <row r="95" spans="1:65" s="2" customFormat="1" ht="19.5">
      <c r="A95" s="29"/>
      <c r="B95" s="30"/>
      <c r="C95" s="29"/>
      <c r="D95" s="147" t="s">
        <v>181</v>
      </c>
      <c r="E95" s="29"/>
      <c r="F95" s="167" t="s">
        <v>435</v>
      </c>
      <c r="G95" s="29"/>
      <c r="H95" s="29"/>
      <c r="I95" s="29"/>
      <c r="J95" s="29"/>
      <c r="K95" s="29"/>
      <c r="L95" s="30"/>
      <c r="M95" s="149"/>
      <c r="N95" s="150"/>
      <c r="O95" s="50"/>
      <c r="P95" s="50"/>
      <c r="Q95" s="50"/>
      <c r="R95" s="50"/>
      <c r="S95" s="50"/>
      <c r="T95" s="51"/>
      <c r="U95" s="29"/>
      <c r="V95" s="29"/>
      <c r="W95" s="29"/>
      <c r="X95" s="29"/>
      <c r="Y95" s="29"/>
      <c r="Z95" s="29"/>
      <c r="AA95" s="29"/>
      <c r="AB95" s="29"/>
      <c r="AC95" s="29"/>
      <c r="AD95" s="29"/>
      <c r="AE95" s="29"/>
      <c r="AT95" s="17" t="s">
        <v>181</v>
      </c>
      <c r="AU95" s="17" t="s">
        <v>83</v>
      </c>
    </row>
    <row r="96" spans="1:65" s="2" customFormat="1" ht="16.5" customHeight="1">
      <c r="A96" s="29"/>
      <c r="B96" s="134"/>
      <c r="C96" s="135" t="s">
        <v>183</v>
      </c>
      <c r="D96" s="135" t="s">
        <v>135</v>
      </c>
      <c r="E96" s="136" t="s">
        <v>445</v>
      </c>
      <c r="F96" s="137" t="s">
        <v>446</v>
      </c>
      <c r="G96" s="138" t="s">
        <v>177</v>
      </c>
      <c r="H96" s="139">
        <v>76</v>
      </c>
      <c r="I96" s="231"/>
      <c r="J96" s="140">
        <f>ROUND(I96*H96,2)</f>
        <v>0</v>
      </c>
      <c r="K96" s="137" t="s">
        <v>3</v>
      </c>
      <c r="L96" s="30"/>
      <c r="M96" s="141" t="s">
        <v>3</v>
      </c>
      <c r="N96" s="142" t="s">
        <v>44</v>
      </c>
      <c r="O96" s="143">
        <v>0</v>
      </c>
      <c r="P96" s="143">
        <f>O96*H96</f>
        <v>0</v>
      </c>
      <c r="Q96" s="143">
        <v>0</v>
      </c>
      <c r="R96" s="143">
        <f>Q96*H96</f>
        <v>0</v>
      </c>
      <c r="S96" s="143">
        <v>0</v>
      </c>
      <c r="T96" s="144">
        <f>S96*H96</f>
        <v>0</v>
      </c>
      <c r="U96" s="29"/>
      <c r="V96" s="29"/>
      <c r="W96" s="29"/>
      <c r="X96" s="29"/>
      <c r="Y96" s="29"/>
      <c r="Z96" s="29"/>
      <c r="AA96" s="29"/>
      <c r="AB96" s="29"/>
      <c r="AC96" s="29"/>
      <c r="AD96" s="29"/>
      <c r="AE96" s="29"/>
      <c r="AR96" s="145" t="s">
        <v>163</v>
      </c>
      <c r="AT96" s="145" t="s">
        <v>135</v>
      </c>
      <c r="AU96" s="145" t="s">
        <v>83</v>
      </c>
      <c r="AY96" s="17" t="s">
        <v>132</v>
      </c>
      <c r="BE96" s="146">
        <f>IF(N96="základní",J96,0)</f>
        <v>0</v>
      </c>
      <c r="BF96" s="146">
        <f>IF(N96="snížená",J96,0)</f>
        <v>0</v>
      </c>
      <c r="BG96" s="146">
        <f>IF(N96="zákl. přenesená",J96,0)</f>
        <v>0</v>
      </c>
      <c r="BH96" s="146">
        <f>IF(N96="sníž. přenesená",J96,0)</f>
        <v>0</v>
      </c>
      <c r="BI96" s="146">
        <f>IF(N96="nulová",J96,0)</f>
        <v>0</v>
      </c>
      <c r="BJ96" s="17" t="s">
        <v>81</v>
      </c>
      <c r="BK96" s="146">
        <f>ROUND(I96*H96,2)</f>
        <v>0</v>
      </c>
      <c r="BL96" s="17" t="s">
        <v>163</v>
      </c>
      <c r="BM96" s="145" t="s">
        <v>447</v>
      </c>
    </row>
    <row r="97" spans="1:65" s="2" customFormat="1" ht="11.25">
      <c r="A97" s="29"/>
      <c r="B97" s="30"/>
      <c r="C97" s="29"/>
      <c r="D97" s="147" t="s">
        <v>142</v>
      </c>
      <c r="E97" s="29"/>
      <c r="F97" s="148" t="s">
        <v>446</v>
      </c>
      <c r="G97" s="29"/>
      <c r="H97" s="29"/>
      <c r="I97" s="29"/>
      <c r="J97" s="29"/>
      <c r="K97" s="29"/>
      <c r="L97" s="30"/>
      <c r="M97" s="149"/>
      <c r="N97" s="150"/>
      <c r="O97" s="50"/>
      <c r="P97" s="50"/>
      <c r="Q97" s="50"/>
      <c r="R97" s="50"/>
      <c r="S97" s="50"/>
      <c r="T97" s="51"/>
      <c r="U97" s="29"/>
      <c r="V97" s="29"/>
      <c r="W97" s="29"/>
      <c r="X97" s="29"/>
      <c r="Y97" s="29"/>
      <c r="Z97" s="29"/>
      <c r="AA97" s="29"/>
      <c r="AB97" s="29"/>
      <c r="AC97" s="29"/>
      <c r="AD97" s="29"/>
      <c r="AE97" s="29"/>
      <c r="AT97" s="17" t="s">
        <v>142</v>
      </c>
      <c r="AU97" s="17" t="s">
        <v>83</v>
      </c>
    </row>
    <row r="98" spans="1:65" s="2" customFormat="1" ht="97.5">
      <c r="A98" s="29"/>
      <c r="B98" s="30"/>
      <c r="C98" s="29"/>
      <c r="D98" s="147" t="s">
        <v>181</v>
      </c>
      <c r="E98" s="29"/>
      <c r="F98" s="167" t="s">
        <v>448</v>
      </c>
      <c r="G98" s="29"/>
      <c r="H98" s="29"/>
      <c r="I98" s="29"/>
      <c r="J98" s="29"/>
      <c r="K98" s="29"/>
      <c r="L98" s="30"/>
      <c r="M98" s="149"/>
      <c r="N98" s="150"/>
      <c r="O98" s="50"/>
      <c r="P98" s="50"/>
      <c r="Q98" s="50"/>
      <c r="R98" s="50"/>
      <c r="S98" s="50"/>
      <c r="T98" s="51"/>
      <c r="U98" s="29"/>
      <c r="V98" s="29"/>
      <c r="W98" s="29"/>
      <c r="X98" s="29"/>
      <c r="Y98" s="29"/>
      <c r="Z98" s="29"/>
      <c r="AA98" s="29"/>
      <c r="AB98" s="29"/>
      <c r="AC98" s="29"/>
      <c r="AD98" s="29"/>
      <c r="AE98" s="29"/>
      <c r="AT98" s="17" t="s">
        <v>181</v>
      </c>
      <c r="AU98" s="17" t="s">
        <v>83</v>
      </c>
    </row>
    <row r="99" spans="1:65" s="2" customFormat="1" ht="24.2" customHeight="1">
      <c r="A99" s="29"/>
      <c r="B99" s="134"/>
      <c r="C99" s="135" t="s">
        <v>189</v>
      </c>
      <c r="D99" s="135" t="s">
        <v>135</v>
      </c>
      <c r="E99" s="136" t="s">
        <v>449</v>
      </c>
      <c r="F99" s="137" t="s">
        <v>450</v>
      </c>
      <c r="G99" s="138" t="s">
        <v>177</v>
      </c>
      <c r="H99" s="139">
        <v>76</v>
      </c>
      <c r="I99" s="231"/>
      <c r="J99" s="140">
        <f>ROUND(I99*H99,2)</f>
        <v>0</v>
      </c>
      <c r="K99" s="137" t="s">
        <v>3</v>
      </c>
      <c r="L99" s="30"/>
      <c r="M99" s="141" t="s">
        <v>3</v>
      </c>
      <c r="N99" s="142" t="s">
        <v>44</v>
      </c>
      <c r="O99" s="143">
        <v>0</v>
      </c>
      <c r="P99" s="143">
        <f>O99*H99</f>
        <v>0</v>
      </c>
      <c r="Q99" s="143">
        <v>0</v>
      </c>
      <c r="R99" s="143">
        <f>Q99*H99</f>
        <v>0</v>
      </c>
      <c r="S99" s="143">
        <v>0</v>
      </c>
      <c r="T99" s="144">
        <f>S99*H99</f>
        <v>0</v>
      </c>
      <c r="U99" s="29"/>
      <c r="V99" s="29"/>
      <c r="W99" s="29"/>
      <c r="X99" s="29"/>
      <c r="Y99" s="29"/>
      <c r="Z99" s="29"/>
      <c r="AA99" s="29"/>
      <c r="AB99" s="29"/>
      <c r="AC99" s="29"/>
      <c r="AD99" s="29"/>
      <c r="AE99" s="29"/>
      <c r="AR99" s="145" t="s">
        <v>163</v>
      </c>
      <c r="AT99" s="145" t="s">
        <v>135</v>
      </c>
      <c r="AU99" s="145" t="s">
        <v>83</v>
      </c>
      <c r="AY99" s="17" t="s">
        <v>132</v>
      </c>
      <c r="BE99" s="146">
        <f>IF(N99="základní",J99,0)</f>
        <v>0</v>
      </c>
      <c r="BF99" s="146">
        <f>IF(N99="snížená",J99,0)</f>
        <v>0</v>
      </c>
      <c r="BG99" s="146">
        <f>IF(N99="zákl. přenesená",J99,0)</f>
        <v>0</v>
      </c>
      <c r="BH99" s="146">
        <f>IF(N99="sníž. přenesená",J99,0)</f>
        <v>0</v>
      </c>
      <c r="BI99" s="146">
        <f>IF(N99="nulová",J99,0)</f>
        <v>0</v>
      </c>
      <c r="BJ99" s="17" t="s">
        <v>81</v>
      </c>
      <c r="BK99" s="146">
        <f>ROUND(I99*H99,2)</f>
        <v>0</v>
      </c>
      <c r="BL99" s="17" t="s">
        <v>163</v>
      </c>
      <c r="BM99" s="145" t="s">
        <v>451</v>
      </c>
    </row>
    <row r="100" spans="1:65" s="2" customFormat="1" ht="11.25">
      <c r="A100" s="29"/>
      <c r="B100" s="30"/>
      <c r="C100" s="29"/>
      <c r="D100" s="147" t="s">
        <v>142</v>
      </c>
      <c r="E100" s="29"/>
      <c r="F100" s="148" t="s">
        <v>452</v>
      </c>
      <c r="G100" s="29"/>
      <c r="H100" s="29"/>
      <c r="I100" s="29"/>
      <c r="J100" s="29"/>
      <c r="K100" s="29"/>
      <c r="L100" s="30"/>
      <c r="M100" s="149"/>
      <c r="N100" s="150"/>
      <c r="O100" s="50"/>
      <c r="P100" s="50"/>
      <c r="Q100" s="50"/>
      <c r="R100" s="50"/>
      <c r="S100" s="50"/>
      <c r="T100" s="51"/>
      <c r="U100" s="29"/>
      <c r="V100" s="29"/>
      <c r="W100" s="29"/>
      <c r="X100" s="29"/>
      <c r="Y100" s="29"/>
      <c r="Z100" s="29"/>
      <c r="AA100" s="29"/>
      <c r="AB100" s="29"/>
      <c r="AC100" s="29"/>
      <c r="AD100" s="29"/>
      <c r="AE100" s="29"/>
      <c r="AT100" s="17" t="s">
        <v>142</v>
      </c>
      <c r="AU100" s="17" t="s">
        <v>83</v>
      </c>
    </row>
    <row r="101" spans="1:65" s="2" customFormat="1" ht="21.75" customHeight="1">
      <c r="A101" s="29"/>
      <c r="B101" s="134"/>
      <c r="C101" s="135" t="s">
        <v>199</v>
      </c>
      <c r="D101" s="135" t="s">
        <v>135</v>
      </c>
      <c r="E101" s="136" t="s">
        <v>453</v>
      </c>
      <c r="F101" s="137" t="s">
        <v>454</v>
      </c>
      <c r="G101" s="138" t="s">
        <v>455</v>
      </c>
      <c r="H101" s="139">
        <v>483.35</v>
      </c>
      <c r="I101" s="231"/>
      <c r="J101" s="140">
        <f>ROUND(I101*H101,2)</f>
        <v>0</v>
      </c>
      <c r="K101" s="137" t="s">
        <v>3</v>
      </c>
      <c r="L101" s="30"/>
      <c r="M101" s="141" t="s">
        <v>3</v>
      </c>
      <c r="N101" s="142" t="s">
        <v>44</v>
      </c>
      <c r="O101" s="143">
        <v>0</v>
      </c>
      <c r="P101" s="143">
        <f>O101*H101</f>
        <v>0</v>
      </c>
      <c r="Q101" s="143">
        <v>0</v>
      </c>
      <c r="R101" s="143">
        <f>Q101*H101</f>
        <v>0</v>
      </c>
      <c r="S101" s="143">
        <v>0</v>
      </c>
      <c r="T101" s="144">
        <f>S101*H101</f>
        <v>0</v>
      </c>
      <c r="U101" s="29"/>
      <c r="V101" s="29"/>
      <c r="W101" s="29"/>
      <c r="X101" s="29"/>
      <c r="Y101" s="29"/>
      <c r="Z101" s="29"/>
      <c r="AA101" s="29"/>
      <c r="AB101" s="29"/>
      <c r="AC101" s="29"/>
      <c r="AD101" s="29"/>
      <c r="AE101" s="29"/>
      <c r="AR101" s="145" t="s">
        <v>163</v>
      </c>
      <c r="AT101" s="145" t="s">
        <v>135</v>
      </c>
      <c r="AU101" s="145" t="s">
        <v>83</v>
      </c>
      <c r="AY101" s="17" t="s">
        <v>132</v>
      </c>
      <c r="BE101" s="146">
        <f>IF(N101="základní",J101,0)</f>
        <v>0</v>
      </c>
      <c r="BF101" s="146">
        <f>IF(N101="snížená",J101,0)</f>
        <v>0</v>
      </c>
      <c r="BG101" s="146">
        <f>IF(N101="zákl. přenesená",J101,0)</f>
        <v>0</v>
      </c>
      <c r="BH101" s="146">
        <f>IF(N101="sníž. přenesená",J101,0)</f>
        <v>0</v>
      </c>
      <c r="BI101" s="146">
        <f>IF(N101="nulová",J101,0)</f>
        <v>0</v>
      </c>
      <c r="BJ101" s="17" t="s">
        <v>81</v>
      </c>
      <c r="BK101" s="146">
        <f>ROUND(I101*H101,2)</f>
        <v>0</v>
      </c>
      <c r="BL101" s="17" t="s">
        <v>163</v>
      </c>
      <c r="BM101" s="145" t="s">
        <v>456</v>
      </c>
    </row>
    <row r="102" spans="1:65" s="2" customFormat="1" ht="11.25">
      <c r="A102" s="29"/>
      <c r="B102" s="30"/>
      <c r="C102" s="29"/>
      <c r="D102" s="147" t="s">
        <v>142</v>
      </c>
      <c r="E102" s="29"/>
      <c r="F102" s="148" t="s">
        <v>454</v>
      </c>
      <c r="G102" s="29"/>
      <c r="H102" s="29"/>
      <c r="I102" s="29"/>
      <c r="J102" s="29"/>
      <c r="K102" s="29"/>
      <c r="L102" s="30"/>
      <c r="M102" s="149"/>
      <c r="N102" s="150"/>
      <c r="O102" s="50"/>
      <c r="P102" s="50"/>
      <c r="Q102" s="50"/>
      <c r="R102" s="50"/>
      <c r="S102" s="50"/>
      <c r="T102" s="51"/>
      <c r="U102" s="29"/>
      <c r="V102" s="29"/>
      <c r="W102" s="29"/>
      <c r="X102" s="29"/>
      <c r="Y102" s="29"/>
      <c r="Z102" s="29"/>
      <c r="AA102" s="29"/>
      <c r="AB102" s="29"/>
      <c r="AC102" s="29"/>
      <c r="AD102" s="29"/>
      <c r="AE102" s="29"/>
      <c r="AT102" s="17" t="s">
        <v>142</v>
      </c>
      <c r="AU102" s="17" t="s">
        <v>83</v>
      </c>
    </row>
    <row r="103" spans="1:65" s="2" customFormat="1" ht="19.5">
      <c r="A103" s="29"/>
      <c r="B103" s="30"/>
      <c r="C103" s="29"/>
      <c r="D103" s="147" t="s">
        <v>181</v>
      </c>
      <c r="E103" s="29"/>
      <c r="F103" s="167" t="s">
        <v>247</v>
      </c>
      <c r="G103" s="29"/>
      <c r="H103" s="29"/>
      <c r="I103" s="29"/>
      <c r="J103" s="29"/>
      <c r="K103" s="29"/>
      <c r="L103" s="30"/>
      <c r="M103" s="149"/>
      <c r="N103" s="150"/>
      <c r="O103" s="50"/>
      <c r="P103" s="50"/>
      <c r="Q103" s="50"/>
      <c r="R103" s="50"/>
      <c r="S103" s="50"/>
      <c r="T103" s="51"/>
      <c r="U103" s="29"/>
      <c r="V103" s="29"/>
      <c r="W103" s="29"/>
      <c r="X103" s="29"/>
      <c r="Y103" s="29"/>
      <c r="Z103" s="29"/>
      <c r="AA103" s="29"/>
      <c r="AB103" s="29"/>
      <c r="AC103" s="29"/>
      <c r="AD103" s="29"/>
      <c r="AE103" s="29"/>
      <c r="AT103" s="17" t="s">
        <v>181</v>
      </c>
      <c r="AU103" s="17" t="s">
        <v>83</v>
      </c>
    </row>
    <row r="104" spans="1:65" s="13" customFormat="1" ht="11.25">
      <c r="B104" s="153"/>
      <c r="D104" s="147" t="s">
        <v>146</v>
      </c>
      <c r="E104" s="154" t="s">
        <v>3</v>
      </c>
      <c r="F104" s="155" t="s">
        <v>457</v>
      </c>
      <c r="H104" s="156">
        <v>483.35</v>
      </c>
      <c r="L104" s="153"/>
      <c r="M104" s="157"/>
      <c r="N104" s="158"/>
      <c r="O104" s="158"/>
      <c r="P104" s="158"/>
      <c r="Q104" s="158"/>
      <c r="R104" s="158"/>
      <c r="S104" s="158"/>
      <c r="T104" s="159"/>
      <c r="AT104" s="154" t="s">
        <v>146</v>
      </c>
      <c r="AU104" s="154" t="s">
        <v>83</v>
      </c>
      <c r="AV104" s="13" t="s">
        <v>83</v>
      </c>
      <c r="AW104" s="13" t="s">
        <v>33</v>
      </c>
      <c r="AX104" s="13" t="s">
        <v>81</v>
      </c>
      <c r="AY104" s="154" t="s">
        <v>132</v>
      </c>
    </row>
    <row r="105" spans="1:65" s="2" customFormat="1" ht="16.5" customHeight="1">
      <c r="A105" s="29"/>
      <c r="B105" s="134"/>
      <c r="C105" s="135" t="s">
        <v>205</v>
      </c>
      <c r="D105" s="135" t="s">
        <v>135</v>
      </c>
      <c r="E105" s="136" t="s">
        <v>458</v>
      </c>
      <c r="F105" s="137" t="s">
        <v>459</v>
      </c>
      <c r="G105" s="138" t="s">
        <v>169</v>
      </c>
      <c r="H105" s="139">
        <f>(J101+J99+J96+J93+J90+J87+J84)/100</f>
        <v>0</v>
      </c>
      <c r="I105" s="231"/>
      <c r="J105" s="140">
        <f>ROUND(I105*H105,2)</f>
        <v>0</v>
      </c>
      <c r="K105" s="137" t="s">
        <v>460</v>
      </c>
      <c r="L105" s="30"/>
      <c r="M105" s="141" t="s">
        <v>3</v>
      </c>
      <c r="N105" s="142" t="s">
        <v>44</v>
      </c>
      <c r="O105" s="143">
        <v>0</v>
      </c>
      <c r="P105" s="143">
        <f>O105*H105</f>
        <v>0</v>
      </c>
      <c r="Q105" s="143">
        <v>0</v>
      </c>
      <c r="R105" s="143">
        <f>Q105*H105</f>
        <v>0</v>
      </c>
      <c r="S105" s="143">
        <v>0</v>
      </c>
      <c r="T105" s="144">
        <f>S105*H105</f>
        <v>0</v>
      </c>
      <c r="U105" s="29"/>
      <c r="V105" s="29"/>
      <c r="W105" s="29"/>
      <c r="X105" s="29"/>
      <c r="Y105" s="29"/>
      <c r="Z105" s="29"/>
      <c r="AA105" s="29"/>
      <c r="AB105" s="29"/>
      <c r="AC105" s="29"/>
      <c r="AD105" s="29"/>
      <c r="AE105" s="29"/>
      <c r="AR105" s="145" t="s">
        <v>163</v>
      </c>
      <c r="AT105" s="145" t="s">
        <v>135</v>
      </c>
      <c r="AU105" s="145" t="s">
        <v>83</v>
      </c>
      <c r="AY105" s="17" t="s">
        <v>132</v>
      </c>
      <c r="BE105" s="146">
        <f>IF(N105="základní",J105,0)</f>
        <v>0</v>
      </c>
      <c r="BF105" s="146">
        <f>IF(N105="snížená",J105,0)</f>
        <v>0</v>
      </c>
      <c r="BG105" s="146">
        <f>IF(N105="zákl. přenesená",J105,0)</f>
        <v>0</v>
      </c>
      <c r="BH105" s="146">
        <f>IF(N105="sníž. přenesená",J105,0)</f>
        <v>0</v>
      </c>
      <c r="BI105" s="146">
        <f>IF(N105="nulová",J105,0)</f>
        <v>0</v>
      </c>
      <c r="BJ105" s="17" t="s">
        <v>81</v>
      </c>
      <c r="BK105" s="146">
        <f>ROUND(I105*H105,2)</f>
        <v>0</v>
      </c>
      <c r="BL105" s="17" t="s">
        <v>163</v>
      </c>
      <c r="BM105" s="145" t="s">
        <v>461</v>
      </c>
    </row>
    <row r="106" spans="1:65" s="2" customFormat="1" ht="19.5">
      <c r="A106" s="29"/>
      <c r="B106" s="30"/>
      <c r="C106" s="29"/>
      <c r="D106" s="147" t="s">
        <v>142</v>
      </c>
      <c r="E106" s="29"/>
      <c r="F106" s="148" t="s">
        <v>462</v>
      </c>
      <c r="G106" s="29"/>
      <c r="H106" s="29"/>
      <c r="I106" s="29"/>
      <c r="J106" s="29"/>
      <c r="K106" s="29"/>
      <c r="L106" s="30"/>
      <c r="M106" s="149"/>
      <c r="N106" s="150"/>
      <c r="O106" s="50"/>
      <c r="P106" s="50"/>
      <c r="Q106" s="50"/>
      <c r="R106" s="50"/>
      <c r="S106" s="50"/>
      <c r="T106" s="51"/>
      <c r="U106" s="29"/>
      <c r="V106" s="29"/>
      <c r="W106" s="29"/>
      <c r="X106" s="29"/>
      <c r="Y106" s="29"/>
      <c r="Z106" s="29"/>
      <c r="AA106" s="29"/>
      <c r="AB106" s="29"/>
      <c r="AC106" s="29"/>
      <c r="AD106" s="29"/>
      <c r="AE106" s="29"/>
      <c r="AT106" s="17" t="s">
        <v>142</v>
      </c>
      <c r="AU106" s="17" t="s">
        <v>83</v>
      </c>
    </row>
    <row r="107" spans="1:65" s="2" customFormat="1" ht="11.25">
      <c r="A107" s="29"/>
      <c r="B107" s="30"/>
      <c r="C107" s="29"/>
      <c r="D107" s="151" t="s">
        <v>144</v>
      </c>
      <c r="E107" s="29"/>
      <c r="F107" s="152" t="s">
        <v>463</v>
      </c>
      <c r="G107" s="29"/>
      <c r="H107" s="29"/>
      <c r="I107" s="29"/>
      <c r="J107" s="29"/>
      <c r="K107" s="29"/>
      <c r="L107" s="30"/>
      <c r="M107" s="149"/>
      <c r="N107" s="150"/>
      <c r="O107" s="50"/>
      <c r="P107" s="50"/>
      <c r="Q107" s="50"/>
      <c r="R107" s="50"/>
      <c r="S107" s="50"/>
      <c r="T107" s="51"/>
      <c r="U107" s="29"/>
      <c r="V107" s="29"/>
      <c r="W107" s="29"/>
      <c r="X107" s="29"/>
      <c r="Y107" s="29"/>
      <c r="Z107" s="29"/>
      <c r="AA107" s="29"/>
      <c r="AB107" s="29"/>
      <c r="AC107" s="29"/>
      <c r="AD107" s="29"/>
      <c r="AE107" s="29"/>
      <c r="AT107" s="17" t="s">
        <v>144</v>
      </c>
      <c r="AU107" s="17" t="s">
        <v>83</v>
      </c>
    </row>
    <row r="108" spans="1:65" s="2" customFormat="1" ht="16.5" customHeight="1">
      <c r="A108" s="29"/>
      <c r="B108" s="134"/>
      <c r="C108" s="135" t="s">
        <v>133</v>
      </c>
      <c r="D108" s="135" t="s">
        <v>135</v>
      </c>
      <c r="E108" s="136" t="s">
        <v>464</v>
      </c>
      <c r="F108" s="137" t="s">
        <v>465</v>
      </c>
      <c r="G108" s="138" t="s">
        <v>169</v>
      </c>
      <c r="H108" s="139">
        <f>H105</f>
        <v>0</v>
      </c>
      <c r="I108" s="231"/>
      <c r="J108" s="140">
        <f>ROUND(I108*H108,2)</f>
        <v>0</v>
      </c>
      <c r="K108" s="137" t="s">
        <v>139</v>
      </c>
      <c r="L108" s="30"/>
      <c r="M108" s="141" t="s">
        <v>3</v>
      </c>
      <c r="N108" s="142" t="s">
        <v>44</v>
      </c>
      <c r="O108" s="143">
        <v>0</v>
      </c>
      <c r="P108" s="143">
        <f>O108*H108</f>
        <v>0</v>
      </c>
      <c r="Q108" s="143">
        <v>0</v>
      </c>
      <c r="R108" s="143">
        <f>Q108*H108</f>
        <v>0</v>
      </c>
      <c r="S108" s="143">
        <v>0</v>
      </c>
      <c r="T108" s="144">
        <f>S108*H108</f>
        <v>0</v>
      </c>
      <c r="U108" s="29"/>
      <c r="V108" s="29"/>
      <c r="W108" s="29"/>
      <c r="X108" s="29"/>
      <c r="Y108" s="29"/>
      <c r="Z108" s="29"/>
      <c r="AA108" s="29"/>
      <c r="AB108" s="29"/>
      <c r="AC108" s="29"/>
      <c r="AD108" s="29"/>
      <c r="AE108" s="29"/>
      <c r="AR108" s="145" t="s">
        <v>163</v>
      </c>
      <c r="AT108" s="145" t="s">
        <v>135</v>
      </c>
      <c r="AU108" s="145" t="s">
        <v>83</v>
      </c>
      <c r="AY108" s="17" t="s">
        <v>132</v>
      </c>
      <c r="BE108" s="146">
        <f>IF(N108="základní",J108,0)</f>
        <v>0</v>
      </c>
      <c r="BF108" s="146">
        <f>IF(N108="snížená",J108,0)</f>
        <v>0</v>
      </c>
      <c r="BG108" s="146">
        <f>IF(N108="zákl. přenesená",J108,0)</f>
        <v>0</v>
      </c>
      <c r="BH108" s="146">
        <f>IF(N108="sníž. přenesená",J108,0)</f>
        <v>0</v>
      </c>
      <c r="BI108" s="146">
        <f>IF(N108="nulová",J108,0)</f>
        <v>0</v>
      </c>
      <c r="BJ108" s="17" t="s">
        <v>81</v>
      </c>
      <c r="BK108" s="146">
        <f>ROUND(I108*H108,2)</f>
        <v>0</v>
      </c>
      <c r="BL108" s="17" t="s">
        <v>163</v>
      </c>
      <c r="BM108" s="145" t="s">
        <v>466</v>
      </c>
    </row>
    <row r="109" spans="1:65" s="2" customFormat="1" ht="19.5">
      <c r="A109" s="29"/>
      <c r="B109" s="30"/>
      <c r="C109" s="29"/>
      <c r="D109" s="147" t="s">
        <v>142</v>
      </c>
      <c r="E109" s="29"/>
      <c r="F109" s="148" t="s">
        <v>467</v>
      </c>
      <c r="G109" s="29"/>
      <c r="H109" s="29"/>
      <c r="I109" s="29"/>
      <c r="J109" s="29"/>
      <c r="K109" s="29"/>
      <c r="L109" s="30"/>
      <c r="M109" s="149"/>
      <c r="N109" s="150"/>
      <c r="O109" s="50"/>
      <c r="P109" s="50"/>
      <c r="Q109" s="50"/>
      <c r="R109" s="50"/>
      <c r="S109" s="50"/>
      <c r="T109" s="51"/>
      <c r="U109" s="29"/>
      <c r="V109" s="29"/>
      <c r="W109" s="29"/>
      <c r="X109" s="29"/>
      <c r="Y109" s="29"/>
      <c r="Z109" s="29"/>
      <c r="AA109" s="29"/>
      <c r="AB109" s="29"/>
      <c r="AC109" s="29"/>
      <c r="AD109" s="29"/>
      <c r="AE109" s="29"/>
      <c r="AT109" s="17" t="s">
        <v>142</v>
      </c>
      <c r="AU109" s="17" t="s">
        <v>83</v>
      </c>
    </row>
    <row r="110" spans="1:65" s="2" customFormat="1" ht="11.25">
      <c r="A110" s="29"/>
      <c r="B110" s="30"/>
      <c r="C110" s="29"/>
      <c r="D110" s="151" t="s">
        <v>144</v>
      </c>
      <c r="E110" s="29"/>
      <c r="F110" s="152" t="s">
        <v>468</v>
      </c>
      <c r="G110" s="29"/>
      <c r="H110" s="29"/>
      <c r="I110" s="29"/>
      <c r="J110" s="29"/>
      <c r="K110" s="29"/>
      <c r="L110" s="30"/>
      <c r="M110" s="183"/>
      <c r="N110" s="184"/>
      <c r="O110" s="185"/>
      <c r="P110" s="185"/>
      <c r="Q110" s="185"/>
      <c r="R110" s="185"/>
      <c r="S110" s="185"/>
      <c r="T110" s="186"/>
      <c r="U110" s="29"/>
      <c r="V110" s="29"/>
      <c r="W110" s="29"/>
      <c r="X110" s="29"/>
      <c r="Y110" s="29"/>
      <c r="Z110" s="29"/>
      <c r="AA110" s="29"/>
      <c r="AB110" s="29"/>
      <c r="AC110" s="29"/>
      <c r="AD110" s="29"/>
      <c r="AE110" s="29"/>
      <c r="AT110" s="17" t="s">
        <v>144</v>
      </c>
      <c r="AU110" s="17" t="s">
        <v>83</v>
      </c>
    </row>
    <row r="111" spans="1:65" s="2" customFormat="1" ht="6.95" customHeight="1">
      <c r="A111" s="29"/>
      <c r="B111" s="39"/>
      <c r="C111" s="40"/>
      <c r="D111" s="40"/>
      <c r="E111" s="40"/>
      <c r="F111" s="40"/>
      <c r="G111" s="40"/>
      <c r="H111" s="40"/>
      <c r="I111" s="40"/>
      <c r="J111" s="40"/>
      <c r="K111" s="40"/>
      <c r="L111" s="30"/>
      <c r="M111" s="29"/>
      <c r="O111" s="29"/>
      <c r="P111" s="29"/>
      <c r="Q111" s="29"/>
      <c r="R111" s="29"/>
      <c r="S111" s="29"/>
      <c r="T111" s="29"/>
      <c r="U111" s="29"/>
      <c r="V111" s="29"/>
      <c r="W111" s="29"/>
      <c r="X111" s="29"/>
      <c r="Y111" s="29"/>
      <c r="Z111" s="29"/>
      <c r="AA111" s="29"/>
      <c r="AB111" s="29"/>
      <c r="AC111" s="29"/>
      <c r="AD111" s="29"/>
      <c r="AE111" s="29"/>
    </row>
  </sheetData>
  <autoFilter ref="C80:K110" xr:uid="{00000000-0009-0000-0000-000002000000}"/>
  <mergeCells count="9">
    <mergeCell ref="E50:H50"/>
    <mergeCell ref="E71:H71"/>
    <mergeCell ref="E73:H73"/>
    <mergeCell ref="L2:V2"/>
    <mergeCell ref="E7:H7"/>
    <mergeCell ref="E9:H9"/>
    <mergeCell ref="E18:H18"/>
    <mergeCell ref="E27:H27"/>
    <mergeCell ref="E48:H48"/>
  </mergeCells>
  <hyperlinks>
    <hyperlink ref="F107" r:id="rId1" xr:uid="{00000000-0004-0000-0200-000000000000}"/>
    <hyperlink ref="F110" r:id="rId2" xr:uid="{00000000-0004-0000-0200-00000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64"/>
  <sheetViews>
    <sheetView showGridLines="0" topLeftCell="A70" workbookViewId="0">
      <selection activeCell="I86" sqref="I86"/>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ht="11.25">
      <c r="A1" s="85"/>
    </row>
    <row r="2" spans="1:46" s="1" customFormat="1" ht="36.950000000000003" customHeight="1">
      <c r="L2" s="219" t="s">
        <v>6</v>
      </c>
      <c r="M2" s="206"/>
      <c r="N2" s="206"/>
      <c r="O2" s="206"/>
      <c r="P2" s="206"/>
      <c r="Q2" s="206"/>
      <c r="R2" s="206"/>
      <c r="S2" s="206"/>
      <c r="T2" s="206"/>
      <c r="U2" s="206"/>
      <c r="V2" s="206"/>
      <c r="AT2" s="17" t="s">
        <v>89</v>
      </c>
    </row>
    <row r="3" spans="1:46" s="1" customFormat="1" ht="6.95" customHeight="1">
      <c r="B3" s="18"/>
      <c r="C3" s="19"/>
      <c r="D3" s="19"/>
      <c r="E3" s="19"/>
      <c r="F3" s="19"/>
      <c r="G3" s="19"/>
      <c r="H3" s="19"/>
      <c r="I3" s="19"/>
      <c r="J3" s="19"/>
      <c r="K3" s="19"/>
      <c r="L3" s="20"/>
      <c r="AT3" s="17" t="s">
        <v>83</v>
      </c>
    </row>
    <row r="4" spans="1:46" s="1" customFormat="1" ht="24.95" customHeight="1">
      <c r="B4" s="20"/>
      <c r="D4" s="21" t="s">
        <v>98</v>
      </c>
      <c r="L4" s="20"/>
      <c r="M4" s="86" t="s">
        <v>11</v>
      </c>
      <c r="AT4" s="17" t="s">
        <v>4</v>
      </c>
    </row>
    <row r="5" spans="1:46" s="1" customFormat="1" ht="6.95" customHeight="1">
      <c r="B5" s="20"/>
      <c r="L5" s="20"/>
    </row>
    <row r="6" spans="1:46" s="1" customFormat="1" ht="12" customHeight="1">
      <c r="B6" s="20"/>
      <c r="D6" s="26" t="s">
        <v>15</v>
      </c>
      <c r="L6" s="20"/>
    </row>
    <row r="7" spans="1:46" s="1" customFormat="1" ht="16.5" customHeight="1">
      <c r="B7" s="20"/>
      <c r="E7" s="220" t="str">
        <f>'Rekapitulace stavby'!K6</f>
        <v>Rekonstrukce multifunkčního sálu v budově NZM - 2. etapa</v>
      </c>
      <c r="F7" s="221"/>
      <c r="G7" s="221"/>
      <c r="H7" s="221"/>
      <c r="L7" s="20"/>
    </row>
    <row r="8" spans="1:46" s="2" customFormat="1" ht="12" customHeight="1">
      <c r="A8" s="29"/>
      <c r="B8" s="30"/>
      <c r="C8" s="29"/>
      <c r="D8" s="26" t="s">
        <v>99</v>
      </c>
      <c r="E8" s="29"/>
      <c r="F8" s="29"/>
      <c r="G8" s="29"/>
      <c r="H8" s="29"/>
      <c r="I8" s="29"/>
      <c r="J8" s="29"/>
      <c r="K8" s="29"/>
      <c r="L8" s="87"/>
      <c r="S8" s="29"/>
      <c r="T8" s="29"/>
      <c r="U8" s="29"/>
      <c r="V8" s="29"/>
      <c r="W8" s="29"/>
      <c r="X8" s="29"/>
      <c r="Y8" s="29"/>
      <c r="Z8" s="29"/>
      <c r="AA8" s="29"/>
      <c r="AB8" s="29"/>
      <c r="AC8" s="29"/>
      <c r="AD8" s="29"/>
      <c r="AE8" s="29"/>
    </row>
    <row r="9" spans="1:46" s="2" customFormat="1" ht="16.5" customHeight="1">
      <c r="A9" s="29"/>
      <c r="B9" s="30"/>
      <c r="C9" s="29"/>
      <c r="D9" s="29"/>
      <c r="E9" s="187" t="s">
        <v>469</v>
      </c>
      <c r="F9" s="222"/>
      <c r="G9" s="222"/>
      <c r="H9" s="222"/>
      <c r="I9" s="29"/>
      <c r="J9" s="29"/>
      <c r="K9" s="29"/>
      <c r="L9" s="87"/>
      <c r="S9" s="29"/>
      <c r="T9" s="29"/>
      <c r="U9" s="29"/>
      <c r="V9" s="29"/>
      <c r="W9" s="29"/>
      <c r="X9" s="29"/>
      <c r="Y9" s="29"/>
      <c r="Z9" s="29"/>
      <c r="AA9" s="29"/>
      <c r="AB9" s="29"/>
      <c r="AC9" s="29"/>
      <c r="AD9" s="29"/>
      <c r="AE9" s="29"/>
    </row>
    <row r="10" spans="1:46" s="2" customFormat="1" ht="11.25">
      <c r="A10" s="29"/>
      <c r="B10" s="30"/>
      <c r="C10" s="29"/>
      <c r="D10" s="29"/>
      <c r="E10" s="29"/>
      <c r="F10" s="29"/>
      <c r="G10" s="29"/>
      <c r="H10" s="29"/>
      <c r="I10" s="29"/>
      <c r="J10" s="29"/>
      <c r="K10" s="29"/>
      <c r="L10" s="87"/>
      <c r="S10" s="29"/>
      <c r="T10" s="29"/>
      <c r="U10" s="29"/>
      <c r="V10" s="29"/>
      <c r="W10" s="29"/>
      <c r="X10" s="29"/>
      <c r="Y10" s="29"/>
      <c r="Z10" s="29"/>
      <c r="AA10" s="29"/>
      <c r="AB10" s="29"/>
      <c r="AC10" s="29"/>
      <c r="AD10" s="29"/>
      <c r="AE10" s="29"/>
    </row>
    <row r="11" spans="1:46" s="2" customFormat="1" ht="12" customHeight="1">
      <c r="A11" s="29"/>
      <c r="B11" s="30"/>
      <c r="C11" s="29"/>
      <c r="D11" s="26" t="s">
        <v>17</v>
      </c>
      <c r="E11" s="29"/>
      <c r="F11" s="24" t="s">
        <v>3</v>
      </c>
      <c r="G11" s="29"/>
      <c r="H11" s="29"/>
      <c r="I11" s="26" t="s">
        <v>18</v>
      </c>
      <c r="J11" s="24" t="s">
        <v>3</v>
      </c>
      <c r="K11" s="29"/>
      <c r="L11" s="87"/>
      <c r="S11" s="29"/>
      <c r="T11" s="29"/>
      <c r="U11" s="29"/>
      <c r="V11" s="29"/>
      <c r="W11" s="29"/>
      <c r="X11" s="29"/>
      <c r="Y11" s="29"/>
      <c r="Z11" s="29"/>
      <c r="AA11" s="29"/>
      <c r="AB11" s="29"/>
      <c r="AC11" s="29"/>
      <c r="AD11" s="29"/>
      <c r="AE11" s="29"/>
    </row>
    <row r="12" spans="1:46" s="2" customFormat="1" ht="12" customHeight="1">
      <c r="A12" s="29"/>
      <c r="B12" s="30"/>
      <c r="C12" s="29"/>
      <c r="D12" s="26" t="s">
        <v>19</v>
      </c>
      <c r="E12" s="29"/>
      <c r="F12" s="24" t="s">
        <v>20</v>
      </c>
      <c r="G12" s="29"/>
      <c r="H12" s="29"/>
      <c r="I12" s="26" t="s">
        <v>21</v>
      </c>
      <c r="J12" s="47" t="str">
        <f>'Rekapitulace stavby'!AN8</f>
        <v>19. 6. 2024</v>
      </c>
      <c r="K12" s="29"/>
      <c r="L12" s="87"/>
      <c r="S12" s="29"/>
      <c r="T12" s="29"/>
      <c r="U12" s="29"/>
      <c r="V12" s="29"/>
      <c r="W12" s="29"/>
      <c r="X12" s="29"/>
      <c r="Y12" s="29"/>
      <c r="Z12" s="29"/>
      <c r="AA12" s="29"/>
      <c r="AB12" s="29"/>
      <c r="AC12" s="29"/>
      <c r="AD12" s="29"/>
      <c r="AE12" s="29"/>
    </row>
    <row r="13" spans="1:46" s="2" customFormat="1" ht="10.9" customHeight="1">
      <c r="A13" s="29"/>
      <c r="B13" s="30"/>
      <c r="C13" s="29"/>
      <c r="D13" s="29"/>
      <c r="E13" s="29"/>
      <c r="F13" s="29"/>
      <c r="G13" s="29"/>
      <c r="H13" s="29"/>
      <c r="I13" s="29"/>
      <c r="J13" s="29"/>
      <c r="K13" s="29"/>
      <c r="L13" s="87"/>
      <c r="S13" s="29"/>
      <c r="T13" s="29"/>
      <c r="U13" s="29"/>
      <c r="V13" s="29"/>
      <c r="W13" s="29"/>
      <c r="X13" s="29"/>
      <c r="Y13" s="29"/>
      <c r="Z13" s="29"/>
      <c r="AA13" s="29"/>
      <c r="AB13" s="29"/>
      <c r="AC13" s="29"/>
      <c r="AD13" s="29"/>
      <c r="AE13" s="29"/>
    </row>
    <row r="14" spans="1:46" s="2" customFormat="1" ht="12" customHeight="1">
      <c r="A14" s="29"/>
      <c r="B14" s="30"/>
      <c r="C14" s="29"/>
      <c r="D14" s="26" t="s">
        <v>23</v>
      </c>
      <c r="E14" s="29"/>
      <c r="F14" s="29"/>
      <c r="G14" s="29"/>
      <c r="H14" s="29"/>
      <c r="I14" s="26" t="s">
        <v>24</v>
      </c>
      <c r="J14" s="24" t="s">
        <v>25</v>
      </c>
      <c r="K14" s="29"/>
      <c r="L14" s="87"/>
      <c r="S14" s="29"/>
      <c r="T14" s="29"/>
      <c r="U14" s="29"/>
      <c r="V14" s="29"/>
      <c r="W14" s="29"/>
      <c r="X14" s="29"/>
      <c r="Y14" s="29"/>
      <c r="Z14" s="29"/>
      <c r="AA14" s="29"/>
      <c r="AB14" s="29"/>
      <c r="AC14" s="29"/>
      <c r="AD14" s="29"/>
      <c r="AE14" s="29"/>
    </row>
    <row r="15" spans="1:46" s="2" customFormat="1" ht="18" customHeight="1">
      <c r="A15" s="29"/>
      <c r="B15" s="30"/>
      <c r="C15" s="29"/>
      <c r="D15" s="29"/>
      <c r="E15" s="24" t="s">
        <v>26</v>
      </c>
      <c r="F15" s="29"/>
      <c r="G15" s="29"/>
      <c r="H15" s="29"/>
      <c r="I15" s="26" t="s">
        <v>27</v>
      </c>
      <c r="J15" s="24" t="s">
        <v>3</v>
      </c>
      <c r="K15" s="29"/>
      <c r="L15" s="87"/>
      <c r="S15" s="29"/>
      <c r="T15" s="29"/>
      <c r="U15" s="29"/>
      <c r="V15" s="29"/>
      <c r="W15" s="29"/>
      <c r="X15" s="29"/>
      <c r="Y15" s="29"/>
      <c r="Z15" s="29"/>
      <c r="AA15" s="29"/>
      <c r="AB15" s="29"/>
      <c r="AC15" s="29"/>
      <c r="AD15" s="29"/>
      <c r="AE15" s="29"/>
    </row>
    <row r="16" spans="1:46" s="2" customFormat="1" ht="6.95" customHeight="1">
      <c r="A16" s="29"/>
      <c r="B16" s="30"/>
      <c r="C16" s="29"/>
      <c r="D16" s="29"/>
      <c r="E16" s="29"/>
      <c r="F16" s="29"/>
      <c r="G16" s="29"/>
      <c r="H16" s="29"/>
      <c r="I16" s="29"/>
      <c r="J16" s="29"/>
      <c r="K16" s="29"/>
      <c r="L16" s="87"/>
      <c r="S16" s="29"/>
      <c r="T16" s="29"/>
      <c r="U16" s="29"/>
      <c r="V16" s="29"/>
      <c r="W16" s="29"/>
      <c r="X16" s="29"/>
      <c r="Y16" s="29"/>
      <c r="Z16" s="29"/>
      <c r="AA16" s="29"/>
      <c r="AB16" s="29"/>
      <c r="AC16" s="29"/>
      <c r="AD16" s="29"/>
      <c r="AE16" s="29"/>
    </row>
    <row r="17" spans="1:31" s="2" customFormat="1" ht="12" customHeight="1">
      <c r="A17" s="29"/>
      <c r="B17" s="30"/>
      <c r="C17" s="29"/>
      <c r="D17" s="26" t="s">
        <v>28</v>
      </c>
      <c r="E17" s="29"/>
      <c r="F17" s="29"/>
      <c r="G17" s="29"/>
      <c r="H17" s="29"/>
      <c r="I17" s="26" t="s">
        <v>24</v>
      </c>
      <c r="J17" s="24" t="str">
        <f>'Rekapitulace stavby'!AN13</f>
        <v/>
      </c>
      <c r="K17" s="29"/>
      <c r="L17" s="87"/>
      <c r="S17" s="29"/>
      <c r="T17" s="29"/>
      <c r="U17" s="29"/>
      <c r="V17" s="29"/>
      <c r="W17" s="29"/>
      <c r="X17" s="29"/>
      <c r="Y17" s="29"/>
      <c r="Z17" s="29"/>
      <c r="AA17" s="29"/>
      <c r="AB17" s="29"/>
      <c r="AC17" s="29"/>
      <c r="AD17" s="29"/>
      <c r="AE17" s="29"/>
    </row>
    <row r="18" spans="1:31" s="2" customFormat="1" ht="18" customHeight="1">
      <c r="A18" s="29"/>
      <c r="B18" s="30"/>
      <c r="C18" s="29"/>
      <c r="D18" s="29"/>
      <c r="E18" s="205" t="str">
        <f>'Rekapitulace stavby'!E14</f>
        <v xml:space="preserve"> </v>
      </c>
      <c r="F18" s="205"/>
      <c r="G18" s="205"/>
      <c r="H18" s="205"/>
      <c r="I18" s="26" t="s">
        <v>27</v>
      </c>
      <c r="J18" s="24" t="str">
        <f>'Rekapitulace stavby'!AN14</f>
        <v/>
      </c>
      <c r="K18" s="29"/>
      <c r="L18" s="87"/>
      <c r="S18" s="29"/>
      <c r="T18" s="29"/>
      <c r="U18" s="29"/>
      <c r="V18" s="29"/>
      <c r="W18" s="29"/>
      <c r="X18" s="29"/>
      <c r="Y18" s="29"/>
      <c r="Z18" s="29"/>
      <c r="AA18" s="29"/>
      <c r="AB18" s="29"/>
      <c r="AC18" s="29"/>
      <c r="AD18" s="29"/>
      <c r="AE18" s="29"/>
    </row>
    <row r="19" spans="1:31" s="2" customFormat="1" ht="6.95" customHeight="1">
      <c r="A19" s="29"/>
      <c r="B19" s="30"/>
      <c r="C19" s="29"/>
      <c r="D19" s="29"/>
      <c r="E19" s="29"/>
      <c r="F19" s="29"/>
      <c r="G19" s="29"/>
      <c r="H19" s="29"/>
      <c r="I19" s="29"/>
      <c r="J19" s="29"/>
      <c r="K19" s="29"/>
      <c r="L19" s="87"/>
      <c r="S19" s="29"/>
      <c r="T19" s="29"/>
      <c r="U19" s="29"/>
      <c r="V19" s="29"/>
      <c r="W19" s="29"/>
      <c r="X19" s="29"/>
      <c r="Y19" s="29"/>
      <c r="Z19" s="29"/>
      <c r="AA19" s="29"/>
      <c r="AB19" s="29"/>
      <c r="AC19" s="29"/>
      <c r="AD19" s="29"/>
      <c r="AE19" s="29"/>
    </row>
    <row r="20" spans="1:31" s="2" customFormat="1" ht="12" customHeight="1">
      <c r="A20" s="29"/>
      <c r="B20" s="30"/>
      <c r="C20" s="29"/>
      <c r="D20" s="26" t="s">
        <v>30</v>
      </c>
      <c r="E20" s="29"/>
      <c r="F20" s="29"/>
      <c r="G20" s="29"/>
      <c r="H20" s="29"/>
      <c r="I20" s="26" t="s">
        <v>24</v>
      </c>
      <c r="J20" s="24" t="s">
        <v>31</v>
      </c>
      <c r="K20" s="29"/>
      <c r="L20" s="87"/>
      <c r="S20" s="29"/>
      <c r="T20" s="29"/>
      <c r="U20" s="29"/>
      <c r="V20" s="29"/>
      <c r="W20" s="29"/>
      <c r="X20" s="29"/>
      <c r="Y20" s="29"/>
      <c r="Z20" s="29"/>
      <c r="AA20" s="29"/>
      <c r="AB20" s="29"/>
      <c r="AC20" s="29"/>
      <c r="AD20" s="29"/>
      <c r="AE20" s="29"/>
    </row>
    <row r="21" spans="1:31" s="2" customFormat="1" ht="18" customHeight="1">
      <c r="A21" s="29"/>
      <c r="B21" s="30"/>
      <c r="C21" s="29"/>
      <c r="D21" s="29"/>
      <c r="E21" s="24" t="s">
        <v>32</v>
      </c>
      <c r="F21" s="29"/>
      <c r="G21" s="29"/>
      <c r="H21" s="29"/>
      <c r="I21" s="26" t="s">
        <v>27</v>
      </c>
      <c r="J21" s="24" t="s">
        <v>3</v>
      </c>
      <c r="K21" s="29"/>
      <c r="L21" s="87"/>
      <c r="S21" s="29"/>
      <c r="T21" s="29"/>
      <c r="U21" s="29"/>
      <c r="V21" s="29"/>
      <c r="W21" s="29"/>
      <c r="X21" s="29"/>
      <c r="Y21" s="29"/>
      <c r="Z21" s="29"/>
      <c r="AA21" s="29"/>
      <c r="AB21" s="29"/>
      <c r="AC21" s="29"/>
      <c r="AD21" s="29"/>
      <c r="AE21" s="29"/>
    </row>
    <row r="22" spans="1:31" s="2" customFormat="1" ht="6.95" customHeight="1">
      <c r="A22" s="29"/>
      <c r="B22" s="30"/>
      <c r="C22" s="29"/>
      <c r="D22" s="29"/>
      <c r="E22" s="29"/>
      <c r="F22" s="29"/>
      <c r="G22" s="29"/>
      <c r="H22" s="29"/>
      <c r="I22" s="29"/>
      <c r="J22" s="29"/>
      <c r="K22" s="29"/>
      <c r="L22" s="87"/>
      <c r="S22" s="29"/>
      <c r="T22" s="29"/>
      <c r="U22" s="29"/>
      <c r="V22" s="29"/>
      <c r="W22" s="29"/>
      <c r="X22" s="29"/>
      <c r="Y22" s="29"/>
      <c r="Z22" s="29"/>
      <c r="AA22" s="29"/>
      <c r="AB22" s="29"/>
      <c r="AC22" s="29"/>
      <c r="AD22" s="29"/>
      <c r="AE22" s="29"/>
    </row>
    <row r="23" spans="1:31" s="2" customFormat="1" ht="12" customHeight="1">
      <c r="A23" s="29"/>
      <c r="B23" s="30"/>
      <c r="C23" s="29"/>
      <c r="D23" s="26" t="s">
        <v>34</v>
      </c>
      <c r="E23" s="29"/>
      <c r="F23" s="29"/>
      <c r="G23" s="29"/>
      <c r="H23" s="29"/>
      <c r="I23" s="26" t="s">
        <v>24</v>
      </c>
      <c r="J23" s="24" t="s">
        <v>35</v>
      </c>
      <c r="K23" s="29"/>
      <c r="L23" s="87"/>
      <c r="S23" s="29"/>
      <c r="T23" s="29"/>
      <c r="U23" s="29"/>
      <c r="V23" s="29"/>
      <c r="W23" s="29"/>
      <c r="X23" s="29"/>
      <c r="Y23" s="29"/>
      <c r="Z23" s="29"/>
      <c r="AA23" s="29"/>
      <c r="AB23" s="29"/>
      <c r="AC23" s="29"/>
      <c r="AD23" s="29"/>
      <c r="AE23" s="29"/>
    </row>
    <row r="24" spans="1:31" s="2" customFormat="1" ht="18" customHeight="1">
      <c r="A24" s="29"/>
      <c r="B24" s="30"/>
      <c r="C24" s="29"/>
      <c r="D24" s="29"/>
      <c r="E24" s="24" t="s">
        <v>36</v>
      </c>
      <c r="F24" s="29"/>
      <c r="G24" s="29"/>
      <c r="H24" s="29"/>
      <c r="I24" s="26" t="s">
        <v>27</v>
      </c>
      <c r="J24" s="24" t="s">
        <v>3</v>
      </c>
      <c r="K24" s="29"/>
      <c r="L24" s="87"/>
      <c r="S24" s="29"/>
      <c r="T24" s="29"/>
      <c r="U24" s="29"/>
      <c r="V24" s="29"/>
      <c r="W24" s="29"/>
      <c r="X24" s="29"/>
      <c r="Y24" s="29"/>
      <c r="Z24" s="29"/>
      <c r="AA24" s="29"/>
      <c r="AB24" s="29"/>
      <c r="AC24" s="29"/>
      <c r="AD24" s="29"/>
      <c r="AE24" s="29"/>
    </row>
    <row r="25" spans="1:31" s="2" customFormat="1" ht="6.95" customHeight="1">
      <c r="A25" s="29"/>
      <c r="B25" s="30"/>
      <c r="C25" s="29"/>
      <c r="D25" s="29"/>
      <c r="E25" s="29"/>
      <c r="F25" s="29"/>
      <c r="G25" s="29"/>
      <c r="H25" s="29"/>
      <c r="I25" s="29"/>
      <c r="J25" s="29"/>
      <c r="K25" s="29"/>
      <c r="L25" s="87"/>
      <c r="S25" s="29"/>
      <c r="T25" s="29"/>
      <c r="U25" s="29"/>
      <c r="V25" s="29"/>
      <c r="W25" s="29"/>
      <c r="X25" s="29"/>
      <c r="Y25" s="29"/>
      <c r="Z25" s="29"/>
      <c r="AA25" s="29"/>
      <c r="AB25" s="29"/>
      <c r="AC25" s="29"/>
      <c r="AD25" s="29"/>
      <c r="AE25" s="29"/>
    </row>
    <row r="26" spans="1:31" s="2" customFormat="1" ht="12" customHeight="1">
      <c r="A26" s="29"/>
      <c r="B26" s="30"/>
      <c r="C26" s="29"/>
      <c r="D26" s="26" t="s">
        <v>37</v>
      </c>
      <c r="E26" s="29"/>
      <c r="F26" s="29"/>
      <c r="G26" s="29"/>
      <c r="H26" s="29"/>
      <c r="I26" s="29"/>
      <c r="J26" s="29"/>
      <c r="K26" s="29"/>
      <c r="L26" s="87"/>
      <c r="S26" s="29"/>
      <c r="T26" s="29"/>
      <c r="U26" s="29"/>
      <c r="V26" s="29"/>
      <c r="W26" s="29"/>
      <c r="X26" s="29"/>
      <c r="Y26" s="29"/>
      <c r="Z26" s="29"/>
      <c r="AA26" s="29"/>
      <c r="AB26" s="29"/>
      <c r="AC26" s="29"/>
      <c r="AD26" s="29"/>
      <c r="AE26" s="29"/>
    </row>
    <row r="27" spans="1:31" s="8" customFormat="1" ht="16.5" customHeight="1">
      <c r="A27" s="88"/>
      <c r="B27" s="89"/>
      <c r="C27" s="88"/>
      <c r="D27" s="88"/>
      <c r="E27" s="208" t="s">
        <v>3</v>
      </c>
      <c r="F27" s="208"/>
      <c r="G27" s="208"/>
      <c r="H27" s="208"/>
      <c r="I27" s="88"/>
      <c r="J27" s="88"/>
      <c r="K27" s="88"/>
      <c r="L27" s="90"/>
      <c r="S27" s="88"/>
      <c r="T27" s="88"/>
      <c r="U27" s="88"/>
      <c r="V27" s="88"/>
      <c r="W27" s="88"/>
      <c r="X27" s="88"/>
      <c r="Y27" s="88"/>
      <c r="Z27" s="88"/>
      <c r="AA27" s="88"/>
      <c r="AB27" s="88"/>
      <c r="AC27" s="88"/>
      <c r="AD27" s="88"/>
      <c r="AE27" s="88"/>
    </row>
    <row r="28" spans="1:31" s="2" customFormat="1" ht="6.95" customHeight="1">
      <c r="A28" s="29"/>
      <c r="B28" s="30"/>
      <c r="C28" s="29"/>
      <c r="D28" s="29"/>
      <c r="E28" s="29"/>
      <c r="F28" s="29"/>
      <c r="G28" s="29"/>
      <c r="H28" s="29"/>
      <c r="I28" s="29"/>
      <c r="J28" s="29"/>
      <c r="K28" s="29"/>
      <c r="L28" s="87"/>
      <c r="S28" s="29"/>
      <c r="T28" s="29"/>
      <c r="U28" s="29"/>
      <c r="V28" s="29"/>
      <c r="W28" s="29"/>
      <c r="X28" s="29"/>
      <c r="Y28" s="29"/>
      <c r="Z28" s="29"/>
      <c r="AA28" s="29"/>
      <c r="AB28" s="29"/>
      <c r="AC28" s="29"/>
      <c r="AD28" s="29"/>
      <c r="AE28" s="29"/>
    </row>
    <row r="29" spans="1:31" s="2" customFormat="1" ht="6.95" customHeight="1">
      <c r="A29" s="29"/>
      <c r="B29" s="30"/>
      <c r="C29" s="29"/>
      <c r="D29" s="58"/>
      <c r="E29" s="58"/>
      <c r="F29" s="58"/>
      <c r="G29" s="58"/>
      <c r="H29" s="58"/>
      <c r="I29" s="58"/>
      <c r="J29" s="58"/>
      <c r="K29" s="58"/>
      <c r="L29" s="87"/>
      <c r="S29" s="29"/>
      <c r="T29" s="29"/>
      <c r="U29" s="29"/>
      <c r="V29" s="29"/>
      <c r="W29" s="29"/>
      <c r="X29" s="29"/>
      <c r="Y29" s="29"/>
      <c r="Z29" s="29"/>
      <c r="AA29" s="29"/>
      <c r="AB29" s="29"/>
      <c r="AC29" s="29"/>
      <c r="AD29" s="29"/>
      <c r="AE29" s="29"/>
    </row>
    <row r="30" spans="1:31" s="2" customFormat="1" ht="25.35" customHeight="1">
      <c r="A30" s="29"/>
      <c r="B30" s="30"/>
      <c r="C30" s="29"/>
      <c r="D30" s="91" t="s">
        <v>39</v>
      </c>
      <c r="E30" s="29"/>
      <c r="F30" s="29"/>
      <c r="G30" s="29"/>
      <c r="H30" s="29"/>
      <c r="I30" s="29"/>
      <c r="J30" s="63">
        <f>ROUND(J83, 2)</f>
        <v>0</v>
      </c>
      <c r="K30" s="29"/>
      <c r="L30" s="87"/>
      <c r="S30" s="29"/>
      <c r="T30" s="29"/>
      <c r="U30" s="29"/>
      <c r="V30" s="29"/>
      <c r="W30" s="29"/>
      <c r="X30" s="29"/>
      <c r="Y30" s="29"/>
      <c r="Z30" s="29"/>
      <c r="AA30" s="29"/>
      <c r="AB30" s="29"/>
      <c r="AC30" s="29"/>
      <c r="AD30" s="29"/>
      <c r="AE30" s="29"/>
    </row>
    <row r="31" spans="1:31" s="2" customFormat="1" ht="6.95" customHeight="1">
      <c r="A31" s="29"/>
      <c r="B31" s="30"/>
      <c r="C31" s="29"/>
      <c r="D31" s="58"/>
      <c r="E31" s="58"/>
      <c r="F31" s="58"/>
      <c r="G31" s="58"/>
      <c r="H31" s="58"/>
      <c r="I31" s="58"/>
      <c r="J31" s="58"/>
      <c r="K31" s="58"/>
      <c r="L31" s="87"/>
      <c r="S31" s="29"/>
      <c r="T31" s="29"/>
      <c r="U31" s="29"/>
      <c r="V31" s="29"/>
      <c r="W31" s="29"/>
      <c r="X31" s="29"/>
      <c r="Y31" s="29"/>
      <c r="Z31" s="29"/>
      <c r="AA31" s="29"/>
      <c r="AB31" s="29"/>
      <c r="AC31" s="29"/>
      <c r="AD31" s="29"/>
      <c r="AE31" s="29"/>
    </row>
    <row r="32" spans="1:31" s="2" customFormat="1" ht="14.45" customHeight="1">
      <c r="A32" s="29"/>
      <c r="B32" s="30"/>
      <c r="C32" s="29"/>
      <c r="D32" s="29"/>
      <c r="E32" s="29"/>
      <c r="F32" s="33" t="s">
        <v>41</v>
      </c>
      <c r="G32" s="29"/>
      <c r="H32" s="29"/>
      <c r="I32" s="33" t="s">
        <v>40</v>
      </c>
      <c r="J32" s="33" t="s">
        <v>42</v>
      </c>
      <c r="K32" s="29"/>
      <c r="L32" s="87"/>
      <c r="S32" s="29"/>
      <c r="T32" s="29"/>
      <c r="U32" s="29"/>
      <c r="V32" s="29"/>
      <c r="W32" s="29"/>
      <c r="X32" s="29"/>
      <c r="Y32" s="29"/>
      <c r="Z32" s="29"/>
      <c r="AA32" s="29"/>
      <c r="AB32" s="29"/>
      <c r="AC32" s="29"/>
      <c r="AD32" s="29"/>
      <c r="AE32" s="29"/>
    </row>
    <row r="33" spans="1:31" s="2" customFormat="1" ht="14.45" customHeight="1">
      <c r="A33" s="29"/>
      <c r="B33" s="30"/>
      <c r="C33" s="29"/>
      <c r="D33" s="92" t="s">
        <v>43</v>
      </c>
      <c r="E33" s="26" t="s">
        <v>44</v>
      </c>
      <c r="F33" s="93">
        <f>ROUND((SUM(BE83:BE163)),  2)</f>
        <v>0</v>
      </c>
      <c r="G33" s="29"/>
      <c r="H33" s="29"/>
      <c r="I33" s="94">
        <v>0.21</v>
      </c>
      <c r="J33" s="93">
        <f>ROUND(((SUM(BE83:BE163))*I33),  2)</f>
        <v>0</v>
      </c>
      <c r="K33" s="29"/>
      <c r="L33" s="87"/>
      <c r="S33" s="29"/>
      <c r="T33" s="29"/>
      <c r="U33" s="29"/>
      <c r="V33" s="29"/>
      <c r="W33" s="29"/>
      <c r="X33" s="29"/>
      <c r="Y33" s="29"/>
      <c r="Z33" s="29"/>
      <c r="AA33" s="29"/>
      <c r="AB33" s="29"/>
      <c r="AC33" s="29"/>
      <c r="AD33" s="29"/>
      <c r="AE33" s="29"/>
    </row>
    <row r="34" spans="1:31" s="2" customFormat="1" ht="14.45" customHeight="1">
      <c r="A34" s="29"/>
      <c r="B34" s="30"/>
      <c r="C34" s="29"/>
      <c r="D34" s="29"/>
      <c r="E34" s="26" t="s">
        <v>45</v>
      </c>
      <c r="F34" s="93">
        <f>ROUND((SUM(BF83:BF163)),  2)</f>
        <v>0</v>
      </c>
      <c r="G34" s="29"/>
      <c r="H34" s="29"/>
      <c r="I34" s="94">
        <v>0.15</v>
      </c>
      <c r="J34" s="93">
        <f>ROUND(((SUM(BF83:BF163))*I34),  2)</f>
        <v>0</v>
      </c>
      <c r="K34" s="29"/>
      <c r="L34" s="87"/>
      <c r="S34" s="29"/>
      <c r="T34" s="29"/>
      <c r="U34" s="29"/>
      <c r="V34" s="29"/>
      <c r="W34" s="29"/>
      <c r="X34" s="29"/>
      <c r="Y34" s="29"/>
      <c r="Z34" s="29"/>
      <c r="AA34" s="29"/>
      <c r="AB34" s="29"/>
      <c r="AC34" s="29"/>
      <c r="AD34" s="29"/>
      <c r="AE34" s="29"/>
    </row>
    <row r="35" spans="1:31" s="2" customFormat="1" ht="14.45" hidden="1" customHeight="1">
      <c r="A35" s="29"/>
      <c r="B35" s="30"/>
      <c r="C35" s="29"/>
      <c r="D35" s="29"/>
      <c r="E35" s="26" t="s">
        <v>46</v>
      </c>
      <c r="F35" s="93">
        <f>ROUND((SUM(BG83:BG163)),  2)</f>
        <v>0</v>
      </c>
      <c r="G35" s="29"/>
      <c r="H35" s="29"/>
      <c r="I35" s="94">
        <v>0.21</v>
      </c>
      <c r="J35" s="93">
        <f>0</f>
        <v>0</v>
      </c>
      <c r="K35" s="29"/>
      <c r="L35" s="87"/>
      <c r="S35" s="29"/>
      <c r="T35" s="29"/>
      <c r="U35" s="29"/>
      <c r="V35" s="29"/>
      <c r="W35" s="29"/>
      <c r="X35" s="29"/>
      <c r="Y35" s="29"/>
      <c r="Z35" s="29"/>
      <c r="AA35" s="29"/>
      <c r="AB35" s="29"/>
      <c r="AC35" s="29"/>
      <c r="AD35" s="29"/>
      <c r="AE35" s="29"/>
    </row>
    <row r="36" spans="1:31" s="2" customFormat="1" ht="14.45" hidden="1" customHeight="1">
      <c r="A36" s="29"/>
      <c r="B36" s="30"/>
      <c r="C36" s="29"/>
      <c r="D36" s="29"/>
      <c r="E36" s="26" t="s">
        <v>47</v>
      </c>
      <c r="F36" s="93">
        <f>ROUND((SUM(BH83:BH163)),  2)</f>
        <v>0</v>
      </c>
      <c r="G36" s="29"/>
      <c r="H36" s="29"/>
      <c r="I36" s="94">
        <v>0.15</v>
      </c>
      <c r="J36" s="93">
        <f>0</f>
        <v>0</v>
      </c>
      <c r="K36" s="29"/>
      <c r="L36" s="87"/>
      <c r="S36" s="29"/>
      <c r="T36" s="29"/>
      <c r="U36" s="29"/>
      <c r="V36" s="29"/>
      <c r="W36" s="29"/>
      <c r="X36" s="29"/>
      <c r="Y36" s="29"/>
      <c r="Z36" s="29"/>
      <c r="AA36" s="29"/>
      <c r="AB36" s="29"/>
      <c r="AC36" s="29"/>
      <c r="AD36" s="29"/>
      <c r="AE36" s="29"/>
    </row>
    <row r="37" spans="1:31" s="2" customFormat="1" ht="14.45" hidden="1" customHeight="1">
      <c r="A37" s="29"/>
      <c r="B37" s="30"/>
      <c r="C37" s="29"/>
      <c r="D37" s="29"/>
      <c r="E37" s="26" t="s">
        <v>48</v>
      </c>
      <c r="F37" s="93">
        <f>ROUND((SUM(BI83:BI163)),  2)</f>
        <v>0</v>
      </c>
      <c r="G37" s="29"/>
      <c r="H37" s="29"/>
      <c r="I37" s="94">
        <v>0</v>
      </c>
      <c r="J37" s="93">
        <f>0</f>
        <v>0</v>
      </c>
      <c r="K37" s="29"/>
      <c r="L37" s="87"/>
      <c r="S37" s="29"/>
      <c r="T37" s="29"/>
      <c r="U37" s="29"/>
      <c r="V37" s="29"/>
      <c r="W37" s="29"/>
      <c r="X37" s="29"/>
      <c r="Y37" s="29"/>
      <c r="Z37" s="29"/>
      <c r="AA37" s="29"/>
      <c r="AB37" s="29"/>
      <c r="AC37" s="29"/>
      <c r="AD37" s="29"/>
      <c r="AE37" s="29"/>
    </row>
    <row r="38" spans="1:31" s="2" customFormat="1" ht="6.95" customHeight="1">
      <c r="A38" s="29"/>
      <c r="B38" s="30"/>
      <c r="C38" s="29"/>
      <c r="D38" s="29"/>
      <c r="E38" s="29"/>
      <c r="F38" s="29"/>
      <c r="G38" s="29"/>
      <c r="H38" s="29"/>
      <c r="I38" s="29"/>
      <c r="J38" s="29"/>
      <c r="K38" s="29"/>
      <c r="L38" s="87"/>
      <c r="S38" s="29"/>
      <c r="T38" s="29"/>
      <c r="U38" s="29"/>
      <c r="V38" s="29"/>
      <c r="W38" s="29"/>
      <c r="X38" s="29"/>
      <c r="Y38" s="29"/>
      <c r="Z38" s="29"/>
      <c r="AA38" s="29"/>
      <c r="AB38" s="29"/>
      <c r="AC38" s="29"/>
      <c r="AD38" s="29"/>
      <c r="AE38" s="29"/>
    </row>
    <row r="39" spans="1:31" s="2" customFormat="1" ht="25.35" customHeight="1">
      <c r="A39" s="29"/>
      <c r="B39" s="30"/>
      <c r="C39" s="95"/>
      <c r="D39" s="96" t="s">
        <v>49</v>
      </c>
      <c r="E39" s="52"/>
      <c r="F39" s="52"/>
      <c r="G39" s="97" t="s">
        <v>50</v>
      </c>
      <c r="H39" s="98" t="s">
        <v>51</v>
      </c>
      <c r="I39" s="52"/>
      <c r="J39" s="99">
        <f>SUM(J30:J37)</f>
        <v>0</v>
      </c>
      <c r="K39" s="100"/>
      <c r="L39" s="87"/>
      <c r="S39" s="29"/>
      <c r="T39" s="29"/>
      <c r="U39" s="29"/>
      <c r="V39" s="29"/>
      <c r="W39" s="29"/>
      <c r="X39" s="29"/>
      <c r="Y39" s="29"/>
      <c r="Z39" s="29"/>
      <c r="AA39" s="29"/>
      <c r="AB39" s="29"/>
      <c r="AC39" s="29"/>
      <c r="AD39" s="29"/>
      <c r="AE39" s="29"/>
    </row>
    <row r="40" spans="1:31" s="2" customFormat="1" ht="14.45" customHeight="1">
      <c r="A40" s="29"/>
      <c r="B40" s="39"/>
      <c r="C40" s="40"/>
      <c r="D40" s="40"/>
      <c r="E40" s="40"/>
      <c r="F40" s="40"/>
      <c r="G40" s="40"/>
      <c r="H40" s="40"/>
      <c r="I40" s="40"/>
      <c r="J40" s="40"/>
      <c r="K40" s="40"/>
      <c r="L40" s="87"/>
      <c r="S40" s="29"/>
      <c r="T40" s="29"/>
      <c r="U40" s="29"/>
      <c r="V40" s="29"/>
      <c r="W40" s="29"/>
      <c r="X40" s="29"/>
      <c r="Y40" s="29"/>
      <c r="Z40" s="29"/>
      <c r="AA40" s="29"/>
      <c r="AB40" s="29"/>
      <c r="AC40" s="29"/>
      <c r="AD40" s="29"/>
      <c r="AE40" s="29"/>
    </row>
    <row r="44" spans="1:31" s="2" customFormat="1" ht="6.95" customHeight="1">
      <c r="A44" s="29"/>
      <c r="B44" s="41"/>
      <c r="C44" s="42"/>
      <c r="D44" s="42"/>
      <c r="E44" s="42"/>
      <c r="F44" s="42"/>
      <c r="G44" s="42"/>
      <c r="H44" s="42"/>
      <c r="I44" s="42"/>
      <c r="J44" s="42"/>
      <c r="K44" s="42"/>
      <c r="L44" s="87"/>
      <c r="S44" s="29"/>
      <c r="T44" s="29"/>
      <c r="U44" s="29"/>
      <c r="V44" s="29"/>
      <c r="W44" s="29"/>
      <c r="X44" s="29"/>
      <c r="Y44" s="29"/>
      <c r="Z44" s="29"/>
      <c r="AA44" s="29"/>
      <c r="AB44" s="29"/>
      <c r="AC44" s="29"/>
      <c r="AD44" s="29"/>
      <c r="AE44" s="29"/>
    </row>
    <row r="45" spans="1:31" s="2" customFormat="1" ht="24.95" customHeight="1">
      <c r="A45" s="29"/>
      <c r="B45" s="30"/>
      <c r="C45" s="21" t="s">
        <v>101</v>
      </c>
      <c r="D45" s="29"/>
      <c r="E45" s="29"/>
      <c r="F45" s="29"/>
      <c r="G45" s="29"/>
      <c r="H45" s="29"/>
      <c r="I45" s="29"/>
      <c r="J45" s="29"/>
      <c r="K45" s="29"/>
      <c r="L45" s="87"/>
      <c r="S45" s="29"/>
      <c r="T45" s="29"/>
      <c r="U45" s="29"/>
      <c r="V45" s="29"/>
      <c r="W45" s="29"/>
      <c r="X45" s="29"/>
      <c r="Y45" s="29"/>
      <c r="Z45" s="29"/>
      <c r="AA45" s="29"/>
      <c r="AB45" s="29"/>
      <c r="AC45" s="29"/>
      <c r="AD45" s="29"/>
      <c r="AE45" s="29"/>
    </row>
    <row r="46" spans="1:31" s="2" customFormat="1" ht="6.95" customHeight="1">
      <c r="A46" s="29"/>
      <c r="B46" s="30"/>
      <c r="C46" s="29"/>
      <c r="D46" s="29"/>
      <c r="E46" s="29"/>
      <c r="F46" s="29"/>
      <c r="G46" s="29"/>
      <c r="H46" s="29"/>
      <c r="I46" s="29"/>
      <c r="J46" s="29"/>
      <c r="K46" s="29"/>
      <c r="L46" s="87"/>
      <c r="S46" s="29"/>
      <c r="T46" s="29"/>
      <c r="U46" s="29"/>
      <c r="V46" s="29"/>
      <c r="W46" s="29"/>
      <c r="X46" s="29"/>
      <c r="Y46" s="29"/>
      <c r="Z46" s="29"/>
      <c r="AA46" s="29"/>
      <c r="AB46" s="29"/>
      <c r="AC46" s="29"/>
      <c r="AD46" s="29"/>
      <c r="AE46" s="29"/>
    </row>
    <row r="47" spans="1:31" s="2" customFormat="1" ht="12" customHeight="1">
      <c r="A47" s="29"/>
      <c r="B47" s="30"/>
      <c r="C47" s="26" t="s">
        <v>15</v>
      </c>
      <c r="D47" s="29"/>
      <c r="E47" s="29"/>
      <c r="F47" s="29"/>
      <c r="G47" s="29"/>
      <c r="H47" s="29"/>
      <c r="I47" s="29"/>
      <c r="J47" s="29"/>
      <c r="K47" s="29"/>
      <c r="L47" s="87"/>
      <c r="S47" s="29"/>
      <c r="T47" s="29"/>
      <c r="U47" s="29"/>
      <c r="V47" s="29"/>
      <c r="W47" s="29"/>
      <c r="X47" s="29"/>
      <c r="Y47" s="29"/>
      <c r="Z47" s="29"/>
      <c r="AA47" s="29"/>
      <c r="AB47" s="29"/>
      <c r="AC47" s="29"/>
      <c r="AD47" s="29"/>
      <c r="AE47" s="29"/>
    </row>
    <row r="48" spans="1:31" s="2" customFormat="1" ht="16.5" customHeight="1">
      <c r="A48" s="29"/>
      <c r="B48" s="30"/>
      <c r="C48" s="29"/>
      <c r="D48" s="29"/>
      <c r="E48" s="220" t="str">
        <f>E7</f>
        <v>Rekonstrukce multifunkčního sálu v budově NZM - 2. etapa</v>
      </c>
      <c r="F48" s="221"/>
      <c r="G48" s="221"/>
      <c r="H48" s="221"/>
      <c r="I48" s="29"/>
      <c r="J48" s="29"/>
      <c r="K48" s="29"/>
      <c r="L48" s="87"/>
      <c r="S48" s="29"/>
      <c r="T48" s="29"/>
      <c r="U48" s="29"/>
      <c r="V48" s="29"/>
      <c r="W48" s="29"/>
      <c r="X48" s="29"/>
      <c r="Y48" s="29"/>
      <c r="Z48" s="29"/>
      <c r="AA48" s="29"/>
      <c r="AB48" s="29"/>
      <c r="AC48" s="29"/>
      <c r="AD48" s="29"/>
      <c r="AE48" s="29"/>
    </row>
    <row r="49" spans="1:47" s="2" customFormat="1" ht="12" customHeight="1">
      <c r="A49" s="29"/>
      <c r="B49" s="30"/>
      <c r="C49" s="26" t="s">
        <v>99</v>
      </c>
      <c r="D49" s="29"/>
      <c r="E49" s="29"/>
      <c r="F49" s="29"/>
      <c r="G49" s="29"/>
      <c r="H49" s="29"/>
      <c r="I49" s="29"/>
      <c r="J49" s="29"/>
      <c r="K49" s="29"/>
      <c r="L49" s="87"/>
      <c r="S49" s="29"/>
      <c r="T49" s="29"/>
      <c r="U49" s="29"/>
      <c r="V49" s="29"/>
      <c r="W49" s="29"/>
      <c r="X49" s="29"/>
      <c r="Y49" s="29"/>
      <c r="Z49" s="29"/>
      <c r="AA49" s="29"/>
      <c r="AB49" s="29"/>
      <c r="AC49" s="29"/>
      <c r="AD49" s="29"/>
      <c r="AE49" s="29"/>
    </row>
    <row r="50" spans="1:47" s="2" customFormat="1" ht="16.5" customHeight="1">
      <c r="A50" s="29"/>
      <c r="B50" s="30"/>
      <c r="C50" s="29"/>
      <c r="D50" s="29"/>
      <c r="E50" s="187" t="str">
        <f>E9</f>
        <v>D.1.4.1 - Zdravotní instalace</v>
      </c>
      <c r="F50" s="222"/>
      <c r="G50" s="222"/>
      <c r="H50" s="222"/>
      <c r="I50" s="29"/>
      <c r="J50" s="29"/>
      <c r="K50" s="29"/>
      <c r="L50" s="87"/>
      <c r="S50" s="29"/>
      <c r="T50" s="29"/>
      <c r="U50" s="29"/>
      <c r="V50" s="29"/>
      <c r="W50" s="29"/>
      <c r="X50" s="29"/>
      <c r="Y50" s="29"/>
      <c r="Z50" s="29"/>
      <c r="AA50" s="29"/>
      <c r="AB50" s="29"/>
      <c r="AC50" s="29"/>
      <c r="AD50" s="29"/>
      <c r="AE50" s="29"/>
    </row>
    <row r="51" spans="1:47" s="2" customFormat="1" ht="6.95" customHeight="1">
      <c r="A51" s="29"/>
      <c r="B51" s="30"/>
      <c r="C51" s="29"/>
      <c r="D51" s="29"/>
      <c r="E51" s="29"/>
      <c r="F51" s="29"/>
      <c r="G51" s="29"/>
      <c r="H51" s="29"/>
      <c r="I51" s="29"/>
      <c r="J51" s="29"/>
      <c r="K51" s="29"/>
      <c r="L51" s="87"/>
      <c r="S51" s="29"/>
      <c r="T51" s="29"/>
      <c r="U51" s="29"/>
      <c r="V51" s="29"/>
      <c r="W51" s="29"/>
      <c r="X51" s="29"/>
      <c r="Y51" s="29"/>
      <c r="Z51" s="29"/>
      <c r="AA51" s="29"/>
      <c r="AB51" s="29"/>
      <c r="AC51" s="29"/>
      <c r="AD51" s="29"/>
      <c r="AE51" s="29"/>
    </row>
    <row r="52" spans="1:47" s="2" customFormat="1" ht="12" customHeight="1">
      <c r="A52" s="29"/>
      <c r="B52" s="30"/>
      <c r="C52" s="26" t="s">
        <v>19</v>
      </c>
      <c r="D52" s="29"/>
      <c r="E52" s="29"/>
      <c r="F52" s="24" t="str">
        <f>F12</f>
        <v>Kostelní 1300/44, Praha 7</v>
      </c>
      <c r="G52" s="29"/>
      <c r="H52" s="29"/>
      <c r="I52" s="26" t="s">
        <v>21</v>
      </c>
      <c r="J52" s="47" t="str">
        <f>IF(J12="","",J12)</f>
        <v>19. 6. 2024</v>
      </c>
      <c r="K52" s="29"/>
      <c r="L52" s="87"/>
      <c r="S52" s="29"/>
      <c r="T52" s="29"/>
      <c r="U52" s="29"/>
      <c r="V52" s="29"/>
      <c r="W52" s="29"/>
      <c r="X52" s="29"/>
      <c r="Y52" s="29"/>
      <c r="Z52" s="29"/>
      <c r="AA52" s="29"/>
      <c r="AB52" s="29"/>
      <c r="AC52" s="29"/>
      <c r="AD52" s="29"/>
      <c r="AE52" s="29"/>
    </row>
    <row r="53" spans="1:47" s="2" customFormat="1" ht="6.95" customHeight="1">
      <c r="A53" s="29"/>
      <c r="B53" s="30"/>
      <c r="C53" s="29"/>
      <c r="D53" s="29"/>
      <c r="E53" s="29"/>
      <c r="F53" s="29"/>
      <c r="G53" s="29"/>
      <c r="H53" s="29"/>
      <c r="I53" s="29"/>
      <c r="J53" s="29"/>
      <c r="K53" s="29"/>
      <c r="L53" s="87"/>
      <c r="S53" s="29"/>
      <c r="T53" s="29"/>
      <c r="U53" s="29"/>
      <c r="V53" s="29"/>
      <c r="W53" s="29"/>
      <c r="X53" s="29"/>
      <c r="Y53" s="29"/>
      <c r="Z53" s="29"/>
      <c r="AA53" s="29"/>
      <c r="AB53" s="29"/>
      <c r="AC53" s="29"/>
      <c r="AD53" s="29"/>
      <c r="AE53" s="29"/>
    </row>
    <row r="54" spans="1:47" s="2" customFormat="1" ht="40.15" customHeight="1">
      <c r="A54" s="29"/>
      <c r="B54" s="30"/>
      <c r="C54" s="26" t="s">
        <v>23</v>
      </c>
      <c r="D54" s="29"/>
      <c r="E54" s="29"/>
      <c r="F54" s="24" t="str">
        <f>E15</f>
        <v>NÁRODNÍ ZEMĚDĚLSKÉ MUZEUM PRAHA, KOSTELNÍ 44, P7</v>
      </c>
      <c r="G54" s="29"/>
      <c r="H54" s="29"/>
      <c r="I54" s="26" t="s">
        <v>30</v>
      </c>
      <c r="J54" s="27" t="str">
        <f>E21</f>
        <v>ARCH TECH, K Noskovně 148, Praha 6</v>
      </c>
      <c r="K54" s="29"/>
      <c r="L54" s="87"/>
      <c r="S54" s="29"/>
      <c r="T54" s="29"/>
      <c r="U54" s="29"/>
      <c r="V54" s="29"/>
      <c r="W54" s="29"/>
      <c r="X54" s="29"/>
      <c r="Y54" s="29"/>
      <c r="Z54" s="29"/>
      <c r="AA54" s="29"/>
      <c r="AB54" s="29"/>
      <c r="AC54" s="29"/>
      <c r="AD54" s="29"/>
      <c r="AE54" s="29"/>
    </row>
    <row r="55" spans="1:47" s="2" customFormat="1" ht="40.15" customHeight="1">
      <c r="A55" s="29"/>
      <c r="B55" s="30"/>
      <c r="C55" s="26" t="s">
        <v>28</v>
      </c>
      <c r="D55" s="29"/>
      <c r="E55" s="29"/>
      <c r="F55" s="24" t="str">
        <f>IF(E18="","",E18)</f>
        <v xml:space="preserve"> </v>
      </c>
      <c r="G55" s="29"/>
      <c r="H55" s="29"/>
      <c r="I55" s="26" t="s">
        <v>34</v>
      </c>
      <c r="J55" s="27" t="str">
        <f>E24</f>
        <v>Jiří Večerník, Wolkerova 1747/27, Jihlava</v>
      </c>
      <c r="K55" s="29"/>
      <c r="L55" s="87"/>
      <c r="S55" s="29"/>
      <c r="T55" s="29"/>
      <c r="U55" s="29"/>
      <c r="V55" s="29"/>
      <c r="W55" s="29"/>
      <c r="X55" s="29"/>
      <c r="Y55" s="29"/>
      <c r="Z55" s="29"/>
      <c r="AA55" s="29"/>
      <c r="AB55" s="29"/>
      <c r="AC55" s="29"/>
      <c r="AD55" s="29"/>
      <c r="AE55" s="29"/>
    </row>
    <row r="56" spans="1:47" s="2" customFormat="1" ht="10.35" customHeight="1">
      <c r="A56" s="29"/>
      <c r="B56" s="30"/>
      <c r="C56" s="29"/>
      <c r="D56" s="29"/>
      <c r="E56" s="29"/>
      <c r="F56" s="29"/>
      <c r="G56" s="29"/>
      <c r="H56" s="29"/>
      <c r="I56" s="29"/>
      <c r="J56" s="29"/>
      <c r="K56" s="29"/>
      <c r="L56" s="87"/>
      <c r="S56" s="29"/>
      <c r="T56" s="29"/>
      <c r="U56" s="29"/>
      <c r="V56" s="29"/>
      <c r="W56" s="29"/>
      <c r="X56" s="29"/>
      <c r="Y56" s="29"/>
      <c r="Z56" s="29"/>
      <c r="AA56" s="29"/>
      <c r="AB56" s="29"/>
      <c r="AC56" s="29"/>
      <c r="AD56" s="29"/>
      <c r="AE56" s="29"/>
    </row>
    <row r="57" spans="1:47" s="2" customFormat="1" ht="29.25" customHeight="1">
      <c r="A57" s="29"/>
      <c r="B57" s="30"/>
      <c r="C57" s="101" t="s">
        <v>102</v>
      </c>
      <c r="D57" s="95"/>
      <c r="E57" s="95"/>
      <c r="F57" s="95"/>
      <c r="G57" s="95"/>
      <c r="H57" s="95"/>
      <c r="I57" s="95"/>
      <c r="J57" s="102" t="s">
        <v>103</v>
      </c>
      <c r="K57" s="95"/>
      <c r="L57" s="87"/>
      <c r="S57" s="29"/>
      <c r="T57" s="29"/>
      <c r="U57" s="29"/>
      <c r="V57" s="29"/>
      <c r="W57" s="29"/>
      <c r="X57" s="29"/>
      <c r="Y57" s="29"/>
      <c r="Z57" s="29"/>
      <c r="AA57" s="29"/>
      <c r="AB57" s="29"/>
      <c r="AC57" s="29"/>
      <c r="AD57" s="29"/>
      <c r="AE57" s="29"/>
    </row>
    <row r="58" spans="1:47" s="2" customFormat="1" ht="10.35" customHeight="1">
      <c r="A58" s="29"/>
      <c r="B58" s="30"/>
      <c r="C58" s="29"/>
      <c r="D58" s="29"/>
      <c r="E58" s="29"/>
      <c r="F58" s="29"/>
      <c r="G58" s="29"/>
      <c r="H58" s="29"/>
      <c r="I58" s="29"/>
      <c r="J58" s="29"/>
      <c r="K58" s="29"/>
      <c r="L58" s="87"/>
      <c r="S58" s="29"/>
      <c r="T58" s="29"/>
      <c r="U58" s="29"/>
      <c r="V58" s="29"/>
      <c r="W58" s="29"/>
      <c r="X58" s="29"/>
      <c r="Y58" s="29"/>
      <c r="Z58" s="29"/>
      <c r="AA58" s="29"/>
      <c r="AB58" s="29"/>
      <c r="AC58" s="29"/>
      <c r="AD58" s="29"/>
      <c r="AE58" s="29"/>
    </row>
    <row r="59" spans="1:47" s="2" customFormat="1" ht="22.9" customHeight="1">
      <c r="A59" s="29"/>
      <c r="B59" s="30"/>
      <c r="C59" s="103" t="s">
        <v>71</v>
      </c>
      <c r="D59" s="29"/>
      <c r="E59" s="29"/>
      <c r="F59" s="29"/>
      <c r="G59" s="29"/>
      <c r="H59" s="29"/>
      <c r="I59" s="29"/>
      <c r="J59" s="63">
        <f>J83</f>
        <v>0</v>
      </c>
      <c r="K59" s="29"/>
      <c r="L59" s="87"/>
      <c r="S59" s="29"/>
      <c r="T59" s="29"/>
      <c r="U59" s="29"/>
      <c r="V59" s="29"/>
      <c r="W59" s="29"/>
      <c r="X59" s="29"/>
      <c r="Y59" s="29"/>
      <c r="Z59" s="29"/>
      <c r="AA59" s="29"/>
      <c r="AB59" s="29"/>
      <c r="AC59" s="29"/>
      <c r="AD59" s="29"/>
      <c r="AE59" s="29"/>
      <c r="AU59" s="17" t="s">
        <v>104</v>
      </c>
    </row>
    <row r="60" spans="1:47" s="9" customFormat="1" ht="24.95" customHeight="1">
      <c r="B60" s="104"/>
      <c r="D60" s="105" t="s">
        <v>107</v>
      </c>
      <c r="E60" s="106"/>
      <c r="F60" s="106"/>
      <c r="G60" s="106"/>
      <c r="H60" s="106"/>
      <c r="I60" s="106"/>
      <c r="J60" s="107">
        <f>J84</f>
        <v>0</v>
      </c>
      <c r="L60" s="104"/>
    </row>
    <row r="61" spans="1:47" s="10" customFormat="1" ht="19.899999999999999" customHeight="1">
      <c r="B61" s="108"/>
      <c r="D61" s="109" t="s">
        <v>470</v>
      </c>
      <c r="E61" s="110"/>
      <c r="F61" s="110"/>
      <c r="G61" s="110"/>
      <c r="H61" s="110"/>
      <c r="I61" s="110"/>
      <c r="J61" s="111">
        <f>J85</f>
        <v>0</v>
      </c>
      <c r="L61" s="108"/>
    </row>
    <row r="62" spans="1:47" s="10" customFormat="1" ht="19.899999999999999" customHeight="1">
      <c r="B62" s="108"/>
      <c r="D62" s="109" t="s">
        <v>471</v>
      </c>
      <c r="E62" s="110"/>
      <c r="F62" s="110"/>
      <c r="G62" s="110"/>
      <c r="H62" s="110"/>
      <c r="I62" s="110"/>
      <c r="J62" s="111">
        <f>J106</f>
        <v>0</v>
      </c>
      <c r="L62" s="108"/>
    </row>
    <row r="63" spans="1:47" s="10" customFormat="1" ht="19.899999999999999" customHeight="1">
      <c r="B63" s="108"/>
      <c r="D63" s="109" t="s">
        <v>472</v>
      </c>
      <c r="E63" s="110"/>
      <c r="F63" s="110"/>
      <c r="G63" s="110"/>
      <c r="H63" s="110"/>
      <c r="I63" s="110"/>
      <c r="J63" s="111">
        <f>J149</f>
        <v>0</v>
      </c>
      <c r="L63" s="108"/>
    </row>
    <row r="64" spans="1:47" s="2" customFormat="1" ht="21.75" customHeight="1">
      <c r="A64" s="29"/>
      <c r="B64" s="30"/>
      <c r="C64" s="29"/>
      <c r="D64" s="29"/>
      <c r="E64" s="29"/>
      <c r="F64" s="29"/>
      <c r="G64" s="29"/>
      <c r="H64" s="29"/>
      <c r="I64" s="29"/>
      <c r="J64" s="29"/>
      <c r="K64" s="29"/>
      <c r="L64" s="87"/>
      <c r="S64" s="29"/>
      <c r="T64" s="29"/>
      <c r="U64" s="29"/>
      <c r="V64" s="29"/>
      <c r="W64" s="29"/>
      <c r="X64" s="29"/>
      <c r="Y64" s="29"/>
      <c r="Z64" s="29"/>
      <c r="AA64" s="29"/>
      <c r="AB64" s="29"/>
      <c r="AC64" s="29"/>
      <c r="AD64" s="29"/>
      <c r="AE64" s="29"/>
    </row>
    <row r="65" spans="1:31" s="2" customFormat="1" ht="6.95" customHeight="1">
      <c r="A65" s="29"/>
      <c r="B65" s="39"/>
      <c r="C65" s="40"/>
      <c r="D65" s="40"/>
      <c r="E65" s="40"/>
      <c r="F65" s="40"/>
      <c r="G65" s="40"/>
      <c r="H65" s="40"/>
      <c r="I65" s="40"/>
      <c r="J65" s="40"/>
      <c r="K65" s="40"/>
      <c r="L65" s="87"/>
      <c r="S65" s="29"/>
      <c r="T65" s="29"/>
      <c r="U65" s="29"/>
      <c r="V65" s="29"/>
      <c r="W65" s="29"/>
      <c r="X65" s="29"/>
      <c r="Y65" s="29"/>
      <c r="Z65" s="29"/>
      <c r="AA65" s="29"/>
      <c r="AB65" s="29"/>
      <c r="AC65" s="29"/>
      <c r="AD65" s="29"/>
      <c r="AE65" s="29"/>
    </row>
    <row r="69" spans="1:31" s="2" customFormat="1" ht="6.95" customHeight="1">
      <c r="A69" s="29"/>
      <c r="B69" s="41"/>
      <c r="C69" s="42"/>
      <c r="D69" s="42"/>
      <c r="E69" s="42"/>
      <c r="F69" s="42"/>
      <c r="G69" s="42"/>
      <c r="H69" s="42"/>
      <c r="I69" s="42"/>
      <c r="J69" s="42"/>
      <c r="K69" s="42"/>
      <c r="L69" s="87"/>
      <c r="S69" s="29"/>
      <c r="T69" s="29"/>
      <c r="U69" s="29"/>
      <c r="V69" s="29"/>
      <c r="W69" s="29"/>
      <c r="X69" s="29"/>
      <c r="Y69" s="29"/>
      <c r="Z69" s="29"/>
      <c r="AA69" s="29"/>
      <c r="AB69" s="29"/>
      <c r="AC69" s="29"/>
      <c r="AD69" s="29"/>
      <c r="AE69" s="29"/>
    </row>
    <row r="70" spans="1:31" s="2" customFormat="1" ht="24.95" customHeight="1">
      <c r="A70" s="29"/>
      <c r="B70" s="30"/>
      <c r="C70" s="21" t="s">
        <v>117</v>
      </c>
      <c r="D70" s="29"/>
      <c r="E70" s="29"/>
      <c r="F70" s="29"/>
      <c r="G70" s="29"/>
      <c r="H70" s="29"/>
      <c r="I70" s="29"/>
      <c r="J70" s="29"/>
      <c r="K70" s="29"/>
      <c r="L70" s="87"/>
      <c r="S70" s="29"/>
      <c r="T70" s="29"/>
      <c r="U70" s="29"/>
      <c r="V70" s="29"/>
      <c r="W70" s="29"/>
      <c r="X70" s="29"/>
      <c r="Y70" s="29"/>
      <c r="Z70" s="29"/>
      <c r="AA70" s="29"/>
      <c r="AB70" s="29"/>
      <c r="AC70" s="29"/>
      <c r="AD70" s="29"/>
      <c r="AE70" s="29"/>
    </row>
    <row r="71" spans="1:31" s="2" customFormat="1" ht="6.95" customHeight="1">
      <c r="A71" s="29"/>
      <c r="B71" s="30"/>
      <c r="C71" s="29"/>
      <c r="D71" s="29"/>
      <c r="E71" s="29"/>
      <c r="F71" s="29"/>
      <c r="G71" s="29"/>
      <c r="H71" s="29"/>
      <c r="I71" s="29"/>
      <c r="J71" s="29"/>
      <c r="K71" s="29"/>
      <c r="L71" s="87"/>
      <c r="S71" s="29"/>
      <c r="T71" s="29"/>
      <c r="U71" s="29"/>
      <c r="V71" s="29"/>
      <c r="W71" s="29"/>
      <c r="X71" s="29"/>
      <c r="Y71" s="29"/>
      <c r="Z71" s="29"/>
      <c r="AA71" s="29"/>
      <c r="AB71" s="29"/>
      <c r="AC71" s="29"/>
      <c r="AD71" s="29"/>
      <c r="AE71" s="29"/>
    </row>
    <row r="72" spans="1:31" s="2" customFormat="1" ht="12" customHeight="1">
      <c r="A72" s="29"/>
      <c r="B72" s="30"/>
      <c r="C72" s="26" t="s">
        <v>15</v>
      </c>
      <c r="D72" s="29"/>
      <c r="E72" s="29"/>
      <c r="F72" s="29"/>
      <c r="G72" s="29"/>
      <c r="H72" s="29"/>
      <c r="I72" s="29"/>
      <c r="J72" s="29"/>
      <c r="K72" s="29"/>
      <c r="L72" s="87"/>
      <c r="S72" s="29"/>
      <c r="T72" s="29"/>
      <c r="U72" s="29"/>
      <c r="V72" s="29"/>
      <c r="W72" s="29"/>
      <c r="X72" s="29"/>
      <c r="Y72" s="29"/>
      <c r="Z72" s="29"/>
      <c r="AA72" s="29"/>
      <c r="AB72" s="29"/>
      <c r="AC72" s="29"/>
      <c r="AD72" s="29"/>
      <c r="AE72" s="29"/>
    </row>
    <row r="73" spans="1:31" s="2" customFormat="1" ht="16.5" customHeight="1">
      <c r="A73" s="29"/>
      <c r="B73" s="30"/>
      <c r="C73" s="29"/>
      <c r="D73" s="29"/>
      <c r="E73" s="220" t="str">
        <f>E7</f>
        <v>Rekonstrukce multifunkčního sálu v budově NZM - 2. etapa</v>
      </c>
      <c r="F73" s="221"/>
      <c r="G73" s="221"/>
      <c r="H73" s="221"/>
      <c r="I73" s="29"/>
      <c r="J73" s="29"/>
      <c r="K73" s="29"/>
      <c r="L73" s="87"/>
      <c r="S73" s="29"/>
      <c r="T73" s="29"/>
      <c r="U73" s="29"/>
      <c r="V73" s="29"/>
      <c r="W73" s="29"/>
      <c r="X73" s="29"/>
      <c r="Y73" s="29"/>
      <c r="Z73" s="29"/>
      <c r="AA73" s="29"/>
      <c r="AB73" s="29"/>
      <c r="AC73" s="29"/>
      <c r="AD73" s="29"/>
      <c r="AE73" s="29"/>
    </row>
    <row r="74" spans="1:31" s="2" customFormat="1" ht="12" customHeight="1">
      <c r="A74" s="29"/>
      <c r="B74" s="30"/>
      <c r="C74" s="26" t="s">
        <v>99</v>
      </c>
      <c r="D74" s="29"/>
      <c r="E74" s="29"/>
      <c r="F74" s="29"/>
      <c r="G74" s="29"/>
      <c r="H74" s="29"/>
      <c r="I74" s="29"/>
      <c r="J74" s="29"/>
      <c r="K74" s="29"/>
      <c r="L74" s="87"/>
      <c r="S74" s="29"/>
      <c r="T74" s="29"/>
      <c r="U74" s="29"/>
      <c r="V74" s="29"/>
      <c r="W74" s="29"/>
      <c r="X74" s="29"/>
      <c r="Y74" s="29"/>
      <c r="Z74" s="29"/>
      <c r="AA74" s="29"/>
      <c r="AB74" s="29"/>
      <c r="AC74" s="29"/>
      <c r="AD74" s="29"/>
      <c r="AE74" s="29"/>
    </row>
    <row r="75" spans="1:31" s="2" customFormat="1" ht="16.5" customHeight="1">
      <c r="A75" s="29"/>
      <c r="B75" s="30"/>
      <c r="C75" s="29"/>
      <c r="D75" s="29"/>
      <c r="E75" s="187" t="str">
        <f>E9</f>
        <v>D.1.4.1 - Zdravotní instalace</v>
      </c>
      <c r="F75" s="222"/>
      <c r="G75" s="222"/>
      <c r="H75" s="222"/>
      <c r="I75" s="29"/>
      <c r="J75" s="29"/>
      <c r="K75" s="29"/>
      <c r="L75" s="87"/>
      <c r="S75" s="29"/>
      <c r="T75" s="29"/>
      <c r="U75" s="29"/>
      <c r="V75" s="29"/>
      <c r="W75" s="29"/>
      <c r="X75" s="29"/>
      <c r="Y75" s="29"/>
      <c r="Z75" s="29"/>
      <c r="AA75" s="29"/>
      <c r="AB75" s="29"/>
      <c r="AC75" s="29"/>
      <c r="AD75" s="29"/>
      <c r="AE75" s="29"/>
    </row>
    <row r="76" spans="1:31" s="2" customFormat="1" ht="6.95" customHeight="1">
      <c r="A76" s="29"/>
      <c r="B76" s="30"/>
      <c r="C76" s="29"/>
      <c r="D76" s="29"/>
      <c r="E76" s="29"/>
      <c r="F76" s="29"/>
      <c r="G76" s="29"/>
      <c r="H76" s="29"/>
      <c r="I76" s="29"/>
      <c r="J76" s="29"/>
      <c r="K76" s="29"/>
      <c r="L76" s="87"/>
      <c r="S76" s="29"/>
      <c r="T76" s="29"/>
      <c r="U76" s="29"/>
      <c r="V76" s="29"/>
      <c r="W76" s="29"/>
      <c r="X76" s="29"/>
      <c r="Y76" s="29"/>
      <c r="Z76" s="29"/>
      <c r="AA76" s="29"/>
      <c r="AB76" s="29"/>
      <c r="AC76" s="29"/>
      <c r="AD76" s="29"/>
      <c r="AE76" s="29"/>
    </row>
    <row r="77" spans="1:31" s="2" customFormat="1" ht="12" customHeight="1">
      <c r="A77" s="29"/>
      <c r="B77" s="30"/>
      <c r="C77" s="26" t="s">
        <v>19</v>
      </c>
      <c r="D77" s="29"/>
      <c r="E77" s="29"/>
      <c r="F77" s="24" t="str">
        <f>F12</f>
        <v>Kostelní 1300/44, Praha 7</v>
      </c>
      <c r="G77" s="29"/>
      <c r="H77" s="29"/>
      <c r="I77" s="26" t="s">
        <v>21</v>
      </c>
      <c r="J77" s="47" t="str">
        <f>IF(J12="","",J12)</f>
        <v>19. 6. 2024</v>
      </c>
      <c r="K77" s="29"/>
      <c r="L77" s="87"/>
      <c r="S77" s="29"/>
      <c r="T77" s="29"/>
      <c r="U77" s="29"/>
      <c r="V77" s="29"/>
      <c r="W77" s="29"/>
      <c r="X77" s="29"/>
      <c r="Y77" s="29"/>
      <c r="Z77" s="29"/>
      <c r="AA77" s="29"/>
      <c r="AB77" s="29"/>
      <c r="AC77" s="29"/>
      <c r="AD77" s="29"/>
      <c r="AE77" s="29"/>
    </row>
    <row r="78" spans="1:31" s="2" customFormat="1" ht="6.95" customHeight="1">
      <c r="A78" s="29"/>
      <c r="B78" s="30"/>
      <c r="C78" s="29"/>
      <c r="D78" s="29"/>
      <c r="E78" s="29"/>
      <c r="F78" s="29"/>
      <c r="G78" s="29"/>
      <c r="H78" s="29"/>
      <c r="I78" s="29"/>
      <c r="J78" s="29"/>
      <c r="K78" s="29"/>
      <c r="L78" s="87"/>
      <c r="S78" s="29"/>
      <c r="T78" s="29"/>
      <c r="U78" s="29"/>
      <c r="V78" s="29"/>
      <c r="W78" s="29"/>
      <c r="X78" s="29"/>
      <c r="Y78" s="29"/>
      <c r="Z78" s="29"/>
      <c r="AA78" s="29"/>
      <c r="AB78" s="29"/>
      <c r="AC78" s="29"/>
      <c r="AD78" s="29"/>
      <c r="AE78" s="29"/>
    </row>
    <row r="79" spans="1:31" s="2" customFormat="1" ht="40.15" customHeight="1">
      <c r="A79" s="29"/>
      <c r="B79" s="30"/>
      <c r="C79" s="26" t="s">
        <v>23</v>
      </c>
      <c r="D79" s="29"/>
      <c r="E79" s="29"/>
      <c r="F79" s="24" t="str">
        <f>E15</f>
        <v>NÁRODNÍ ZEMĚDĚLSKÉ MUZEUM PRAHA, KOSTELNÍ 44, P7</v>
      </c>
      <c r="G79" s="29"/>
      <c r="H79" s="29"/>
      <c r="I79" s="26" t="s">
        <v>30</v>
      </c>
      <c r="J79" s="27" t="str">
        <f>E21</f>
        <v>ARCH TECH, K Noskovně 148, Praha 6</v>
      </c>
      <c r="K79" s="29"/>
      <c r="L79" s="87"/>
      <c r="S79" s="29"/>
      <c r="T79" s="29"/>
      <c r="U79" s="29"/>
      <c r="V79" s="29"/>
      <c r="W79" s="29"/>
      <c r="X79" s="29"/>
      <c r="Y79" s="29"/>
      <c r="Z79" s="29"/>
      <c r="AA79" s="29"/>
      <c r="AB79" s="29"/>
      <c r="AC79" s="29"/>
      <c r="AD79" s="29"/>
      <c r="AE79" s="29"/>
    </row>
    <row r="80" spans="1:31" s="2" customFormat="1" ht="40.15" customHeight="1">
      <c r="A80" s="29"/>
      <c r="B80" s="30"/>
      <c r="C80" s="26" t="s">
        <v>28</v>
      </c>
      <c r="D80" s="29"/>
      <c r="E80" s="29"/>
      <c r="F80" s="24" t="str">
        <f>IF(E18="","",E18)</f>
        <v xml:space="preserve"> </v>
      </c>
      <c r="G80" s="29"/>
      <c r="H80" s="29"/>
      <c r="I80" s="26" t="s">
        <v>34</v>
      </c>
      <c r="J80" s="27" t="str">
        <f>E24</f>
        <v>Jiří Večerník, Wolkerova 1747/27, Jihlava</v>
      </c>
      <c r="K80" s="29"/>
      <c r="L80" s="87"/>
      <c r="S80" s="29"/>
      <c r="T80" s="29"/>
      <c r="U80" s="29"/>
      <c r="V80" s="29"/>
      <c r="W80" s="29"/>
      <c r="X80" s="29"/>
      <c r="Y80" s="29"/>
      <c r="Z80" s="29"/>
      <c r="AA80" s="29"/>
      <c r="AB80" s="29"/>
      <c r="AC80" s="29"/>
      <c r="AD80" s="29"/>
      <c r="AE80" s="29"/>
    </row>
    <row r="81" spans="1:65" s="2" customFormat="1" ht="10.35" customHeight="1">
      <c r="A81" s="29"/>
      <c r="B81" s="30"/>
      <c r="C81" s="29"/>
      <c r="D81" s="29"/>
      <c r="E81" s="29"/>
      <c r="F81" s="29"/>
      <c r="G81" s="29"/>
      <c r="H81" s="29"/>
      <c r="I81" s="29"/>
      <c r="J81" s="29"/>
      <c r="K81" s="29"/>
      <c r="L81" s="87"/>
      <c r="S81" s="29"/>
      <c r="T81" s="29"/>
      <c r="U81" s="29"/>
      <c r="V81" s="29"/>
      <c r="W81" s="29"/>
      <c r="X81" s="29"/>
      <c r="Y81" s="29"/>
      <c r="Z81" s="29"/>
      <c r="AA81" s="29"/>
      <c r="AB81" s="29"/>
      <c r="AC81" s="29"/>
      <c r="AD81" s="29"/>
      <c r="AE81" s="29"/>
    </row>
    <row r="82" spans="1:65" s="11" customFormat="1" ht="29.25" customHeight="1">
      <c r="A82" s="112"/>
      <c r="B82" s="113"/>
      <c r="C82" s="114" t="s">
        <v>118</v>
      </c>
      <c r="D82" s="115" t="s">
        <v>58</v>
      </c>
      <c r="E82" s="115" t="s">
        <v>54</v>
      </c>
      <c r="F82" s="115" t="s">
        <v>55</v>
      </c>
      <c r="G82" s="115" t="s">
        <v>119</v>
      </c>
      <c r="H82" s="115" t="s">
        <v>120</v>
      </c>
      <c r="I82" s="115" t="s">
        <v>121</v>
      </c>
      <c r="J82" s="115" t="s">
        <v>103</v>
      </c>
      <c r="K82" s="116" t="s">
        <v>122</v>
      </c>
      <c r="L82" s="117"/>
      <c r="M82" s="54" t="s">
        <v>3</v>
      </c>
      <c r="N82" s="55" t="s">
        <v>43</v>
      </c>
      <c r="O82" s="55" t="s">
        <v>123</v>
      </c>
      <c r="P82" s="55" t="s">
        <v>124</v>
      </c>
      <c r="Q82" s="55" t="s">
        <v>125</v>
      </c>
      <c r="R82" s="55" t="s">
        <v>126</v>
      </c>
      <c r="S82" s="55" t="s">
        <v>127</v>
      </c>
      <c r="T82" s="56" t="s">
        <v>128</v>
      </c>
      <c r="U82" s="112"/>
      <c r="V82" s="112"/>
      <c r="W82" s="112"/>
      <c r="X82" s="112"/>
      <c r="Y82" s="112"/>
      <c r="Z82" s="112"/>
      <c r="AA82" s="112"/>
      <c r="AB82" s="112"/>
      <c r="AC82" s="112"/>
      <c r="AD82" s="112"/>
      <c r="AE82" s="112"/>
    </row>
    <row r="83" spans="1:65" s="2" customFormat="1" ht="22.9" customHeight="1">
      <c r="A83" s="29"/>
      <c r="B83" s="30"/>
      <c r="C83" s="61" t="s">
        <v>129</v>
      </c>
      <c r="D83" s="29"/>
      <c r="E83" s="29"/>
      <c r="F83" s="29"/>
      <c r="G83" s="29"/>
      <c r="H83" s="29"/>
      <c r="I83" s="29"/>
      <c r="J83" s="118">
        <f>BK83</f>
        <v>0</v>
      </c>
      <c r="K83" s="29"/>
      <c r="L83" s="30"/>
      <c r="M83" s="57"/>
      <c r="N83" s="48"/>
      <c r="O83" s="58"/>
      <c r="P83" s="119">
        <f>P84</f>
        <v>0</v>
      </c>
      <c r="Q83" s="58"/>
      <c r="R83" s="119">
        <f>R84</f>
        <v>0</v>
      </c>
      <c r="S83" s="58"/>
      <c r="T83" s="120">
        <f>T84</f>
        <v>0</v>
      </c>
      <c r="U83" s="29"/>
      <c r="V83" s="29"/>
      <c r="W83" s="29"/>
      <c r="X83" s="29"/>
      <c r="Y83" s="29"/>
      <c r="Z83" s="29"/>
      <c r="AA83" s="29"/>
      <c r="AB83" s="29"/>
      <c r="AC83" s="29"/>
      <c r="AD83" s="29"/>
      <c r="AE83" s="29"/>
      <c r="AT83" s="17" t="s">
        <v>72</v>
      </c>
      <c r="AU83" s="17" t="s">
        <v>104</v>
      </c>
      <c r="BK83" s="121">
        <f>BK84</f>
        <v>0</v>
      </c>
    </row>
    <row r="84" spans="1:65" s="12" customFormat="1" ht="25.9" customHeight="1">
      <c r="B84" s="122"/>
      <c r="D84" s="123" t="s">
        <v>72</v>
      </c>
      <c r="E84" s="124" t="s">
        <v>157</v>
      </c>
      <c r="F84" s="124" t="s">
        <v>158</v>
      </c>
      <c r="J84" s="125">
        <f>BK84</f>
        <v>0</v>
      </c>
      <c r="L84" s="122"/>
      <c r="M84" s="126"/>
      <c r="N84" s="127"/>
      <c r="O84" s="127"/>
      <c r="P84" s="128">
        <f>P85+P106+P149</f>
        <v>0</v>
      </c>
      <c r="Q84" s="127"/>
      <c r="R84" s="128">
        <f>R85+R106+R149</f>
        <v>0</v>
      </c>
      <c r="S84" s="127"/>
      <c r="T84" s="129">
        <f>T85+T106+T149</f>
        <v>0</v>
      </c>
      <c r="AR84" s="123" t="s">
        <v>83</v>
      </c>
      <c r="AT84" s="130" t="s">
        <v>72</v>
      </c>
      <c r="AU84" s="130" t="s">
        <v>73</v>
      </c>
      <c r="AY84" s="123" t="s">
        <v>132</v>
      </c>
      <c r="BK84" s="131">
        <f>BK85+BK106+BK149</f>
        <v>0</v>
      </c>
    </row>
    <row r="85" spans="1:65" s="12" customFormat="1" ht="22.9" customHeight="1">
      <c r="B85" s="122"/>
      <c r="D85" s="123" t="s">
        <v>72</v>
      </c>
      <c r="E85" s="132" t="s">
        <v>473</v>
      </c>
      <c r="F85" s="132" t="s">
        <v>474</v>
      </c>
      <c r="J85" s="133">
        <f>BK85</f>
        <v>0</v>
      </c>
      <c r="L85" s="122"/>
      <c r="M85" s="126"/>
      <c r="N85" s="127"/>
      <c r="O85" s="127"/>
      <c r="P85" s="128">
        <f>SUM(P86:P105)</f>
        <v>0</v>
      </c>
      <c r="Q85" s="127"/>
      <c r="R85" s="128">
        <f>SUM(R86:R105)</f>
        <v>0</v>
      </c>
      <c r="S85" s="127"/>
      <c r="T85" s="129">
        <f>SUM(T86:T105)</f>
        <v>0</v>
      </c>
      <c r="AR85" s="123" t="s">
        <v>83</v>
      </c>
      <c r="AT85" s="130" t="s">
        <v>72</v>
      </c>
      <c r="AU85" s="130" t="s">
        <v>81</v>
      </c>
      <c r="AY85" s="123" t="s">
        <v>132</v>
      </c>
      <c r="BK85" s="131">
        <f>SUM(BK86:BK105)</f>
        <v>0</v>
      </c>
    </row>
    <row r="86" spans="1:65" s="2" customFormat="1" ht="16.5" customHeight="1">
      <c r="A86" s="29"/>
      <c r="B86" s="134"/>
      <c r="C86" s="135" t="s">
        <v>81</v>
      </c>
      <c r="D86" s="135" t="s">
        <v>135</v>
      </c>
      <c r="E86" s="136" t="s">
        <v>475</v>
      </c>
      <c r="F86" s="137" t="s">
        <v>476</v>
      </c>
      <c r="G86" s="138" t="s">
        <v>378</v>
      </c>
      <c r="H86" s="139">
        <v>8</v>
      </c>
      <c r="I86" s="231"/>
      <c r="J86" s="140">
        <f>ROUND(I86*H86,2)</f>
        <v>0</v>
      </c>
      <c r="K86" s="137" t="s">
        <v>3</v>
      </c>
      <c r="L86" s="30"/>
      <c r="M86" s="141" t="s">
        <v>3</v>
      </c>
      <c r="N86" s="142" t="s">
        <v>44</v>
      </c>
      <c r="O86" s="143">
        <v>0</v>
      </c>
      <c r="P86" s="143">
        <f>O86*H86</f>
        <v>0</v>
      </c>
      <c r="Q86" s="143">
        <v>0</v>
      </c>
      <c r="R86" s="143">
        <f>Q86*H86</f>
        <v>0</v>
      </c>
      <c r="S86" s="143">
        <v>0</v>
      </c>
      <c r="T86" s="144">
        <f>S86*H86</f>
        <v>0</v>
      </c>
      <c r="U86" s="29"/>
      <c r="V86" s="29"/>
      <c r="W86" s="29"/>
      <c r="X86" s="29"/>
      <c r="Y86" s="29"/>
      <c r="Z86" s="29"/>
      <c r="AA86" s="29"/>
      <c r="AB86" s="29"/>
      <c r="AC86" s="29"/>
      <c r="AD86" s="29"/>
      <c r="AE86" s="29"/>
      <c r="AR86" s="145" t="s">
        <v>163</v>
      </c>
      <c r="AT86" s="145" t="s">
        <v>135</v>
      </c>
      <c r="AU86" s="145" t="s">
        <v>83</v>
      </c>
      <c r="AY86" s="17" t="s">
        <v>132</v>
      </c>
      <c r="BE86" s="146">
        <f>IF(N86="základní",J86,0)</f>
        <v>0</v>
      </c>
      <c r="BF86" s="146">
        <f>IF(N86="snížená",J86,0)</f>
        <v>0</v>
      </c>
      <c r="BG86" s="146">
        <f>IF(N86="zákl. přenesená",J86,0)</f>
        <v>0</v>
      </c>
      <c r="BH86" s="146">
        <f>IF(N86="sníž. přenesená",J86,0)</f>
        <v>0</v>
      </c>
      <c r="BI86" s="146">
        <f>IF(N86="nulová",J86,0)</f>
        <v>0</v>
      </c>
      <c r="BJ86" s="17" t="s">
        <v>81</v>
      </c>
      <c r="BK86" s="146">
        <f>ROUND(I86*H86,2)</f>
        <v>0</v>
      </c>
      <c r="BL86" s="17" t="s">
        <v>163</v>
      </c>
      <c r="BM86" s="145" t="s">
        <v>83</v>
      </c>
    </row>
    <row r="87" spans="1:65" s="2" customFormat="1" ht="11.25">
      <c r="A87" s="29"/>
      <c r="B87" s="30"/>
      <c r="C87" s="29"/>
      <c r="D87" s="147" t="s">
        <v>142</v>
      </c>
      <c r="E87" s="29"/>
      <c r="F87" s="148" t="s">
        <v>476</v>
      </c>
      <c r="G87" s="29"/>
      <c r="H87" s="29"/>
      <c r="I87" s="29"/>
      <c r="J87" s="29"/>
      <c r="K87" s="29"/>
      <c r="L87" s="30"/>
      <c r="M87" s="149"/>
      <c r="N87" s="150"/>
      <c r="O87" s="50"/>
      <c r="P87" s="50"/>
      <c r="Q87" s="50"/>
      <c r="R87" s="50"/>
      <c r="S87" s="50"/>
      <c r="T87" s="51"/>
      <c r="U87" s="29"/>
      <c r="V87" s="29"/>
      <c r="W87" s="29"/>
      <c r="X87" s="29"/>
      <c r="Y87" s="29"/>
      <c r="Z87" s="29"/>
      <c r="AA87" s="29"/>
      <c r="AB87" s="29"/>
      <c r="AC87" s="29"/>
      <c r="AD87" s="29"/>
      <c r="AE87" s="29"/>
      <c r="AT87" s="17" t="s">
        <v>142</v>
      </c>
      <c r="AU87" s="17" t="s">
        <v>83</v>
      </c>
    </row>
    <row r="88" spans="1:65" s="2" customFormat="1" ht="16.5" customHeight="1">
      <c r="A88" s="29"/>
      <c r="B88" s="134"/>
      <c r="C88" s="135" t="s">
        <v>83</v>
      </c>
      <c r="D88" s="135" t="s">
        <v>135</v>
      </c>
      <c r="E88" s="136" t="s">
        <v>477</v>
      </c>
      <c r="F88" s="137" t="s">
        <v>478</v>
      </c>
      <c r="G88" s="138" t="s">
        <v>378</v>
      </c>
      <c r="H88" s="139">
        <v>0.5</v>
      </c>
      <c r="I88" s="231"/>
      <c r="J88" s="140">
        <f>ROUND(I88*H88,2)</f>
        <v>0</v>
      </c>
      <c r="K88" s="137" t="s">
        <v>3</v>
      </c>
      <c r="L88" s="30"/>
      <c r="M88" s="141" t="s">
        <v>3</v>
      </c>
      <c r="N88" s="142" t="s">
        <v>44</v>
      </c>
      <c r="O88" s="143">
        <v>0</v>
      </c>
      <c r="P88" s="143">
        <f>O88*H88</f>
        <v>0</v>
      </c>
      <c r="Q88" s="143">
        <v>0</v>
      </c>
      <c r="R88" s="143">
        <f>Q88*H88</f>
        <v>0</v>
      </c>
      <c r="S88" s="143">
        <v>0</v>
      </c>
      <c r="T88" s="144">
        <f>S88*H88</f>
        <v>0</v>
      </c>
      <c r="U88" s="29"/>
      <c r="V88" s="29"/>
      <c r="W88" s="29"/>
      <c r="X88" s="29"/>
      <c r="Y88" s="29"/>
      <c r="Z88" s="29"/>
      <c r="AA88" s="29"/>
      <c r="AB88" s="29"/>
      <c r="AC88" s="29"/>
      <c r="AD88" s="29"/>
      <c r="AE88" s="29"/>
      <c r="AR88" s="145" t="s">
        <v>163</v>
      </c>
      <c r="AT88" s="145" t="s">
        <v>135</v>
      </c>
      <c r="AU88" s="145" t="s">
        <v>83</v>
      </c>
      <c r="AY88" s="17" t="s">
        <v>132</v>
      </c>
      <c r="BE88" s="146">
        <f>IF(N88="základní",J88,0)</f>
        <v>0</v>
      </c>
      <c r="BF88" s="146">
        <f>IF(N88="snížená",J88,0)</f>
        <v>0</v>
      </c>
      <c r="BG88" s="146">
        <f>IF(N88="zákl. přenesená",J88,0)</f>
        <v>0</v>
      </c>
      <c r="BH88" s="146">
        <f>IF(N88="sníž. přenesená",J88,0)</f>
        <v>0</v>
      </c>
      <c r="BI88" s="146">
        <f>IF(N88="nulová",J88,0)</f>
        <v>0</v>
      </c>
      <c r="BJ88" s="17" t="s">
        <v>81</v>
      </c>
      <c r="BK88" s="146">
        <f>ROUND(I88*H88,2)</f>
        <v>0</v>
      </c>
      <c r="BL88" s="17" t="s">
        <v>163</v>
      </c>
      <c r="BM88" s="145" t="s">
        <v>140</v>
      </c>
    </row>
    <row r="89" spans="1:65" s="2" customFormat="1" ht="11.25">
      <c r="A89" s="29"/>
      <c r="B89" s="30"/>
      <c r="C89" s="29"/>
      <c r="D89" s="147" t="s">
        <v>142</v>
      </c>
      <c r="E89" s="29"/>
      <c r="F89" s="148" t="s">
        <v>478</v>
      </c>
      <c r="G89" s="29"/>
      <c r="H89" s="29"/>
      <c r="I89" s="29"/>
      <c r="J89" s="29"/>
      <c r="K89" s="29"/>
      <c r="L89" s="30"/>
      <c r="M89" s="149"/>
      <c r="N89" s="150"/>
      <c r="O89" s="50"/>
      <c r="P89" s="50"/>
      <c r="Q89" s="50"/>
      <c r="R89" s="50"/>
      <c r="S89" s="50"/>
      <c r="T89" s="51"/>
      <c r="U89" s="29"/>
      <c r="V89" s="29"/>
      <c r="W89" s="29"/>
      <c r="X89" s="29"/>
      <c r="Y89" s="29"/>
      <c r="Z89" s="29"/>
      <c r="AA89" s="29"/>
      <c r="AB89" s="29"/>
      <c r="AC89" s="29"/>
      <c r="AD89" s="29"/>
      <c r="AE89" s="29"/>
      <c r="AT89" s="17" t="s">
        <v>142</v>
      </c>
      <c r="AU89" s="17" t="s">
        <v>83</v>
      </c>
    </row>
    <row r="90" spans="1:65" s="2" customFormat="1" ht="16.5" customHeight="1">
      <c r="A90" s="29"/>
      <c r="B90" s="134"/>
      <c r="C90" s="135" t="s">
        <v>166</v>
      </c>
      <c r="D90" s="135" t="s">
        <v>135</v>
      </c>
      <c r="E90" s="136" t="s">
        <v>479</v>
      </c>
      <c r="F90" s="137" t="s">
        <v>480</v>
      </c>
      <c r="G90" s="138" t="s">
        <v>177</v>
      </c>
      <c r="H90" s="139">
        <v>1</v>
      </c>
      <c r="I90" s="231"/>
      <c r="J90" s="140">
        <f>ROUND(I90*H90,2)</f>
        <v>0</v>
      </c>
      <c r="K90" s="137" t="s">
        <v>3</v>
      </c>
      <c r="L90" s="30"/>
      <c r="M90" s="141" t="s">
        <v>3</v>
      </c>
      <c r="N90" s="142" t="s">
        <v>44</v>
      </c>
      <c r="O90" s="143">
        <v>0</v>
      </c>
      <c r="P90" s="143">
        <f>O90*H90</f>
        <v>0</v>
      </c>
      <c r="Q90" s="143">
        <v>0</v>
      </c>
      <c r="R90" s="143">
        <f>Q90*H90</f>
        <v>0</v>
      </c>
      <c r="S90" s="143">
        <v>0</v>
      </c>
      <c r="T90" s="144">
        <f>S90*H90</f>
        <v>0</v>
      </c>
      <c r="U90" s="29"/>
      <c r="V90" s="29"/>
      <c r="W90" s="29"/>
      <c r="X90" s="29"/>
      <c r="Y90" s="29"/>
      <c r="Z90" s="29"/>
      <c r="AA90" s="29"/>
      <c r="AB90" s="29"/>
      <c r="AC90" s="29"/>
      <c r="AD90" s="29"/>
      <c r="AE90" s="29"/>
      <c r="AR90" s="145" t="s">
        <v>163</v>
      </c>
      <c r="AT90" s="145" t="s">
        <v>135</v>
      </c>
      <c r="AU90" s="145" t="s">
        <v>83</v>
      </c>
      <c r="AY90" s="17" t="s">
        <v>132</v>
      </c>
      <c r="BE90" s="146">
        <f>IF(N90="základní",J90,0)</f>
        <v>0</v>
      </c>
      <c r="BF90" s="146">
        <f>IF(N90="snížená",J90,0)</f>
        <v>0</v>
      </c>
      <c r="BG90" s="146">
        <f>IF(N90="zákl. přenesená",J90,0)</f>
        <v>0</v>
      </c>
      <c r="BH90" s="146">
        <f>IF(N90="sníž. přenesená",J90,0)</f>
        <v>0</v>
      </c>
      <c r="BI90" s="146">
        <f>IF(N90="nulová",J90,0)</f>
        <v>0</v>
      </c>
      <c r="BJ90" s="17" t="s">
        <v>81</v>
      </c>
      <c r="BK90" s="146">
        <f>ROUND(I90*H90,2)</f>
        <v>0</v>
      </c>
      <c r="BL90" s="17" t="s">
        <v>163</v>
      </c>
      <c r="BM90" s="145" t="s">
        <v>189</v>
      </c>
    </row>
    <row r="91" spans="1:65" s="2" customFormat="1" ht="11.25">
      <c r="A91" s="29"/>
      <c r="B91" s="30"/>
      <c r="C91" s="29"/>
      <c r="D91" s="147" t="s">
        <v>142</v>
      </c>
      <c r="E91" s="29"/>
      <c r="F91" s="148" t="s">
        <v>480</v>
      </c>
      <c r="G91" s="29"/>
      <c r="H91" s="29"/>
      <c r="I91" s="29"/>
      <c r="J91" s="29"/>
      <c r="K91" s="29"/>
      <c r="L91" s="30"/>
      <c r="M91" s="149"/>
      <c r="N91" s="150"/>
      <c r="O91" s="50"/>
      <c r="P91" s="50"/>
      <c r="Q91" s="50"/>
      <c r="R91" s="50"/>
      <c r="S91" s="50"/>
      <c r="T91" s="51"/>
      <c r="U91" s="29"/>
      <c r="V91" s="29"/>
      <c r="W91" s="29"/>
      <c r="X91" s="29"/>
      <c r="Y91" s="29"/>
      <c r="Z91" s="29"/>
      <c r="AA91" s="29"/>
      <c r="AB91" s="29"/>
      <c r="AC91" s="29"/>
      <c r="AD91" s="29"/>
      <c r="AE91" s="29"/>
      <c r="AT91" s="17" t="s">
        <v>142</v>
      </c>
      <c r="AU91" s="17" t="s">
        <v>83</v>
      </c>
    </row>
    <row r="92" spans="1:65" s="2" customFormat="1" ht="16.5" customHeight="1">
      <c r="A92" s="29"/>
      <c r="B92" s="134"/>
      <c r="C92" s="135" t="s">
        <v>140</v>
      </c>
      <c r="D92" s="135" t="s">
        <v>135</v>
      </c>
      <c r="E92" s="136" t="s">
        <v>481</v>
      </c>
      <c r="F92" s="137" t="s">
        <v>482</v>
      </c>
      <c r="G92" s="138" t="s">
        <v>177</v>
      </c>
      <c r="H92" s="139">
        <v>2</v>
      </c>
      <c r="I92" s="231"/>
      <c r="J92" s="140">
        <f>ROUND(I92*H92,2)</f>
        <v>0</v>
      </c>
      <c r="K92" s="137" t="s">
        <v>3</v>
      </c>
      <c r="L92" s="30"/>
      <c r="M92" s="141" t="s">
        <v>3</v>
      </c>
      <c r="N92" s="142" t="s">
        <v>44</v>
      </c>
      <c r="O92" s="143">
        <v>0</v>
      </c>
      <c r="P92" s="143">
        <f>O92*H92</f>
        <v>0</v>
      </c>
      <c r="Q92" s="143">
        <v>0</v>
      </c>
      <c r="R92" s="143">
        <f>Q92*H92</f>
        <v>0</v>
      </c>
      <c r="S92" s="143">
        <v>0</v>
      </c>
      <c r="T92" s="144">
        <f>S92*H92</f>
        <v>0</v>
      </c>
      <c r="U92" s="29"/>
      <c r="V92" s="29"/>
      <c r="W92" s="29"/>
      <c r="X92" s="29"/>
      <c r="Y92" s="29"/>
      <c r="Z92" s="29"/>
      <c r="AA92" s="29"/>
      <c r="AB92" s="29"/>
      <c r="AC92" s="29"/>
      <c r="AD92" s="29"/>
      <c r="AE92" s="29"/>
      <c r="AR92" s="145" t="s">
        <v>163</v>
      </c>
      <c r="AT92" s="145" t="s">
        <v>135</v>
      </c>
      <c r="AU92" s="145" t="s">
        <v>83</v>
      </c>
      <c r="AY92" s="17" t="s">
        <v>132</v>
      </c>
      <c r="BE92" s="146">
        <f>IF(N92="základní",J92,0)</f>
        <v>0</v>
      </c>
      <c r="BF92" s="146">
        <f>IF(N92="snížená",J92,0)</f>
        <v>0</v>
      </c>
      <c r="BG92" s="146">
        <f>IF(N92="zákl. přenesená",J92,0)</f>
        <v>0</v>
      </c>
      <c r="BH92" s="146">
        <f>IF(N92="sníž. přenesená",J92,0)</f>
        <v>0</v>
      </c>
      <c r="BI92" s="146">
        <f>IF(N92="nulová",J92,0)</f>
        <v>0</v>
      </c>
      <c r="BJ92" s="17" t="s">
        <v>81</v>
      </c>
      <c r="BK92" s="146">
        <f>ROUND(I92*H92,2)</f>
        <v>0</v>
      </c>
      <c r="BL92" s="17" t="s">
        <v>163</v>
      </c>
      <c r="BM92" s="145" t="s">
        <v>205</v>
      </c>
    </row>
    <row r="93" spans="1:65" s="2" customFormat="1" ht="11.25">
      <c r="A93" s="29"/>
      <c r="B93" s="30"/>
      <c r="C93" s="29"/>
      <c r="D93" s="147" t="s">
        <v>142</v>
      </c>
      <c r="E93" s="29"/>
      <c r="F93" s="148" t="s">
        <v>482</v>
      </c>
      <c r="G93" s="29"/>
      <c r="H93" s="29"/>
      <c r="I93" s="29"/>
      <c r="J93" s="29"/>
      <c r="K93" s="29"/>
      <c r="L93" s="30"/>
      <c r="M93" s="149"/>
      <c r="N93" s="150"/>
      <c r="O93" s="50"/>
      <c r="P93" s="50"/>
      <c r="Q93" s="50"/>
      <c r="R93" s="50"/>
      <c r="S93" s="50"/>
      <c r="T93" s="51"/>
      <c r="U93" s="29"/>
      <c r="V93" s="29"/>
      <c r="W93" s="29"/>
      <c r="X93" s="29"/>
      <c r="Y93" s="29"/>
      <c r="Z93" s="29"/>
      <c r="AA93" s="29"/>
      <c r="AB93" s="29"/>
      <c r="AC93" s="29"/>
      <c r="AD93" s="29"/>
      <c r="AE93" s="29"/>
      <c r="AT93" s="17" t="s">
        <v>142</v>
      </c>
      <c r="AU93" s="17" t="s">
        <v>83</v>
      </c>
    </row>
    <row r="94" spans="1:65" s="2" customFormat="1" ht="16.5" customHeight="1">
      <c r="A94" s="29"/>
      <c r="B94" s="134"/>
      <c r="C94" s="135" t="s">
        <v>183</v>
      </c>
      <c r="D94" s="135" t="s">
        <v>135</v>
      </c>
      <c r="E94" s="136" t="s">
        <v>483</v>
      </c>
      <c r="F94" s="137" t="s">
        <v>484</v>
      </c>
      <c r="G94" s="138" t="s">
        <v>378</v>
      </c>
      <c r="H94" s="139">
        <v>8.5</v>
      </c>
      <c r="I94" s="231"/>
      <c r="J94" s="140">
        <f>ROUND(I94*H94,2)</f>
        <v>0</v>
      </c>
      <c r="K94" s="137" t="s">
        <v>3</v>
      </c>
      <c r="L94" s="30"/>
      <c r="M94" s="141" t="s">
        <v>3</v>
      </c>
      <c r="N94" s="142" t="s">
        <v>44</v>
      </c>
      <c r="O94" s="143">
        <v>0</v>
      </c>
      <c r="P94" s="143">
        <f>O94*H94</f>
        <v>0</v>
      </c>
      <c r="Q94" s="143">
        <v>0</v>
      </c>
      <c r="R94" s="143">
        <f>Q94*H94</f>
        <v>0</v>
      </c>
      <c r="S94" s="143">
        <v>0</v>
      </c>
      <c r="T94" s="144">
        <f>S94*H94</f>
        <v>0</v>
      </c>
      <c r="U94" s="29"/>
      <c r="V94" s="29"/>
      <c r="W94" s="29"/>
      <c r="X94" s="29"/>
      <c r="Y94" s="29"/>
      <c r="Z94" s="29"/>
      <c r="AA94" s="29"/>
      <c r="AB94" s="29"/>
      <c r="AC94" s="29"/>
      <c r="AD94" s="29"/>
      <c r="AE94" s="29"/>
      <c r="AR94" s="145" t="s">
        <v>163</v>
      </c>
      <c r="AT94" s="145" t="s">
        <v>135</v>
      </c>
      <c r="AU94" s="145" t="s">
        <v>83</v>
      </c>
      <c r="AY94" s="17" t="s">
        <v>132</v>
      </c>
      <c r="BE94" s="146">
        <f>IF(N94="základní",J94,0)</f>
        <v>0</v>
      </c>
      <c r="BF94" s="146">
        <f>IF(N94="snížená",J94,0)</f>
        <v>0</v>
      </c>
      <c r="BG94" s="146">
        <f>IF(N94="zákl. přenesená",J94,0)</f>
        <v>0</v>
      </c>
      <c r="BH94" s="146">
        <f>IF(N94="sníž. přenesená",J94,0)</f>
        <v>0</v>
      </c>
      <c r="BI94" s="146">
        <f>IF(N94="nulová",J94,0)</f>
        <v>0</v>
      </c>
      <c r="BJ94" s="17" t="s">
        <v>81</v>
      </c>
      <c r="BK94" s="146">
        <f>ROUND(I94*H94,2)</f>
        <v>0</v>
      </c>
      <c r="BL94" s="17" t="s">
        <v>163</v>
      </c>
      <c r="BM94" s="145" t="s">
        <v>219</v>
      </c>
    </row>
    <row r="95" spans="1:65" s="2" customFormat="1" ht="11.25">
      <c r="A95" s="29"/>
      <c r="B95" s="30"/>
      <c r="C95" s="29"/>
      <c r="D95" s="147" t="s">
        <v>142</v>
      </c>
      <c r="E95" s="29"/>
      <c r="F95" s="148" t="s">
        <v>484</v>
      </c>
      <c r="G95" s="29"/>
      <c r="H95" s="29"/>
      <c r="I95" s="29"/>
      <c r="J95" s="29"/>
      <c r="K95" s="29"/>
      <c r="L95" s="30"/>
      <c r="M95" s="149"/>
      <c r="N95" s="150"/>
      <c r="O95" s="50"/>
      <c r="P95" s="50"/>
      <c r="Q95" s="50"/>
      <c r="R95" s="50"/>
      <c r="S95" s="50"/>
      <c r="T95" s="51"/>
      <c r="U95" s="29"/>
      <c r="V95" s="29"/>
      <c r="W95" s="29"/>
      <c r="X95" s="29"/>
      <c r="Y95" s="29"/>
      <c r="Z95" s="29"/>
      <c r="AA95" s="29"/>
      <c r="AB95" s="29"/>
      <c r="AC95" s="29"/>
      <c r="AD95" s="29"/>
      <c r="AE95" s="29"/>
      <c r="AT95" s="17" t="s">
        <v>142</v>
      </c>
      <c r="AU95" s="17" t="s">
        <v>83</v>
      </c>
    </row>
    <row r="96" spans="1:65" s="2" customFormat="1" ht="21.75" customHeight="1">
      <c r="A96" s="29"/>
      <c r="B96" s="134"/>
      <c r="C96" s="135" t="s">
        <v>189</v>
      </c>
      <c r="D96" s="135" t="s">
        <v>135</v>
      </c>
      <c r="E96" s="136" t="s">
        <v>485</v>
      </c>
      <c r="F96" s="137" t="s">
        <v>486</v>
      </c>
      <c r="G96" s="138" t="s">
        <v>378</v>
      </c>
      <c r="H96" s="139">
        <v>6.5</v>
      </c>
      <c r="I96" s="231"/>
      <c r="J96" s="140">
        <f>ROUND(I96*H96,2)</f>
        <v>0</v>
      </c>
      <c r="K96" s="137" t="s">
        <v>3</v>
      </c>
      <c r="L96" s="30"/>
      <c r="M96" s="141" t="s">
        <v>3</v>
      </c>
      <c r="N96" s="142" t="s">
        <v>44</v>
      </c>
      <c r="O96" s="143">
        <v>0</v>
      </c>
      <c r="P96" s="143">
        <f>O96*H96</f>
        <v>0</v>
      </c>
      <c r="Q96" s="143">
        <v>0</v>
      </c>
      <c r="R96" s="143">
        <f>Q96*H96</f>
        <v>0</v>
      </c>
      <c r="S96" s="143">
        <v>0</v>
      </c>
      <c r="T96" s="144">
        <f>S96*H96</f>
        <v>0</v>
      </c>
      <c r="U96" s="29"/>
      <c r="V96" s="29"/>
      <c r="W96" s="29"/>
      <c r="X96" s="29"/>
      <c r="Y96" s="29"/>
      <c r="Z96" s="29"/>
      <c r="AA96" s="29"/>
      <c r="AB96" s="29"/>
      <c r="AC96" s="29"/>
      <c r="AD96" s="29"/>
      <c r="AE96" s="29"/>
      <c r="AR96" s="145" t="s">
        <v>163</v>
      </c>
      <c r="AT96" s="145" t="s">
        <v>135</v>
      </c>
      <c r="AU96" s="145" t="s">
        <v>83</v>
      </c>
      <c r="AY96" s="17" t="s">
        <v>132</v>
      </c>
      <c r="BE96" s="146">
        <f>IF(N96="základní",J96,0)</f>
        <v>0</v>
      </c>
      <c r="BF96" s="146">
        <f>IF(N96="snížená",J96,0)</f>
        <v>0</v>
      </c>
      <c r="BG96" s="146">
        <f>IF(N96="zákl. přenesená",J96,0)</f>
        <v>0</v>
      </c>
      <c r="BH96" s="146">
        <f>IF(N96="sníž. přenesená",J96,0)</f>
        <v>0</v>
      </c>
      <c r="BI96" s="146">
        <f>IF(N96="nulová",J96,0)</f>
        <v>0</v>
      </c>
      <c r="BJ96" s="17" t="s">
        <v>81</v>
      </c>
      <c r="BK96" s="146">
        <f>ROUND(I96*H96,2)</f>
        <v>0</v>
      </c>
      <c r="BL96" s="17" t="s">
        <v>163</v>
      </c>
      <c r="BM96" s="145" t="s">
        <v>232</v>
      </c>
    </row>
    <row r="97" spans="1:65" s="2" customFormat="1" ht="11.25">
      <c r="A97" s="29"/>
      <c r="B97" s="30"/>
      <c r="C97" s="29"/>
      <c r="D97" s="147" t="s">
        <v>142</v>
      </c>
      <c r="E97" s="29"/>
      <c r="F97" s="148" t="s">
        <v>486</v>
      </c>
      <c r="G97" s="29"/>
      <c r="H97" s="29"/>
      <c r="I97" s="29"/>
      <c r="J97" s="29"/>
      <c r="K97" s="29"/>
      <c r="L97" s="30"/>
      <c r="M97" s="149"/>
      <c r="N97" s="150"/>
      <c r="O97" s="50"/>
      <c r="P97" s="50"/>
      <c r="Q97" s="50"/>
      <c r="R97" s="50"/>
      <c r="S97" s="50"/>
      <c r="T97" s="51"/>
      <c r="U97" s="29"/>
      <c r="V97" s="29"/>
      <c r="W97" s="29"/>
      <c r="X97" s="29"/>
      <c r="Y97" s="29"/>
      <c r="Z97" s="29"/>
      <c r="AA97" s="29"/>
      <c r="AB97" s="29"/>
      <c r="AC97" s="29"/>
      <c r="AD97" s="29"/>
      <c r="AE97" s="29"/>
      <c r="AT97" s="17" t="s">
        <v>142</v>
      </c>
      <c r="AU97" s="17" t="s">
        <v>83</v>
      </c>
    </row>
    <row r="98" spans="1:65" s="2" customFormat="1" ht="16.5" customHeight="1">
      <c r="A98" s="29"/>
      <c r="B98" s="134"/>
      <c r="C98" s="135" t="s">
        <v>199</v>
      </c>
      <c r="D98" s="135" t="s">
        <v>135</v>
      </c>
      <c r="E98" s="136" t="s">
        <v>487</v>
      </c>
      <c r="F98" s="137" t="s">
        <v>488</v>
      </c>
      <c r="G98" s="138" t="s">
        <v>489</v>
      </c>
      <c r="H98" s="139">
        <v>2</v>
      </c>
      <c r="I98" s="231"/>
      <c r="J98" s="140">
        <f>ROUND(I98*H98,2)</f>
        <v>0</v>
      </c>
      <c r="K98" s="137" t="s">
        <v>3</v>
      </c>
      <c r="L98" s="30"/>
      <c r="M98" s="141" t="s">
        <v>3</v>
      </c>
      <c r="N98" s="142" t="s">
        <v>44</v>
      </c>
      <c r="O98" s="143">
        <v>0</v>
      </c>
      <c r="P98" s="143">
        <f>O98*H98</f>
        <v>0</v>
      </c>
      <c r="Q98" s="143">
        <v>0</v>
      </c>
      <c r="R98" s="143">
        <f>Q98*H98</f>
        <v>0</v>
      </c>
      <c r="S98" s="143">
        <v>0</v>
      </c>
      <c r="T98" s="144">
        <f>S98*H98</f>
        <v>0</v>
      </c>
      <c r="U98" s="29"/>
      <c r="V98" s="29"/>
      <c r="W98" s="29"/>
      <c r="X98" s="29"/>
      <c r="Y98" s="29"/>
      <c r="Z98" s="29"/>
      <c r="AA98" s="29"/>
      <c r="AB98" s="29"/>
      <c r="AC98" s="29"/>
      <c r="AD98" s="29"/>
      <c r="AE98" s="29"/>
      <c r="AR98" s="145" t="s">
        <v>163</v>
      </c>
      <c r="AT98" s="145" t="s">
        <v>135</v>
      </c>
      <c r="AU98" s="145" t="s">
        <v>83</v>
      </c>
      <c r="AY98" s="17" t="s">
        <v>132</v>
      </c>
      <c r="BE98" s="146">
        <f>IF(N98="základní",J98,0)</f>
        <v>0</v>
      </c>
      <c r="BF98" s="146">
        <f>IF(N98="snížená",J98,0)</f>
        <v>0</v>
      </c>
      <c r="BG98" s="146">
        <f>IF(N98="zákl. přenesená",J98,0)</f>
        <v>0</v>
      </c>
      <c r="BH98" s="146">
        <f>IF(N98="sníž. přenesená",J98,0)</f>
        <v>0</v>
      </c>
      <c r="BI98" s="146">
        <f>IF(N98="nulová",J98,0)</f>
        <v>0</v>
      </c>
      <c r="BJ98" s="17" t="s">
        <v>81</v>
      </c>
      <c r="BK98" s="146">
        <f>ROUND(I98*H98,2)</f>
        <v>0</v>
      </c>
      <c r="BL98" s="17" t="s">
        <v>163</v>
      </c>
      <c r="BM98" s="145" t="s">
        <v>240</v>
      </c>
    </row>
    <row r="99" spans="1:65" s="2" customFormat="1" ht="11.25">
      <c r="A99" s="29"/>
      <c r="B99" s="30"/>
      <c r="C99" s="29"/>
      <c r="D99" s="147" t="s">
        <v>142</v>
      </c>
      <c r="E99" s="29"/>
      <c r="F99" s="148" t="s">
        <v>490</v>
      </c>
      <c r="G99" s="29"/>
      <c r="H99" s="29"/>
      <c r="I99" s="29"/>
      <c r="J99" s="29"/>
      <c r="K99" s="29"/>
      <c r="L99" s="30"/>
      <c r="M99" s="149"/>
      <c r="N99" s="150"/>
      <c r="O99" s="50"/>
      <c r="P99" s="50"/>
      <c r="Q99" s="50"/>
      <c r="R99" s="50"/>
      <c r="S99" s="50"/>
      <c r="T99" s="51"/>
      <c r="U99" s="29"/>
      <c r="V99" s="29"/>
      <c r="W99" s="29"/>
      <c r="X99" s="29"/>
      <c r="Y99" s="29"/>
      <c r="Z99" s="29"/>
      <c r="AA99" s="29"/>
      <c r="AB99" s="29"/>
      <c r="AC99" s="29"/>
      <c r="AD99" s="29"/>
      <c r="AE99" s="29"/>
      <c r="AT99" s="17" t="s">
        <v>142</v>
      </c>
      <c r="AU99" s="17" t="s">
        <v>83</v>
      </c>
    </row>
    <row r="100" spans="1:65" s="2" customFormat="1" ht="16.5" customHeight="1">
      <c r="A100" s="29"/>
      <c r="B100" s="134"/>
      <c r="C100" s="135" t="s">
        <v>322</v>
      </c>
      <c r="D100" s="135" t="s">
        <v>135</v>
      </c>
      <c r="E100" s="136" t="s">
        <v>491</v>
      </c>
      <c r="F100" s="137" t="s">
        <v>492</v>
      </c>
      <c r="G100" s="138" t="s">
        <v>169</v>
      </c>
      <c r="H100" s="139">
        <f>(J98+J96+J94+J92+J90+J88+J86)/100</f>
        <v>0</v>
      </c>
      <c r="I100" s="231"/>
      <c r="J100" s="140">
        <f>ROUND(I100*H100,2)</f>
        <v>0</v>
      </c>
      <c r="K100" s="137" t="s">
        <v>139</v>
      </c>
      <c r="L100" s="30"/>
      <c r="M100" s="141" t="s">
        <v>3</v>
      </c>
      <c r="N100" s="142" t="s">
        <v>44</v>
      </c>
      <c r="O100" s="143">
        <v>0</v>
      </c>
      <c r="P100" s="143">
        <f>O100*H100</f>
        <v>0</v>
      </c>
      <c r="Q100" s="143">
        <v>0</v>
      </c>
      <c r="R100" s="143">
        <f>Q100*H100</f>
        <v>0</v>
      </c>
      <c r="S100" s="143">
        <v>0</v>
      </c>
      <c r="T100" s="144">
        <f>S100*H100</f>
        <v>0</v>
      </c>
      <c r="U100" s="29"/>
      <c r="V100" s="29"/>
      <c r="W100" s="29"/>
      <c r="X100" s="29"/>
      <c r="Y100" s="29"/>
      <c r="Z100" s="29"/>
      <c r="AA100" s="29"/>
      <c r="AB100" s="29"/>
      <c r="AC100" s="29"/>
      <c r="AD100" s="29"/>
      <c r="AE100" s="29"/>
      <c r="AR100" s="145" t="s">
        <v>163</v>
      </c>
      <c r="AT100" s="145" t="s">
        <v>135</v>
      </c>
      <c r="AU100" s="145" t="s">
        <v>83</v>
      </c>
      <c r="AY100" s="17" t="s">
        <v>132</v>
      </c>
      <c r="BE100" s="146">
        <f>IF(N100="základní",J100,0)</f>
        <v>0</v>
      </c>
      <c r="BF100" s="146">
        <f>IF(N100="snížená",J100,0)</f>
        <v>0</v>
      </c>
      <c r="BG100" s="146">
        <f>IF(N100="zákl. přenesená",J100,0)</f>
        <v>0</v>
      </c>
      <c r="BH100" s="146">
        <f>IF(N100="sníž. přenesená",J100,0)</f>
        <v>0</v>
      </c>
      <c r="BI100" s="146">
        <f>IF(N100="nulová",J100,0)</f>
        <v>0</v>
      </c>
      <c r="BJ100" s="17" t="s">
        <v>81</v>
      </c>
      <c r="BK100" s="146">
        <f>ROUND(I100*H100,2)</f>
        <v>0</v>
      </c>
      <c r="BL100" s="17" t="s">
        <v>163</v>
      </c>
      <c r="BM100" s="145" t="s">
        <v>493</v>
      </c>
    </row>
    <row r="101" spans="1:65" s="2" customFormat="1" ht="19.5">
      <c r="A101" s="29"/>
      <c r="B101" s="30"/>
      <c r="C101" s="29"/>
      <c r="D101" s="147" t="s">
        <v>142</v>
      </c>
      <c r="E101" s="29"/>
      <c r="F101" s="148" t="s">
        <v>494</v>
      </c>
      <c r="G101" s="29"/>
      <c r="H101" s="29"/>
      <c r="I101" s="29"/>
      <c r="J101" s="29"/>
      <c r="K101" s="29"/>
      <c r="L101" s="30"/>
      <c r="M101" s="149"/>
      <c r="N101" s="150"/>
      <c r="O101" s="50"/>
      <c r="P101" s="50"/>
      <c r="Q101" s="50"/>
      <c r="R101" s="50"/>
      <c r="S101" s="50"/>
      <c r="T101" s="51"/>
      <c r="U101" s="29"/>
      <c r="V101" s="29"/>
      <c r="W101" s="29"/>
      <c r="X101" s="29"/>
      <c r="Y101" s="29"/>
      <c r="Z101" s="29"/>
      <c r="AA101" s="29"/>
      <c r="AB101" s="29"/>
      <c r="AC101" s="29"/>
      <c r="AD101" s="29"/>
      <c r="AE101" s="29"/>
      <c r="AT101" s="17" t="s">
        <v>142</v>
      </c>
      <c r="AU101" s="17" t="s">
        <v>83</v>
      </c>
    </row>
    <row r="102" spans="1:65" s="2" customFormat="1" ht="11.25">
      <c r="A102" s="29"/>
      <c r="B102" s="30"/>
      <c r="C102" s="29"/>
      <c r="D102" s="151" t="s">
        <v>144</v>
      </c>
      <c r="E102" s="29"/>
      <c r="F102" s="152" t="s">
        <v>495</v>
      </c>
      <c r="G102" s="29"/>
      <c r="H102" s="29"/>
      <c r="I102" s="29"/>
      <c r="J102" s="29"/>
      <c r="K102" s="29"/>
      <c r="L102" s="30"/>
      <c r="M102" s="149"/>
      <c r="N102" s="150"/>
      <c r="O102" s="50"/>
      <c r="P102" s="50"/>
      <c r="Q102" s="50"/>
      <c r="R102" s="50"/>
      <c r="S102" s="50"/>
      <c r="T102" s="51"/>
      <c r="U102" s="29"/>
      <c r="V102" s="29"/>
      <c r="W102" s="29"/>
      <c r="X102" s="29"/>
      <c r="Y102" s="29"/>
      <c r="Z102" s="29"/>
      <c r="AA102" s="29"/>
      <c r="AB102" s="29"/>
      <c r="AC102" s="29"/>
      <c r="AD102" s="29"/>
      <c r="AE102" s="29"/>
      <c r="AT102" s="17" t="s">
        <v>144</v>
      </c>
      <c r="AU102" s="17" t="s">
        <v>83</v>
      </c>
    </row>
    <row r="103" spans="1:65" s="2" customFormat="1" ht="16.5" customHeight="1">
      <c r="A103" s="29"/>
      <c r="B103" s="134"/>
      <c r="C103" s="135" t="s">
        <v>328</v>
      </c>
      <c r="D103" s="135" t="s">
        <v>135</v>
      </c>
      <c r="E103" s="136" t="s">
        <v>496</v>
      </c>
      <c r="F103" s="137" t="s">
        <v>497</v>
      </c>
      <c r="G103" s="138" t="s">
        <v>169</v>
      </c>
      <c r="H103" s="139">
        <f>H100</f>
        <v>0</v>
      </c>
      <c r="I103" s="231"/>
      <c r="J103" s="140">
        <f>ROUND(I103*H103,2)</f>
        <v>0</v>
      </c>
      <c r="K103" s="137" t="s">
        <v>139</v>
      </c>
      <c r="L103" s="30"/>
      <c r="M103" s="141" t="s">
        <v>3</v>
      </c>
      <c r="N103" s="142" t="s">
        <v>44</v>
      </c>
      <c r="O103" s="143">
        <v>0</v>
      </c>
      <c r="P103" s="143">
        <f>O103*H103</f>
        <v>0</v>
      </c>
      <c r="Q103" s="143">
        <v>0</v>
      </c>
      <c r="R103" s="143">
        <f>Q103*H103</f>
        <v>0</v>
      </c>
      <c r="S103" s="143">
        <v>0</v>
      </c>
      <c r="T103" s="144">
        <f>S103*H103</f>
        <v>0</v>
      </c>
      <c r="U103" s="29"/>
      <c r="V103" s="29"/>
      <c r="W103" s="29"/>
      <c r="X103" s="29"/>
      <c r="Y103" s="29"/>
      <c r="Z103" s="29"/>
      <c r="AA103" s="29"/>
      <c r="AB103" s="29"/>
      <c r="AC103" s="29"/>
      <c r="AD103" s="29"/>
      <c r="AE103" s="29"/>
      <c r="AR103" s="145" t="s">
        <v>163</v>
      </c>
      <c r="AT103" s="145" t="s">
        <v>135</v>
      </c>
      <c r="AU103" s="145" t="s">
        <v>83</v>
      </c>
      <c r="AY103" s="17" t="s">
        <v>132</v>
      </c>
      <c r="BE103" s="146">
        <f>IF(N103="základní",J103,0)</f>
        <v>0</v>
      </c>
      <c r="BF103" s="146">
        <f>IF(N103="snížená",J103,0)</f>
        <v>0</v>
      </c>
      <c r="BG103" s="146">
        <f>IF(N103="zákl. přenesená",J103,0)</f>
        <v>0</v>
      </c>
      <c r="BH103" s="146">
        <f>IF(N103="sníž. přenesená",J103,0)</f>
        <v>0</v>
      </c>
      <c r="BI103" s="146">
        <f>IF(N103="nulová",J103,0)</f>
        <v>0</v>
      </c>
      <c r="BJ103" s="17" t="s">
        <v>81</v>
      </c>
      <c r="BK103" s="146">
        <f>ROUND(I103*H103,2)</f>
        <v>0</v>
      </c>
      <c r="BL103" s="17" t="s">
        <v>163</v>
      </c>
      <c r="BM103" s="145" t="s">
        <v>498</v>
      </c>
    </row>
    <row r="104" spans="1:65" s="2" customFormat="1" ht="19.5">
      <c r="A104" s="29"/>
      <c r="B104" s="30"/>
      <c r="C104" s="29"/>
      <c r="D104" s="147" t="s">
        <v>142</v>
      </c>
      <c r="E104" s="29"/>
      <c r="F104" s="148" t="s">
        <v>499</v>
      </c>
      <c r="G104" s="29"/>
      <c r="H104" s="29"/>
      <c r="I104" s="29"/>
      <c r="J104" s="29"/>
      <c r="K104" s="29"/>
      <c r="L104" s="30"/>
      <c r="M104" s="149"/>
      <c r="N104" s="150"/>
      <c r="O104" s="50"/>
      <c r="P104" s="50"/>
      <c r="Q104" s="50"/>
      <c r="R104" s="50"/>
      <c r="S104" s="50"/>
      <c r="T104" s="51"/>
      <c r="U104" s="29"/>
      <c r="V104" s="29"/>
      <c r="W104" s="29"/>
      <c r="X104" s="29"/>
      <c r="Y104" s="29"/>
      <c r="Z104" s="29"/>
      <c r="AA104" s="29"/>
      <c r="AB104" s="29"/>
      <c r="AC104" s="29"/>
      <c r="AD104" s="29"/>
      <c r="AE104" s="29"/>
      <c r="AT104" s="17" t="s">
        <v>142</v>
      </c>
      <c r="AU104" s="17" t="s">
        <v>83</v>
      </c>
    </row>
    <row r="105" spans="1:65" s="2" customFormat="1" ht="11.25">
      <c r="A105" s="29"/>
      <c r="B105" s="30"/>
      <c r="C105" s="29"/>
      <c r="D105" s="151" t="s">
        <v>144</v>
      </c>
      <c r="E105" s="29"/>
      <c r="F105" s="152" t="s">
        <v>500</v>
      </c>
      <c r="G105" s="29"/>
      <c r="H105" s="29"/>
      <c r="I105" s="29"/>
      <c r="J105" s="29"/>
      <c r="K105" s="29"/>
      <c r="L105" s="30"/>
      <c r="M105" s="149"/>
      <c r="N105" s="150"/>
      <c r="O105" s="50"/>
      <c r="P105" s="50"/>
      <c r="Q105" s="50"/>
      <c r="R105" s="50"/>
      <c r="S105" s="50"/>
      <c r="T105" s="51"/>
      <c r="U105" s="29"/>
      <c r="V105" s="29"/>
      <c r="W105" s="29"/>
      <c r="X105" s="29"/>
      <c r="Y105" s="29"/>
      <c r="Z105" s="29"/>
      <c r="AA105" s="29"/>
      <c r="AB105" s="29"/>
      <c r="AC105" s="29"/>
      <c r="AD105" s="29"/>
      <c r="AE105" s="29"/>
      <c r="AT105" s="17" t="s">
        <v>144</v>
      </c>
      <c r="AU105" s="17" t="s">
        <v>83</v>
      </c>
    </row>
    <row r="106" spans="1:65" s="12" customFormat="1" ht="22.9" customHeight="1">
      <c r="B106" s="122"/>
      <c r="D106" s="123" t="s">
        <v>72</v>
      </c>
      <c r="E106" s="132" t="s">
        <v>501</v>
      </c>
      <c r="F106" s="132" t="s">
        <v>502</v>
      </c>
      <c r="J106" s="133">
        <f>BK106</f>
        <v>0</v>
      </c>
      <c r="L106" s="122"/>
      <c r="M106" s="126"/>
      <c r="N106" s="127"/>
      <c r="O106" s="127"/>
      <c r="P106" s="128">
        <f>SUM(P107:P148)</f>
        <v>0</v>
      </c>
      <c r="Q106" s="127"/>
      <c r="R106" s="128">
        <f>SUM(R107:R148)</f>
        <v>0</v>
      </c>
      <c r="S106" s="127"/>
      <c r="T106" s="129">
        <f>SUM(T107:T148)</f>
        <v>0</v>
      </c>
      <c r="AR106" s="123" t="s">
        <v>83</v>
      </c>
      <c r="AT106" s="130" t="s">
        <v>72</v>
      </c>
      <c r="AU106" s="130" t="s">
        <v>81</v>
      </c>
      <c r="AY106" s="123" t="s">
        <v>132</v>
      </c>
      <c r="BK106" s="131">
        <f>SUM(BK107:BK148)</f>
        <v>0</v>
      </c>
    </row>
    <row r="107" spans="1:65" s="2" customFormat="1" ht="16.5" customHeight="1">
      <c r="A107" s="29"/>
      <c r="B107" s="134"/>
      <c r="C107" s="135" t="s">
        <v>205</v>
      </c>
      <c r="D107" s="135" t="s">
        <v>135</v>
      </c>
      <c r="E107" s="136" t="s">
        <v>503</v>
      </c>
      <c r="F107" s="137" t="s">
        <v>504</v>
      </c>
      <c r="G107" s="138" t="s">
        <v>378</v>
      </c>
      <c r="H107" s="139">
        <v>18</v>
      </c>
      <c r="I107" s="231"/>
      <c r="J107" s="140">
        <f>ROUND(I107*H107,2)</f>
        <v>0</v>
      </c>
      <c r="K107" s="137" t="s">
        <v>3</v>
      </c>
      <c r="L107" s="30"/>
      <c r="M107" s="141" t="s">
        <v>3</v>
      </c>
      <c r="N107" s="142" t="s">
        <v>44</v>
      </c>
      <c r="O107" s="143">
        <v>0</v>
      </c>
      <c r="P107" s="143">
        <f>O107*H107</f>
        <v>0</v>
      </c>
      <c r="Q107" s="143">
        <v>0</v>
      </c>
      <c r="R107" s="143">
        <f>Q107*H107</f>
        <v>0</v>
      </c>
      <c r="S107" s="143">
        <v>0</v>
      </c>
      <c r="T107" s="144">
        <f>S107*H107</f>
        <v>0</v>
      </c>
      <c r="U107" s="29"/>
      <c r="V107" s="29"/>
      <c r="W107" s="29"/>
      <c r="X107" s="29"/>
      <c r="Y107" s="29"/>
      <c r="Z107" s="29"/>
      <c r="AA107" s="29"/>
      <c r="AB107" s="29"/>
      <c r="AC107" s="29"/>
      <c r="AD107" s="29"/>
      <c r="AE107" s="29"/>
      <c r="AR107" s="145" t="s">
        <v>163</v>
      </c>
      <c r="AT107" s="145" t="s">
        <v>135</v>
      </c>
      <c r="AU107" s="145" t="s">
        <v>83</v>
      </c>
      <c r="AY107" s="17" t="s">
        <v>132</v>
      </c>
      <c r="BE107" s="146">
        <f>IF(N107="základní",J107,0)</f>
        <v>0</v>
      </c>
      <c r="BF107" s="146">
        <f>IF(N107="snížená",J107,0)</f>
        <v>0</v>
      </c>
      <c r="BG107" s="146">
        <f>IF(N107="zákl. přenesená",J107,0)</f>
        <v>0</v>
      </c>
      <c r="BH107" s="146">
        <f>IF(N107="sníž. přenesená",J107,0)</f>
        <v>0</v>
      </c>
      <c r="BI107" s="146">
        <f>IF(N107="nulová",J107,0)</f>
        <v>0</v>
      </c>
      <c r="BJ107" s="17" t="s">
        <v>81</v>
      </c>
      <c r="BK107" s="146">
        <f>ROUND(I107*H107,2)</f>
        <v>0</v>
      </c>
      <c r="BL107" s="17" t="s">
        <v>163</v>
      </c>
      <c r="BM107" s="145" t="s">
        <v>163</v>
      </c>
    </row>
    <row r="108" spans="1:65" s="2" customFormat="1" ht="11.25">
      <c r="A108" s="29"/>
      <c r="B108" s="30"/>
      <c r="C108" s="29"/>
      <c r="D108" s="147" t="s">
        <v>142</v>
      </c>
      <c r="E108" s="29"/>
      <c r="F108" s="148" t="s">
        <v>504</v>
      </c>
      <c r="G108" s="29"/>
      <c r="H108" s="29"/>
      <c r="I108" s="29"/>
      <c r="J108" s="29"/>
      <c r="K108" s="29"/>
      <c r="L108" s="30"/>
      <c r="M108" s="149"/>
      <c r="N108" s="150"/>
      <c r="O108" s="50"/>
      <c r="P108" s="50"/>
      <c r="Q108" s="50"/>
      <c r="R108" s="50"/>
      <c r="S108" s="50"/>
      <c r="T108" s="51"/>
      <c r="U108" s="29"/>
      <c r="V108" s="29"/>
      <c r="W108" s="29"/>
      <c r="X108" s="29"/>
      <c r="Y108" s="29"/>
      <c r="Z108" s="29"/>
      <c r="AA108" s="29"/>
      <c r="AB108" s="29"/>
      <c r="AC108" s="29"/>
      <c r="AD108" s="29"/>
      <c r="AE108" s="29"/>
      <c r="AT108" s="17" t="s">
        <v>142</v>
      </c>
      <c r="AU108" s="17" t="s">
        <v>83</v>
      </c>
    </row>
    <row r="109" spans="1:65" s="2" customFormat="1" ht="16.5" customHeight="1">
      <c r="A109" s="29"/>
      <c r="B109" s="134"/>
      <c r="C109" s="135" t="s">
        <v>133</v>
      </c>
      <c r="D109" s="135" t="s">
        <v>135</v>
      </c>
      <c r="E109" s="136" t="s">
        <v>505</v>
      </c>
      <c r="F109" s="137" t="s">
        <v>506</v>
      </c>
      <c r="G109" s="138" t="s">
        <v>378</v>
      </c>
      <c r="H109" s="139">
        <v>7</v>
      </c>
      <c r="I109" s="231"/>
      <c r="J109" s="140">
        <f>ROUND(I109*H109,2)</f>
        <v>0</v>
      </c>
      <c r="K109" s="137" t="s">
        <v>3</v>
      </c>
      <c r="L109" s="30"/>
      <c r="M109" s="141" t="s">
        <v>3</v>
      </c>
      <c r="N109" s="142" t="s">
        <v>44</v>
      </c>
      <c r="O109" s="143">
        <v>0</v>
      </c>
      <c r="P109" s="143">
        <f>O109*H109</f>
        <v>0</v>
      </c>
      <c r="Q109" s="143">
        <v>0</v>
      </c>
      <c r="R109" s="143">
        <f>Q109*H109</f>
        <v>0</v>
      </c>
      <c r="S109" s="143">
        <v>0</v>
      </c>
      <c r="T109" s="144">
        <f>S109*H109</f>
        <v>0</v>
      </c>
      <c r="U109" s="29"/>
      <c r="V109" s="29"/>
      <c r="W109" s="29"/>
      <c r="X109" s="29"/>
      <c r="Y109" s="29"/>
      <c r="Z109" s="29"/>
      <c r="AA109" s="29"/>
      <c r="AB109" s="29"/>
      <c r="AC109" s="29"/>
      <c r="AD109" s="29"/>
      <c r="AE109" s="29"/>
      <c r="AR109" s="145" t="s">
        <v>163</v>
      </c>
      <c r="AT109" s="145" t="s">
        <v>135</v>
      </c>
      <c r="AU109" s="145" t="s">
        <v>83</v>
      </c>
      <c r="AY109" s="17" t="s">
        <v>132</v>
      </c>
      <c r="BE109" s="146">
        <f>IF(N109="základní",J109,0)</f>
        <v>0</v>
      </c>
      <c r="BF109" s="146">
        <f>IF(N109="snížená",J109,0)</f>
        <v>0</v>
      </c>
      <c r="BG109" s="146">
        <f>IF(N109="zákl. přenesená",J109,0)</f>
        <v>0</v>
      </c>
      <c r="BH109" s="146">
        <f>IF(N109="sníž. přenesená",J109,0)</f>
        <v>0</v>
      </c>
      <c r="BI109" s="146">
        <f>IF(N109="nulová",J109,0)</f>
        <v>0</v>
      </c>
      <c r="BJ109" s="17" t="s">
        <v>81</v>
      </c>
      <c r="BK109" s="146">
        <f>ROUND(I109*H109,2)</f>
        <v>0</v>
      </c>
      <c r="BL109" s="17" t="s">
        <v>163</v>
      </c>
      <c r="BM109" s="145" t="s">
        <v>255</v>
      </c>
    </row>
    <row r="110" spans="1:65" s="2" customFormat="1" ht="11.25">
      <c r="A110" s="29"/>
      <c r="B110" s="30"/>
      <c r="C110" s="29"/>
      <c r="D110" s="147" t="s">
        <v>142</v>
      </c>
      <c r="E110" s="29"/>
      <c r="F110" s="148" t="s">
        <v>506</v>
      </c>
      <c r="G110" s="29"/>
      <c r="H110" s="29"/>
      <c r="I110" s="29"/>
      <c r="J110" s="29"/>
      <c r="K110" s="29"/>
      <c r="L110" s="30"/>
      <c r="M110" s="149"/>
      <c r="N110" s="150"/>
      <c r="O110" s="50"/>
      <c r="P110" s="50"/>
      <c r="Q110" s="50"/>
      <c r="R110" s="50"/>
      <c r="S110" s="50"/>
      <c r="T110" s="51"/>
      <c r="U110" s="29"/>
      <c r="V110" s="29"/>
      <c r="W110" s="29"/>
      <c r="X110" s="29"/>
      <c r="Y110" s="29"/>
      <c r="Z110" s="29"/>
      <c r="AA110" s="29"/>
      <c r="AB110" s="29"/>
      <c r="AC110" s="29"/>
      <c r="AD110" s="29"/>
      <c r="AE110" s="29"/>
      <c r="AT110" s="17" t="s">
        <v>142</v>
      </c>
      <c r="AU110" s="17" t="s">
        <v>83</v>
      </c>
    </row>
    <row r="111" spans="1:65" s="2" customFormat="1" ht="21.75" customHeight="1">
      <c r="A111" s="29"/>
      <c r="B111" s="134"/>
      <c r="C111" s="135" t="s">
        <v>219</v>
      </c>
      <c r="D111" s="135" t="s">
        <v>135</v>
      </c>
      <c r="E111" s="136" t="s">
        <v>507</v>
      </c>
      <c r="F111" s="137" t="s">
        <v>508</v>
      </c>
      <c r="G111" s="138" t="s">
        <v>378</v>
      </c>
      <c r="H111" s="139">
        <v>9</v>
      </c>
      <c r="I111" s="231"/>
      <c r="J111" s="140">
        <f>ROUND(I111*H111,2)</f>
        <v>0</v>
      </c>
      <c r="K111" s="137" t="s">
        <v>3</v>
      </c>
      <c r="L111" s="30"/>
      <c r="M111" s="141" t="s">
        <v>3</v>
      </c>
      <c r="N111" s="142" t="s">
        <v>44</v>
      </c>
      <c r="O111" s="143">
        <v>0</v>
      </c>
      <c r="P111" s="143">
        <f>O111*H111</f>
        <v>0</v>
      </c>
      <c r="Q111" s="143">
        <v>0</v>
      </c>
      <c r="R111" s="143">
        <f>Q111*H111</f>
        <v>0</v>
      </c>
      <c r="S111" s="143">
        <v>0</v>
      </c>
      <c r="T111" s="144">
        <f>S111*H111</f>
        <v>0</v>
      </c>
      <c r="U111" s="29"/>
      <c r="V111" s="29"/>
      <c r="W111" s="29"/>
      <c r="X111" s="29"/>
      <c r="Y111" s="29"/>
      <c r="Z111" s="29"/>
      <c r="AA111" s="29"/>
      <c r="AB111" s="29"/>
      <c r="AC111" s="29"/>
      <c r="AD111" s="29"/>
      <c r="AE111" s="29"/>
      <c r="AR111" s="145" t="s">
        <v>163</v>
      </c>
      <c r="AT111" s="145" t="s">
        <v>135</v>
      </c>
      <c r="AU111" s="145" t="s">
        <v>83</v>
      </c>
      <c r="AY111" s="17" t="s">
        <v>132</v>
      </c>
      <c r="BE111" s="146">
        <f>IF(N111="základní",J111,0)</f>
        <v>0</v>
      </c>
      <c r="BF111" s="146">
        <f>IF(N111="snížená",J111,0)</f>
        <v>0</v>
      </c>
      <c r="BG111" s="146">
        <f>IF(N111="zákl. přenesená",J111,0)</f>
        <v>0</v>
      </c>
      <c r="BH111" s="146">
        <f>IF(N111="sníž. přenesená",J111,0)</f>
        <v>0</v>
      </c>
      <c r="BI111" s="146">
        <f>IF(N111="nulová",J111,0)</f>
        <v>0</v>
      </c>
      <c r="BJ111" s="17" t="s">
        <v>81</v>
      </c>
      <c r="BK111" s="146">
        <f>ROUND(I111*H111,2)</f>
        <v>0</v>
      </c>
      <c r="BL111" s="17" t="s">
        <v>163</v>
      </c>
      <c r="BM111" s="145" t="s">
        <v>265</v>
      </c>
    </row>
    <row r="112" spans="1:65" s="2" customFormat="1" ht="11.25">
      <c r="A112" s="29"/>
      <c r="B112" s="30"/>
      <c r="C112" s="29"/>
      <c r="D112" s="147" t="s">
        <v>142</v>
      </c>
      <c r="E112" s="29"/>
      <c r="F112" s="148" t="s">
        <v>508</v>
      </c>
      <c r="G112" s="29"/>
      <c r="H112" s="29"/>
      <c r="I112" s="29"/>
      <c r="J112" s="29"/>
      <c r="K112" s="29"/>
      <c r="L112" s="30"/>
      <c r="M112" s="149"/>
      <c r="N112" s="150"/>
      <c r="O112" s="50"/>
      <c r="P112" s="50"/>
      <c r="Q112" s="50"/>
      <c r="R112" s="50"/>
      <c r="S112" s="50"/>
      <c r="T112" s="51"/>
      <c r="U112" s="29"/>
      <c r="V112" s="29"/>
      <c r="W112" s="29"/>
      <c r="X112" s="29"/>
      <c r="Y112" s="29"/>
      <c r="Z112" s="29"/>
      <c r="AA112" s="29"/>
      <c r="AB112" s="29"/>
      <c r="AC112" s="29"/>
      <c r="AD112" s="29"/>
      <c r="AE112" s="29"/>
      <c r="AT112" s="17" t="s">
        <v>142</v>
      </c>
      <c r="AU112" s="17" t="s">
        <v>83</v>
      </c>
    </row>
    <row r="113" spans="1:65" s="2" customFormat="1" ht="21.75" customHeight="1">
      <c r="A113" s="29"/>
      <c r="B113" s="134"/>
      <c r="C113" s="135" t="s">
        <v>226</v>
      </c>
      <c r="D113" s="135" t="s">
        <v>135</v>
      </c>
      <c r="E113" s="136" t="s">
        <v>509</v>
      </c>
      <c r="F113" s="137" t="s">
        <v>510</v>
      </c>
      <c r="G113" s="138" t="s">
        <v>378</v>
      </c>
      <c r="H113" s="139">
        <v>3.5</v>
      </c>
      <c r="I113" s="231"/>
      <c r="J113" s="140">
        <f>ROUND(I113*H113,2)</f>
        <v>0</v>
      </c>
      <c r="K113" s="137" t="s">
        <v>3</v>
      </c>
      <c r="L113" s="30"/>
      <c r="M113" s="141" t="s">
        <v>3</v>
      </c>
      <c r="N113" s="142" t="s">
        <v>44</v>
      </c>
      <c r="O113" s="143">
        <v>0</v>
      </c>
      <c r="P113" s="143">
        <f>O113*H113</f>
        <v>0</v>
      </c>
      <c r="Q113" s="143">
        <v>0</v>
      </c>
      <c r="R113" s="143">
        <f>Q113*H113</f>
        <v>0</v>
      </c>
      <c r="S113" s="143">
        <v>0</v>
      </c>
      <c r="T113" s="144">
        <f>S113*H113</f>
        <v>0</v>
      </c>
      <c r="U113" s="29"/>
      <c r="V113" s="29"/>
      <c r="W113" s="29"/>
      <c r="X113" s="29"/>
      <c r="Y113" s="29"/>
      <c r="Z113" s="29"/>
      <c r="AA113" s="29"/>
      <c r="AB113" s="29"/>
      <c r="AC113" s="29"/>
      <c r="AD113" s="29"/>
      <c r="AE113" s="29"/>
      <c r="AR113" s="145" t="s">
        <v>163</v>
      </c>
      <c r="AT113" s="145" t="s">
        <v>135</v>
      </c>
      <c r="AU113" s="145" t="s">
        <v>83</v>
      </c>
      <c r="AY113" s="17" t="s">
        <v>132</v>
      </c>
      <c r="BE113" s="146">
        <f>IF(N113="základní",J113,0)</f>
        <v>0</v>
      </c>
      <c r="BF113" s="146">
        <f>IF(N113="snížená",J113,0)</f>
        <v>0</v>
      </c>
      <c r="BG113" s="146">
        <f>IF(N113="zákl. přenesená",J113,0)</f>
        <v>0</v>
      </c>
      <c r="BH113" s="146">
        <f>IF(N113="sníž. přenesená",J113,0)</f>
        <v>0</v>
      </c>
      <c r="BI113" s="146">
        <f>IF(N113="nulová",J113,0)</f>
        <v>0</v>
      </c>
      <c r="BJ113" s="17" t="s">
        <v>81</v>
      </c>
      <c r="BK113" s="146">
        <f>ROUND(I113*H113,2)</f>
        <v>0</v>
      </c>
      <c r="BL113" s="17" t="s">
        <v>163</v>
      </c>
      <c r="BM113" s="145" t="s">
        <v>277</v>
      </c>
    </row>
    <row r="114" spans="1:65" s="2" customFormat="1" ht="11.25">
      <c r="A114" s="29"/>
      <c r="B114" s="30"/>
      <c r="C114" s="29"/>
      <c r="D114" s="147" t="s">
        <v>142</v>
      </c>
      <c r="E114" s="29"/>
      <c r="F114" s="148" t="s">
        <v>510</v>
      </c>
      <c r="G114" s="29"/>
      <c r="H114" s="29"/>
      <c r="I114" s="29"/>
      <c r="J114" s="29"/>
      <c r="K114" s="29"/>
      <c r="L114" s="30"/>
      <c r="M114" s="149"/>
      <c r="N114" s="150"/>
      <c r="O114" s="50"/>
      <c r="P114" s="50"/>
      <c r="Q114" s="50"/>
      <c r="R114" s="50"/>
      <c r="S114" s="50"/>
      <c r="T114" s="51"/>
      <c r="U114" s="29"/>
      <c r="V114" s="29"/>
      <c r="W114" s="29"/>
      <c r="X114" s="29"/>
      <c r="Y114" s="29"/>
      <c r="Z114" s="29"/>
      <c r="AA114" s="29"/>
      <c r="AB114" s="29"/>
      <c r="AC114" s="29"/>
      <c r="AD114" s="29"/>
      <c r="AE114" s="29"/>
      <c r="AT114" s="17" t="s">
        <v>142</v>
      </c>
      <c r="AU114" s="17" t="s">
        <v>83</v>
      </c>
    </row>
    <row r="115" spans="1:65" s="2" customFormat="1" ht="21.75" customHeight="1">
      <c r="A115" s="29"/>
      <c r="B115" s="134"/>
      <c r="C115" s="135" t="s">
        <v>232</v>
      </c>
      <c r="D115" s="135" t="s">
        <v>135</v>
      </c>
      <c r="E115" s="136" t="s">
        <v>511</v>
      </c>
      <c r="F115" s="137" t="s">
        <v>512</v>
      </c>
      <c r="G115" s="138" t="s">
        <v>378</v>
      </c>
      <c r="H115" s="139">
        <v>9</v>
      </c>
      <c r="I115" s="231"/>
      <c r="J115" s="140">
        <f>ROUND(I115*H115,2)</f>
        <v>0</v>
      </c>
      <c r="K115" s="137" t="s">
        <v>3</v>
      </c>
      <c r="L115" s="30"/>
      <c r="M115" s="141" t="s">
        <v>3</v>
      </c>
      <c r="N115" s="142" t="s">
        <v>44</v>
      </c>
      <c r="O115" s="143">
        <v>0</v>
      </c>
      <c r="P115" s="143">
        <f>O115*H115</f>
        <v>0</v>
      </c>
      <c r="Q115" s="143">
        <v>0</v>
      </c>
      <c r="R115" s="143">
        <f>Q115*H115</f>
        <v>0</v>
      </c>
      <c r="S115" s="143">
        <v>0</v>
      </c>
      <c r="T115" s="144">
        <f>S115*H115</f>
        <v>0</v>
      </c>
      <c r="U115" s="29"/>
      <c r="V115" s="29"/>
      <c r="W115" s="29"/>
      <c r="X115" s="29"/>
      <c r="Y115" s="29"/>
      <c r="Z115" s="29"/>
      <c r="AA115" s="29"/>
      <c r="AB115" s="29"/>
      <c r="AC115" s="29"/>
      <c r="AD115" s="29"/>
      <c r="AE115" s="29"/>
      <c r="AR115" s="145" t="s">
        <v>163</v>
      </c>
      <c r="AT115" s="145" t="s">
        <v>135</v>
      </c>
      <c r="AU115" s="145" t="s">
        <v>83</v>
      </c>
      <c r="AY115" s="17" t="s">
        <v>132</v>
      </c>
      <c r="BE115" s="146">
        <f>IF(N115="základní",J115,0)</f>
        <v>0</v>
      </c>
      <c r="BF115" s="146">
        <f>IF(N115="snížená",J115,0)</f>
        <v>0</v>
      </c>
      <c r="BG115" s="146">
        <f>IF(N115="zákl. přenesená",J115,0)</f>
        <v>0</v>
      </c>
      <c r="BH115" s="146">
        <f>IF(N115="sníž. přenesená",J115,0)</f>
        <v>0</v>
      </c>
      <c r="BI115" s="146">
        <f>IF(N115="nulová",J115,0)</f>
        <v>0</v>
      </c>
      <c r="BJ115" s="17" t="s">
        <v>81</v>
      </c>
      <c r="BK115" s="146">
        <f>ROUND(I115*H115,2)</f>
        <v>0</v>
      </c>
      <c r="BL115" s="17" t="s">
        <v>163</v>
      </c>
      <c r="BM115" s="145" t="s">
        <v>285</v>
      </c>
    </row>
    <row r="116" spans="1:65" s="2" customFormat="1" ht="11.25">
      <c r="A116" s="29"/>
      <c r="B116" s="30"/>
      <c r="C116" s="29"/>
      <c r="D116" s="147" t="s">
        <v>142</v>
      </c>
      <c r="E116" s="29"/>
      <c r="F116" s="148" t="s">
        <v>512</v>
      </c>
      <c r="G116" s="29"/>
      <c r="H116" s="29"/>
      <c r="I116" s="29"/>
      <c r="J116" s="29"/>
      <c r="K116" s="29"/>
      <c r="L116" s="30"/>
      <c r="M116" s="149"/>
      <c r="N116" s="150"/>
      <c r="O116" s="50"/>
      <c r="P116" s="50"/>
      <c r="Q116" s="50"/>
      <c r="R116" s="50"/>
      <c r="S116" s="50"/>
      <c r="T116" s="51"/>
      <c r="U116" s="29"/>
      <c r="V116" s="29"/>
      <c r="W116" s="29"/>
      <c r="X116" s="29"/>
      <c r="Y116" s="29"/>
      <c r="Z116" s="29"/>
      <c r="AA116" s="29"/>
      <c r="AB116" s="29"/>
      <c r="AC116" s="29"/>
      <c r="AD116" s="29"/>
      <c r="AE116" s="29"/>
      <c r="AT116" s="17" t="s">
        <v>142</v>
      </c>
      <c r="AU116" s="17" t="s">
        <v>83</v>
      </c>
    </row>
    <row r="117" spans="1:65" s="2" customFormat="1" ht="21.75" customHeight="1">
      <c r="A117" s="29"/>
      <c r="B117" s="134"/>
      <c r="C117" s="135" t="s">
        <v>236</v>
      </c>
      <c r="D117" s="135" t="s">
        <v>135</v>
      </c>
      <c r="E117" s="136" t="s">
        <v>509</v>
      </c>
      <c r="F117" s="137" t="s">
        <v>510</v>
      </c>
      <c r="G117" s="138" t="s">
        <v>378</v>
      </c>
      <c r="H117" s="139">
        <v>3.5</v>
      </c>
      <c r="I117" s="231"/>
      <c r="J117" s="140">
        <f>ROUND(I117*H117,2)</f>
        <v>0</v>
      </c>
      <c r="K117" s="137" t="s">
        <v>3</v>
      </c>
      <c r="L117" s="30"/>
      <c r="M117" s="141" t="s">
        <v>3</v>
      </c>
      <c r="N117" s="142" t="s">
        <v>44</v>
      </c>
      <c r="O117" s="143">
        <v>0</v>
      </c>
      <c r="P117" s="143">
        <f>O117*H117</f>
        <v>0</v>
      </c>
      <c r="Q117" s="143">
        <v>0</v>
      </c>
      <c r="R117" s="143">
        <f>Q117*H117</f>
        <v>0</v>
      </c>
      <c r="S117" s="143">
        <v>0</v>
      </c>
      <c r="T117" s="144">
        <f>S117*H117</f>
        <v>0</v>
      </c>
      <c r="U117" s="29"/>
      <c r="V117" s="29"/>
      <c r="W117" s="29"/>
      <c r="X117" s="29"/>
      <c r="Y117" s="29"/>
      <c r="Z117" s="29"/>
      <c r="AA117" s="29"/>
      <c r="AB117" s="29"/>
      <c r="AC117" s="29"/>
      <c r="AD117" s="29"/>
      <c r="AE117" s="29"/>
      <c r="AR117" s="145" t="s">
        <v>163</v>
      </c>
      <c r="AT117" s="145" t="s">
        <v>135</v>
      </c>
      <c r="AU117" s="145" t="s">
        <v>83</v>
      </c>
      <c r="AY117" s="17" t="s">
        <v>132</v>
      </c>
      <c r="BE117" s="146">
        <f>IF(N117="základní",J117,0)</f>
        <v>0</v>
      </c>
      <c r="BF117" s="146">
        <f>IF(N117="snížená",J117,0)</f>
        <v>0</v>
      </c>
      <c r="BG117" s="146">
        <f>IF(N117="zákl. přenesená",J117,0)</f>
        <v>0</v>
      </c>
      <c r="BH117" s="146">
        <f>IF(N117="sníž. přenesená",J117,0)</f>
        <v>0</v>
      </c>
      <c r="BI117" s="146">
        <f>IF(N117="nulová",J117,0)</f>
        <v>0</v>
      </c>
      <c r="BJ117" s="17" t="s">
        <v>81</v>
      </c>
      <c r="BK117" s="146">
        <f>ROUND(I117*H117,2)</f>
        <v>0</v>
      </c>
      <c r="BL117" s="17" t="s">
        <v>163</v>
      </c>
      <c r="BM117" s="145" t="s">
        <v>295</v>
      </c>
    </row>
    <row r="118" spans="1:65" s="2" customFormat="1" ht="11.25">
      <c r="A118" s="29"/>
      <c r="B118" s="30"/>
      <c r="C118" s="29"/>
      <c r="D118" s="147" t="s">
        <v>142</v>
      </c>
      <c r="E118" s="29"/>
      <c r="F118" s="148" t="s">
        <v>510</v>
      </c>
      <c r="G118" s="29"/>
      <c r="H118" s="29"/>
      <c r="I118" s="29"/>
      <c r="J118" s="29"/>
      <c r="K118" s="29"/>
      <c r="L118" s="30"/>
      <c r="M118" s="149"/>
      <c r="N118" s="150"/>
      <c r="O118" s="50"/>
      <c r="P118" s="50"/>
      <c r="Q118" s="50"/>
      <c r="R118" s="50"/>
      <c r="S118" s="50"/>
      <c r="T118" s="51"/>
      <c r="U118" s="29"/>
      <c r="V118" s="29"/>
      <c r="W118" s="29"/>
      <c r="X118" s="29"/>
      <c r="Y118" s="29"/>
      <c r="Z118" s="29"/>
      <c r="AA118" s="29"/>
      <c r="AB118" s="29"/>
      <c r="AC118" s="29"/>
      <c r="AD118" s="29"/>
      <c r="AE118" s="29"/>
      <c r="AT118" s="17" t="s">
        <v>142</v>
      </c>
      <c r="AU118" s="17" t="s">
        <v>83</v>
      </c>
    </row>
    <row r="119" spans="1:65" s="2" customFormat="1" ht="16.5" customHeight="1">
      <c r="A119" s="29"/>
      <c r="B119" s="134"/>
      <c r="C119" s="135" t="s">
        <v>240</v>
      </c>
      <c r="D119" s="135" t="s">
        <v>135</v>
      </c>
      <c r="E119" s="136" t="s">
        <v>513</v>
      </c>
      <c r="F119" s="137" t="s">
        <v>514</v>
      </c>
      <c r="G119" s="138" t="s">
        <v>177</v>
      </c>
      <c r="H119" s="139">
        <v>2</v>
      </c>
      <c r="I119" s="231"/>
      <c r="J119" s="140">
        <f>ROUND(I119*H119,2)</f>
        <v>0</v>
      </c>
      <c r="K119" s="137" t="s">
        <v>3</v>
      </c>
      <c r="L119" s="30"/>
      <c r="M119" s="141" t="s">
        <v>3</v>
      </c>
      <c r="N119" s="142" t="s">
        <v>44</v>
      </c>
      <c r="O119" s="143">
        <v>0</v>
      </c>
      <c r="P119" s="143">
        <f>O119*H119</f>
        <v>0</v>
      </c>
      <c r="Q119" s="143">
        <v>0</v>
      </c>
      <c r="R119" s="143">
        <f>Q119*H119</f>
        <v>0</v>
      </c>
      <c r="S119" s="143">
        <v>0</v>
      </c>
      <c r="T119" s="144">
        <f>S119*H119</f>
        <v>0</v>
      </c>
      <c r="U119" s="29"/>
      <c r="V119" s="29"/>
      <c r="W119" s="29"/>
      <c r="X119" s="29"/>
      <c r="Y119" s="29"/>
      <c r="Z119" s="29"/>
      <c r="AA119" s="29"/>
      <c r="AB119" s="29"/>
      <c r="AC119" s="29"/>
      <c r="AD119" s="29"/>
      <c r="AE119" s="29"/>
      <c r="AR119" s="145" t="s">
        <v>163</v>
      </c>
      <c r="AT119" s="145" t="s">
        <v>135</v>
      </c>
      <c r="AU119" s="145" t="s">
        <v>83</v>
      </c>
      <c r="AY119" s="17" t="s">
        <v>132</v>
      </c>
      <c r="BE119" s="146">
        <f>IF(N119="základní",J119,0)</f>
        <v>0</v>
      </c>
      <c r="BF119" s="146">
        <f>IF(N119="snížená",J119,0)</f>
        <v>0</v>
      </c>
      <c r="BG119" s="146">
        <f>IF(N119="zákl. přenesená",J119,0)</f>
        <v>0</v>
      </c>
      <c r="BH119" s="146">
        <f>IF(N119="sníž. přenesená",J119,0)</f>
        <v>0</v>
      </c>
      <c r="BI119" s="146">
        <f>IF(N119="nulová",J119,0)</f>
        <v>0</v>
      </c>
      <c r="BJ119" s="17" t="s">
        <v>81</v>
      </c>
      <c r="BK119" s="146">
        <f>ROUND(I119*H119,2)</f>
        <v>0</v>
      </c>
      <c r="BL119" s="17" t="s">
        <v>163</v>
      </c>
      <c r="BM119" s="145" t="s">
        <v>309</v>
      </c>
    </row>
    <row r="120" spans="1:65" s="2" customFormat="1" ht="11.25">
      <c r="A120" s="29"/>
      <c r="B120" s="30"/>
      <c r="C120" s="29"/>
      <c r="D120" s="147" t="s">
        <v>142</v>
      </c>
      <c r="E120" s="29"/>
      <c r="F120" s="148" t="s">
        <v>514</v>
      </c>
      <c r="G120" s="29"/>
      <c r="H120" s="29"/>
      <c r="I120" s="29"/>
      <c r="J120" s="29"/>
      <c r="K120" s="29"/>
      <c r="L120" s="30"/>
      <c r="M120" s="149"/>
      <c r="N120" s="150"/>
      <c r="O120" s="50"/>
      <c r="P120" s="50"/>
      <c r="Q120" s="50"/>
      <c r="R120" s="50"/>
      <c r="S120" s="50"/>
      <c r="T120" s="51"/>
      <c r="U120" s="29"/>
      <c r="V120" s="29"/>
      <c r="W120" s="29"/>
      <c r="X120" s="29"/>
      <c r="Y120" s="29"/>
      <c r="Z120" s="29"/>
      <c r="AA120" s="29"/>
      <c r="AB120" s="29"/>
      <c r="AC120" s="29"/>
      <c r="AD120" s="29"/>
      <c r="AE120" s="29"/>
      <c r="AT120" s="17" t="s">
        <v>142</v>
      </c>
      <c r="AU120" s="17" t="s">
        <v>83</v>
      </c>
    </row>
    <row r="121" spans="1:65" s="2" customFormat="1" ht="16.5" customHeight="1">
      <c r="A121" s="29"/>
      <c r="B121" s="134"/>
      <c r="C121" s="135" t="s">
        <v>9</v>
      </c>
      <c r="D121" s="135" t="s">
        <v>135</v>
      </c>
      <c r="E121" s="136" t="s">
        <v>515</v>
      </c>
      <c r="F121" s="137" t="s">
        <v>516</v>
      </c>
      <c r="G121" s="138" t="s">
        <v>177</v>
      </c>
      <c r="H121" s="139">
        <v>4</v>
      </c>
      <c r="I121" s="231"/>
      <c r="J121" s="140">
        <f>ROUND(I121*H121,2)</f>
        <v>0</v>
      </c>
      <c r="K121" s="137" t="s">
        <v>3</v>
      </c>
      <c r="L121" s="30"/>
      <c r="M121" s="141" t="s">
        <v>3</v>
      </c>
      <c r="N121" s="142" t="s">
        <v>44</v>
      </c>
      <c r="O121" s="143">
        <v>0</v>
      </c>
      <c r="P121" s="143">
        <f>O121*H121</f>
        <v>0</v>
      </c>
      <c r="Q121" s="143">
        <v>0</v>
      </c>
      <c r="R121" s="143">
        <f>Q121*H121</f>
        <v>0</v>
      </c>
      <c r="S121" s="143">
        <v>0</v>
      </c>
      <c r="T121" s="144">
        <f>S121*H121</f>
        <v>0</v>
      </c>
      <c r="U121" s="29"/>
      <c r="V121" s="29"/>
      <c r="W121" s="29"/>
      <c r="X121" s="29"/>
      <c r="Y121" s="29"/>
      <c r="Z121" s="29"/>
      <c r="AA121" s="29"/>
      <c r="AB121" s="29"/>
      <c r="AC121" s="29"/>
      <c r="AD121" s="29"/>
      <c r="AE121" s="29"/>
      <c r="AR121" s="145" t="s">
        <v>163</v>
      </c>
      <c r="AT121" s="145" t="s">
        <v>135</v>
      </c>
      <c r="AU121" s="145" t="s">
        <v>83</v>
      </c>
      <c r="AY121" s="17" t="s">
        <v>132</v>
      </c>
      <c r="BE121" s="146">
        <f>IF(N121="základní",J121,0)</f>
        <v>0</v>
      </c>
      <c r="BF121" s="146">
        <f>IF(N121="snížená",J121,0)</f>
        <v>0</v>
      </c>
      <c r="BG121" s="146">
        <f>IF(N121="zákl. přenesená",J121,0)</f>
        <v>0</v>
      </c>
      <c r="BH121" s="146">
        <f>IF(N121="sníž. přenesená",J121,0)</f>
        <v>0</v>
      </c>
      <c r="BI121" s="146">
        <f>IF(N121="nulová",J121,0)</f>
        <v>0</v>
      </c>
      <c r="BJ121" s="17" t="s">
        <v>81</v>
      </c>
      <c r="BK121" s="146">
        <f>ROUND(I121*H121,2)</f>
        <v>0</v>
      </c>
      <c r="BL121" s="17" t="s">
        <v>163</v>
      </c>
      <c r="BM121" s="145" t="s">
        <v>322</v>
      </c>
    </row>
    <row r="122" spans="1:65" s="2" customFormat="1" ht="11.25">
      <c r="A122" s="29"/>
      <c r="B122" s="30"/>
      <c r="C122" s="29"/>
      <c r="D122" s="147" t="s">
        <v>142</v>
      </c>
      <c r="E122" s="29"/>
      <c r="F122" s="148" t="s">
        <v>517</v>
      </c>
      <c r="G122" s="29"/>
      <c r="H122" s="29"/>
      <c r="I122" s="29"/>
      <c r="J122" s="29"/>
      <c r="K122" s="29"/>
      <c r="L122" s="30"/>
      <c r="M122" s="149"/>
      <c r="N122" s="150"/>
      <c r="O122" s="50"/>
      <c r="P122" s="50"/>
      <c r="Q122" s="50"/>
      <c r="R122" s="50"/>
      <c r="S122" s="50"/>
      <c r="T122" s="51"/>
      <c r="U122" s="29"/>
      <c r="V122" s="29"/>
      <c r="W122" s="29"/>
      <c r="X122" s="29"/>
      <c r="Y122" s="29"/>
      <c r="Z122" s="29"/>
      <c r="AA122" s="29"/>
      <c r="AB122" s="29"/>
      <c r="AC122" s="29"/>
      <c r="AD122" s="29"/>
      <c r="AE122" s="29"/>
      <c r="AT122" s="17" t="s">
        <v>142</v>
      </c>
      <c r="AU122" s="17" t="s">
        <v>83</v>
      </c>
    </row>
    <row r="123" spans="1:65" s="2" customFormat="1" ht="16.5" customHeight="1">
      <c r="A123" s="29"/>
      <c r="B123" s="134"/>
      <c r="C123" s="135" t="s">
        <v>163</v>
      </c>
      <c r="D123" s="135" t="s">
        <v>135</v>
      </c>
      <c r="E123" s="136" t="s">
        <v>518</v>
      </c>
      <c r="F123" s="137" t="s">
        <v>519</v>
      </c>
      <c r="G123" s="138" t="s">
        <v>177</v>
      </c>
      <c r="H123" s="139">
        <v>2</v>
      </c>
      <c r="I123" s="231"/>
      <c r="J123" s="140">
        <f>ROUND(I123*H123,2)</f>
        <v>0</v>
      </c>
      <c r="K123" s="137" t="s">
        <v>3</v>
      </c>
      <c r="L123" s="30"/>
      <c r="M123" s="141" t="s">
        <v>3</v>
      </c>
      <c r="N123" s="142" t="s">
        <v>44</v>
      </c>
      <c r="O123" s="143">
        <v>0</v>
      </c>
      <c r="P123" s="143">
        <f>O123*H123</f>
        <v>0</v>
      </c>
      <c r="Q123" s="143">
        <v>0</v>
      </c>
      <c r="R123" s="143">
        <f>Q123*H123</f>
        <v>0</v>
      </c>
      <c r="S123" s="143">
        <v>0</v>
      </c>
      <c r="T123" s="144">
        <f>S123*H123</f>
        <v>0</v>
      </c>
      <c r="U123" s="29"/>
      <c r="V123" s="29"/>
      <c r="W123" s="29"/>
      <c r="X123" s="29"/>
      <c r="Y123" s="29"/>
      <c r="Z123" s="29"/>
      <c r="AA123" s="29"/>
      <c r="AB123" s="29"/>
      <c r="AC123" s="29"/>
      <c r="AD123" s="29"/>
      <c r="AE123" s="29"/>
      <c r="AR123" s="145" t="s">
        <v>163</v>
      </c>
      <c r="AT123" s="145" t="s">
        <v>135</v>
      </c>
      <c r="AU123" s="145" t="s">
        <v>83</v>
      </c>
      <c r="AY123" s="17" t="s">
        <v>132</v>
      </c>
      <c r="BE123" s="146">
        <f>IF(N123="základní",J123,0)</f>
        <v>0</v>
      </c>
      <c r="BF123" s="146">
        <f>IF(N123="snížená",J123,0)</f>
        <v>0</v>
      </c>
      <c r="BG123" s="146">
        <f>IF(N123="zákl. přenesená",J123,0)</f>
        <v>0</v>
      </c>
      <c r="BH123" s="146">
        <f>IF(N123="sníž. přenesená",J123,0)</f>
        <v>0</v>
      </c>
      <c r="BI123" s="146">
        <f>IF(N123="nulová",J123,0)</f>
        <v>0</v>
      </c>
      <c r="BJ123" s="17" t="s">
        <v>81</v>
      </c>
      <c r="BK123" s="146">
        <f>ROUND(I123*H123,2)</f>
        <v>0</v>
      </c>
      <c r="BL123" s="17" t="s">
        <v>163</v>
      </c>
      <c r="BM123" s="145" t="s">
        <v>223</v>
      </c>
    </row>
    <row r="124" spans="1:65" s="2" customFormat="1" ht="11.25">
      <c r="A124" s="29"/>
      <c r="B124" s="30"/>
      <c r="C124" s="29"/>
      <c r="D124" s="147" t="s">
        <v>142</v>
      </c>
      <c r="E124" s="29"/>
      <c r="F124" s="148" t="s">
        <v>519</v>
      </c>
      <c r="G124" s="29"/>
      <c r="H124" s="29"/>
      <c r="I124" s="29"/>
      <c r="J124" s="29"/>
      <c r="K124" s="29"/>
      <c r="L124" s="30"/>
      <c r="M124" s="149"/>
      <c r="N124" s="150"/>
      <c r="O124" s="50"/>
      <c r="P124" s="50"/>
      <c r="Q124" s="50"/>
      <c r="R124" s="50"/>
      <c r="S124" s="50"/>
      <c r="T124" s="51"/>
      <c r="U124" s="29"/>
      <c r="V124" s="29"/>
      <c r="W124" s="29"/>
      <c r="X124" s="29"/>
      <c r="Y124" s="29"/>
      <c r="Z124" s="29"/>
      <c r="AA124" s="29"/>
      <c r="AB124" s="29"/>
      <c r="AC124" s="29"/>
      <c r="AD124" s="29"/>
      <c r="AE124" s="29"/>
      <c r="AT124" s="17" t="s">
        <v>142</v>
      </c>
      <c r="AU124" s="17" t="s">
        <v>83</v>
      </c>
    </row>
    <row r="125" spans="1:65" s="2" customFormat="1" ht="16.5" customHeight="1">
      <c r="A125" s="29"/>
      <c r="B125" s="134"/>
      <c r="C125" s="135" t="s">
        <v>251</v>
      </c>
      <c r="D125" s="135" t="s">
        <v>135</v>
      </c>
      <c r="E125" s="136" t="s">
        <v>520</v>
      </c>
      <c r="F125" s="137" t="s">
        <v>521</v>
      </c>
      <c r="G125" s="138" t="s">
        <v>177</v>
      </c>
      <c r="H125" s="139">
        <v>1</v>
      </c>
      <c r="I125" s="231"/>
      <c r="J125" s="140">
        <f>ROUND(I125*H125,2)</f>
        <v>0</v>
      </c>
      <c r="K125" s="137" t="s">
        <v>3</v>
      </c>
      <c r="L125" s="30"/>
      <c r="M125" s="141" t="s">
        <v>3</v>
      </c>
      <c r="N125" s="142" t="s">
        <v>44</v>
      </c>
      <c r="O125" s="143">
        <v>0</v>
      </c>
      <c r="P125" s="143">
        <f>O125*H125</f>
        <v>0</v>
      </c>
      <c r="Q125" s="143">
        <v>0</v>
      </c>
      <c r="R125" s="143">
        <f>Q125*H125</f>
        <v>0</v>
      </c>
      <c r="S125" s="143">
        <v>0</v>
      </c>
      <c r="T125" s="144">
        <f>S125*H125</f>
        <v>0</v>
      </c>
      <c r="U125" s="29"/>
      <c r="V125" s="29"/>
      <c r="W125" s="29"/>
      <c r="X125" s="29"/>
      <c r="Y125" s="29"/>
      <c r="Z125" s="29"/>
      <c r="AA125" s="29"/>
      <c r="AB125" s="29"/>
      <c r="AC125" s="29"/>
      <c r="AD125" s="29"/>
      <c r="AE125" s="29"/>
      <c r="AR125" s="145" t="s">
        <v>163</v>
      </c>
      <c r="AT125" s="145" t="s">
        <v>135</v>
      </c>
      <c r="AU125" s="145" t="s">
        <v>83</v>
      </c>
      <c r="AY125" s="17" t="s">
        <v>132</v>
      </c>
      <c r="BE125" s="146">
        <f>IF(N125="základní",J125,0)</f>
        <v>0</v>
      </c>
      <c r="BF125" s="146">
        <f>IF(N125="snížená",J125,0)</f>
        <v>0</v>
      </c>
      <c r="BG125" s="146">
        <f>IF(N125="zákl. přenesená",J125,0)</f>
        <v>0</v>
      </c>
      <c r="BH125" s="146">
        <f>IF(N125="sníž. přenesená",J125,0)</f>
        <v>0</v>
      </c>
      <c r="BI125" s="146">
        <f>IF(N125="nulová",J125,0)</f>
        <v>0</v>
      </c>
      <c r="BJ125" s="17" t="s">
        <v>81</v>
      </c>
      <c r="BK125" s="146">
        <f>ROUND(I125*H125,2)</f>
        <v>0</v>
      </c>
      <c r="BL125" s="17" t="s">
        <v>163</v>
      </c>
      <c r="BM125" s="145" t="s">
        <v>345</v>
      </c>
    </row>
    <row r="126" spans="1:65" s="2" customFormat="1" ht="11.25">
      <c r="A126" s="29"/>
      <c r="B126" s="30"/>
      <c r="C126" s="29"/>
      <c r="D126" s="147" t="s">
        <v>142</v>
      </c>
      <c r="E126" s="29"/>
      <c r="F126" s="148" t="s">
        <v>522</v>
      </c>
      <c r="G126" s="29"/>
      <c r="H126" s="29"/>
      <c r="I126" s="29"/>
      <c r="J126" s="29"/>
      <c r="K126" s="29"/>
      <c r="L126" s="30"/>
      <c r="M126" s="149"/>
      <c r="N126" s="150"/>
      <c r="O126" s="50"/>
      <c r="P126" s="50"/>
      <c r="Q126" s="50"/>
      <c r="R126" s="50"/>
      <c r="S126" s="50"/>
      <c r="T126" s="51"/>
      <c r="U126" s="29"/>
      <c r="V126" s="29"/>
      <c r="W126" s="29"/>
      <c r="X126" s="29"/>
      <c r="Y126" s="29"/>
      <c r="Z126" s="29"/>
      <c r="AA126" s="29"/>
      <c r="AB126" s="29"/>
      <c r="AC126" s="29"/>
      <c r="AD126" s="29"/>
      <c r="AE126" s="29"/>
      <c r="AT126" s="17" t="s">
        <v>142</v>
      </c>
      <c r="AU126" s="17" t="s">
        <v>83</v>
      </c>
    </row>
    <row r="127" spans="1:65" s="2" customFormat="1" ht="16.5" customHeight="1">
      <c r="A127" s="29"/>
      <c r="B127" s="134"/>
      <c r="C127" s="135" t="s">
        <v>255</v>
      </c>
      <c r="D127" s="135" t="s">
        <v>135</v>
      </c>
      <c r="E127" s="136" t="s">
        <v>523</v>
      </c>
      <c r="F127" s="137" t="s">
        <v>524</v>
      </c>
      <c r="G127" s="138" t="s">
        <v>177</v>
      </c>
      <c r="H127" s="139">
        <v>1</v>
      </c>
      <c r="I127" s="231"/>
      <c r="J127" s="140">
        <f>ROUND(I127*H127,2)</f>
        <v>0</v>
      </c>
      <c r="K127" s="137" t="s">
        <v>3</v>
      </c>
      <c r="L127" s="30"/>
      <c r="M127" s="141" t="s">
        <v>3</v>
      </c>
      <c r="N127" s="142" t="s">
        <v>44</v>
      </c>
      <c r="O127" s="143">
        <v>0</v>
      </c>
      <c r="P127" s="143">
        <f>O127*H127</f>
        <v>0</v>
      </c>
      <c r="Q127" s="143">
        <v>0</v>
      </c>
      <c r="R127" s="143">
        <f>Q127*H127</f>
        <v>0</v>
      </c>
      <c r="S127" s="143">
        <v>0</v>
      </c>
      <c r="T127" s="144">
        <f>S127*H127</f>
        <v>0</v>
      </c>
      <c r="U127" s="29"/>
      <c r="V127" s="29"/>
      <c r="W127" s="29"/>
      <c r="X127" s="29"/>
      <c r="Y127" s="29"/>
      <c r="Z127" s="29"/>
      <c r="AA127" s="29"/>
      <c r="AB127" s="29"/>
      <c r="AC127" s="29"/>
      <c r="AD127" s="29"/>
      <c r="AE127" s="29"/>
      <c r="AR127" s="145" t="s">
        <v>163</v>
      </c>
      <c r="AT127" s="145" t="s">
        <v>135</v>
      </c>
      <c r="AU127" s="145" t="s">
        <v>83</v>
      </c>
      <c r="AY127" s="17" t="s">
        <v>132</v>
      </c>
      <c r="BE127" s="146">
        <f>IF(N127="základní",J127,0)</f>
        <v>0</v>
      </c>
      <c r="BF127" s="146">
        <f>IF(N127="snížená",J127,0)</f>
        <v>0</v>
      </c>
      <c r="BG127" s="146">
        <f>IF(N127="zákl. přenesená",J127,0)</f>
        <v>0</v>
      </c>
      <c r="BH127" s="146">
        <f>IF(N127="sníž. přenesená",J127,0)</f>
        <v>0</v>
      </c>
      <c r="BI127" s="146">
        <f>IF(N127="nulová",J127,0)</f>
        <v>0</v>
      </c>
      <c r="BJ127" s="17" t="s">
        <v>81</v>
      </c>
      <c r="BK127" s="146">
        <f>ROUND(I127*H127,2)</f>
        <v>0</v>
      </c>
      <c r="BL127" s="17" t="s">
        <v>163</v>
      </c>
      <c r="BM127" s="145" t="s">
        <v>357</v>
      </c>
    </row>
    <row r="128" spans="1:65" s="2" customFormat="1" ht="11.25">
      <c r="A128" s="29"/>
      <c r="B128" s="30"/>
      <c r="C128" s="29"/>
      <c r="D128" s="147" t="s">
        <v>142</v>
      </c>
      <c r="E128" s="29"/>
      <c r="F128" s="148" t="s">
        <v>525</v>
      </c>
      <c r="G128" s="29"/>
      <c r="H128" s="29"/>
      <c r="I128" s="29"/>
      <c r="J128" s="29"/>
      <c r="K128" s="29"/>
      <c r="L128" s="30"/>
      <c r="M128" s="149"/>
      <c r="N128" s="150"/>
      <c r="O128" s="50"/>
      <c r="P128" s="50"/>
      <c r="Q128" s="50"/>
      <c r="R128" s="50"/>
      <c r="S128" s="50"/>
      <c r="T128" s="51"/>
      <c r="U128" s="29"/>
      <c r="V128" s="29"/>
      <c r="W128" s="29"/>
      <c r="X128" s="29"/>
      <c r="Y128" s="29"/>
      <c r="Z128" s="29"/>
      <c r="AA128" s="29"/>
      <c r="AB128" s="29"/>
      <c r="AC128" s="29"/>
      <c r="AD128" s="29"/>
      <c r="AE128" s="29"/>
      <c r="AT128" s="17" t="s">
        <v>142</v>
      </c>
      <c r="AU128" s="17" t="s">
        <v>83</v>
      </c>
    </row>
    <row r="129" spans="1:65" s="2" customFormat="1" ht="16.5" customHeight="1">
      <c r="A129" s="29"/>
      <c r="B129" s="134"/>
      <c r="C129" s="135" t="s">
        <v>259</v>
      </c>
      <c r="D129" s="135" t="s">
        <v>135</v>
      </c>
      <c r="E129" s="136" t="s">
        <v>526</v>
      </c>
      <c r="F129" s="137" t="s">
        <v>527</v>
      </c>
      <c r="G129" s="138" t="s">
        <v>177</v>
      </c>
      <c r="H129" s="139">
        <v>2</v>
      </c>
      <c r="I129" s="231"/>
      <c r="J129" s="140">
        <f>ROUND(I129*H129,2)</f>
        <v>0</v>
      </c>
      <c r="K129" s="137" t="s">
        <v>3</v>
      </c>
      <c r="L129" s="30"/>
      <c r="M129" s="141" t="s">
        <v>3</v>
      </c>
      <c r="N129" s="142" t="s">
        <v>44</v>
      </c>
      <c r="O129" s="143">
        <v>0</v>
      </c>
      <c r="P129" s="143">
        <f>O129*H129</f>
        <v>0</v>
      </c>
      <c r="Q129" s="143">
        <v>0</v>
      </c>
      <c r="R129" s="143">
        <f>Q129*H129</f>
        <v>0</v>
      </c>
      <c r="S129" s="143">
        <v>0</v>
      </c>
      <c r="T129" s="144">
        <f>S129*H129</f>
        <v>0</v>
      </c>
      <c r="U129" s="29"/>
      <c r="V129" s="29"/>
      <c r="W129" s="29"/>
      <c r="X129" s="29"/>
      <c r="Y129" s="29"/>
      <c r="Z129" s="29"/>
      <c r="AA129" s="29"/>
      <c r="AB129" s="29"/>
      <c r="AC129" s="29"/>
      <c r="AD129" s="29"/>
      <c r="AE129" s="29"/>
      <c r="AR129" s="145" t="s">
        <v>163</v>
      </c>
      <c r="AT129" s="145" t="s">
        <v>135</v>
      </c>
      <c r="AU129" s="145" t="s">
        <v>83</v>
      </c>
      <c r="AY129" s="17" t="s">
        <v>132</v>
      </c>
      <c r="BE129" s="146">
        <f>IF(N129="základní",J129,0)</f>
        <v>0</v>
      </c>
      <c r="BF129" s="146">
        <f>IF(N129="snížená",J129,0)</f>
        <v>0</v>
      </c>
      <c r="BG129" s="146">
        <f>IF(N129="zákl. přenesená",J129,0)</f>
        <v>0</v>
      </c>
      <c r="BH129" s="146">
        <f>IF(N129="sníž. přenesená",J129,0)</f>
        <v>0</v>
      </c>
      <c r="BI129" s="146">
        <f>IF(N129="nulová",J129,0)</f>
        <v>0</v>
      </c>
      <c r="BJ129" s="17" t="s">
        <v>81</v>
      </c>
      <c r="BK129" s="146">
        <f>ROUND(I129*H129,2)</f>
        <v>0</v>
      </c>
      <c r="BL129" s="17" t="s">
        <v>163</v>
      </c>
      <c r="BM129" s="145" t="s">
        <v>369</v>
      </c>
    </row>
    <row r="130" spans="1:65" s="2" customFormat="1" ht="11.25">
      <c r="A130" s="29"/>
      <c r="B130" s="30"/>
      <c r="C130" s="29"/>
      <c r="D130" s="147" t="s">
        <v>142</v>
      </c>
      <c r="E130" s="29"/>
      <c r="F130" s="148" t="s">
        <v>527</v>
      </c>
      <c r="G130" s="29"/>
      <c r="H130" s="29"/>
      <c r="I130" s="29"/>
      <c r="J130" s="29"/>
      <c r="K130" s="29"/>
      <c r="L130" s="30"/>
      <c r="M130" s="149"/>
      <c r="N130" s="150"/>
      <c r="O130" s="50"/>
      <c r="P130" s="50"/>
      <c r="Q130" s="50"/>
      <c r="R130" s="50"/>
      <c r="S130" s="50"/>
      <c r="T130" s="51"/>
      <c r="U130" s="29"/>
      <c r="V130" s="29"/>
      <c r="W130" s="29"/>
      <c r="X130" s="29"/>
      <c r="Y130" s="29"/>
      <c r="Z130" s="29"/>
      <c r="AA130" s="29"/>
      <c r="AB130" s="29"/>
      <c r="AC130" s="29"/>
      <c r="AD130" s="29"/>
      <c r="AE130" s="29"/>
      <c r="AT130" s="17" t="s">
        <v>142</v>
      </c>
      <c r="AU130" s="17" t="s">
        <v>83</v>
      </c>
    </row>
    <row r="131" spans="1:65" s="2" customFormat="1" ht="16.5" customHeight="1">
      <c r="A131" s="29"/>
      <c r="B131" s="134"/>
      <c r="C131" s="135" t="s">
        <v>265</v>
      </c>
      <c r="D131" s="135" t="s">
        <v>135</v>
      </c>
      <c r="E131" s="136" t="s">
        <v>528</v>
      </c>
      <c r="F131" s="137" t="s">
        <v>529</v>
      </c>
      <c r="G131" s="138" t="s">
        <v>378</v>
      </c>
      <c r="H131" s="139">
        <v>25</v>
      </c>
      <c r="I131" s="231"/>
      <c r="J131" s="140">
        <f>ROUND(I131*H131,2)</f>
        <v>0</v>
      </c>
      <c r="K131" s="137" t="s">
        <v>3</v>
      </c>
      <c r="L131" s="30"/>
      <c r="M131" s="141" t="s">
        <v>3</v>
      </c>
      <c r="N131" s="142" t="s">
        <v>44</v>
      </c>
      <c r="O131" s="143">
        <v>0</v>
      </c>
      <c r="P131" s="143">
        <f>O131*H131</f>
        <v>0</v>
      </c>
      <c r="Q131" s="143">
        <v>0</v>
      </c>
      <c r="R131" s="143">
        <f>Q131*H131</f>
        <v>0</v>
      </c>
      <c r="S131" s="143">
        <v>0</v>
      </c>
      <c r="T131" s="144">
        <f>S131*H131</f>
        <v>0</v>
      </c>
      <c r="U131" s="29"/>
      <c r="V131" s="29"/>
      <c r="W131" s="29"/>
      <c r="X131" s="29"/>
      <c r="Y131" s="29"/>
      <c r="Z131" s="29"/>
      <c r="AA131" s="29"/>
      <c r="AB131" s="29"/>
      <c r="AC131" s="29"/>
      <c r="AD131" s="29"/>
      <c r="AE131" s="29"/>
      <c r="AR131" s="145" t="s">
        <v>163</v>
      </c>
      <c r="AT131" s="145" t="s">
        <v>135</v>
      </c>
      <c r="AU131" s="145" t="s">
        <v>83</v>
      </c>
      <c r="AY131" s="17" t="s">
        <v>132</v>
      </c>
      <c r="BE131" s="146">
        <f>IF(N131="základní",J131,0)</f>
        <v>0</v>
      </c>
      <c r="BF131" s="146">
        <f>IF(N131="snížená",J131,0)</f>
        <v>0</v>
      </c>
      <c r="BG131" s="146">
        <f>IF(N131="zákl. přenesená",J131,0)</f>
        <v>0</v>
      </c>
      <c r="BH131" s="146">
        <f>IF(N131="sníž. přenesená",J131,0)</f>
        <v>0</v>
      </c>
      <c r="BI131" s="146">
        <f>IF(N131="nulová",J131,0)</f>
        <v>0</v>
      </c>
      <c r="BJ131" s="17" t="s">
        <v>81</v>
      </c>
      <c r="BK131" s="146">
        <f>ROUND(I131*H131,2)</f>
        <v>0</v>
      </c>
      <c r="BL131" s="17" t="s">
        <v>163</v>
      </c>
      <c r="BM131" s="145" t="s">
        <v>383</v>
      </c>
    </row>
    <row r="132" spans="1:65" s="2" customFormat="1" ht="11.25">
      <c r="A132" s="29"/>
      <c r="B132" s="30"/>
      <c r="C132" s="29"/>
      <c r="D132" s="147" t="s">
        <v>142</v>
      </c>
      <c r="E132" s="29"/>
      <c r="F132" s="148" t="s">
        <v>529</v>
      </c>
      <c r="G132" s="29"/>
      <c r="H132" s="29"/>
      <c r="I132" s="29"/>
      <c r="J132" s="29"/>
      <c r="K132" s="29"/>
      <c r="L132" s="30"/>
      <c r="M132" s="149"/>
      <c r="N132" s="150"/>
      <c r="O132" s="50"/>
      <c r="P132" s="50"/>
      <c r="Q132" s="50"/>
      <c r="R132" s="50"/>
      <c r="S132" s="50"/>
      <c r="T132" s="51"/>
      <c r="U132" s="29"/>
      <c r="V132" s="29"/>
      <c r="W132" s="29"/>
      <c r="X132" s="29"/>
      <c r="Y132" s="29"/>
      <c r="Z132" s="29"/>
      <c r="AA132" s="29"/>
      <c r="AB132" s="29"/>
      <c r="AC132" s="29"/>
      <c r="AD132" s="29"/>
      <c r="AE132" s="29"/>
      <c r="AT132" s="17" t="s">
        <v>142</v>
      </c>
      <c r="AU132" s="17" t="s">
        <v>83</v>
      </c>
    </row>
    <row r="133" spans="1:65" s="2" customFormat="1" ht="16.5" customHeight="1">
      <c r="A133" s="29"/>
      <c r="B133" s="134"/>
      <c r="C133" s="135" t="s">
        <v>8</v>
      </c>
      <c r="D133" s="135" t="s">
        <v>135</v>
      </c>
      <c r="E133" s="136" t="s">
        <v>530</v>
      </c>
      <c r="F133" s="137" t="s">
        <v>531</v>
      </c>
      <c r="G133" s="138" t="s">
        <v>378</v>
      </c>
      <c r="H133" s="139">
        <v>25</v>
      </c>
      <c r="I133" s="231"/>
      <c r="J133" s="140">
        <f>ROUND(I133*H133,2)</f>
        <v>0</v>
      </c>
      <c r="K133" s="137" t="s">
        <v>3</v>
      </c>
      <c r="L133" s="30"/>
      <c r="M133" s="141" t="s">
        <v>3</v>
      </c>
      <c r="N133" s="142" t="s">
        <v>44</v>
      </c>
      <c r="O133" s="143">
        <v>0</v>
      </c>
      <c r="P133" s="143">
        <f>O133*H133</f>
        <v>0</v>
      </c>
      <c r="Q133" s="143">
        <v>0</v>
      </c>
      <c r="R133" s="143">
        <f>Q133*H133</f>
        <v>0</v>
      </c>
      <c r="S133" s="143">
        <v>0</v>
      </c>
      <c r="T133" s="144">
        <f>S133*H133</f>
        <v>0</v>
      </c>
      <c r="U133" s="29"/>
      <c r="V133" s="29"/>
      <c r="W133" s="29"/>
      <c r="X133" s="29"/>
      <c r="Y133" s="29"/>
      <c r="Z133" s="29"/>
      <c r="AA133" s="29"/>
      <c r="AB133" s="29"/>
      <c r="AC133" s="29"/>
      <c r="AD133" s="29"/>
      <c r="AE133" s="29"/>
      <c r="AR133" s="145" t="s">
        <v>163</v>
      </c>
      <c r="AT133" s="145" t="s">
        <v>135</v>
      </c>
      <c r="AU133" s="145" t="s">
        <v>83</v>
      </c>
      <c r="AY133" s="17" t="s">
        <v>132</v>
      </c>
      <c r="BE133" s="146">
        <f>IF(N133="základní",J133,0)</f>
        <v>0</v>
      </c>
      <c r="BF133" s="146">
        <f>IF(N133="snížená",J133,0)</f>
        <v>0</v>
      </c>
      <c r="BG133" s="146">
        <f>IF(N133="zákl. přenesená",J133,0)</f>
        <v>0</v>
      </c>
      <c r="BH133" s="146">
        <f>IF(N133="sníž. přenesená",J133,0)</f>
        <v>0</v>
      </c>
      <c r="BI133" s="146">
        <f>IF(N133="nulová",J133,0)</f>
        <v>0</v>
      </c>
      <c r="BJ133" s="17" t="s">
        <v>81</v>
      </c>
      <c r="BK133" s="146">
        <f>ROUND(I133*H133,2)</f>
        <v>0</v>
      </c>
      <c r="BL133" s="17" t="s">
        <v>163</v>
      </c>
      <c r="BM133" s="145" t="s">
        <v>394</v>
      </c>
    </row>
    <row r="134" spans="1:65" s="2" customFormat="1" ht="11.25">
      <c r="A134" s="29"/>
      <c r="B134" s="30"/>
      <c r="C134" s="29"/>
      <c r="D134" s="147" t="s">
        <v>142</v>
      </c>
      <c r="E134" s="29"/>
      <c r="F134" s="148" t="s">
        <v>531</v>
      </c>
      <c r="G134" s="29"/>
      <c r="H134" s="29"/>
      <c r="I134" s="29"/>
      <c r="J134" s="29"/>
      <c r="K134" s="29"/>
      <c r="L134" s="30"/>
      <c r="M134" s="149"/>
      <c r="N134" s="150"/>
      <c r="O134" s="50"/>
      <c r="P134" s="50"/>
      <c r="Q134" s="50"/>
      <c r="R134" s="50"/>
      <c r="S134" s="50"/>
      <c r="T134" s="51"/>
      <c r="U134" s="29"/>
      <c r="V134" s="29"/>
      <c r="W134" s="29"/>
      <c r="X134" s="29"/>
      <c r="Y134" s="29"/>
      <c r="Z134" s="29"/>
      <c r="AA134" s="29"/>
      <c r="AB134" s="29"/>
      <c r="AC134" s="29"/>
      <c r="AD134" s="29"/>
      <c r="AE134" s="29"/>
      <c r="AT134" s="17" t="s">
        <v>142</v>
      </c>
      <c r="AU134" s="17" t="s">
        <v>83</v>
      </c>
    </row>
    <row r="135" spans="1:65" s="2" customFormat="1" ht="16.5" customHeight="1">
      <c r="A135" s="29"/>
      <c r="B135" s="134"/>
      <c r="C135" s="135" t="s">
        <v>277</v>
      </c>
      <c r="D135" s="135" t="s">
        <v>135</v>
      </c>
      <c r="E135" s="136" t="s">
        <v>532</v>
      </c>
      <c r="F135" s="137" t="s">
        <v>533</v>
      </c>
      <c r="G135" s="138" t="s">
        <v>177</v>
      </c>
      <c r="H135" s="139">
        <v>2</v>
      </c>
      <c r="I135" s="231"/>
      <c r="J135" s="140">
        <f>ROUND(I135*H135,2)</f>
        <v>0</v>
      </c>
      <c r="K135" s="137" t="s">
        <v>3</v>
      </c>
      <c r="L135" s="30"/>
      <c r="M135" s="141" t="s">
        <v>3</v>
      </c>
      <c r="N135" s="142" t="s">
        <v>44</v>
      </c>
      <c r="O135" s="143">
        <v>0</v>
      </c>
      <c r="P135" s="143">
        <f>O135*H135</f>
        <v>0</v>
      </c>
      <c r="Q135" s="143">
        <v>0</v>
      </c>
      <c r="R135" s="143">
        <f>Q135*H135</f>
        <v>0</v>
      </c>
      <c r="S135" s="143">
        <v>0</v>
      </c>
      <c r="T135" s="144">
        <f>S135*H135</f>
        <v>0</v>
      </c>
      <c r="U135" s="29"/>
      <c r="V135" s="29"/>
      <c r="W135" s="29"/>
      <c r="X135" s="29"/>
      <c r="Y135" s="29"/>
      <c r="Z135" s="29"/>
      <c r="AA135" s="29"/>
      <c r="AB135" s="29"/>
      <c r="AC135" s="29"/>
      <c r="AD135" s="29"/>
      <c r="AE135" s="29"/>
      <c r="AR135" s="145" t="s">
        <v>163</v>
      </c>
      <c r="AT135" s="145" t="s">
        <v>135</v>
      </c>
      <c r="AU135" s="145" t="s">
        <v>83</v>
      </c>
      <c r="AY135" s="17" t="s">
        <v>132</v>
      </c>
      <c r="BE135" s="146">
        <f>IF(N135="základní",J135,0)</f>
        <v>0</v>
      </c>
      <c r="BF135" s="146">
        <f>IF(N135="snížená",J135,0)</f>
        <v>0</v>
      </c>
      <c r="BG135" s="146">
        <f>IF(N135="zákl. přenesená",J135,0)</f>
        <v>0</v>
      </c>
      <c r="BH135" s="146">
        <f>IF(N135="sníž. přenesená",J135,0)</f>
        <v>0</v>
      </c>
      <c r="BI135" s="146">
        <f>IF(N135="nulová",J135,0)</f>
        <v>0</v>
      </c>
      <c r="BJ135" s="17" t="s">
        <v>81</v>
      </c>
      <c r="BK135" s="146">
        <f>ROUND(I135*H135,2)</f>
        <v>0</v>
      </c>
      <c r="BL135" s="17" t="s">
        <v>163</v>
      </c>
      <c r="BM135" s="145" t="s">
        <v>410</v>
      </c>
    </row>
    <row r="136" spans="1:65" s="2" customFormat="1" ht="11.25">
      <c r="A136" s="29"/>
      <c r="B136" s="30"/>
      <c r="C136" s="29"/>
      <c r="D136" s="147" t="s">
        <v>142</v>
      </c>
      <c r="E136" s="29"/>
      <c r="F136" s="148" t="s">
        <v>534</v>
      </c>
      <c r="G136" s="29"/>
      <c r="H136" s="29"/>
      <c r="I136" s="29"/>
      <c r="J136" s="29"/>
      <c r="K136" s="29"/>
      <c r="L136" s="30"/>
      <c r="M136" s="149"/>
      <c r="N136" s="150"/>
      <c r="O136" s="50"/>
      <c r="P136" s="50"/>
      <c r="Q136" s="50"/>
      <c r="R136" s="50"/>
      <c r="S136" s="50"/>
      <c r="T136" s="51"/>
      <c r="U136" s="29"/>
      <c r="V136" s="29"/>
      <c r="W136" s="29"/>
      <c r="X136" s="29"/>
      <c r="Y136" s="29"/>
      <c r="Z136" s="29"/>
      <c r="AA136" s="29"/>
      <c r="AB136" s="29"/>
      <c r="AC136" s="29"/>
      <c r="AD136" s="29"/>
      <c r="AE136" s="29"/>
      <c r="AT136" s="17" t="s">
        <v>142</v>
      </c>
      <c r="AU136" s="17" t="s">
        <v>83</v>
      </c>
    </row>
    <row r="137" spans="1:65" s="2" customFormat="1" ht="16.5" customHeight="1">
      <c r="A137" s="29"/>
      <c r="B137" s="134"/>
      <c r="C137" s="135" t="s">
        <v>281</v>
      </c>
      <c r="D137" s="135" t="s">
        <v>135</v>
      </c>
      <c r="E137" s="136" t="s">
        <v>535</v>
      </c>
      <c r="F137" s="137" t="s">
        <v>536</v>
      </c>
      <c r="G137" s="138" t="s">
        <v>177</v>
      </c>
      <c r="H137" s="139">
        <v>2</v>
      </c>
      <c r="I137" s="231"/>
      <c r="J137" s="140">
        <f>ROUND(I137*H137,2)</f>
        <v>0</v>
      </c>
      <c r="K137" s="137" t="s">
        <v>3</v>
      </c>
      <c r="L137" s="30"/>
      <c r="M137" s="141" t="s">
        <v>3</v>
      </c>
      <c r="N137" s="142" t="s">
        <v>44</v>
      </c>
      <c r="O137" s="143">
        <v>0</v>
      </c>
      <c r="P137" s="143">
        <f>O137*H137</f>
        <v>0</v>
      </c>
      <c r="Q137" s="143">
        <v>0</v>
      </c>
      <c r="R137" s="143">
        <f>Q137*H137</f>
        <v>0</v>
      </c>
      <c r="S137" s="143">
        <v>0</v>
      </c>
      <c r="T137" s="144">
        <f>S137*H137</f>
        <v>0</v>
      </c>
      <c r="U137" s="29"/>
      <c r="V137" s="29"/>
      <c r="W137" s="29"/>
      <c r="X137" s="29"/>
      <c r="Y137" s="29"/>
      <c r="Z137" s="29"/>
      <c r="AA137" s="29"/>
      <c r="AB137" s="29"/>
      <c r="AC137" s="29"/>
      <c r="AD137" s="29"/>
      <c r="AE137" s="29"/>
      <c r="AR137" s="145" t="s">
        <v>163</v>
      </c>
      <c r="AT137" s="145" t="s">
        <v>135</v>
      </c>
      <c r="AU137" s="145" t="s">
        <v>83</v>
      </c>
      <c r="AY137" s="17" t="s">
        <v>132</v>
      </c>
      <c r="BE137" s="146">
        <f>IF(N137="základní",J137,0)</f>
        <v>0</v>
      </c>
      <c r="BF137" s="146">
        <f>IF(N137="snížená",J137,0)</f>
        <v>0</v>
      </c>
      <c r="BG137" s="146">
        <f>IF(N137="zákl. přenesená",J137,0)</f>
        <v>0</v>
      </c>
      <c r="BH137" s="146">
        <f>IF(N137="sníž. přenesená",J137,0)</f>
        <v>0</v>
      </c>
      <c r="BI137" s="146">
        <f>IF(N137="nulová",J137,0)</f>
        <v>0</v>
      </c>
      <c r="BJ137" s="17" t="s">
        <v>81</v>
      </c>
      <c r="BK137" s="146">
        <f>ROUND(I137*H137,2)</f>
        <v>0</v>
      </c>
      <c r="BL137" s="17" t="s">
        <v>163</v>
      </c>
      <c r="BM137" s="145" t="s">
        <v>537</v>
      </c>
    </row>
    <row r="138" spans="1:65" s="2" customFormat="1" ht="11.25">
      <c r="A138" s="29"/>
      <c r="B138" s="30"/>
      <c r="C138" s="29"/>
      <c r="D138" s="147" t="s">
        <v>142</v>
      </c>
      <c r="E138" s="29"/>
      <c r="F138" s="148" t="s">
        <v>538</v>
      </c>
      <c r="G138" s="29"/>
      <c r="H138" s="29"/>
      <c r="I138" s="29"/>
      <c r="J138" s="29"/>
      <c r="K138" s="29"/>
      <c r="L138" s="30"/>
      <c r="M138" s="149"/>
      <c r="N138" s="150"/>
      <c r="O138" s="50"/>
      <c r="P138" s="50"/>
      <c r="Q138" s="50"/>
      <c r="R138" s="50"/>
      <c r="S138" s="50"/>
      <c r="T138" s="51"/>
      <c r="U138" s="29"/>
      <c r="V138" s="29"/>
      <c r="W138" s="29"/>
      <c r="X138" s="29"/>
      <c r="Y138" s="29"/>
      <c r="Z138" s="29"/>
      <c r="AA138" s="29"/>
      <c r="AB138" s="29"/>
      <c r="AC138" s="29"/>
      <c r="AD138" s="29"/>
      <c r="AE138" s="29"/>
      <c r="AT138" s="17" t="s">
        <v>142</v>
      </c>
      <c r="AU138" s="17" t="s">
        <v>83</v>
      </c>
    </row>
    <row r="139" spans="1:65" s="2" customFormat="1" ht="16.5" customHeight="1">
      <c r="A139" s="29"/>
      <c r="B139" s="134"/>
      <c r="C139" s="135" t="s">
        <v>285</v>
      </c>
      <c r="D139" s="135" t="s">
        <v>135</v>
      </c>
      <c r="E139" s="136" t="s">
        <v>539</v>
      </c>
      <c r="F139" s="137" t="s">
        <v>540</v>
      </c>
      <c r="G139" s="138" t="s">
        <v>177</v>
      </c>
      <c r="H139" s="139">
        <v>4</v>
      </c>
      <c r="I139" s="231"/>
      <c r="J139" s="140">
        <f>ROUND(I139*H139,2)</f>
        <v>0</v>
      </c>
      <c r="K139" s="137" t="s">
        <v>3</v>
      </c>
      <c r="L139" s="30"/>
      <c r="M139" s="141" t="s">
        <v>3</v>
      </c>
      <c r="N139" s="142" t="s">
        <v>44</v>
      </c>
      <c r="O139" s="143">
        <v>0</v>
      </c>
      <c r="P139" s="143">
        <f>O139*H139</f>
        <v>0</v>
      </c>
      <c r="Q139" s="143">
        <v>0</v>
      </c>
      <c r="R139" s="143">
        <f>Q139*H139</f>
        <v>0</v>
      </c>
      <c r="S139" s="143">
        <v>0</v>
      </c>
      <c r="T139" s="144">
        <f>S139*H139</f>
        <v>0</v>
      </c>
      <c r="U139" s="29"/>
      <c r="V139" s="29"/>
      <c r="W139" s="29"/>
      <c r="X139" s="29"/>
      <c r="Y139" s="29"/>
      <c r="Z139" s="29"/>
      <c r="AA139" s="29"/>
      <c r="AB139" s="29"/>
      <c r="AC139" s="29"/>
      <c r="AD139" s="29"/>
      <c r="AE139" s="29"/>
      <c r="AR139" s="145" t="s">
        <v>163</v>
      </c>
      <c r="AT139" s="145" t="s">
        <v>135</v>
      </c>
      <c r="AU139" s="145" t="s">
        <v>83</v>
      </c>
      <c r="AY139" s="17" t="s">
        <v>132</v>
      </c>
      <c r="BE139" s="146">
        <f>IF(N139="základní",J139,0)</f>
        <v>0</v>
      </c>
      <c r="BF139" s="146">
        <f>IF(N139="snížená",J139,0)</f>
        <v>0</v>
      </c>
      <c r="BG139" s="146">
        <f>IF(N139="zákl. přenesená",J139,0)</f>
        <v>0</v>
      </c>
      <c r="BH139" s="146">
        <f>IF(N139="sníž. přenesená",J139,0)</f>
        <v>0</v>
      </c>
      <c r="BI139" s="146">
        <f>IF(N139="nulová",J139,0)</f>
        <v>0</v>
      </c>
      <c r="BJ139" s="17" t="s">
        <v>81</v>
      </c>
      <c r="BK139" s="146">
        <f>ROUND(I139*H139,2)</f>
        <v>0</v>
      </c>
      <c r="BL139" s="17" t="s">
        <v>163</v>
      </c>
      <c r="BM139" s="145" t="s">
        <v>541</v>
      </c>
    </row>
    <row r="140" spans="1:65" s="2" customFormat="1" ht="11.25">
      <c r="A140" s="29"/>
      <c r="B140" s="30"/>
      <c r="C140" s="29"/>
      <c r="D140" s="147" t="s">
        <v>142</v>
      </c>
      <c r="E140" s="29"/>
      <c r="F140" s="148" t="s">
        <v>540</v>
      </c>
      <c r="G140" s="29"/>
      <c r="H140" s="29"/>
      <c r="I140" s="29"/>
      <c r="J140" s="29"/>
      <c r="K140" s="29"/>
      <c r="L140" s="30"/>
      <c r="M140" s="149"/>
      <c r="N140" s="150"/>
      <c r="O140" s="50"/>
      <c r="P140" s="50"/>
      <c r="Q140" s="50"/>
      <c r="R140" s="50"/>
      <c r="S140" s="50"/>
      <c r="T140" s="51"/>
      <c r="U140" s="29"/>
      <c r="V140" s="29"/>
      <c r="W140" s="29"/>
      <c r="X140" s="29"/>
      <c r="Y140" s="29"/>
      <c r="Z140" s="29"/>
      <c r="AA140" s="29"/>
      <c r="AB140" s="29"/>
      <c r="AC140" s="29"/>
      <c r="AD140" s="29"/>
      <c r="AE140" s="29"/>
      <c r="AT140" s="17" t="s">
        <v>142</v>
      </c>
      <c r="AU140" s="17" t="s">
        <v>83</v>
      </c>
    </row>
    <row r="141" spans="1:65" s="2" customFormat="1" ht="16.5" customHeight="1">
      <c r="A141" s="29"/>
      <c r="B141" s="134"/>
      <c r="C141" s="135" t="s">
        <v>289</v>
      </c>
      <c r="D141" s="135" t="s">
        <v>135</v>
      </c>
      <c r="E141" s="136" t="s">
        <v>542</v>
      </c>
      <c r="F141" s="137" t="s">
        <v>543</v>
      </c>
      <c r="G141" s="138" t="s">
        <v>177</v>
      </c>
      <c r="H141" s="139">
        <v>4</v>
      </c>
      <c r="I141" s="231"/>
      <c r="J141" s="140">
        <f>ROUND(I141*H141,2)</f>
        <v>0</v>
      </c>
      <c r="K141" s="137" t="s">
        <v>3</v>
      </c>
      <c r="L141" s="30"/>
      <c r="M141" s="141" t="s">
        <v>3</v>
      </c>
      <c r="N141" s="142" t="s">
        <v>44</v>
      </c>
      <c r="O141" s="143">
        <v>0</v>
      </c>
      <c r="P141" s="143">
        <f>O141*H141</f>
        <v>0</v>
      </c>
      <c r="Q141" s="143">
        <v>0</v>
      </c>
      <c r="R141" s="143">
        <f>Q141*H141</f>
        <v>0</v>
      </c>
      <c r="S141" s="143">
        <v>0</v>
      </c>
      <c r="T141" s="144">
        <f>S141*H141</f>
        <v>0</v>
      </c>
      <c r="U141" s="29"/>
      <c r="V141" s="29"/>
      <c r="W141" s="29"/>
      <c r="X141" s="29"/>
      <c r="Y141" s="29"/>
      <c r="Z141" s="29"/>
      <c r="AA141" s="29"/>
      <c r="AB141" s="29"/>
      <c r="AC141" s="29"/>
      <c r="AD141" s="29"/>
      <c r="AE141" s="29"/>
      <c r="AR141" s="145" t="s">
        <v>163</v>
      </c>
      <c r="AT141" s="145" t="s">
        <v>135</v>
      </c>
      <c r="AU141" s="145" t="s">
        <v>83</v>
      </c>
      <c r="AY141" s="17" t="s">
        <v>132</v>
      </c>
      <c r="BE141" s="146">
        <f>IF(N141="základní",J141,0)</f>
        <v>0</v>
      </c>
      <c r="BF141" s="146">
        <f>IF(N141="snížená",J141,0)</f>
        <v>0</v>
      </c>
      <c r="BG141" s="146">
        <f>IF(N141="zákl. přenesená",J141,0)</f>
        <v>0</v>
      </c>
      <c r="BH141" s="146">
        <f>IF(N141="sníž. přenesená",J141,0)</f>
        <v>0</v>
      </c>
      <c r="BI141" s="146">
        <f>IF(N141="nulová",J141,0)</f>
        <v>0</v>
      </c>
      <c r="BJ141" s="17" t="s">
        <v>81</v>
      </c>
      <c r="BK141" s="146">
        <f>ROUND(I141*H141,2)</f>
        <v>0</v>
      </c>
      <c r="BL141" s="17" t="s">
        <v>163</v>
      </c>
      <c r="BM141" s="145" t="s">
        <v>544</v>
      </c>
    </row>
    <row r="142" spans="1:65" s="2" customFormat="1" ht="11.25">
      <c r="A142" s="29"/>
      <c r="B142" s="30"/>
      <c r="C142" s="29"/>
      <c r="D142" s="147" t="s">
        <v>142</v>
      </c>
      <c r="E142" s="29"/>
      <c r="F142" s="148" t="s">
        <v>543</v>
      </c>
      <c r="G142" s="29"/>
      <c r="H142" s="29"/>
      <c r="I142" s="29"/>
      <c r="J142" s="29"/>
      <c r="K142" s="29"/>
      <c r="L142" s="30"/>
      <c r="M142" s="149"/>
      <c r="N142" s="150"/>
      <c r="O142" s="50"/>
      <c r="P142" s="50"/>
      <c r="Q142" s="50"/>
      <c r="R142" s="50"/>
      <c r="S142" s="50"/>
      <c r="T142" s="51"/>
      <c r="U142" s="29"/>
      <c r="V142" s="29"/>
      <c r="W142" s="29"/>
      <c r="X142" s="29"/>
      <c r="Y142" s="29"/>
      <c r="Z142" s="29"/>
      <c r="AA142" s="29"/>
      <c r="AB142" s="29"/>
      <c r="AC142" s="29"/>
      <c r="AD142" s="29"/>
      <c r="AE142" s="29"/>
      <c r="AT142" s="17" t="s">
        <v>142</v>
      </c>
      <c r="AU142" s="17" t="s">
        <v>83</v>
      </c>
    </row>
    <row r="143" spans="1:65" s="2" customFormat="1" ht="16.5" customHeight="1">
      <c r="A143" s="29"/>
      <c r="B143" s="134"/>
      <c r="C143" s="135" t="s">
        <v>223</v>
      </c>
      <c r="D143" s="135" t="s">
        <v>135</v>
      </c>
      <c r="E143" s="136" t="s">
        <v>545</v>
      </c>
      <c r="F143" s="137" t="s">
        <v>546</v>
      </c>
      <c r="G143" s="138" t="s">
        <v>169</v>
      </c>
      <c r="H143" s="139">
        <f>(J141+J139+J137+J135+J133+J131+J129+J127+J125+J123+J121+J119+J117+J115+J113+J111+J109+J107)/100</f>
        <v>0</v>
      </c>
      <c r="I143" s="231"/>
      <c r="J143" s="140">
        <f>ROUND(I143*H143,2)</f>
        <v>0</v>
      </c>
      <c r="K143" s="137" t="s">
        <v>139</v>
      </c>
      <c r="L143" s="30"/>
      <c r="M143" s="141" t="s">
        <v>3</v>
      </c>
      <c r="N143" s="142" t="s">
        <v>44</v>
      </c>
      <c r="O143" s="143">
        <v>0</v>
      </c>
      <c r="P143" s="143">
        <f>O143*H143</f>
        <v>0</v>
      </c>
      <c r="Q143" s="143">
        <v>0</v>
      </c>
      <c r="R143" s="143">
        <f>Q143*H143</f>
        <v>0</v>
      </c>
      <c r="S143" s="143">
        <v>0</v>
      </c>
      <c r="T143" s="144">
        <f>S143*H143</f>
        <v>0</v>
      </c>
      <c r="U143" s="29"/>
      <c r="V143" s="29"/>
      <c r="W143" s="29"/>
      <c r="X143" s="29"/>
      <c r="Y143" s="29"/>
      <c r="Z143" s="29"/>
      <c r="AA143" s="29"/>
      <c r="AB143" s="29"/>
      <c r="AC143" s="29"/>
      <c r="AD143" s="29"/>
      <c r="AE143" s="29"/>
      <c r="AR143" s="145" t="s">
        <v>163</v>
      </c>
      <c r="AT143" s="145" t="s">
        <v>135</v>
      </c>
      <c r="AU143" s="145" t="s">
        <v>83</v>
      </c>
      <c r="AY143" s="17" t="s">
        <v>132</v>
      </c>
      <c r="BE143" s="146">
        <f>IF(N143="základní",J143,0)</f>
        <v>0</v>
      </c>
      <c r="BF143" s="146">
        <f>IF(N143="snížená",J143,0)</f>
        <v>0</v>
      </c>
      <c r="BG143" s="146">
        <f>IF(N143="zákl. přenesená",J143,0)</f>
        <v>0</v>
      </c>
      <c r="BH143" s="146">
        <f>IF(N143="sníž. přenesená",J143,0)</f>
        <v>0</v>
      </c>
      <c r="BI143" s="146">
        <f>IF(N143="nulová",J143,0)</f>
        <v>0</v>
      </c>
      <c r="BJ143" s="17" t="s">
        <v>81</v>
      </c>
      <c r="BK143" s="146">
        <f>ROUND(I143*H143,2)</f>
        <v>0</v>
      </c>
      <c r="BL143" s="17" t="s">
        <v>163</v>
      </c>
      <c r="BM143" s="145" t="s">
        <v>547</v>
      </c>
    </row>
    <row r="144" spans="1:65" s="2" customFormat="1" ht="19.5">
      <c r="A144" s="29"/>
      <c r="B144" s="30"/>
      <c r="C144" s="29"/>
      <c r="D144" s="147" t="s">
        <v>142</v>
      </c>
      <c r="E144" s="29"/>
      <c r="F144" s="148" t="s">
        <v>548</v>
      </c>
      <c r="G144" s="29"/>
      <c r="H144" s="29"/>
      <c r="I144" s="29"/>
      <c r="J144" s="29"/>
      <c r="K144" s="29"/>
      <c r="L144" s="30"/>
      <c r="M144" s="149"/>
      <c r="N144" s="150"/>
      <c r="O144" s="50"/>
      <c r="P144" s="50"/>
      <c r="Q144" s="50"/>
      <c r="R144" s="50"/>
      <c r="S144" s="50"/>
      <c r="T144" s="51"/>
      <c r="U144" s="29"/>
      <c r="V144" s="29"/>
      <c r="W144" s="29"/>
      <c r="X144" s="29"/>
      <c r="Y144" s="29"/>
      <c r="Z144" s="29"/>
      <c r="AA144" s="29"/>
      <c r="AB144" s="29"/>
      <c r="AC144" s="29"/>
      <c r="AD144" s="29"/>
      <c r="AE144" s="29"/>
      <c r="AT144" s="17" t="s">
        <v>142</v>
      </c>
      <c r="AU144" s="17" t="s">
        <v>83</v>
      </c>
    </row>
    <row r="145" spans="1:65" s="2" customFormat="1" ht="11.25">
      <c r="A145" s="29"/>
      <c r="B145" s="30"/>
      <c r="C145" s="29"/>
      <c r="D145" s="151" t="s">
        <v>144</v>
      </c>
      <c r="E145" s="29"/>
      <c r="F145" s="152" t="s">
        <v>549</v>
      </c>
      <c r="G145" s="29"/>
      <c r="H145" s="29"/>
      <c r="I145" s="29"/>
      <c r="J145" s="29"/>
      <c r="K145" s="29"/>
      <c r="L145" s="30"/>
      <c r="M145" s="149"/>
      <c r="N145" s="150"/>
      <c r="O145" s="50"/>
      <c r="P145" s="50"/>
      <c r="Q145" s="50"/>
      <c r="R145" s="50"/>
      <c r="S145" s="50"/>
      <c r="T145" s="51"/>
      <c r="U145" s="29"/>
      <c r="V145" s="29"/>
      <c r="W145" s="29"/>
      <c r="X145" s="29"/>
      <c r="Y145" s="29"/>
      <c r="Z145" s="29"/>
      <c r="AA145" s="29"/>
      <c r="AB145" s="29"/>
      <c r="AC145" s="29"/>
      <c r="AD145" s="29"/>
      <c r="AE145" s="29"/>
      <c r="AT145" s="17" t="s">
        <v>144</v>
      </c>
      <c r="AU145" s="17" t="s">
        <v>83</v>
      </c>
    </row>
    <row r="146" spans="1:65" s="2" customFormat="1" ht="16.5" customHeight="1">
      <c r="A146" s="29"/>
      <c r="B146" s="134"/>
      <c r="C146" s="135" t="s">
        <v>337</v>
      </c>
      <c r="D146" s="135" t="s">
        <v>135</v>
      </c>
      <c r="E146" s="136" t="s">
        <v>550</v>
      </c>
      <c r="F146" s="137" t="s">
        <v>551</v>
      </c>
      <c r="G146" s="138" t="s">
        <v>169</v>
      </c>
      <c r="H146" s="139">
        <f>H143</f>
        <v>0</v>
      </c>
      <c r="I146" s="231"/>
      <c r="J146" s="140">
        <f>ROUND(I146*H146,2)</f>
        <v>0</v>
      </c>
      <c r="K146" s="137" t="s">
        <v>139</v>
      </c>
      <c r="L146" s="30"/>
      <c r="M146" s="141" t="s">
        <v>3</v>
      </c>
      <c r="N146" s="142" t="s">
        <v>44</v>
      </c>
      <c r="O146" s="143">
        <v>0</v>
      </c>
      <c r="P146" s="143">
        <f>O146*H146</f>
        <v>0</v>
      </c>
      <c r="Q146" s="143">
        <v>0</v>
      </c>
      <c r="R146" s="143">
        <f>Q146*H146</f>
        <v>0</v>
      </c>
      <c r="S146" s="143">
        <v>0</v>
      </c>
      <c r="T146" s="144">
        <f>S146*H146</f>
        <v>0</v>
      </c>
      <c r="U146" s="29"/>
      <c r="V146" s="29"/>
      <c r="W146" s="29"/>
      <c r="X146" s="29"/>
      <c r="Y146" s="29"/>
      <c r="Z146" s="29"/>
      <c r="AA146" s="29"/>
      <c r="AB146" s="29"/>
      <c r="AC146" s="29"/>
      <c r="AD146" s="29"/>
      <c r="AE146" s="29"/>
      <c r="AR146" s="145" t="s">
        <v>163</v>
      </c>
      <c r="AT146" s="145" t="s">
        <v>135</v>
      </c>
      <c r="AU146" s="145" t="s">
        <v>83</v>
      </c>
      <c r="AY146" s="17" t="s">
        <v>132</v>
      </c>
      <c r="BE146" s="146">
        <f>IF(N146="základní",J146,0)</f>
        <v>0</v>
      </c>
      <c r="BF146" s="146">
        <f>IF(N146="snížená",J146,0)</f>
        <v>0</v>
      </c>
      <c r="BG146" s="146">
        <f>IF(N146="zákl. přenesená",J146,0)</f>
        <v>0</v>
      </c>
      <c r="BH146" s="146">
        <f>IF(N146="sníž. přenesená",J146,0)</f>
        <v>0</v>
      </c>
      <c r="BI146" s="146">
        <f>IF(N146="nulová",J146,0)</f>
        <v>0</v>
      </c>
      <c r="BJ146" s="17" t="s">
        <v>81</v>
      </c>
      <c r="BK146" s="146">
        <f>ROUND(I146*H146,2)</f>
        <v>0</v>
      </c>
      <c r="BL146" s="17" t="s">
        <v>163</v>
      </c>
      <c r="BM146" s="145" t="s">
        <v>552</v>
      </c>
    </row>
    <row r="147" spans="1:65" s="2" customFormat="1" ht="19.5">
      <c r="A147" s="29"/>
      <c r="B147" s="30"/>
      <c r="C147" s="29"/>
      <c r="D147" s="147" t="s">
        <v>142</v>
      </c>
      <c r="E147" s="29"/>
      <c r="F147" s="148" t="s">
        <v>553</v>
      </c>
      <c r="G147" s="29"/>
      <c r="H147" s="29"/>
      <c r="I147" s="29"/>
      <c r="J147" s="29"/>
      <c r="K147" s="29"/>
      <c r="L147" s="30"/>
      <c r="M147" s="149"/>
      <c r="N147" s="150"/>
      <c r="O147" s="50"/>
      <c r="P147" s="50"/>
      <c r="Q147" s="50"/>
      <c r="R147" s="50"/>
      <c r="S147" s="50"/>
      <c r="T147" s="51"/>
      <c r="U147" s="29"/>
      <c r="V147" s="29"/>
      <c r="W147" s="29"/>
      <c r="X147" s="29"/>
      <c r="Y147" s="29"/>
      <c r="Z147" s="29"/>
      <c r="AA147" s="29"/>
      <c r="AB147" s="29"/>
      <c r="AC147" s="29"/>
      <c r="AD147" s="29"/>
      <c r="AE147" s="29"/>
      <c r="AT147" s="17" t="s">
        <v>142</v>
      </c>
      <c r="AU147" s="17" t="s">
        <v>83</v>
      </c>
    </row>
    <row r="148" spans="1:65" s="2" customFormat="1" ht="11.25">
      <c r="A148" s="29"/>
      <c r="B148" s="30"/>
      <c r="C148" s="29"/>
      <c r="D148" s="151" t="s">
        <v>144</v>
      </c>
      <c r="E148" s="29"/>
      <c r="F148" s="152" t="s">
        <v>554</v>
      </c>
      <c r="G148" s="29"/>
      <c r="H148" s="29"/>
      <c r="I148" s="29"/>
      <c r="J148" s="29"/>
      <c r="K148" s="29"/>
      <c r="L148" s="30"/>
      <c r="M148" s="149"/>
      <c r="N148" s="150"/>
      <c r="O148" s="50"/>
      <c r="P148" s="50"/>
      <c r="Q148" s="50"/>
      <c r="R148" s="50"/>
      <c r="S148" s="50"/>
      <c r="T148" s="51"/>
      <c r="U148" s="29"/>
      <c r="V148" s="29"/>
      <c r="W148" s="29"/>
      <c r="X148" s="29"/>
      <c r="Y148" s="29"/>
      <c r="Z148" s="29"/>
      <c r="AA148" s="29"/>
      <c r="AB148" s="29"/>
      <c r="AC148" s="29"/>
      <c r="AD148" s="29"/>
      <c r="AE148" s="29"/>
      <c r="AT148" s="17" t="s">
        <v>144</v>
      </c>
      <c r="AU148" s="17" t="s">
        <v>83</v>
      </c>
    </row>
    <row r="149" spans="1:65" s="12" customFormat="1" ht="22.9" customHeight="1">
      <c r="B149" s="122"/>
      <c r="D149" s="123" t="s">
        <v>72</v>
      </c>
      <c r="E149" s="132" t="s">
        <v>555</v>
      </c>
      <c r="F149" s="132" t="s">
        <v>556</v>
      </c>
      <c r="J149" s="133">
        <f>BK149</f>
        <v>0</v>
      </c>
      <c r="L149" s="122"/>
      <c r="M149" s="126"/>
      <c r="N149" s="127"/>
      <c r="O149" s="127"/>
      <c r="P149" s="128">
        <f>SUM(P150:P163)</f>
        <v>0</v>
      </c>
      <c r="Q149" s="127"/>
      <c r="R149" s="128">
        <f>SUM(R150:R163)</f>
        <v>0</v>
      </c>
      <c r="S149" s="127"/>
      <c r="T149" s="129">
        <f>SUM(T150:T163)</f>
        <v>0</v>
      </c>
      <c r="AR149" s="123" t="s">
        <v>83</v>
      </c>
      <c r="AT149" s="130" t="s">
        <v>72</v>
      </c>
      <c r="AU149" s="130" t="s">
        <v>81</v>
      </c>
      <c r="AY149" s="123" t="s">
        <v>132</v>
      </c>
      <c r="BK149" s="131">
        <f>SUM(BK150:BK163)</f>
        <v>0</v>
      </c>
    </row>
    <row r="150" spans="1:65" s="2" customFormat="1" ht="16.5" customHeight="1">
      <c r="A150" s="29"/>
      <c r="B150" s="134"/>
      <c r="C150" s="135" t="s">
        <v>295</v>
      </c>
      <c r="D150" s="135" t="s">
        <v>135</v>
      </c>
      <c r="E150" s="136" t="s">
        <v>557</v>
      </c>
      <c r="F150" s="137" t="s">
        <v>558</v>
      </c>
      <c r="G150" s="138" t="s">
        <v>177</v>
      </c>
      <c r="H150" s="139">
        <v>2</v>
      </c>
      <c r="I150" s="231"/>
      <c r="J150" s="140">
        <f>ROUND(I150*H150,2)</f>
        <v>0</v>
      </c>
      <c r="K150" s="137" t="s">
        <v>3</v>
      </c>
      <c r="L150" s="30"/>
      <c r="M150" s="141" t="s">
        <v>3</v>
      </c>
      <c r="N150" s="142" t="s">
        <v>44</v>
      </c>
      <c r="O150" s="143">
        <v>0</v>
      </c>
      <c r="P150" s="143">
        <f>O150*H150</f>
        <v>0</v>
      </c>
      <c r="Q150" s="143">
        <v>0</v>
      </c>
      <c r="R150" s="143">
        <f>Q150*H150</f>
        <v>0</v>
      </c>
      <c r="S150" s="143">
        <v>0</v>
      </c>
      <c r="T150" s="144">
        <f>S150*H150</f>
        <v>0</v>
      </c>
      <c r="U150" s="29"/>
      <c r="V150" s="29"/>
      <c r="W150" s="29"/>
      <c r="X150" s="29"/>
      <c r="Y150" s="29"/>
      <c r="Z150" s="29"/>
      <c r="AA150" s="29"/>
      <c r="AB150" s="29"/>
      <c r="AC150" s="29"/>
      <c r="AD150" s="29"/>
      <c r="AE150" s="29"/>
      <c r="AR150" s="145" t="s">
        <v>163</v>
      </c>
      <c r="AT150" s="145" t="s">
        <v>135</v>
      </c>
      <c r="AU150" s="145" t="s">
        <v>83</v>
      </c>
      <c r="AY150" s="17" t="s">
        <v>132</v>
      </c>
      <c r="BE150" s="146">
        <f>IF(N150="základní",J150,0)</f>
        <v>0</v>
      </c>
      <c r="BF150" s="146">
        <f>IF(N150="snížená",J150,0)</f>
        <v>0</v>
      </c>
      <c r="BG150" s="146">
        <f>IF(N150="zákl. přenesená",J150,0)</f>
        <v>0</v>
      </c>
      <c r="BH150" s="146">
        <f>IF(N150="sníž. přenesená",J150,0)</f>
        <v>0</v>
      </c>
      <c r="BI150" s="146">
        <f>IF(N150="nulová",J150,0)</f>
        <v>0</v>
      </c>
      <c r="BJ150" s="17" t="s">
        <v>81</v>
      </c>
      <c r="BK150" s="146">
        <f>ROUND(I150*H150,2)</f>
        <v>0</v>
      </c>
      <c r="BL150" s="17" t="s">
        <v>163</v>
      </c>
      <c r="BM150" s="145" t="s">
        <v>559</v>
      </c>
    </row>
    <row r="151" spans="1:65" s="2" customFormat="1" ht="11.25">
      <c r="A151" s="29"/>
      <c r="B151" s="30"/>
      <c r="C151" s="29"/>
      <c r="D151" s="147" t="s">
        <v>142</v>
      </c>
      <c r="E151" s="29"/>
      <c r="F151" s="148" t="s">
        <v>558</v>
      </c>
      <c r="G151" s="29"/>
      <c r="H151" s="29"/>
      <c r="I151" s="29"/>
      <c r="J151" s="29"/>
      <c r="K151" s="29"/>
      <c r="L151" s="30"/>
      <c r="M151" s="149"/>
      <c r="N151" s="150"/>
      <c r="O151" s="50"/>
      <c r="P151" s="50"/>
      <c r="Q151" s="50"/>
      <c r="R151" s="50"/>
      <c r="S151" s="50"/>
      <c r="T151" s="51"/>
      <c r="U151" s="29"/>
      <c r="V151" s="29"/>
      <c r="W151" s="29"/>
      <c r="X151" s="29"/>
      <c r="Y151" s="29"/>
      <c r="Z151" s="29"/>
      <c r="AA151" s="29"/>
      <c r="AB151" s="29"/>
      <c r="AC151" s="29"/>
      <c r="AD151" s="29"/>
      <c r="AE151" s="29"/>
      <c r="AT151" s="17" t="s">
        <v>142</v>
      </c>
      <c r="AU151" s="17" t="s">
        <v>83</v>
      </c>
    </row>
    <row r="152" spans="1:65" s="2" customFormat="1" ht="24.2" customHeight="1">
      <c r="A152" s="29"/>
      <c r="B152" s="134"/>
      <c r="C152" s="135" t="s">
        <v>303</v>
      </c>
      <c r="D152" s="135" t="s">
        <v>135</v>
      </c>
      <c r="E152" s="136" t="s">
        <v>560</v>
      </c>
      <c r="F152" s="137" t="s">
        <v>561</v>
      </c>
      <c r="G152" s="138" t="s">
        <v>177</v>
      </c>
      <c r="H152" s="139">
        <v>1</v>
      </c>
      <c r="I152" s="231"/>
      <c r="J152" s="140">
        <f>ROUND(I152*H152,2)</f>
        <v>0</v>
      </c>
      <c r="K152" s="137" t="s">
        <v>3</v>
      </c>
      <c r="L152" s="30"/>
      <c r="M152" s="141" t="s">
        <v>3</v>
      </c>
      <c r="N152" s="142" t="s">
        <v>44</v>
      </c>
      <c r="O152" s="143">
        <v>0</v>
      </c>
      <c r="P152" s="143">
        <f>O152*H152</f>
        <v>0</v>
      </c>
      <c r="Q152" s="143">
        <v>0</v>
      </c>
      <c r="R152" s="143">
        <f>Q152*H152</f>
        <v>0</v>
      </c>
      <c r="S152" s="143">
        <v>0</v>
      </c>
      <c r="T152" s="144">
        <f>S152*H152</f>
        <v>0</v>
      </c>
      <c r="U152" s="29"/>
      <c r="V152" s="29"/>
      <c r="W152" s="29"/>
      <c r="X152" s="29"/>
      <c r="Y152" s="29"/>
      <c r="Z152" s="29"/>
      <c r="AA152" s="29"/>
      <c r="AB152" s="29"/>
      <c r="AC152" s="29"/>
      <c r="AD152" s="29"/>
      <c r="AE152" s="29"/>
      <c r="AR152" s="145" t="s">
        <v>163</v>
      </c>
      <c r="AT152" s="145" t="s">
        <v>135</v>
      </c>
      <c r="AU152" s="145" t="s">
        <v>83</v>
      </c>
      <c r="AY152" s="17" t="s">
        <v>132</v>
      </c>
      <c r="BE152" s="146">
        <f>IF(N152="základní",J152,0)</f>
        <v>0</v>
      </c>
      <c r="BF152" s="146">
        <f>IF(N152="snížená",J152,0)</f>
        <v>0</v>
      </c>
      <c r="BG152" s="146">
        <f>IF(N152="zákl. přenesená",J152,0)</f>
        <v>0</v>
      </c>
      <c r="BH152" s="146">
        <f>IF(N152="sníž. přenesená",J152,0)</f>
        <v>0</v>
      </c>
      <c r="BI152" s="146">
        <f>IF(N152="nulová",J152,0)</f>
        <v>0</v>
      </c>
      <c r="BJ152" s="17" t="s">
        <v>81</v>
      </c>
      <c r="BK152" s="146">
        <f>ROUND(I152*H152,2)</f>
        <v>0</v>
      </c>
      <c r="BL152" s="17" t="s">
        <v>163</v>
      </c>
      <c r="BM152" s="145" t="s">
        <v>562</v>
      </c>
    </row>
    <row r="153" spans="1:65" s="2" customFormat="1" ht="11.25">
      <c r="A153" s="29"/>
      <c r="B153" s="30"/>
      <c r="C153" s="29"/>
      <c r="D153" s="147" t="s">
        <v>142</v>
      </c>
      <c r="E153" s="29"/>
      <c r="F153" s="148" t="s">
        <v>563</v>
      </c>
      <c r="G153" s="29"/>
      <c r="H153" s="29"/>
      <c r="I153" s="29"/>
      <c r="J153" s="29"/>
      <c r="K153" s="29"/>
      <c r="L153" s="30"/>
      <c r="M153" s="149"/>
      <c r="N153" s="150"/>
      <c r="O153" s="50"/>
      <c r="P153" s="50"/>
      <c r="Q153" s="50"/>
      <c r="R153" s="50"/>
      <c r="S153" s="50"/>
      <c r="T153" s="51"/>
      <c r="U153" s="29"/>
      <c r="V153" s="29"/>
      <c r="W153" s="29"/>
      <c r="X153" s="29"/>
      <c r="Y153" s="29"/>
      <c r="Z153" s="29"/>
      <c r="AA153" s="29"/>
      <c r="AB153" s="29"/>
      <c r="AC153" s="29"/>
      <c r="AD153" s="29"/>
      <c r="AE153" s="29"/>
      <c r="AT153" s="17" t="s">
        <v>142</v>
      </c>
      <c r="AU153" s="17" t="s">
        <v>83</v>
      </c>
    </row>
    <row r="154" spans="1:65" s="2" customFormat="1" ht="16.5" customHeight="1">
      <c r="A154" s="29"/>
      <c r="B154" s="134"/>
      <c r="C154" s="135" t="s">
        <v>309</v>
      </c>
      <c r="D154" s="135" t="s">
        <v>135</v>
      </c>
      <c r="E154" s="136" t="s">
        <v>564</v>
      </c>
      <c r="F154" s="137" t="s">
        <v>565</v>
      </c>
      <c r="G154" s="138" t="s">
        <v>177</v>
      </c>
      <c r="H154" s="139">
        <v>1</v>
      </c>
      <c r="I154" s="231"/>
      <c r="J154" s="140">
        <f>ROUND(I154*H154,2)</f>
        <v>0</v>
      </c>
      <c r="K154" s="137" t="s">
        <v>3</v>
      </c>
      <c r="L154" s="30"/>
      <c r="M154" s="141" t="s">
        <v>3</v>
      </c>
      <c r="N154" s="142" t="s">
        <v>44</v>
      </c>
      <c r="O154" s="143">
        <v>0</v>
      </c>
      <c r="P154" s="143">
        <f>O154*H154</f>
        <v>0</v>
      </c>
      <c r="Q154" s="143">
        <v>0</v>
      </c>
      <c r="R154" s="143">
        <f>Q154*H154</f>
        <v>0</v>
      </c>
      <c r="S154" s="143">
        <v>0</v>
      </c>
      <c r="T154" s="144">
        <f>S154*H154</f>
        <v>0</v>
      </c>
      <c r="U154" s="29"/>
      <c r="V154" s="29"/>
      <c r="W154" s="29"/>
      <c r="X154" s="29"/>
      <c r="Y154" s="29"/>
      <c r="Z154" s="29"/>
      <c r="AA154" s="29"/>
      <c r="AB154" s="29"/>
      <c r="AC154" s="29"/>
      <c r="AD154" s="29"/>
      <c r="AE154" s="29"/>
      <c r="AR154" s="145" t="s">
        <v>163</v>
      </c>
      <c r="AT154" s="145" t="s">
        <v>135</v>
      </c>
      <c r="AU154" s="145" t="s">
        <v>83</v>
      </c>
      <c r="AY154" s="17" t="s">
        <v>132</v>
      </c>
      <c r="BE154" s="146">
        <f>IF(N154="základní",J154,0)</f>
        <v>0</v>
      </c>
      <c r="BF154" s="146">
        <f>IF(N154="snížená",J154,0)</f>
        <v>0</v>
      </c>
      <c r="BG154" s="146">
        <f>IF(N154="zákl. přenesená",J154,0)</f>
        <v>0</v>
      </c>
      <c r="BH154" s="146">
        <f>IF(N154="sníž. přenesená",J154,0)</f>
        <v>0</v>
      </c>
      <c r="BI154" s="146">
        <f>IF(N154="nulová",J154,0)</f>
        <v>0</v>
      </c>
      <c r="BJ154" s="17" t="s">
        <v>81</v>
      </c>
      <c r="BK154" s="146">
        <f>ROUND(I154*H154,2)</f>
        <v>0</v>
      </c>
      <c r="BL154" s="17" t="s">
        <v>163</v>
      </c>
      <c r="BM154" s="145" t="s">
        <v>566</v>
      </c>
    </row>
    <row r="155" spans="1:65" s="2" customFormat="1" ht="11.25">
      <c r="A155" s="29"/>
      <c r="B155" s="30"/>
      <c r="C155" s="29"/>
      <c r="D155" s="147" t="s">
        <v>142</v>
      </c>
      <c r="E155" s="29"/>
      <c r="F155" s="148" t="s">
        <v>567</v>
      </c>
      <c r="G155" s="29"/>
      <c r="H155" s="29"/>
      <c r="I155" s="29"/>
      <c r="J155" s="29"/>
      <c r="K155" s="29"/>
      <c r="L155" s="30"/>
      <c r="M155" s="149"/>
      <c r="N155" s="150"/>
      <c r="O155" s="50"/>
      <c r="P155" s="50"/>
      <c r="Q155" s="50"/>
      <c r="R155" s="50"/>
      <c r="S155" s="50"/>
      <c r="T155" s="51"/>
      <c r="U155" s="29"/>
      <c r="V155" s="29"/>
      <c r="W155" s="29"/>
      <c r="X155" s="29"/>
      <c r="Y155" s="29"/>
      <c r="Z155" s="29"/>
      <c r="AA155" s="29"/>
      <c r="AB155" s="29"/>
      <c r="AC155" s="29"/>
      <c r="AD155" s="29"/>
      <c r="AE155" s="29"/>
      <c r="AT155" s="17" t="s">
        <v>142</v>
      </c>
      <c r="AU155" s="17" t="s">
        <v>83</v>
      </c>
    </row>
    <row r="156" spans="1:65" s="2" customFormat="1" ht="16.5" customHeight="1">
      <c r="A156" s="29"/>
      <c r="B156" s="134"/>
      <c r="C156" s="135" t="s">
        <v>315</v>
      </c>
      <c r="D156" s="135" t="s">
        <v>135</v>
      </c>
      <c r="E156" s="136" t="s">
        <v>568</v>
      </c>
      <c r="F156" s="137" t="s">
        <v>569</v>
      </c>
      <c r="G156" s="138" t="s">
        <v>177</v>
      </c>
      <c r="H156" s="139">
        <v>1</v>
      </c>
      <c r="I156" s="231"/>
      <c r="J156" s="140">
        <f>ROUND(I156*H156,2)</f>
        <v>0</v>
      </c>
      <c r="K156" s="137" t="s">
        <v>3</v>
      </c>
      <c r="L156" s="30"/>
      <c r="M156" s="141" t="s">
        <v>3</v>
      </c>
      <c r="N156" s="142" t="s">
        <v>44</v>
      </c>
      <c r="O156" s="143">
        <v>0</v>
      </c>
      <c r="P156" s="143">
        <f>O156*H156</f>
        <v>0</v>
      </c>
      <c r="Q156" s="143">
        <v>0</v>
      </c>
      <c r="R156" s="143">
        <f>Q156*H156</f>
        <v>0</v>
      </c>
      <c r="S156" s="143">
        <v>0</v>
      </c>
      <c r="T156" s="144">
        <f>S156*H156</f>
        <v>0</v>
      </c>
      <c r="U156" s="29"/>
      <c r="V156" s="29"/>
      <c r="W156" s="29"/>
      <c r="X156" s="29"/>
      <c r="Y156" s="29"/>
      <c r="Z156" s="29"/>
      <c r="AA156" s="29"/>
      <c r="AB156" s="29"/>
      <c r="AC156" s="29"/>
      <c r="AD156" s="29"/>
      <c r="AE156" s="29"/>
      <c r="AR156" s="145" t="s">
        <v>163</v>
      </c>
      <c r="AT156" s="145" t="s">
        <v>135</v>
      </c>
      <c r="AU156" s="145" t="s">
        <v>83</v>
      </c>
      <c r="AY156" s="17" t="s">
        <v>132</v>
      </c>
      <c r="BE156" s="146">
        <f>IF(N156="základní",J156,0)</f>
        <v>0</v>
      </c>
      <c r="BF156" s="146">
        <f>IF(N156="snížená",J156,0)</f>
        <v>0</v>
      </c>
      <c r="BG156" s="146">
        <f>IF(N156="zákl. přenesená",J156,0)</f>
        <v>0</v>
      </c>
      <c r="BH156" s="146">
        <f>IF(N156="sníž. přenesená",J156,0)</f>
        <v>0</v>
      </c>
      <c r="BI156" s="146">
        <f>IF(N156="nulová",J156,0)</f>
        <v>0</v>
      </c>
      <c r="BJ156" s="17" t="s">
        <v>81</v>
      </c>
      <c r="BK156" s="146">
        <f>ROUND(I156*H156,2)</f>
        <v>0</v>
      </c>
      <c r="BL156" s="17" t="s">
        <v>163</v>
      </c>
      <c r="BM156" s="145" t="s">
        <v>570</v>
      </c>
    </row>
    <row r="157" spans="1:65" s="2" customFormat="1" ht="11.25">
      <c r="A157" s="29"/>
      <c r="B157" s="30"/>
      <c r="C157" s="29"/>
      <c r="D157" s="147" t="s">
        <v>142</v>
      </c>
      <c r="E157" s="29"/>
      <c r="F157" s="148" t="s">
        <v>569</v>
      </c>
      <c r="G157" s="29"/>
      <c r="H157" s="29"/>
      <c r="I157" s="29"/>
      <c r="J157" s="29"/>
      <c r="K157" s="29"/>
      <c r="L157" s="30"/>
      <c r="M157" s="149"/>
      <c r="N157" s="150"/>
      <c r="O157" s="50"/>
      <c r="P157" s="50"/>
      <c r="Q157" s="50"/>
      <c r="R157" s="50"/>
      <c r="S157" s="50"/>
      <c r="T157" s="51"/>
      <c r="U157" s="29"/>
      <c r="V157" s="29"/>
      <c r="W157" s="29"/>
      <c r="X157" s="29"/>
      <c r="Y157" s="29"/>
      <c r="Z157" s="29"/>
      <c r="AA157" s="29"/>
      <c r="AB157" s="29"/>
      <c r="AC157" s="29"/>
      <c r="AD157" s="29"/>
      <c r="AE157" s="29"/>
      <c r="AT157" s="17" t="s">
        <v>142</v>
      </c>
      <c r="AU157" s="17" t="s">
        <v>83</v>
      </c>
    </row>
    <row r="158" spans="1:65" s="2" customFormat="1" ht="16.5" customHeight="1">
      <c r="A158" s="29"/>
      <c r="B158" s="134"/>
      <c r="C158" s="135" t="s">
        <v>345</v>
      </c>
      <c r="D158" s="135" t="s">
        <v>135</v>
      </c>
      <c r="E158" s="136" t="s">
        <v>571</v>
      </c>
      <c r="F158" s="137" t="s">
        <v>572</v>
      </c>
      <c r="G158" s="138" t="s">
        <v>169</v>
      </c>
      <c r="H158" s="139">
        <f>(J156+J154+J152+J150)/100</f>
        <v>0</v>
      </c>
      <c r="I158" s="231"/>
      <c r="J158" s="140">
        <f>ROUND(I158*H158,2)</f>
        <v>0</v>
      </c>
      <c r="K158" s="137" t="s">
        <v>139</v>
      </c>
      <c r="L158" s="30"/>
      <c r="M158" s="141" t="s">
        <v>3</v>
      </c>
      <c r="N158" s="142" t="s">
        <v>44</v>
      </c>
      <c r="O158" s="143">
        <v>0</v>
      </c>
      <c r="P158" s="143">
        <f>O158*H158</f>
        <v>0</v>
      </c>
      <c r="Q158" s="143">
        <v>0</v>
      </c>
      <c r="R158" s="143">
        <f>Q158*H158</f>
        <v>0</v>
      </c>
      <c r="S158" s="143">
        <v>0</v>
      </c>
      <c r="T158" s="144">
        <f>S158*H158</f>
        <v>0</v>
      </c>
      <c r="U158" s="29"/>
      <c r="V158" s="29"/>
      <c r="W158" s="29"/>
      <c r="X158" s="29"/>
      <c r="Y158" s="29"/>
      <c r="Z158" s="29"/>
      <c r="AA158" s="29"/>
      <c r="AB158" s="29"/>
      <c r="AC158" s="29"/>
      <c r="AD158" s="29"/>
      <c r="AE158" s="29"/>
      <c r="AR158" s="145" t="s">
        <v>163</v>
      </c>
      <c r="AT158" s="145" t="s">
        <v>135</v>
      </c>
      <c r="AU158" s="145" t="s">
        <v>83</v>
      </c>
      <c r="AY158" s="17" t="s">
        <v>132</v>
      </c>
      <c r="BE158" s="146">
        <f>IF(N158="základní",J158,0)</f>
        <v>0</v>
      </c>
      <c r="BF158" s="146">
        <f>IF(N158="snížená",J158,0)</f>
        <v>0</v>
      </c>
      <c r="BG158" s="146">
        <f>IF(N158="zákl. přenesená",J158,0)</f>
        <v>0</v>
      </c>
      <c r="BH158" s="146">
        <f>IF(N158="sníž. přenesená",J158,0)</f>
        <v>0</v>
      </c>
      <c r="BI158" s="146">
        <f>IF(N158="nulová",J158,0)</f>
        <v>0</v>
      </c>
      <c r="BJ158" s="17" t="s">
        <v>81</v>
      </c>
      <c r="BK158" s="146">
        <f>ROUND(I158*H158,2)</f>
        <v>0</v>
      </c>
      <c r="BL158" s="17" t="s">
        <v>163</v>
      </c>
      <c r="BM158" s="145" t="s">
        <v>573</v>
      </c>
    </row>
    <row r="159" spans="1:65" s="2" customFormat="1" ht="19.5">
      <c r="A159" s="29"/>
      <c r="B159" s="30"/>
      <c r="C159" s="29"/>
      <c r="D159" s="147" t="s">
        <v>142</v>
      </c>
      <c r="E159" s="29"/>
      <c r="F159" s="148" t="s">
        <v>574</v>
      </c>
      <c r="G159" s="29"/>
      <c r="H159" s="29"/>
      <c r="I159" s="29"/>
      <c r="J159" s="29"/>
      <c r="K159" s="29"/>
      <c r="L159" s="30"/>
      <c r="M159" s="149"/>
      <c r="N159" s="150"/>
      <c r="O159" s="50"/>
      <c r="P159" s="50"/>
      <c r="Q159" s="50"/>
      <c r="R159" s="50"/>
      <c r="S159" s="50"/>
      <c r="T159" s="51"/>
      <c r="U159" s="29"/>
      <c r="V159" s="29"/>
      <c r="W159" s="29"/>
      <c r="X159" s="29"/>
      <c r="Y159" s="29"/>
      <c r="Z159" s="29"/>
      <c r="AA159" s="29"/>
      <c r="AB159" s="29"/>
      <c r="AC159" s="29"/>
      <c r="AD159" s="29"/>
      <c r="AE159" s="29"/>
      <c r="AT159" s="17" t="s">
        <v>142</v>
      </c>
      <c r="AU159" s="17" t="s">
        <v>83</v>
      </c>
    </row>
    <row r="160" spans="1:65" s="2" customFormat="1" ht="11.25">
      <c r="A160" s="29"/>
      <c r="B160" s="30"/>
      <c r="C160" s="29"/>
      <c r="D160" s="151" t="s">
        <v>144</v>
      </c>
      <c r="E160" s="29"/>
      <c r="F160" s="152" t="s">
        <v>575</v>
      </c>
      <c r="G160" s="29"/>
      <c r="H160" s="29"/>
      <c r="I160" s="29"/>
      <c r="J160" s="29"/>
      <c r="K160" s="29"/>
      <c r="L160" s="30"/>
      <c r="M160" s="149"/>
      <c r="N160" s="150"/>
      <c r="O160" s="50"/>
      <c r="P160" s="50"/>
      <c r="Q160" s="50"/>
      <c r="R160" s="50"/>
      <c r="S160" s="50"/>
      <c r="T160" s="51"/>
      <c r="U160" s="29"/>
      <c r="V160" s="29"/>
      <c r="W160" s="29"/>
      <c r="X160" s="29"/>
      <c r="Y160" s="29"/>
      <c r="Z160" s="29"/>
      <c r="AA160" s="29"/>
      <c r="AB160" s="29"/>
      <c r="AC160" s="29"/>
      <c r="AD160" s="29"/>
      <c r="AE160" s="29"/>
      <c r="AT160" s="17" t="s">
        <v>144</v>
      </c>
      <c r="AU160" s="17" t="s">
        <v>83</v>
      </c>
    </row>
    <row r="161" spans="1:65" s="2" customFormat="1" ht="16.5" customHeight="1">
      <c r="A161" s="29"/>
      <c r="B161" s="134"/>
      <c r="C161" s="135" t="s">
        <v>351</v>
      </c>
      <c r="D161" s="135" t="s">
        <v>135</v>
      </c>
      <c r="E161" s="136" t="s">
        <v>576</v>
      </c>
      <c r="F161" s="137" t="s">
        <v>577</v>
      </c>
      <c r="G161" s="138" t="s">
        <v>169</v>
      </c>
      <c r="H161" s="139">
        <f>H158</f>
        <v>0</v>
      </c>
      <c r="I161" s="231"/>
      <c r="J161" s="140">
        <f>ROUND(I161*H161,2)</f>
        <v>0</v>
      </c>
      <c r="K161" s="137" t="s">
        <v>139</v>
      </c>
      <c r="L161" s="30"/>
      <c r="M161" s="141" t="s">
        <v>3</v>
      </c>
      <c r="N161" s="142" t="s">
        <v>44</v>
      </c>
      <c r="O161" s="143">
        <v>0</v>
      </c>
      <c r="P161" s="143">
        <f>O161*H161</f>
        <v>0</v>
      </c>
      <c r="Q161" s="143">
        <v>0</v>
      </c>
      <c r="R161" s="143">
        <f>Q161*H161</f>
        <v>0</v>
      </c>
      <c r="S161" s="143">
        <v>0</v>
      </c>
      <c r="T161" s="144">
        <f>S161*H161</f>
        <v>0</v>
      </c>
      <c r="U161" s="29"/>
      <c r="V161" s="29"/>
      <c r="W161" s="29"/>
      <c r="X161" s="29"/>
      <c r="Y161" s="29"/>
      <c r="Z161" s="29"/>
      <c r="AA161" s="29"/>
      <c r="AB161" s="29"/>
      <c r="AC161" s="29"/>
      <c r="AD161" s="29"/>
      <c r="AE161" s="29"/>
      <c r="AR161" s="145" t="s">
        <v>163</v>
      </c>
      <c r="AT161" s="145" t="s">
        <v>135</v>
      </c>
      <c r="AU161" s="145" t="s">
        <v>83</v>
      </c>
      <c r="AY161" s="17" t="s">
        <v>132</v>
      </c>
      <c r="BE161" s="146">
        <f>IF(N161="základní",J161,0)</f>
        <v>0</v>
      </c>
      <c r="BF161" s="146">
        <f>IF(N161="snížená",J161,0)</f>
        <v>0</v>
      </c>
      <c r="BG161" s="146">
        <f>IF(N161="zákl. přenesená",J161,0)</f>
        <v>0</v>
      </c>
      <c r="BH161" s="146">
        <f>IF(N161="sníž. přenesená",J161,0)</f>
        <v>0</v>
      </c>
      <c r="BI161" s="146">
        <f>IF(N161="nulová",J161,0)</f>
        <v>0</v>
      </c>
      <c r="BJ161" s="17" t="s">
        <v>81</v>
      </c>
      <c r="BK161" s="146">
        <f>ROUND(I161*H161,2)</f>
        <v>0</v>
      </c>
      <c r="BL161" s="17" t="s">
        <v>163</v>
      </c>
      <c r="BM161" s="145" t="s">
        <v>578</v>
      </c>
    </row>
    <row r="162" spans="1:65" s="2" customFormat="1" ht="19.5">
      <c r="A162" s="29"/>
      <c r="B162" s="30"/>
      <c r="C162" s="29"/>
      <c r="D162" s="147" t="s">
        <v>142</v>
      </c>
      <c r="E162" s="29"/>
      <c r="F162" s="148" t="s">
        <v>579</v>
      </c>
      <c r="G162" s="29"/>
      <c r="H162" s="29"/>
      <c r="I162" s="29"/>
      <c r="J162" s="29"/>
      <c r="K162" s="29"/>
      <c r="L162" s="30"/>
      <c r="M162" s="149"/>
      <c r="N162" s="150"/>
      <c r="O162" s="50"/>
      <c r="P162" s="50"/>
      <c r="Q162" s="50"/>
      <c r="R162" s="50"/>
      <c r="S162" s="50"/>
      <c r="T162" s="51"/>
      <c r="U162" s="29"/>
      <c r="V162" s="29"/>
      <c r="W162" s="29"/>
      <c r="X162" s="29"/>
      <c r="Y162" s="29"/>
      <c r="Z162" s="29"/>
      <c r="AA162" s="29"/>
      <c r="AB162" s="29"/>
      <c r="AC162" s="29"/>
      <c r="AD162" s="29"/>
      <c r="AE162" s="29"/>
      <c r="AT162" s="17" t="s">
        <v>142</v>
      </c>
      <c r="AU162" s="17" t="s">
        <v>83</v>
      </c>
    </row>
    <row r="163" spans="1:65" s="2" customFormat="1" ht="11.25">
      <c r="A163" s="29"/>
      <c r="B163" s="30"/>
      <c r="C163" s="29"/>
      <c r="D163" s="151" t="s">
        <v>144</v>
      </c>
      <c r="E163" s="29"/>
      <c r="F163" s="152" t="s">
        <v>580</v>
      </c>
      <c r="G163" s="29"/>
      <c r="H163" s="29"/>
      <c r="I163" s="29"/>
      <c r="J163" s="29"/>
      <c r="K163" s="29"/>
      <c r="L163" s="30"/>
      <c r="M163" s="183"/>
      <c r="N163" s="184"/>
      <c r="O163" s="185"/>
      <c r="P163" s="185"/>
      <c r="Q163" s="185"/>
      <c r="R163" s="185"/>
      <c r="S163" s="185"/>
      <c r="T163" s="186"/>
      <c r="U163" s="29"/>
      <c r="V163" s="29"/>
      <c r="W163" s="29"/>
      <c r="X163" s="29"/>
      <c r="Y163" s="29"/>
      <c r="Z163" s="29"/>
      <c r="AA163" s="29"/>
      <c r="AB163" s="29"/>
      <c r="AC163" s="29"/>
      <c r="AD163" s="29"/>
      <c r="AE163" s="29"/>
      <c r="AT163" s="17" t="s">
        <v>144</v>
      </c>
      <c r="AU163" s="17" t="s">
        <v>83</v>
      </c>
    </row>
    <row r="164" spans="1:65" s="2" customFormat="1" ht="6.95" customHeight="1">
      <c r="A164" s="29"/>
      <c r="B164" s="39"/>
      <c r="C164" s="40"/>
      <c r="D164" s="40"/>
      <c r="E164" s="40"/>
      <c r="F164" s="40"/>
      <c r="G164" s="40"/>
      <c r="H164" s="40"/>
      <c r="I164" s="40"/>
      <c r="J164" s="40"/>
      <c r="K164" s="40"/>
      <c r="L164" s="30"/>
      <c r="M164" s="29"/>
      <c r="O164" s="29"/>
      <c r="P164" s="29"/>
      <c r="Q164" s="29"/>
      <c r="R164" s="29"/>
      <c r="S164" s="29"/>
      <c r="T164" s="29"/>
      <c r="U164" s="29"/>
      <c r="V164" s="29"/>
      <c r="W164" s="29"/>
      <c r="X164" s="29"/>
      <c r="Y164" s="29"/>
      <c r="Z164" s="29"/>
      <c r="AA164" s="29"/>
      <c r="AB164" s="29"/>
      <c r="AC164" s="29"/>
      <c r="AD164" s="29"/>
      <c r="AE164" s="29"/>
    </row>
  </sheetData>
  <autoFilter ref="C82:K163" xr:uid="{00000000-0009-0000-0000-000003000000}"/>
  <mergeCells count="9">
    <mergeCell ref="E50:H50"/>
    <mergeCell ref="E73:H73"/>
    <mergeCell ref="E75:H75"/>
    <mergeCell ref="L2:V2"/>
    <mergeCell ref="E7:H7"/>
    <mergeCell ref="E9:H9"/>
    <mergeCell ref="E18:H18"/>
    <mergeCell ref="E27:H27"/>
    <mergeCell ref="E48:H48"/>
  </mergeCells>
  <hyperlinks>
    <hyperlink ref="F102" r:id="rId1" xr:uid="{00000000-0004-0000-0300-000000000000}"/>
    <hyperlink ref="F105" r:id="rId2" xr:uid="{00000000-0004-0000-0300-000001000000}"/>
    <hyperlink ref="F145" r:id="rId3" xr:uid="{00000000-0004-0000-0300-000002000000}"/>
    <hyperlink ref="F148" r:id="rId4" xr:uid="{00000000-0004-0000-0300-000003000000}"/>
    <hyperlink ref="F160" r:id="rId5" xr:uid="{00000000-0004-0000-0300-000004000000}"/>
    <hyperlink ref="F163" r:id="rId6" xr:uid="{00000000-0004-0000-0300-00000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M252"/>
  <sheetViews>
    <sheetView showGridLines="0" topLeftCell="A70" workbookViewId="0">
      <selection activeCell="I89" sqref="I89"/>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ht="11.25">
      <c r="A1" s="85"/>
    </row>
    <row r="2" spans="1:46" s="1" customFormat="1" ht="36.950000000000003" customHeight="1">
      <c r="L2" s="219" t="s">
        <v>6</v>
      </c>
      <c r="M2" s="206"/>
      <c r="N2" s="206"/>
      <c r="O2" s="206"/>
      <c r="P2" s="206"/>
      <c r="Q2" s="206"/>
      <c r="R2" s="206"/>
      <c r="S2" s="206"/>
      <c r="T2" s="206"/>
      <c r="U2" s="206"/>
      <c r="V2" s="206"/>
      <c r="AT2" s="17" t="s">
        <v>92</v>
      </c>
    </row>
    <row r="3" spans="1:46" s="1" customFormat="1" ht="6.95" customHeight="1">
      <c r="B3" s="18"/>
      <c r="C3" s="19"/>
      <c r="D3" s="19"/>
      <c r="E3" s="19"/>
      <c r="F3" s="19"/>
      <c r="G3" s="19"/>
      <c r="H3" s="19"/>
      <c r="I3" s="19"/>
      <c r="J3" s="19"/>
      <c r="K3" s="19"/>
      <c r="L3" s="20"/>
      <c r="AT3" s="17" t="s">
        <v>83</v>
      </c>
    </row>
    <row r="4" spans="1:46" s="1" customFormat="1" ht="24.95" customHeight="1">
      <c r="B4" s="20"/>
      <c r="D4" s="21" t="s">
        <v>98</v>
      </c>
      <c r="L4" s="20"/>
      <c r="M4" s="86" t="s">
        <v>11</v>
      </c>
      <c r="AT4" s="17" t="s">
        <v>4</v>
      </c>
    </row>
    <row r="5" spans="1:46" s="1" customFormat="1" ht="6.95" customHeight="1">
      <c r="B5" s="20"/>
      <c r="L5" s="20"/>
    </row>
    <row r="6" spans="1:46" s="1" customFormat="1" ht="12" customHeight="1">
      <c r="B6" s="20"/>
      <c r="D6" s="26" t="s">
        <v>15</v>
      </c>
      <c r="L6" s="20"/>
    </row>
    <row r="7" spans="1:46" s="1" customFormat="1" ht="16.5" customHeight="1">
      <c r="B7" s="20"/>
      <c r="E7" s="220" t="str">
        <f>'Rekapitulace stavby'!K6</f>
        <v>Rekonstrukce multifunkčního sálu v budově NZM - 2. etapa</v>
      </c>
      <c r="F7" s="221"/>
      <c r="G7" s="221"/>
      <c r="H7" s="221"/>
      <c r="L7" s="20"/>
    </row>
    <row r="8" spans="1:46" s="2" customFormat="1" ht="12" customHeight="1">
      <c r="A8" s="29"/>
      <c r="B8" s="30"/>
      <c r="C8" s="29"/>
      <c r="D8" s="26" t="s">
        <v>99</v>
      </c>
      <c r="E8" s="29"/>
      <c r="F8" s="29"/>
      <c r="G8" s="29"/>
      <c r="H8" s="29"/>
      <c r="I8" s="29"/>
      <c r="J8" s="29"/>
      <c r="K8" s="29"/>
      <c r="L8" s="87"/>
      <c r="S8" s="29"/>
      <c r="T8" s="29"/>
      <c r="U8" s="29"/>
      <c r="V8" s="29"/>
      <c r="W8" s="29"/>
      <c r="X8" s="29"/>
      <c r="Y8" s="29"/>
      <c r="Z8" s="29"/>
      <c r="AA8" s="29"/>
      <c r="AB8" s="29"/>
      <c r="AC8" s="29"/>
      <c r="AD8" s="29"/>
      <c r="AE8" s="29"/>
    </row>
    <row r="9" spans="1:46" s="2" customFormat="1" ht="16.5" customHeight="1">
      <c r="A9" s="29"/>
      <c r="B9" s="30"/>
      <c r="C9" s="29"/>
      <c r="D9" s="29"/>
      <c r="E9" s="187" t="s">
        <v>581</v>
      </c>
      <c r="F9" s="222"/>
      <c r="G9" s="222"/>
      <c r="H9" s="222"/>
      <c r="I9" s="29"/>
      <c r="J9" s="29"/>
      <c r="K9" s="29"/>
      <c r="L9" s="87"/>
      <c r="S9" s="29"/>
      <c r="T9" s="29"/>
      <c r="U9" s="29"/>
      <c r="V9" s="29"/>
      <c r="W9" s="29"/>
      <c r="X9" s="29"/>
      <c r="Y9" s="29"/>
      <c r="Z9" s="29"/>
      <c r="AA9" s="29"/>
      <c r="AB9" s="29"/>
      <c r="AC9" s="29"/>
      <c r="AD9" s="29"/>
      <c r="AE9" s="29"/>
    </row>
    <row r="10" spans="1:46" s="2" customFormat="1" ht="11.25">
      <c r="A10" s="29"/>
      <c r="B10" s="30"/>
      <c r="C10" s="29"/>
      <c r="D10" s="29"/>
      <c r="E10" s="29"/>
      <c r="F10" s="29"/>
      <c r="G10" s="29"/>
      <c r="H10" s="29"/>
      <c r="I10" s="29"/>
      <c r="J10" s="29"/>
      <c r="K10" s="29"/>
      <c r="L10" s="87"/>
      <c r="S10" s="29"/>
      <c r="T10" s="29"/>
      <c r="U10" s="29"/>
      <c r="V10" s="29"/>
      <c r="W10" s="29"/>
      <c r="X10" s="29"/>
      <c r="Y10" s="29"/>
      <c r="Z10" s="29"/>
      <c r="AA10" s="29"/>
      <c r="AB10" s="29"/>
      <c r="AC10" s="29"/>
      <c r="AD10" s="29"/>
      <c r="AE10" s="29"/>
    </row>
    <row r="11" spans="1:46" s="2" customFormat="1" ht="12" customHeight="1">
      <c r="A11" s="29"/>
      <c r="B11" s="30"/>
      <c r="C11" s="29"/>
      <c r="D11" s="26" t="s">
        <v>17</v>
      </c>
      <c r="E11" s="29"/>
      <c r="F11" s="24" t="s">
        <v>3</v>
      </c>
      <c r="G11" s="29"/>
      <c r="H11" s="29"/>
      <c r="I11" s="26" t="s">
        <v>18</v>
      </c>
      <c r="J11" s="24" t="s">
        <v>3</v>
      </c>
      <c r="K11" s="29"/>
      <c r="L11" s="87"/>
      <c r="S11" s="29"/>
      <c r="T11" s="29"/>
      <c r="U11" s="29"/>
      <c r="V11" s="29"/>
      <c r="W11" s="29"/>
      <c r="X11" s="29"/>
      <c r="Y11" s="29"/>
      <c r="Z11" s="29"/>
      <c r="AA11" s="29"/>
      <c r="AB11" s="29"/>
      <c r="AC11" s="29"/>
      <c r="AD11" s="29"/>
      <c r="AE11" s="29"/>
    </row>
    <row r="12" spans="1:46" s="2" customFormat="1" ht="12" customHeight="1">
      <c r="A12" s="29"/>
      <c r="B12" s="30"/>
      <c r="C12" s="29"/>
      <c r="D12" s="26" t="s">
        <v>19</v>
      </c>
      <c r="E12" s="29"/>
      <c r="F12" s="24" t="s">
        <v>20</v>
      </c>
      <c r="G12" s="29"/>
      <c r="H12" s="29"/>
      <c r="I12" s="26" t="s">
        <v>21</v>
      </c>
      <c r="J12" s="47" t="str">
        <f>'Rekapitulace stavby'!AN8</f>
        <v>19. 6. 2024</v>
      </c>
      <c r="K12" s="29"/>
      <c r="L12" s="87"/>
      <c r="S12" s="29"/>
      <c r="T12" s="29"/>
      <c r="U12" s="29"/>
      <c r="V12" s="29"/>
      <c r="W12" s="29"/>
      <c r="X12" s="29"/>
      <c r="Y12" s="29"/>
      <c r="Z12" s="29"/>
      <c r="AA12" s="29"/>
      <c r="AB12" s="29"/>
      <c r="AC12" s="29"/>
      <c r="AD12" s="29"/>
      <c r="AE12" s="29"/>
    </row>
    <row r="13" spans="1:46" s="2" customFormat="1" ht="10.9" customHeight="1">
      <c r="A13" s="29"/>
      <c r="B13" s="30"/>
      <c r="C13" s="29"/>
      <c r="D13" s="29"/>
      <c r="E13" s="29"/>
      <c r="F13" s="29"/>
      <c r="G13" s="29"/>
      <c r="H13" s="29"/>
      <c r="I13" s="29"/>
      <c r="J13" s="29"/>
      <c r="K13" s="29"/>
      <c r="L13" s="87"/>
      <c r="S13" s="29"/>
      <c r="T13" s="29"/>
      <c r="U13" s="29"/>
      <c r="V13" s="29"/>
      <c r="W13" s="29"/>
      <c r="X13" s="29"/>
      <c r="Y13" s="29"/>
      <c r="Z13" s="29"/>
      <c r="AA13" s="29"/>
      <c r="AB13" s="29"/>
      <c r="AC13" s="29"/>
      <c r="AD13" s="29"/>
      <c r="AE13" s="29"/>
    </row>
    <row r="14" spans="1:46" s="2" customFormat="1" ht="12" customHeight="1">
      <c r="A14" s="29"/>
      <c r="B14" s="30"/>
      <c r="C14" s="29"/>
      <c r="D14" s="26" t="s">
        <v>23</v>
      </c>
      <c r="E14" s="29"/>
      <c r="F14" s="29"/>
      <c r="G14" s="29"/>
      <c r="H14" s="29"/>
      <c r="I14" s="26" t="s">
        <v>24</v>
      </c>
      <c r="J14" s="24" t="s">
        <v>25</v>
      </c>
      <c r="K14" s="29"/>
      <c r="L14" s="87"/>
      <c r="S14" s="29"/>
      <c r="T14" s="29"/>
      <c r="U14" s="29"/>
      <c r="V14" s="29"/>
      <c r="W14" s="29"/>
      <c r="X14" s="29"/>
      <c r="Y14" s="29"/>
      <c r="Z14" s="29"/>
      <c r="AA14" s="29"/>
      <c r="AB14" s="29"/>
      <c r="AC14" s="29"/>
      <c r="AD14" s="29"/>
      <c r="AE14" s="29"/>
    </row>
    <row r="15" spans="1:46" s="2" customFormat="1" ht="18" customHeight="1">
      <c r="A15" s="29"/>
      <c r="B15" s="30"/>
      <c r="C15" s="29"/>
      <c r="D15" s="29"/>
      <c r="E15" s="24" t="s">
        <v>26</v>
      </c>
      <c r="F15" s="29"/>
      <c r="G15" s="29"/>
      <c r="H15" s="29"/>
      <c r="I15" s="26" t="s">
        <v>27</v>
      </c>
      <c r="J15" s="24" t="s">
        <v>3</v>
      </c>
      <c r="K15" s="29"/>
      <c r="L15" s="87"/>
      <c r="S15" s="29"/>
      <c r="T15" s="29"/>
      <c r="U15" s="29"/>
      <c r="V15" s="29"/>
      <c r="W15" s="29"/>
      <c r="X15" s="29"/>
      <c r="Y15" s="29"/>
      <c r="Z15" s="29"/>
      <c r="AA15" s="29"/>
      <c r="AB15" s="29"/>
      <c r="AC15" s="29"/>
      <c r="AD15" s="29"/>
      <c r="AE15" s="29"/>
    </row>
    <row r="16" spans="1:46" s="2" customFormat="1" ht="6.95" customHeight="1">
      <c r="A16" s="29"/>
      <c r="B16" s="30"/>
      <c r="C16" s="29"/>
      <c r="D16" s="29"/>
      <c r="E16" s="29"/>
      <c r="F16" s="29"/>
      <c r="G16" s="29"/>
      <c r="H16" s="29"/>
      <c r="I16" s="29"/>
      <c r="J16" s="29"/>
      <c r="K16" s="29"/>
      <c r="L16" s="87"/>
      <c r="S16" s="29"/>
      <c r="T16" s="29"/>
      <c r="U16" s="29"/>
      <c r="V16" s="29"/>
      <c r="W16" s="29"/>
      <c r="X16" s="29"/>
      <c r="Y16" s="29"/>
      <c r="Z16" s="29"/>
      <c r="AA16" s="29"/>
      <c r="AB16" s="29"/>
      <c r="AC16" s="29"/>
      <c r="AD16" s="29"/>
      <c r="AE16" s="29"/>
    </row>
    <row r="17" spans="1:31" s="2" customFormat="1" ht="12" customHeight="1">
      <c r="A17" s="29"/>
      <c r="B17" s="30"/>
      <c r="C17" s="29"/>
      <c r="D17" s="26" t="s">
        <v>28</v>
      </c>
      <c r="E17" s="29"/>
      <c r="F17" s="29"/>
      <c r="G17" s="29"/>
      <c r="H17" s="29"/>
      <c r="I17" s="26" t="s">
        <v>24</v>
      </c>
      <c r="J17" s="24" t="str">
        <f>'Rekapitulace stavby'!AN13</f>
        <v/>
      </c>
      <c r="K17" s="29"/>
      <c r="L17" s="87"/>
      <c r="S17" s="29"/>
      <c r="T17" s="29"/>
      <c r="U17" s="29"/>
      <c r="V17" s="29"/>
      <c r="W17" s="29"/>
      <c r="X17" s="29"/>
      <c r="Y17" s="29"/>
      <c r="Z17" s="29"/>
      <c r="AA17" s="29"/>
      <c r="AB17" s="29"/>
      <c r="AC17" s="29"/>
      <c r="AD17" s="29"/>
      <c r="AE17" s="29"/>
    </row>
    <row r="18" spans="1:31" s="2" customFormat="1" ht="18" customHeight="1">
      <c r="A18" s="29"/>
      <c r="B18" s="30"/>
      <c r="C18" s="29"/>
      <c r="D18" s="29"/>
      <c r="E18" s="205" t="str">
        <f>'Rekapitulace stavby'!E14</f>
        <v xml:space="preserve"> </v>
      </c>
      <c r="F18" s="205"/>
      <c r="G18" s="205"/>
      <c r="H18" s="205"/>
      <c r="I18" s="26" t="s">
        <v>27</v>
      </c>
      <c r="J18" s="24" t="str">
        <f>'Rekapitulace stavby'!AN14</f>
        <v/>
      </c>
      <c r="K18" s="29"/>
      <c r="L18" s="87"/>
      <c r="S18" s="29"/>
      <c r="T18" s="29"/>
      <c r="U18" s="29"/>
      <c r="V18" s="29"/>
      <c r="W18" s="29"/>
      <c r="X18" s="29"/>
      <c r="Y18" s="29"/>
      <c r="Z18" s="29"/>
      <c r="AA18" s="29"/>
      <c r="AB18" s="29"/>
      <c r="AC18" s="29"/>
      <c r="AD18" s="29"/>
      <c r="AE18" s="29"/>
    </row>
    <row r="19" spans="1:31" s="2" customFormat="1" ht="6.95" customHeight="1">
      <c r="A19" s="29"/>
      <c r="B19" s="30"/>
      <c r="C19" s="29"/>
      <c r="D19" s="29"/>
      <c r="E19" s="29"/>
      <c r="F19" s="29"/>
      <c r="G19" s="29"/>
      <c r="H19" s="29"/>
      <c r="I19" s="29"/>
      <c r="J19" s="29"/>
      <c r="K19" s="29"/>
      <c r="L19" s="87"/>
      <c r="S19" s="29"/>
      <c r="T19" s="29"/>
      <c r="U19" s="29"/>
      <c r="V19" s="29"/>
      <c r="W19" s="29"/>
      <c r="X19" s="29"/>
      <c r="Y19" s="29"/>
      <c r="Z19" s="29"/>
      <c r="AA19" s="29"/>
      <c r="AB19" s="29"/>
      <c r="AC19" s="29"/>
      <c r="AD19" s="29"/>
      <c r="AE19" s="29"/>
    </row>
    <row r="20" spans="1:31" s="2" customFormat="1" ht="12" customHeight="1">
      <c r="A20" s="29"/>
      <c r="B20" s="30"/>
      <c r="C20" s="29"/>
      <c r="D20" s="26" t="s">
        <v>30</v>
      </c>
      <c r="E20" s="29"/>
      <c r="F20" s="29"/>
      <c r="G20" s="29"/>
      <c r="H20" s="29"/>
      <c r="I20" s="26" t="s">
        <v>24</v>
      </c>
      <c r="J20" s="24" t="s">
        <v>31</v>
      </c>
      <c r="K20" s="29"/>
      <c r="L20" s="87"/>
      <c r="S20" s="29"/>
      <c r="T20" s="29"/>
      <c r="U20" s="29"/>
      <c r="V20" s="29"/>
      <c r="W20" s="29"/>
      <c r="X20" s="29"/>
      <c r="Y20" s="29"/>
      <c r="Z20" s="29"/>
      <c r="AA20" s="29"/>
      <c r="AB20" s="29"/>
      <c r="AC20" s="29"/>
      <c r="AD20" s="29"/>
      <c r="AE20" s="29"/>
    </row>
    <row r="21" spans="1:31" s="2" customFormat="1" ht="18" customHeight="1">
      <c r="A21" s="29"/>
      <c r="B21" s="30"/>
      <c r="C21" s="29"/>
      <c r="D21" s="29"/>
      <c r="E21" s="24" t="s">
        <v>32</v>
      </c>
      <c r="F21" s="29"/>
      <c r="G21" s="29"/>
      <c r="H21" s="29"/>
      <c r="I21" s="26" t="s">
        <v>27</v>
      </c>
      <c r="J21" s="24" t="s">
        <v>3</v>
      </c>
      <c r="K21" s="29"/>
      <c r="L21" s="87"/>
      <c r="S21" s="29"/>
      <c r="T21" s="29"/>
      <c r="U21" s="29"/>
      <c r="V21" s="29"/>
      <c r="W21" s="29"/>
      <c r="X21" s="29"/>
      <c r="Y21" s="29"/>
      <c r="Z21" s="29"/>
      <c r="AA21" s="29"/>
      <c r="AB21" s="29"/>
      <c r="AC21" s="29"/>
      <c r="AD21" s="29"/>
      <c r="AE21" s="29"/>
    </row>
    <row r="22" spans="1:31" s="2" customFormat="1" ht="6.95" customHeight="1">
      <c r="A22" s="29"/>
      <c r="B22" s="30"/>
      <c r="C22" s="29"/>
      <c r="D22" s="29"/>
      <c r="E22" s="29"/>
      <c r="F22" s="29"/>
      <c r="G22" s="29"/>
      <c r="H22" s="29"/>
      <c r="I22" s="29"/>
      <c r="J22" s="29"/>
      <c r="K22" s="29"/>
      <c r="L22" s="87"/>
      <c r="S22" s="29"/>
      <c r="T22" s="29"/>
      <c r="U22" s="29"/>
      <c r="V22" s="29"/>
      <c r="W22" s="29"/>
      <c r="X22" s="29"/>
      <c r="Y22" s="29"/>
      <c r="Z22" s="29"/>
      <c r="AA22" s="29"/>
      <c r="AB22" s="29"/>
      <c r="AC22" s="29"/>
      <c r="AD22" s="29"/>
      <c r="AE22" s="29"/>
    </row>
    <row r="23" spans="1:31" s="2" customFormat="1" ht="12" customHeight="1">
      <c r="A23" s="29"/>
      <c r="B23" s="30"/>
      <c r="C23" s="29"/>
      <c r="D23" s="26" t="s">
        <v>34</v>
      </c>
      <c r="E23" s="29"/>
      <c r="F23" s="29"/>
      <c r="G23" s="29"/>
      <c r="H23" s="29"/>
      <c r="I23" s="26" t="s">
        <v>24</v>
      </c>
      <c r="J23" s="24" t="s">
        <v>35</v>
      </c>
      <c r="K23" s="29"/>
      <c r="L23" s="87"/>
      <c r="S23" s="29"/>
      <c r="T23" s="29"/>
      <c r="U23" s="29"/>
      <c r="V23" s="29"/>
      <c r="W23" s="29"/>
      <c r="X23" s="29"/>
      <c r="Y23" s="29"/>
      <c r="Z23" s="29"/>
      <c r="AA23" s="29"/>
      <c r="AB23" s="29"/>
      <c r="AC23" s="29"/>
      <c r="AD23" s="29"/>
      <c r="AE23" s="29"/>
    </row>
    <row r="24" spans="1:31" s="2" customFormat="1" ht="18" customHeight="1">
      <c r="A24" s="29"/>
      <c r="B24" s="30"/>
      <c r="C24" s="29"/>
      <c r="D24" s="29"/>
      <c r="E24" s="24" t="s">
        <v>36</v>
      </c>
      <c r="F24" s="29"/>
      <c r="G24" s="29"/>
      <c r="H24" s="29"/>
      <c r="I24" s="26" t="s">
        <v>27</v>
      </c>
      <c r="J24" s="24" t="s">
        <v>3</v>
      </c>
      <c r="K24" s="29"/>
      <c r="L24" s="87"/>
      <c r="S24" s="29"/>
      <c r="T24" s="29"/>
      <c r="U24" s="29"/>
      <c r="V24" s="29"/>
      <c r="W24" s="29"/>
      <c r="X24" s="29"/>
      <c r="Y24" s="29"/>
      <c r="Z24" s="29"/>
      <c r="AA24" s="29"/>
      <c r="AB24" s="29"/>
      <c r="AC24" s="29"/>
      <c r="AD24" s="29"/>
      <c r="AE24" s="29"/>
    </row>
    <row r="25" spans="1:31" s="2" customFormat="1" ht="6.95" customHeight="1">
      <c r="A25" s="29"/>
      <c r="B25" s="30"/>
      <c r="C25" s="29"/>
      <c r="D25" s="29"/>
      <c r="E25" s="29"/>
      <c r="F25" s="29"/>
      <c r="G25" s="29"/>
      <c r="H25" s="29"/>
      <c r="I25" s="29"/>
      <c r="J25" s="29"/>
      <c r="K25" s="29"/>
      <c r="L25" s="87"/>
      <c r="S25" s="29"/>
      <c r="T25" s="29"/>
      <c r="U25" s="29"/>
      <c r="V25" s="29"/>
      <c r="W25" s="29"/>
      <c r="X25" s="29"/>
      <c r="Y25" s="29"/>
      <c r="Z25" s="29"/>
      <c r="AA25" s="29"/>
      <c r="AB25" s="29"/>
      <c r="AC25" s="29"/>
      <c r="AD25" s="29"/>
      <c r="AE25" s="29"/>
    </row>
    <row r="26" spans="1:31" s="2" customFormat="1" ht="12" customHeight="1">
      <c r="A26" s="29"/>
      <c r="B26" s="30"/>
      <c r="C26" s="29"/>
      <c r="D26" s="26" t="s">
        <v>37</v>
      </c>
      <c r="E26" s="29"/>
      <c r="F26" s="29"/>
      <c r="G26" s="29"/>
      <c r="H26" s="29"/>
      <c r="I26" s="29"/>
      <c r="J26" s="29"/>
      <c r="K26" s="29"/>
      <c r="L26" s="87"/>
      <c r="S26" s="29"/>
      <c r="T26" s="29"/>
      <c r="U26" s="29"/>
      <c r="V26" s="29"/>
      <c r="W26" s="29"/>
      <c r="X26" s="29"/>
      <c r="Y26" s="29"/>
      <c r="Z26" s="29"/>
      <c r="AA26" s="29"/>
      <c r="AB26" s="29"/>
      <c r="AC26" s="29"/>
      <c r="AD26" s="29"/>
      <c r="AE26" s="29"/>
    </row>
    <row r="27" spans="1:31" s="8" customFormat="1" ht="16.5" customHeight="1">
      <c r="A27" s="88"/>
      <c r="B27" s="89"/>
      <c r="C27" s="88"/>
      <c r="D27" s="88"/>
      <c r="E27" s="208" t="s">
        <v>3</v>
      </c>
      <c r="F27" s="208"/>
      <c r="G27" s="208"/>
      <c r="H27" s="208"/>
      <c r="I27" s="88"/>
      <c r="J27" s="88"/>
      <c r="K27" s="88"/>
      <c r="L27" s="90"/>
      <c r="S27" s="88"/>
      <c r="T27" s="88"/>
      <c r="U27" s="88"/>
      <c r="V27" s="88"/>
      <c r="W27" s="88"/>
      <c r="X27" s="88"/>
      <c r="Y27" s="88"/>
      <c r="Z27" s="88"/>
      <c r="AA27" s="88"/>
      <c r="AB27" s="88"/>
      <c r="AC27" s="88"/>
      <c r="AD27" s="88"/>
      <c r="AE27" s="88"/>
    </row>
    <row r="28" spans="1:31" s="2" customFormat="1" ht="6.95" customHeight="1">
      <c r="A28" s="29"/>
      <c r="B28" s="30"/>
      <c r="C28" s="29"/>
      <c r="D28" s="29"/>
      <c r="E28" s="29"/>
      <c r="F28" s="29"/>
      <c r="G28" s="29"/>
      <c r="H28" s="29"/>
      <c r="I28" s="29"/>
      <c r="J28" s="29"/>
      <c r="K28" s="29"/>
      <c r="L28" s="87"/>
      <c r="S28" s="29"/>
      <c r="T28" s="29"/>
      <c r="U28" s="29"/>
      <c r="V28" s="29"/>
      <c r="W28" s="29"/>
      <c r="X28" s="29"/>
      <c r="Y28" s="29"/>
      <c r="Z28" s="29"/>
      <c r="AA28" s="29"/>
      <c r="AB28" s="29"/>
      <c r="AC28" s="29"/>
      <c r="AD28" s="29"/>
      <c r="AE28" s="29"/>
    </row>
    <row r="29" spans="1:31" s="2" customFormat="1" ht="6.95" customHeight="1">
      <c r="A29" s="29"/>
      <c r="B29" s="30"/>
      <c r="C29" s="29"/>
      <c r="D29" s="58"/>
      <c r="E29" s="58"/>
      <c r="F29" s="58"/>
      <c r="G29" s="58"/>
      <c r="H29" s="58"/>
      <c r="I29" s="58"/>
      <c r="J29" s="58"/>
      <c r="K29" s="58"/>
      <c r="L29" s="87"/>
      <c r="S29" s="29"/>
      <c r="T29" s="29"/>
      <c r="U29" s="29"/>
      <c r="V29" s="29"/>
      <c r="W29" s="29"/>
      <c r="X29" s="29"/>
      <c r="Y29" s="29"/>
      <c r="Z29" s="29"/>
      <c r="AA29" s="29"/>
      <c r="AB29" s="29"/>
      <c r="AC29" s="29"/>
      <c r="AD29" s="29"/>
      <c r="AE29" s="29"/>
    </row>
    <row r="30" spans="1:31" s="2" customFormat="1" ht="25.35" customHeight="1">
      <c r="A30" s="29"/>
      <c r="B30" s="30"/>
      <c r="C30" s="29"/>
      <c r="D30" s="91" t="s">
        <v>39</v>
      </c>
      <c r="E30" s="29"/>
      <c r="F30" s="29"/>
      <c r="G30" s="29"/>
      <c r="H30" s="29"/>
      <c r="I30" s="29"/>
      <c r="J30" s="63">
        <f>ROUND(J86, 2)</f>
        <v>0</v>
      </c>
      <c r="K30" s="29"/>
      <c r="L30" s="87"/>
      <c r="S30" s="29"/>
      <c r="T30" s="29"/>
      <c r="U30" s="29"/>
      <c r="V30" s="29"/>
      <c r="W30" s="29"/>
      <c r="X30" s="29"/>
      <c r="Y30" s="29"/>
      <c r="Z30" s="29"/>
      <c r="AA30" s="29"/>
      <c r="AB30" s="29"/>
      <c r="AC30" s="29"/>
      <c r="AD30" s="29"/>
      <c r="AE30" s="29"/>
    </row>
    <row r="31" spans="1:31" s="2" customFormat="1" ht="6.95" customHeight="1">
      <c r="A31" s="29"/>
      <c r="B31" s="30"/>
      <c r="C31" s="29"/>
      <c r="D31" s="58"/>
      <c r="E31" s="58"/>
      <c r="F31" s="58"/>
      <c r="G31" s="58"/>
      <c r="H31" s="58"/>
      <c r="I31" s="58"/>
      <c r="J31" s="58"/>
      <c r="K31" s="58"/>
      <c r="L31" s="87"/>
      <c r="S31" s="29"/>
      <c r="T31" s="29"/>
      <c r="U31" s="29"/>
      <c r="V31" s="29"/>
      <c r="W31" s="29"/>
      <c r="X31" s="29"/>
      <c r="Y31" s="29"/>
      <c r="Z31" s="29"/>
      <c r="AA31" s="29"/>
      <c r="AB31" s="29"/>
      <c r="AC31" s="29"/>
      <c r="AD31" s="29"/>
      <c r="AE31" s="29"/>
    </row>
    <row r="32" spans="1:31" s="2" customFormat="1" ht="14.45" customHeight="1">
      <c r="A32" s="29"/>
      <c r="B32" s="30"/>
      <c r="C32" s="29"/>
      <c r="D32" s="29"/>
      <c r="E32" s="29"/>
      <c r="F32" s="33" t="s">
        <v>41</v>
      </c>
      <c r="G32" s="29"/>
      <c r="H32" s="29"/>
      <c r="I32" s="33" t="s">
        <v>40</v>
      </c>
      <c r="J32" s="33" t="s">
        <v>42</v>
      </c>
      <c r="K32" s="29"/>
      <c r="L32" s="87"/>
      <c r="S32" s="29"/>
      <c r="T32" s="29"/>
      <c r="U32" s="29"/>
      <c r="V32" s="29"/>
      <c r="W32" s="29"/>
      <c r="X32" s="29"/>
      <c r="Y32" s="29"/>
      <c r="Z32" s="29"/>
      <c r="AA32" s="29"/>
      <c r="AB32" s="29"/>
      <c r="AC32" s="29"/>
      <c r="AD32" s="29"/>
      <c r="AE32" s="29"/>
    </row>
    <row r="33" spans="1:31" s="2" customFormat="1" ht="14.45" customHeight="1">
      <c r="A33" s="29"/>
      <c r="B33" s="30"/>
      <c r="C33" s="29"/>
      <c r="D33" s="92" t="s">
        <v>43</v>
      </c>
      <c r="E33" s="26" t="s">
        <v>44</v>
      </c>
      <c r="F33" s="93">
        <f>ROUND((SUM(BE86:BE251)),  2)</f>
        <v>0</v>
      </c>
      <c r="G33" s="29"/>
      <c r="H33" s="29"/>
      <c r="I33" s="94">
        <v>0.21</v>
      </c>
      <c r="J33" s="93">
        <f>ROUND(((SUM(BE86:BE251))*I33),  2)</f>
        <v>0</v>
      </c>
      <c r="K33" s="29"/>
      <c r="L33" s="87"/>
      <c r="S33" s="29"/>
      <c r="T33" s="29"/>
      <c r="U33" s="29"/>
      <c r="V33" s="29"/>
      <c r="W33" s="29"/>
      <c r="X33" s="29"/>
      <c r="Y33" s="29"/>
      <c r="Z33" s="29"/>
      <c r="AA33" s="29"/>
      <c r="AB33" s="29"/>
      <c r="AC33" s="29"/>
      <c r="AD33" s="29"/>
      <c r="AE33" s="29"/>
    </row>
    <row r="34" spans="1:31" s="2" customFormat="1" ht="14.45" customHeight="1">
      <c r="A34" s="29"/>
      <c r="B34" s="30"/>
      <c r="C34" s="29"/>
      <c r="D34" s="29"/>
      <c r="E34" s="26" t="s">
        <v>45</v>
      </c>
      <c r="F34" s="93">
        <f>ROUND((SUM(BF86:BF251)),  2)</f>
        <v>0</v>
      </c>
      <c r="G34" s="29"/>
      <c r="H34" s="29"/>
      <c r="I34" s="94">
        <v>0.15</v>
      </c>
      <c r="J34" s="93">
        <f>ROUND(((SUM(BF86:BF251))*I34),  2)</f>
        <v>0</v>
      </c>
      <c r="K34" s="29"/>
      <c r="L34" s="87"/>
      <c r="S34" s="29"/>
      <c r="T34" s="29"/>
      <c r="U34" s="29"/>
      <c r="V34" s="29"/>
      <c r="W34" s="29"/>
      <c r="X34" s="29"/>
      <c r="Y34" s="29"/>
      <c r="Z34" s="29"/>
      <c r="AA34" s="29"/>
      <c r="AB34" s="29"/>
      <c r="AC34" s="29"/>
      <c r="AD34" s="29"/>
      <c r="AE34" s="29"/>
    </row>
    <row r="35" spans="1:31" s="2" customFormat="1" ht="14.45" hidden="1" customHeight="1">
      <c r="A35" s="29"/>
      <c r="B35" s="30"/>
      <c r="C35" s="29"/>
      <c r="D35" s="29"/>
      <c r="E35" s="26" t="s">
        <v>46</v>
      </c>
      <c r="F35" s="93">
        <f>ROUND((SUM(BG86:BG251)),  2)</f>
        <v>0</v>
      </c>
      <c r="G35" s="29"/>
      <c r="H35" s="29"/>
      <c r="I35" s="94">
        <v>0.21</v>
      </c>
      <c r="J35" s="93">
        <f>0</f>
        <v>0</v>
      </c>
      <c r="K35" s="29"/>
      <c r="L35" s="87"/>
      <c r="S35" s="29"/>
      <c r="T35" s="29"/>
      <c r="U35" s="29"/>
      <c r="V35" s="29"/>
      <c r="W35" s="29"/>
      <c r="X35" s="29"/>
      <c r="Y35" s="29"/>
      <c r="Z35" s="29"/>
      <c r="AA35" s="29"/>
      <c r="AB35" s="29"/>
      <c r="AC35" s="29"/>
      <c r="AD35" s="29"/>
      <c r="AE35" s="29"/>
    </row>
    <row r="36" spans="1:31" s="2" customFormat="1" ht="14.45" hidden="1" customHeight="1">
      <c r="A36" s="29"/>
      <c r="B36" s="30"/>
      <c r="C36" s="29"/>
      <c r="D36" s="29"/>
      <c r="E36" s="26" t="s">
        <v>47</v>
      </c>
      <c r="F36" s="93">
        <f>ROUND((SUM(BH86:BH251)),  2)</f>
        <v>0</v>
      </c>
      <c r="G36" s="29"/>
      <c r="H36" s="29"/>
      <c r="I36" s="94">
        <v>0.15</v>
      </c>
      <c r="J36" s="93">
        <f>0</f>
        <v>0</v>
      </c>
      <c r="K36" s="29"/>
      <c r="L36" s="87"/>
      <c r="S36" s="29"/>
      <c r="T36" s="29"/>
      <c r="U36" s="29"/>
      <c r="V36" s="29"/>
      <c r="W36" s="29"/>
      <c r="X36" s="29"/>
      <c r="Y36" s="29"/>
      <c r="Z36" s="29"/>
      <c r="AA36" s="29"/>
      <c r="AB36" s="29"/>
      <c r="AC36" s="29"/>
      <c r="AD36" s="29"/>
      <c r="AE36" s="29"/>
    </row>
    <row r="37" spans="1:31" s="2" customFormat="1" ht="14.45" hidden="1" customHeight="1">
      <c r="A37" s="29"/>
      <c r="B37" s="30"/>
      <c r="C37" s="29"/>
      <c r="D37" s="29"/>
      <c r="E37" s="26" t="s">
        <v>48</v>
      </c>
      <c r="F37" s="93">
        <f>ROUND((SUM(BI86:BI251)),  2)</f>
        <v>0</v>
      </c>
      <c r="G37" s="29"/>
      <c r="H37" s="29"/>
      <c r="I37" s="94">
        <v>0</v>
      </c>
      <c r="J37" s="93">
        <f>0</f>
        <v>0</v>
      </c>
      <c r="K37" s="29"/>
      <c r="L37" s="87"/>
      <c r="S37" s="29"/>
      <c r="T37" s="29"/>
      <c r="U37" s="29"/>
      <c r="V37" s="29"/>
      <c r="W37" s="29"/>
      <c r="X37" s="29"/>
      <c r="Y37" s="29"/>
      <c r="Z37" s="29"/>
      <c r="AA37" s="29"/>
      <c r="AB37" s="29"/>
      <c r="AC37" s="29"/>
      <c r="AD37" s="29"/>
      <c r="AE37" s="29"/>
    </row>
    <row r="38" spans="1:31" s="2" customFormat="1" ht="6.95" customHeight="1">
      <c r="A38" s="29"/>
      <c r="B38" s="30"/>
      <c r="C38" s="29"/>
      <c r="D38" s="29"/>
      <c r="E38" s="29"/>
      <c r="F38" s="29"/>
      <c r="G38" s="29"/>
      <c r="H38" s="29"/>
      <c r="I38" s="29"/>
      <c r="J38" s="29"/>
      <c r="K38" s="29"/>
      <c r="L38" s="87"/>
      <c r="S38" s="29"/>
      <c r="T38" s="29"/>
      <c r="U38" s="29"/>
      <c r="V38" s="29"/>
      <c r="W38" s="29"/>
      <c r="X38" s="29"/>
      <c r="Y38" s="29"/>
      <c r="Z38" s="29"/>
      <c r="AA38" s="29"/>
      <c r="AB38" s="29"/>
      <c r="AC38" s="29"/>
      <c r="AD38" s="29"/>
      <c r="AE38" s="29"/>
    </row>
    <row r="39" spans="1:31" s="2" customFormat="1" ht="25.35" customHeight="1">
      <c r="A39" s="29"/>
      <c r="B39" s="30"/>
      <c r="C39" s="95"/>
      <c r="D39" s="96" t="s">
        <v>49</v>
      </c>
      <c r="E39" s="52"/>
      <c r="F39" s="52"/>
      <c r="G39" s="97" t="s">
        <v>50</v>
      </c>
      <c r="H39" s="98" t="s">
        <v>51</v>
      </c>
      <c r="I39" s="52"/>
      <c r="J39" s="99">
        <f>SUM(J30:J37)</f>
        <v>0</v>
      </c>
      <c r="K39" s="100"/>
      <c r="L39" s="87"/>
      <c r="S39" s="29"/>
      <c r="T39" s="29"/>
      <c r="U39" s="29"/>
      <c r="V39" s="29"/>
      <c r="W39" s="29"/>
      <c r="X39" s="29"/>
      <c r="Y39" s="29"/>
      <c r="Z39" s="29"/>
      <c r="AA39" s="29"/>
      <c r="AB39" s="29"/>
      <c r="AC39" s="29"/>
      <c r="AD39" s="29"/>
      <c r="AE39" s="29"/>
    </row>
    <row r="40" spans="1:31" s="2" customFormat="1" ht="14.45" customHeight="1">
      <c r="A40" s="29"/>
      <c r="B40" s="39"/>
      <c r="C40" s="40"/>
      <c r="D40" s="40"/>
      <c r="E40" s="40"/>
      <c r="F40" s="40"/>
      <c r="G40" s="40"/>
      <c r="H40" s="40"/>
      <c r="I40" s="40"/>
      <c r="J40" s="40"/>
      <c r="K40" s="40"/>
      <c r="L40" s="87"/>
      <c r="S40" s="29"/>
      <c r="T40" s="29"/>
      <c r="U40" s="29"/>
      <c r="V40" s="29"/>
      <c r="W40" s="29"/>
      <c r="X40" s="29"/>
      <c r="Y40" s="29"/>
      <c r="Z40" s="29"/>
      <c r="AA40" s="29"/>
      <c r="AB40" s="29"/>
      <c r="AC40" s="29"/>
      <c r="AD40" s="29"/>
      <c r="AE40" s="29"/>
    </row>
    <row r="44" spans="1:31" s="2" customFormat="1" ht="6.95" customHeight="1">
      <c r="A44" s="29"/>
      <c r="B44" s="41"/>
      <c r="C44" s="42"/>
      <c r="D44" s="42"/>
      <c r="E44" s="42"/>
      <c r="F44" s="42"/>
      <c r="G44" s="42"/>
      <c r="H44" s="42"/>
      <c r="I44" s="42"/>
      <c r="J44" s="42"/>
      <c r="K44" s="42"/>
      <c r="L44" s="87"/>
      <c r="S44" s="29"/>
      <c r="T44" s="29"/>
      <c r="U44" s="29"/>
      <c r="V44" s="29"/>
      <c r="W44" s="29"/>
      <c r="X44" s="29"/>
      <c r="Y44" s="29"/>
      <c r="Z44" s="29"/>
      <c r="AA44" s="29"/>
      <c r="AB44" s="29"/>
      <c r="AC44" s="29"/>
      <c r="AD44" s="29"/>
      <c r="AE44" s="29"/>
    </row>
    <row r="45" spans="1:31" s="2" customFormat="1" ht="24.95" customHeight="1">
      <c r="A45" s="29"/>
      <c r="B45" s="30"/>
      <c r="C45" s="21" t="s">
        <v>101</v>
      </c>
      <c r="D45" s="29"/>
      <c r="E45" s="29"/>
      <c r="F45" s="29"/>
      <c r="G45" s="29"/>
      <c r="H45" s="29"/>
      <c r="I45" s="29"/>
      <c r="J45" s="29"/>
      <c r="K45" s="29"/>
      <c r="L45" s="87"/>
      <c r="S45" s="29"/>
      <c r="T45" s="29"/>
      <c r="U45" s="29"/>
      <c r="V45" s="29"/>
      <c r="W45" s="29"/>
      <c r="X45" s="29"/>
      <c r="Y45" s="29"/>
      <c r="Z45" s="29"/>
      <c r="AA45" s="29"/>
      <c r="AB45" s="29"/>
      <c r="AC45" s="29"/>
      <c r="AD45" s="29"/>
      <c r="AE45" s="29"/>
    </row>
    <row r="46" spans="1:31" s="2" customFormat="1" ht="6.95" customHeight="1">
      <c r="A46" s="29"/>
      <c r="B46" s="30"/>
      <c r="C46" s="29"/>
      <c r="D46" s="29"/>
      <c r="E46" s="29"/>
      <c r="F46" s="29"/>
      <c r="G46" s="29"/>
      <c r="H46" s="29"/>
      <c r="I46" s="29"/>
      <c r="J46" s="29"/>
      <c r="K46" s="29"/>
      <c r="L46" s="87"/>
      <c r="S46" s="29"/>
      <c r="T46" s="29"/>
      <c r="U46" s="29"/>
      <c r="V46" s="29"/>
      <c r="W46" s="29"/>
      <c r="X46" s="29"/>
      <c r="Y46" s="29"/>
      <c r="Z46" s="29"/>
      <c r="AA46" s="29"/>
      <c r="AB46" s="29"/>
      <c r="AC46" s="29"/>
      <c r="AD46" s="29"/>
      <c r="AE46" s="29"/>
    </row>
    <row r="47" spans="1:31" s="2" customFormat="1" ht="12" customHeight="1">
      <c r="A47" s="29"/>
      <c r="B47" s="30"/>
      <c r="C47" s="26" t="s">
        <v>15</v>
      </c>
      <c r="D47" s="29"/>
      <c r="E47" s="29"/>
      <c r="F47" s="29"/>
      <c r="G47" s="29"/>
      <c r="H47" s="29"/>
      <c r="I47" s="29"/>
      <c r="J47" s="29"/>
      <c r="K47" s="29"/>
      <c r="L47" s="87"/>
      <c r="S47" s="29"/>
      <c r="T47" s="29"/>
      <c r="U47" s="29"/>
      <c r="V47" s="29"/>
      <c r="W47" s="29"/>
      <c r="X47" s="29"/>
      <c r="Y47" s="29"/>
      <c r="Z47" s="29"/>
      <c r="AA47" s="29"/>
      <c r="AB47" s="29"/>
      <c r="AC47" s="29"/>
      <c r="AD47" s="29"/>
      <c r="AE47" s="29"/>
    </row>
    <row r="48" spans="1:31" s="2" customFormat="1" ht="16.5" customHeight="1">
      <c r="A48" s="29"/>
      <c r="B48" s="30"/>
      <c r="C48" s="29"/>
      <c r="D48" s="29"/>
      <c r="E48" s="220" t="str">
        <f>E7</f>
        <v>Rekonstrukce multifunkčního sálu v budově NZM - 2. etapa</v>
      </c>
      <c r="F48" s="221"/>
      <c r="G48" s="221"/>
      <c r="H48" s="221"/>
      <c r="I48" s="29"/>
      <c r="J48" s="29"/>
      <c r="K48" s="29"/>
      <c r="L48" s="87"/>
      <c r="S48" s="29"/>
      <c r="T48" s="29"/>
      <c r="U48" s="29"/>
      <c r="V48" s="29"/>
      <c r="W48" s="29"/>
      <c r="X48" s="29"/>
      <c r="Y48" s="29"/>
      <c r="Z48" s="29"/>
      <c r="AA48" s="29"/>
      <c r="AB48" s="29"/>
      <c r="AC48" s="29"/>
      <c r="AD48" s="29"/>
      <c r="AE48" s="29"/>
    </row>
    <row r="49" spans="1:47" s="2" customFormat="1" ht="12" customHeight="1">
      <c r="A49" s="29"/>
      <c r="B49" s="30"/>
      <c r="C49" s="26" t="s">
        <v>99</v>
      </c>
      <c r="D49" s="29"/>
      <c r="E49" s="29"/>
      <c r="F49" s="29"/>
      <c r="G49" s="29"/>
      <c r="H49" s="29"/>
      <c r="I49" s="29"/>
      <c r="J49" s="29"/>
      <c r="K49" s="29"/>
      <c r="L49" s="87"/>
      <c r="S49" s="29"/>
      <c r="T49" s="29"/>
      <c r="U49" s="29"/>
      <c r="V49" s="29"/>
      <c r="W49" s="29"/>
      <c r="X49" s="29"/>
      <c r="Y49" s="29"/>
      <c r="Z49" s="29"/>
      <c r="AA49" s="29"/>
      <c r="AB49" s="29"/>
      <c r="AC49" s="29"/>
      <c r="AD49" s="29"/>
      <c r="AE49" s="29"/>
    </row>
    <row r="50" spans="1:47" s="2" customFormat="1" ht="16.5" customHeight="1">
      <c r="A50" s="29"/>
      <c r="B50" s="30"/>
      <c r="C50" s="29"/>
      <c r="D50" s="29"/>
      <c r="E50" s="187" t="str">
        <f>E9</f>
        <v>D.1.4.2 - Silnoproud, slaboproud</v>
      </c>
      <c r="F50" s="222"/>
      <c r="G50" s="222"/>
      <c r="H50" s="222"/>
      <c r="I50" s="29"/>
      <c r="J50" s="29"/>
      <c r="K50" s="29"/>
      <c r="L50" s="87"/>
      <c r="S50" s="29"/>
      <c r="T50" s="29"/>
      <c r="U50" s="29"/>
      <c r="V50" s="29"/>
      <c r="W50" s="29"/>
      <c r="X50" s="29"/>
      <c r="Y50" s="29"/>
      <c r="Z50" s="29"/>
      <c r="AA50" s="29"/>
      <c r="AB50" s="29"/>
      <c r="AC50" s="29"/>
      <c r="AD50" s="29"/>
      <c r="AE50" s="29"/>
    </row>
    <row r="51" spans="1:47" s="2" customFormat="1" ht="6.95" customHeight="1">
      <c r="A51" s="29"/>
      <c r="B51" s="30"/>
      <c r="C51" s="29"/>
      <c r="D51" s="29"/>
      <c r="E51" s="29"/>
      <c r="F51" s="29"/>
      <c r="G51" s="29"/>
      <c r="H51" s="29"/>
      <c r="I51" s="29"/>
      <c r="J51" s="29"/>
      <c r="K51" s="29"/>
      <c r="L51" s="87"/>
      <c r="S51" s="29"/>
      <c r="T51" s="29"/>
      <c r="U51" s="29"/>
      <c r="V51" s="29"/>
      <c r="W51" s="29"/>
      <c r="X51" s="29"/>
      <c r="Y51" s="29"/>
      <c r="Z51" s="29"/>
      <c r="AA51" s="29"/>
      <c r="AB51" s="29"/>
      <c r="AC51" s="29"/>
      <c r="AD51" s="29"/>
      <c r="AE51" s="29"/>
    </row>
    <row r="52" spans="1:47" s="2" customFormat="1" ht="12" customHeight="1">
      <c r="A52" s="29"/>
      <c r="B52" s="30"/>
      <c r="C52" s="26" t="s">
        <v>19</v>
      </c>
      <c r="D52" s="29"/>
      <c r="E52" s="29"/>
      <c r="F52" s="24" t="str">
        <f>F12</f>
        <v>Kostelní 1300/44, Praha 7</v>
      </c>
      <c r="G52" s="29"/>
      <c r="H52" s="29"/>
      <c r="I52" s="26" t="s">
        <v>21</v>
      </c>
      <c r="J52" s="47" t="str">
        <f>IF(J12="","",J12)</f>
        <v>19. 6. 2024</v>
      </c>
      <c r="K52" s="29"/>
      <c r="L52" s="87"/>
      <c r="S52" s="29"/>
      <c r="T52" s="29"/>
      <c r="U52" s="29"/>
      <c r="V52" s="29"/>
      <c r="W52" s="29"/>
      <c r="X52" s="29"/>
      <c r="Y52" s="29"/>
      <c r="Z52" s="29"/>
      <c r="AA52" s="29"/>
      <c r="AB52" s="29"/>
      <c r="AC52" s="29"/>
      <c r="AD52" s="29"/>
      <c r="AE52" s="29"/>
    </row>
    <row r="53" spans="1:47" s="2" customFormat="1" ht="6.95" customHeight="1">
      <c r="A53" s="29"/>
      <c r="B53" s="30"/>
      <c r="C53" s="29"/>
      <c r="D53" s="29"/>
      <c r="E53" s="29"/>
      <c r="F53" s="29"/>
      <c r="G53" s="29"/>
      <c r="H53" s="29"/>
      <c r="I53" s="29"/>
      <c r="J53" s="29"/>
      <c r="K53" s="29"/>
      <c r="L53" s="87"/>
      <c r="S53" s="29"/>
      <c r="T53" s="29"/>
      <c r="U53" s="29"/>
      <c r="V53" s="29"/>
      <c r="W53" s="29"/>
      <c r="X53" s="29"/>
      <c r="Y53" s="29"/>
      <c r="Z53" s="29"/>
      <c r="AA53" s="29"/>
      <c r="AB53" s="29"/>
      <c r="AC53" s="29"/>
      <c r="AD53" s="29"/>
      <c r="AE53" s="29"/>
    </row>
    <row r="54" spans="1:47" s="2" customFormat="1" ht="40.15" customHeight="1">
      <c r="A54" s="29"/>
      <c r="B54" s="30"/>
      <c r="C54" s="26" t="s">
        <v>23</v>
      </c>
      <c r="D54" s="29"/>
      <c r="E54" s="29"/>
      <c r="F54" s="24" t="str">
        <f>E15</f>
        <v>NÁRODNÍ ZEMĚDĚLSKÉ MUZEUM PRAHA, KOSTELNÍ 44, P7</v>
      </c>
      <c r="G54" s="29"/>
      <c r="H54" s="29"/>
      <c r="I54" s="26" t="s">
        <v>30</v>
      </c>
      <c r="J54" s="27" t="str">
        <f>E21</f>
        <v>ARCH TECH, K Noskovně 148, Praha 6</v>
      </c>
      <c r="K54" s="29"/>
      <c r="L54" s="87"/>
      <c r="S54" s="29"/>
      <c r="T54" s="29"/>
      <c r="U54" s="29"/>
      <c r="V54" s="29"/>
      <c r="W54" s="29"/>
      <c r="X54" s="29"/>
      <c r="Y54" s="29"/>
      <c r="Z54" s="29"/>
      <c r="AA54" s="29"/>
      <c r="AB54" s="29"/>
      <c r="AC54" s="29"/>
      <c r="AD54" s="29"/>
      <c r="AE54" s="29"/>
    </row>
    <row r="55" spans="1:47" s="2" customFormat="1" ht="40.15" customHeight="1">
      <c r="A55" s="29"/>
      <c r="B55" s="30"/>
      <c r="C55" s="26" t="s">
        <v>28</v>
      </c>
      <c r="D55" s="29"/>
      <c r="E55" s="29"/>
      <c r="F55" s="24" t="str">
        <f>IF(E18="","",E18)</f>
        <v xml:space="preserve"> </v>
      </c>
      <c r="G55" s="29"/>
      <c r="H55" s="29"/>
      <c r="I55" s="26" t="s">
        <v>34</v>
      </c>
      <c r="J55" s="27" t="str">
        <f>E24</f>
        <v>Jiří Večerník, Wolkerova 1747/27, Jihlava</v>
      </c>
      <c r="K55" s="29"/>
      <c r="L55" s="87"/>
      <c r="S55" s="29"/>
      <c r="T55" s="29"/>
      <c r="U55" s="29"/>
      <c r="V55" s="29"/>
      <c r="W55" s="29"/>
      <c r="X55" s="29"/>
      <c r="Y55" s="29"/>
      <c r="Z55" s="29"/>
      <c r="AA55" s="29"/>
      <c r="AB55" s="29"/>
      <c r="AC55" s="29"/>
      <c r="AD55" s="29"/>
      <c r="AE55" s="29"/>
    </row>
    <row r="56" spans="1:47" s="2" customFormat="1" ht="10.35" customHeight="1">
      <c r="A56" s="29"/>
      <c r="B56" s="30"/>
      <c r="C56" s="29"/>
      <c r="D56" s="29"/>
      <c r="E56" s="29"/>
      <c r="F56" s="29"/>
      <c r="G56" s="29"/>
      <c r="H56" s="29"/>
      <c r="I56" s="29"/>
      <c r="J56" s="29"/>
      <c r="K56" s="29"/>
      <c r="L56" s="87"/>
      <c r="S56" s="29"/>
      <c r="T56" s="29"/>
      <c r="U56" s="29"/>
      <c r="V56" s="29"/>
      <c r="W56" s="29"/>
      <c r="X56" s="29"/>
      <c r="Y56" s="29"/>
      <c r="Z56" s="29"/>
      <c r="AA56" s="29"/>
      <c r="AB56" s="29"/>
      <c r="AC56" s="29"/>
      <c r="AD56" s="29"/>
      <c r="AE56" s="29"/>
    </row>
    <row r="57" spans="1:47" s="2" customFormat="1" ht="29.25" customHeight="1">
      <c r="A57" s="29"/>
      <c r="B57" s="30"/>
      <c r="C57" s="101" t="s">
        <v>102</v>
      </c>
      <c r="D57" s="95"/>
      <c r="E57" s="95"/>
      <c r="F57" s="95"/>
      <c r="G57" s="95"/>
      <c r="H57" s="95"/>
      <c r="I57" s="95"/>
      <c r="J57" s="102" t="s">
        <v>103</v>
      </c>
      <c r="K57" s="95"/>
      <c r="L57" s="87"/>
      <c r="S57" s="29"/>
      <c r="T57" s="29"/>
      <c r="U57" s="29"/>
      <c r="V57" s="29"/>
      <c r="W57" s="29"/>
      <c r="X57" s="29"/>
      <c r="Y57" s="29"/>
      <c r="Z57" s="29"/>
      <c r="AA57" s="29"/>
      <c r="AB57" s="29"/>
      <c r="AC57" s="29"/>
      <c r="AD57" s="29"/>
      <c r="AE57" s="29"/>
    </row>
    <row r="58" spans="1:47" s="2" customFormat="1" ht="10.35" customHeight="1">
      <c r="A58" s="29"/>
      <c r="B58" s="30"/>
      <c r="C58" s="29"/>
      <c r="D58" s="29"/>
      <c r="E58" s="29"/>
      <c r="F58" s="29"/>
      <c r="G58" s="29"/>
      <c r="H58" s="29"/>
      <c r="I58" s="29"/>
      <c r="J58" s="29"/>
      <c r="K58" s="29"/>
      <c r="L58" s="87"/>
      <c r="S58" s="29"/>
      <c r="T58" s="29"/>
      <c r="U58" s="29"/>
      <c r="V58" s="29"/>
      <c r="W58" s="29"/>
      <c r="X58" s="29"/>
      <c r="Y58" s="29"/>
      <c r="Z58" s="29"/>
      <c r="AA58" s="29"/>
      <c r="AB58" s="29"/>
      <c r="AC58" s="29"/>
      <c r="AD58" s="29"/>
      <c r="AE58" s="29"/>
    </row>
    <row r="59" spans="1:47" s="2" customFormat="1" ht="22.9" customHeight="1">
      <c r="A59" s="29"/>
      <c r="B59" s="30"/>
      <c r="C59" s="103" t="s">
        <v>71</v>
      </c>
      <c r="D59" s="29"/>
      <c r="E59" s="29"/>
      <c r="F59" s="29"/>
      <c r="G59" s="29"/>
      <c r="H59" s="29"/>
      <c r="I59" s="29"/>
      <c r="J59" s="63">
        <f>J86</f>
        <v>0</v>
      </c>
      <c r="K59" s="29"/>
      <c r="L59" s="87"/>
      <c r="S59" s="29"/>
      <c r="T59" s="29"/>
      <c r="U59" s="29"/>
      <c r="V59" s="29"/>
      <c r="W59" s="29"/>
      <c r="X59" s="29"/>
      <c r="Y59" s="29"/>
      <c r="Z59" s="29"/>
      <c r="AA59" s="29"/>
      <c r="AB59" s="29"/>
      <c r="AC59" s="29"/>
      <c r="AD59" s="29"/>
      <c r="AE59" s="29"/>
      <c r="AU59" s="17" t="s">
        <v>104</v>
      </c>
    </row>
    <row r="60" spans="1:47" s="9" customFormat="1" ht="24.95" customHeight="1">
      <c r="B60" s="104"/>
      <c r="D60" s="105" t="s">
        <v>107</v>
      </c>
      <c r="E60" s="106"/>
      <c r="F60" s="106"/>
      <c r="G60" s="106"/>
      <c r="H60" s="106"/>
      <c r="I60" s="106"/>
      <c r="J60" s="107">
        <f>J87</f>
        <v>0</v>
      </c>
      <c r="L60" s="104"/>
    </row>
    <row r="61" spans="1:47" s="10" customFormat="1" ht="19.899999999999999" customHeight="1">
      <c r="B61" s="108"/>
      <c r="D61" s="109" t="s">
        <v>582</v>
      </c>
      <c r="E61" s="110"/>
      <c r="F61" s="110"/>
      <c r="G61" s="110"/>
      <c r="H61" s="110"/>
      <c r="I61" s="110"/>
      <c r="J61" s="111">
        <f>J88</f>
        <v>0</v>
      </c>
      <c r="L61" s="108"/>
    </row>
    <row r="62" spans="1:47" s="10" customFormat="1" ht="19.899999999999999" customHeight="1">
      <c r="B62" s="108"/>
      <c r="D62" s="109" t="s">
        <v>583</v>
      </c>
      <c r="E62" s="110"/>
      <c r="F62" s="110"/>
      <c r="G62" s="110"/>
      <c r="H62" s="110"/>
      <c r="I62" s="110"/>
      <c r="J62" s="111">
        <f>J91</f>
        <v>0</v>
      </c>
      <c r="L62" s="108"/>
    </row>
    <row r="63" spans="1:47" s="10" customFormat="1" ht="19.899999999999999" customHeight="1">
      <c r="B63" s="108"/>
      <c r="D63" s="109" t="s">
        <v>584</v>
      </c>
      <c r="E63" s="110"/>
      <c r="F63" s="110"/>
      <c r="G63" s="110"/>
      <c r="H63" s="110"/>
      <c r="I63" s="110"/>
      <c r="J63" s="111">
        <f>J124</f>
        <v>0</v>
      </c>
      <c r="L63" s="108"/>
    </row>
    <row r="64" spans="1:47" s="10" customFormat="1" ht="19.899999999999999" customHeight="1">
      <c r="B64" s="108"/>
      <c r="D64" s="109" t="s">
        <v>585</v>
      </c>
      <c r="E64" s="110"/>
      <c r="F64" s="110"/>
      <c r="G64" s="110"/>
      <c r="H64" s="110"/>
      <c r="I64" s="110"/>
      <c r="J64" s="111">
        <f>J146</f>
        <v>0</v>
      </c>
      <c r="L64" s="108"/>
    </row>
    <row r="65" spans="1:31" s="10" customFormat="1" ht="19.899999999999999" customHeight="1">
      <c r="B65" s="108"/>
      <c r="D65" s="109" t="s">
        <v>586</v>
      </c>
      <c r="E65" s="110"/>
      <c r="F65" s="110"/>
      <c r="G65" s="110"/>
      <c r="H65" s="110"/>
      <c r="I65" s="110"/>
      <c r="J65" s="111">
        <f>J211</f>
        <v>0</v>
      </c>
      <c r="L65" s="108"/>
    </row>
    <row r="66" spans="1:31" s="10" customFormat="1" ht="19.899999999999999" customHeight="1">
      <c r="B66" s="108"/>
      <c r="D66" s="109" t="s">
        <v>587</v>
      </c>
      <c r="E66" s="110"/>
      <c r="F66" s="110"/>
      <c r="G66" s="110"/>
      <c r="H66" s="110"/>
      <c r="I66" s="110"/>
      <c r="J66" s="111">
        <f>J226</f>
        <v>0</v>
      </c>
      <c r="L66" s="108"/>
    </row>
    <row r="67" spans="1:31" s="2" customFormat="1" ht="21.75" customHeight="1">
      <c r="A67" s="29"/>
      <c r="B67" s="30"/>
      <c r="C67" s="29"/>
      <c r="D67" s="29"/>
      <c r="E67" s="29"/>
      <c r="F67" s="29"/>
      <c r="G67" s="29"/>
      <c r="H67" s="29"/>
      <c r="I67" s="29"/>
      <c r="J67" s="29"/>
      <c r="K67" s="29"/>
      <c r="L67" s="87"/>
      <c r="S67" s="29"/>
      <c r="T67" s="29"/>
      <c r="U67" s="29"/>
      <c r="V67" s="29"/>
      <c r="W67" s="29"/>
      <c r="X67" s="29"/>
      <c r="Y67" s="29"/>
      <c r="Z67" s="29"/>
      <c r="AA67" s="29"/>
      <c r="AB67" s="29"/>
      <c r="AC67" s="29"/>
      <c r="AD67" s="29"/>
      <c r="AE67" s="29"/>
    </row>
    <row r="68" spans="1:31" s="2" customFormat="1" ht="6.95" customHeight="1">
      <c r="A68" s="29"/>
      <c r="B68" s="39"/>
      <c r="C68" s="40"/>
      <c r="D68" s="40"/>
      <c r="E68" s="40"/>
      <c r="F68" s="40"/>
      <c r="G68" s="40"/>
      <c r="H68" s="40"/>
      <c r="I68" s="40"/>
      <c r="J68" s="40"/>
      <c r="K68" s="40"/>
      <c r="L68" s="87"/>
      <c r="S68" s="29"/>
      <c r="T68" s="29"/>
      <c r="U68" s="29"/>
      <c r="V68" s="29"/>
      <c r="W68" s="29"/>
      <c r="X68" s="29"/>
      <c r="Y68" s="29"/>
      <c r="Z68" s="29"/>
      <c r="AA68" s="29"/>
      <c r="AB68" s="29"/>
      <c r="AC68" s="29"/>
      <c r="AD68" s="29"/>
      <c r="AE68" s="29"/>
    </row>
    <row r="72" spans="1:31" s="2" customFormat="1" ht="6.95" customHeight="1">
      <c r="A72" s="29"/>
      <c r="B72" s="41"/>
      <c r="C72" s="42"/>
      <c r="D72" s="42"/>
      <c r="E72" s="42"/>
      <c r="F72" s="42"/>
      <c r="G72" s="42"/>
      <c r="H72" s="42"/>
      <c r="I72" s="42"/>
      <c r="J72" s="42"/>
      <c r="K72" s="42"/>
      <c r="L72" s="87"/>
      <c r="S72" s="29"/>
      <c r="T72" s="29"/>
      <c r="U72" s="29"/>
      <c r="V72" s="29"/>
      <c r="W72" s="29"/>
      <c r="X72" s="29"/>
      <c r="Y72" s="29"/>
      <c r="Z72" s="29"/>
      <c r="AA72" s="29"/>
      <c r="AB72" s="29"/>
      <c r="AC72" s="29"/>
      <c r="AD72" s="29"/>
      <c r="AE72" s="29"/>
    </row>
    <row r="73" spans="1:31" s="2" customFormat="1" ht="24.95" customHeight="1">
      <c r="A73" s="29"/>
      <c r="B73" s="30"/>
      <c r="C73" s="21" t="s">
        <v>117</v>
      </c>
      <c r="D73" s="29"/>
      <c r="E73" s="29"/>
      <c r="F73" s="29"/>
      <c r="G73" s="29"/>
      <c r="H73" s="29"/>
      <c r="I73" s="29"/>
      <c r="J73" s="29"/>
      <c r="K73" s="29"/>
      <c r="L73" s="87"/>
      <c r="S73" s="29"/>
      <c r="T73" s="29"/>
      <c r="U73" s="29"/>
      <c r="V73" s="29"/>
      <c r="W73" s="29"/>
      <c r="X73" s="29"/>
      <c r="Y73" s="29"/>
      <c r="Z73" s="29"/>
      <c r="AA73" s="29"/>
      <c r="AB73" s="29"/>
      <c r="AC73" s="29"/>
      <c r="AD73" s="29"/>
      <c r="AE73" s="29"/>
    </row>
    <row r="74" spans="1:31" s="2" customFormat="1" ht="6.95" customHeight="1">
      <c r="A74" s="29"/>
      <c r="B74" s="30"/>
      <c r="C74" s="29"/>
      <c r="D74" s="29"/>
      <c r="E74" s="29"/>
      <c r="F74" s="29"/>
      <c r="G74" s="29"/>
      <c r="H74" s="29"/>
      <c r="I74" s="29"/>
      <c r="J74" s="29"/>
      <c r="K74" s="29"/>
      <c r="L74" s="87"/>
      <c r="S74" s="29"/>
      <c r="T74" s="29"/>
      <c r="U74" s="29"/>
      <c r="V74" s="29"/>
      <c r="W74" s="29"/>
      <c r="X74" s="29"/>
      <c r="Y74" s="29"/>
      <c r="Z74" s="29"/>
      <c r="AA74" s="29"/>
      <c r="AB74" s="29"/>
      <c r="AC74" s="29"/>
      <c r="AD74" s="29"/>
      <c r="AE74" s="29"/>
    </row>
    <row r="75" spans="1:31" s="2" customFormat="1" ht="12" customHeight="1">
      <c r="A75" s="29"/>
      <c r="B75" s="30"/>
      <c r="C75" s="26" t="s">
        <v>15</v>
      </c>
      <c r="D75" s="29"/>
      <c r="E75" s="29"/>
      <c r="F75" s="29"/>
      <c r="G75" s="29"/>
      <c r="H75" s="29"/>
      <c r="I75" s="29"/>
      <c r="J75" s="29"/>
      <c r="K75" s="29"/>
      <c r="L75" s="87"/>
      <c r="S75" s="29"/>
      <c r="T75" s="29"/>
      <c r="U75" s="29"/>
      <c r="V75" s="29"/>
      <c r="W75" s="29"/>
      <c r="X75" s="29"/>
      <c r="Y75" s="29"/>
      <c r="Z75" s="29"/>
      <c r="AA75" s="29"/>
      <c r="AB75" s="29"/>
      <c r="AC75" s="29"/>
      <c r="AD75" s="29"/>
      <c r="AE75" s="29"/>
    </row>
    <row r="76" spans="1:31" s="2" customFormat="1" ht="16.5" customHeight="1">
      <c r="A76" s="29"/>
      <c r="B76" s="30"/>
      <c r="C76" s="29"/>
      <c r="D76" s="29"/>
      <c r="E76" s="220" t="str">
        <f>E7</f>
        <v>Rekonstrukce multifunkčního sálu v budově NZM - 2. etapa</v>
      </c>
      <c r="F76" s="221"/>
      <c r="G76" s="221"/>
      <c r="H76" s="221"/>
      <c r="I76" s="29"/>
      <c r="J76" s="29"/>
      <c r="K76" s="29"/>
      <c r="L76" s="87"/>
      <c r="S76" s="29"/>
      <c r="T76" s="29"/>
      <c r="U76" s="29"/>
      <c r="V76" s="29"/>
      <c r="W76" s="29"/>
      <c r="X76" s="29"/>
      <c r="Y76" s="29"/>
      <c r="Z76" s="29"/>
      <c r="AA76" s="29"/>
      <c r="AB76" s="29"/>
      <c r="AC76" s="29"/>
      <c r="AD76" s="29"/>
      <c r="AE76" s="29"/>
    </row>
    <row r="77" spans="1:31" s="2" customFormat="1" ht="12" customHeight="1">
      <c r="A77" s="29"/>
      <c r="B77" s="30"/>
      <c r="C77" s="26" t="s">
        <v>99</v>
      </c>
      <c r="D77" s="29"/>
      <c r="E77" s="29"/>
      <c r="F77" s="29"/>
      <c r="G77" s="29"/>
      <c r="H77" s="29"/>
      <c r="I77" s="29"/>
      <c r="J77" s="29"/>
      <c r="K77" s="29"/>
      <c r="L77" s="87"/>
      <c r="S77" s="29"/>
      <c r="T77" s="29"/>
      <c r="U77" s="29"/>
      <c r="V77" s="29"/>
      <c r="W77" s="29"/>
      <c r="X77" s="29"/>
      <c r="Y77" s="29"/>
      <c r="Z77" s="29"/>
      <c r="AA77" s="29"/>
      <c r="AB77" s="29"/>
      <c r="AC77" s="29"/>
      <c r="AD77" s="29"/>
      <c r="AE77" s="29"/>
    </row>
    <row r="78" spans="1:31" s="2" customFormat="1" ht="16.5" customHeight="1">
      <c r="A78" s="29"/>
      <c r="B78" s="30"/>
      <c r="C78" s="29"/>
      <c r="D78" s="29"/>
      <c r="E78" s="187" t="str">
        <f>E9</f>
        <v>D.1.4.2 - Silnoproud, slaboproud</v>
      </c>
      <c r="F78" s="222"/>
      <c r="G78" s="222"/>
      <c r="H78" s="222"/>
      <c r="I78" s="29"/>
      <c r="J78" s="29"/>
      <c r="K78" s="29"/>
      <c r="L78" s="87"/>
      <c r="S78" s="29"/>
      <c r="T78" s="29"/>
      <c r="U78" s="29"/>
      <c r="V78" s="29"/>
      <c r="W78" s="29"/>
      <c r="X78" s="29"/>
      <c r="Y78" s="29"/>
      <c r="Z78" s="29"/>
      <c r="AA78" s="29"/>
      <c r="AB78" s="29"/>
      <c r="AC78" s="29"/>
      <c r="AD78" s="29"/>
      <c r="AE78" s="29"/>
    </row>
    <row r="79" spans="1:31" s="2" customFormat="1" ht="6.95" customHeight="1">
      <c r="A79" s="29"/>
      <c r="B79" s="30"/>
      <c r="C79" s="29"/>
      <c r="D79" s="29"/>
      <c r="E79" s="29"/>
      <c r="F79" s="29"/>
      <c r="G79" s="29"/>
      <c r="H79" s="29"/>
      <c r="I79" s="29"/>
      <c r="J79" s="29"/>
      <c r="K79" s="29"/>
      <c r="L79" s="87"/>
      <c r="S79" s="29"/>
      <c r="T79" s="29"/>
      <c r="U79" s="29"/>
      <c r="V79" s="29"/>
      <c r="W79" s="29"/>
      <c r="X79" s="29"/>
      <c r="Y79" s="29"/>
      <c r="Z79" s="29"/>
      <c r="AA79" s="29"/>
      <c r="AB79" s="29"/>
      <c r="AC79" s="29"/>
      <c r="AD79" s="29"/>
      <c r="AE79" s="29"/>
    </row>
    <row r="80" spans="1:31" s="2" customFormat="1" ht="12" customHeight="1">
      <c r="A80" s="29"/>
      <c r="B80" s="30"/>
      <c r="C80" s="26" t="s">
        <v>19</v>
      </c>
      <c r="D80" s="29"/>
      <c r="E80" s="29"/>
      <c r="F80" s="24" t="str">
        <f>F12</f>
        <v>Kostelní 1300/44, Praha 7</v>
      </c>
      <c r="G80" s="29"/>
      <c r="H80" s="29"/>
      <c r="I80" s="26" t="s">
        <v>21</v>
      </c>
      <c r="J80" s="47" t="str">
        <f>IF(J12="","",J12)</f>
        <v>19. 6. 2024</v>
      </c>
      <c r="K80" s="29"/>
      <c r="L80" s="87"/>
      <c r="S80" s="29"/>
      <c r="T80" s="29"/>
      <c r="U80" s="29"/>
      <c r="V80" s="29"/>
      <c r="W80" s="29"/>
      <c r="X80" s="29"/>
      <c r="Y80" s="29"/>
      <c r="Z80" s="29"/>
      <c r="AA80" s="29"/>
      <c r="AB80" s="29"/>
      <c r="AC80" s="29"/>
      <c r="AD80" s="29"/>
      <c r="AE80" s="29"/>
    </row>
    <row r="81" spans="1:65" s="2" customFormat="1" ht="6.95" customHeight="1">
      <c r="A81" s="29"/>
      <c r="B81" s="30"/>
      <c r="C81" s="29"/>
      <c r="D81" s="29"/>
      <c r="E81" s="29"/>
      <c r="F81" s="29"/>
      <c r="G81" s="29"/>
      <c r="H81" s="29"/>
      <c r="I81" s="29"/>
      <c r="J81" s="29"/>
      <c r="K81" s="29"/>
      <c r="L81" s="87"/>
      <c r="S81" s="29"/>
      <c r="T81" s="29"/>
      <c r="U81" s="29"/>
      <c r="V81" s="29"/>
      <c r="W81" s="29"/>
      <c r="X81" s="29"/>
      <c r="Y81" s="29"/>
      <c r="Z81" s="29"/>
      <c r="AA81" s="29"/>
      <c r="AB81" s="29"/>
      <c r="AC81" s="29"/>
      <c r="AD81" s="29"/>
      <c r="AE81" s="29"/>
    </row>
    <row r="82" spans="1:65" s="2" customFormat="1" ht="40.15" customHeight="1">
      <c r="A82" s="29"/>
      <c r="B82" s="30"/>
      <c r="C82" s="26" t="s">
        <v>23</v>
      </c>
      <c r="D82" s="29"/>
      <c r="E82" s="29"/>
      <c r="F82" s="24" t="str">
        <f>E15</f>
        <v>NÁRODNÍ ZEMĚDĚLSKÉ MUZEUM PRAHA, KOSTELNÍ 44, P7</v>
      </c>
      <c r="G82" s="29"/>
      <c r="H82" s="29"/>
      <c r="I82" s="26" t="s">
        <v>30</v>
      </c>
      <c r="J82" s="27" t="str">
        <f>E21</f>
        <v>ARCH TECH, K Noskovně 148, Praha 6</v>
      </c>
      <c r="K82" s="29"/>
      <c r="L82" s="87"/>
      <c r="S82" s="29"/>
      <c r="T82" s="29"/>
      <c r="U82" s="29"/>
      <c r="V82" s="29"/>
      <c r="W82" s="29"/>
      <c r="X82" s="29"/>
      <c r="Y82" s="29"/>
      <c r="Z82" s="29"/>
      <c r="AA82" s="29"/>
      <c r="AB82" s="29"/>
      <c r="AC82" s="29"/>
      <c r="AD82" s="29"/>
      <c r="AE82" s="29"/>
    </row>
    <row r="83" spans="1:65" s="2" customFormat="1" ht="40.15" customHeight="1">
      <c r="A83" s="29"/>
      <c r="B83" s="30"/>
      <c r="C83" s="26" t="s">
        <v>28</v>
      </c>
      <c r="D83" s="29"/>
      <c r="E83" s="29"/>
      <c r="F83" s="24" t="str">
        <f>IF(E18="","",E18)</f>
        <v xml:space="preserve"> </v>
      </c>
      <c r="G83" s="29"/>
      <c r="H83" s="29"/>
      <c r="I83" s="26" t="s">
        <v>34</v>
      </c>
      <c r="J83" s="27" t="str">
        <f>E24</f>
        <v>Jiří Večerník, Wolkerova 1747/27, Jihlava</v>
      </c>
      <c r="K83" s="29"/>
      <c r="L83" s="87"/>
      <c r="S83" s="29"/>
      <c r="T83" s="29"/>
      <c r="U83" s="29"/>
      <c r="V83" s="29"/>
      <c r="W83" s="29"/>
      <c r="X83" s="29"/>
      <c r="Y83" s="29"/>
      <c r="Z83" s="29"/>
      <c r="AA83" s="29"/>
      <c r="AB83" s="29"/>
      <c r="AC83" s="29"/>
      <c r="AD83" s="29"/>
      <c r="AE83" s="29"/>
    </row>
    <row r="84" spans="1:65" s="2" customFormat="1" ht="10.35" customHeight="1">
      <c r="A84" s="29"/>
      <c r="B84" s="30"/>
      <c r="C84" s="29"/>
      <c r="D84" s="29"/>
      <c r="E84" s="29"/>
      <c r="F84" s="29"/>
      <c r="G84" s="29"/>
      <c r="H84" s="29"/>
      <c r="I84" s="29"/>
      <c r="J84" s="29"/>
      <c r="K84" s="29"/>
      <c r="L84" s="87"/>
      <c r="S84" s="29"/>
      <c r="T84" s="29"/>
      <c r="U84" s="29"/>
      <c r="V84" s="29"/>
      <c r="W84" s="29"/>
      <c r="X84" s="29"/>
      <c r="Y84" s="29"/>
      <c r="Z84" s="29"/>
      <c r="AA84" s="29"/>
      <c r="AB84" s="29"/>
      <c r="AC84" s="29"/>
      <c r="AD84" s="29"/>
      <c r="AE84" s="29"/>
    </row>
    <row r="85" spans="1:65" s="11" customFormat="1" ht="29.25" customHeight="1">
      <c r="A85" s="112"/>
      <c r="B85" s="113"/>
      <c r="C85" s="114" t="s">
        <v>118</v>
      </c>
      <c r="D85" s="115" t="s">
        <v>58</v>
      </c>
      <c r="E85" s="115" t="s">
        <v>54</v>
      </c>
      <c r="F85" s="115" t="s">
        <v>55</v>
      </c>
      <c r="G85" s="115" t="s">
        <v>119</v>
      </c>
      <c r="H85" s="115" t="s">
        <v>120</v>
      </c>
      <c r="I85" s="115" t="s">
        <v>121</v>
      </c>
      <c r="J85" s="115" t="s">
        <v>103</v>
      </c>
      <c r="K85" s="116" t="s">
        <v>122</v>
      </c>
      <c r="L85" s="117"/>
      <c r="M85" s="54" t="s">
        <v>3</v>
      </c>
      <c r="N85" s="55" t="s">
        <v>43</v>
      </c>
      <c r="O85" s="55" t="s">
        <v>123</v>
      </c>
      <c r="P85" s="55" t="s">
        <v>124</v>
      </c>
      <c r="Q85" s="55" t="s">
        <v>125</v>
      </c>
      <c r="R85" s="55" t="s">
        <v>126</v>
      </c>
      <c r="S85" s="55" t="s">
        <v>127</v>
      </c>
      <c r="T85" s="56" t="s">
        <v>128</v>
      </c>
      <c r="U85" s="112"/>
      <c r="V85" s="112"/>
      <c r="W85" s="112"/>
      <c r="X85" s="112"/>
      <c r="Y85" s="112"/>
      <c r="Z85" s="112"/>
      <c r="AA85" s="112"/>
      <c r="AB85" s="112"/>
      <c r="AC85" s="112"/>
      <c r="AD85" s="112"/>
      <c r="AE85" s="112"/>
    </row>
    <row r="86" spans="1:65" s="2" customFormat="1" ht="22.9" customHeight="1">
      <c r="A86" s="29"/>
      <c r="B86" s="30"/>
      <c r="C86" s="61" t="s">
        <v>129</v>
      </c>
      <c r="D86" s="29"/>
      <c r="E86" s="29"/>
      <c r="F86" s="29"/>
      <c r="G86" s="29"/>
      <c r="H86" s="29"/>
      <c r="I86" s="29"/>
      <c r="J86" s="118">
        <f>BK86</f>
        <v>0</v>
      </c>
      <c r="K86" s="29"/>
      <c r="L86" s="30"/>
      <c r="M86" s="57"/>
      <c r="N86" s="48"/>
      <c r="O86" s="58"/>
      <c r="P86" s="119">
        <f>P87</f>
        <v>0</v>
      </c>
      <c r="Q86" s="58"/>
      <c r="R86" s="119">
        <f>R87</f>
        <v>0</v>
      </c>
      <c r="S86" s="58"/>
      <c r="T86" s="120">
        <f>T87</f>
        <v>0</v>
      </c>
      <c r="U86" s="29"/>
      <c r="V86" s="29"/>
      <c r="W86" s="29"/>
      <c r="X86" s="29"/>
      <c r="Y86" s="29"/>
      <c r="Z86" s="29"/>
      <c r="AA86" s="29"/>
      <c r="AB86" s="29"/>
      <c r="AC86" s="29"/>
      <c r="AD86" s="29"/>
      <c r="AE86" s="29"/>
      <c r="AT86" s="17" t="s">
        <v>72</v>
      </c>
      <c r="AU86" s="17" t="s">
        <v>104</v>
      </c>
      <c r="BK86" s="121">
        <f>BK87</f>
        <v>0</v>
      </c>
    </row>
    <row r="87" spans="1:65" s="12" customFormat="1" ht="25.9" customHeight="1">
      <c r="B87" s="122"/>
      <c r="D87" s="123" t="s">
        <v>72</v>
      </c>
      <c r="E87" s="124" t="s">
        <v>157</v>
      </c>
      <c r="F87" s="124" t="s">
        <v>158</v>
      </c>
      <c r="J87" s="125">
        <f>BK87</f>
        <v>0</v>
      </c>
      <c r="L87" s="122"/>
      <c r="M87" s="126"/>
      <c r="N87" s="127"/>
      <c r="O87" s="127"/>
      <c r="P87" s="128">
        <f>P88+P91+P124+P146+P211+P226</f>
        <v>0</v>
      </c>
      <c r="Q87" s="127"/>
      <c r="R87" s="128">
        <f>R88+R91+R124+R146+R211+R226</f>
        <v>0</v>
      </c>
      <c r="S87" s="127"/>
      <c r="T87" s="129">
        <f>T88+T91+T124+T146+T211+T226</f>
        <v>0</v>
      </c>
      <c r="AR87" s="123" t="s">
        <v>83</v>
      </c>
      <c r="AT87" s="130" t="s">
        <v>72</v>
      </c>
      <c r="AU87" s="130" t="s">
        <v>73</v>
      </c>
      <c r="AY87" s="123" t="s">
        <v>132</v>
      </c>
      <c r="BK87" s="131">
        <f>BK88+BK91+BK124+BK146+BK211+BK226</f>
        <v>0</v>
      </c>
    </row>
    <row r="88" spans="1:65" s="12" customFormat="1" ht="22.9" customHeight="1">
      <c r="B88" s="122"/>
      <c r="D88" s="123" t="s">
        <v>72</v>
      </c>
      <c r="E88" s="132" t="s">
        <v>588</v>
      </c>
      <c r="F88" s="132" t="s">
        <v>589</v>
      </c>
      <c r="J88" s="133">
        <f>BK88</f>
        <v>0</v>
      </c>
      <c r="L88" s="122"/>
      <c r="M88" s="126"/>
      <c r="N88" s="127"/>
      <c r="O88" s="127"/>
      <c r="P88" s="128">
        <f>SUM(P89:P90)</f>
        <v>0</v>
      </c>
      <c r="Q88" s="127"/>
      <c r="R88" s="128">
        <f>SUM(R89:R90)</f>
        <v>0</v>
      </c>
      <c r="S88" s="127"/>
      <c r="T88" s="129">
        <f>SUM(T89:T90)</f>
        <v>0</v>
      </c>
      <c r="AR88" s="123" t="s">
        <v>83</v>
      </c>
      <c r="AT88" s="130" t="s">
        <v>72</v>
      </c>
      <c r="AU88" s="130" t="s">
        <v>81</v>
      </c>
      <c r="AY88" s="123" t="s">
        <v>132</v>
      </c>
      <c r="BK88" s="131">
        <f>SUM(BK89:BK90)</f>
        <v>0</v>
      </c>
    </row>
    <row r="89" spans="1:65" s="2" customFormat="1" ht="21.75" customHeight="1">
      <c r="A89" s="29"/>
      <c r="B89" s="134"/>
      <c r="C89" s="135" t="s">
        <v>81</v>
      </c>
      <c r="D89" s="135" t="s">
        <v>135</v>
      </c>
      <c r="E89" s="136" t="s">
        <v>590</v>
      </c>
      <c r="F89" s="137" t="s">
        <v>591</v>
      </c>
      <c r="G89" s="138" t="s">
        <v>229</v>
      </c>
      <c r="H89" s="139">
        <v>1</v>
      </c>
      <c r="I89" s="231"/>
      <c r="J89" s="140">
        <f>ROUND(I89*H89,2)</f>
        <v>0</v>
      </c>
      <c r="K89" s="137" t="s">
        <v>3</v>
      </c>
      <c r="L89" s="30"/>
      <c r="M89" s="141" t="s">
        <v>3</v>
      </c>
      <c r="N89" s="142" t="s">
        <v>44</v>
      </c>
      <c r="O89" s="143">
        <v>0</v>
      </c>
      <c r="P89" s="143">
        <f>O89*H89</f>
        <v>0</v>
      </c>
      <c r="Q89" s="143">
        <v>0</v>
      </c>
      <c r="R89" s="143">
        <f>Q89*H89</f>
        <v>0</v>
      </c>
      <c r="S89" s="143">
        <v>0</v>
      </c>
      <c r="T89" s="144">
        <f>S89*H89</f>
        <v>0</v>
      </c>
      <c r="U89" s="29"/>
      <c r="V89" s="29"/>
      <c r="W89" s="29"/>
      <c r="X89" s="29"/>
      <c r="Y89" s="29"/>
      <c r="Z89" s="29"/>
      <c r="AA89" s="29"/>
      <c r="AB89" s="29"/>
      <c r="AC89" s="29"/>
      <c r="AD89" s="29"/>
      <c r="AE89" s="29"/>
      <c r="AR89" s="145" t="s">
        <v>163</v>
      </c>
      <c r="AT89" s="145" t="s">
        <v>135</v>
      </c>
      <c r="AU89" s="145" t="s">
        <v>83</v>
      </c>
      <c r="AY89" s="17" t="s">
        <v>132</v>
      </c>
      <c r="BE89" s="146">
        <f>IF(N89="základní",J89,0)</f>
        <v>0</v>
      </c>
      <c r="BF89" s="146">
        <f>IF(N89="snížená",J89,0)</f>
        <v>0</v>
      </c>
      <c r="BG89" s="146">
        <f>IF(N89="zákl. přenesená",J89,0)</f>
        <v>0</v>
      </c>
      <c r="BH89" s="146">
        <f>IF(N89="sníž. přenesená",J89,0)</f>
        <v>0</v>
      </c>
      <c r="BI89" s="146">
        <f>IF(N89="nulová",J89,0)</f>
        <v>0</v>
      </c>
      <c r="BJ89" s="17" t="s">
        <v>81</v>
      </c>
      <c r="BK89" s="146">
        <f>ROUND(I89*H89,2)</f>
        <v>0</v>
      </c>
      <c r="BL89" s="17" t="s">
        <v>163</v>
      </c>
      <c r="BM89" s="145" t="s">
        <v>592</v>
      </c>
    </row>
    <row r="90" spans="1:65" s="2" customFormat="1" ht="11.25">
      <c r="A90" s="29"/>
      <c r="B90" s="30"/>
      <c r="C90" s="29"/>
      <c r="D90" s="147" t="s">
        <v>142</v>
      </c>
      <c r="E90" s="29"/>
      <c r="F90" s="148" t="s">
        <v>591</v>
      </c>
      <c r="G90" s="29"/>
      <c r="H90" s="29"/>
      <c r="I90" s="29"/>
      <c r="J90" s="29"/>
      <c r="K90" s="29"/>
      <c r="L90" s="30"/>
      <c r="M90" s="149"/>
      <c r="N90" s="150"/>
      <c r="O90" s="50"/>
      <c r="P90" s="50"/>
      <c r="Q90" s="50"/>
      <c r="R90" s="50"/>
      <c r="S90" s="50"/>
      <c r="T90" s="51"/>
      <c r="U90" s="29"/>
      <c r="V90" s="29"/>
      <c r="W90" s="29"/>
      <c r="X90" s="29"/>
      <c r="Y90" s="29"/>
      <c r="Z90" s="29"/>
      <c r="AA90" s="29"/>
      <c r="AB90" s="29"/>
      <c r="AC90" s="29"/>
      <c r="AD90" s="29"/>
      <c r="AE90" s="29"/>
      <c r="AT90" s="17" t="s">
        <v>142</v>
      </c>
      <c r="AU90" s="17" t="s">
        <v>83</v>
      </c>
    </row>
    <row r="91" spans="1:65" s="12" customFormat="1" ht="22.9" customHeight="1">
      <c r="B91" s="122"/>
      <c r="D91" s="123" t="s">
        <v>72</v>
      </c>
      <c r="E91" s="132" t="s">
        <v>593</v>
      </c>
      <c r="F91" s="132" t="s">
        <v>594</v>
      </c>
      <c r="J91" s="133">
        <f>BK91</f>
        <v>0</v>
      </c>
      <c r="L91" s="122"/>
      <c r="M91" s="126"/>
      <c r="N91" s="127"/>
      <c r="O91" s="127"/>
      <c r="P91" s="128">
        <f>SUM(P92:P123)</f>
        <v>0</v>
      </c>
      <c r="Q91" s="127"/>
      <c r="R91" s="128">
        <f>SUM(R92:R123)</f>
        <v>0</v>
      </c>
      <c r="S91" s="127"/>
      <c r="T91" s="129">
        <f>SUM(T92:T123)</f>
        <v>0</v>
      </c>
      <c r="AR91" s="123" t="s">
        <v>83</v>
      </c>
      <c r="AT91" s="130" t="s">
        <v>72</v>
      </c>
      <c r="AU91" s="130" t="s">
        <v>81</v>
      </c>
      <c r="AY91" s="123" t="s">
        <v>132</v>
      </c>
      <c r="BK91" s="131">
        <f>SUM(BK92:BK123)</f>
        <v>0</v>
      </c>
    </row>
    <row r="92" spans="1:65" s="2" customFormat="1" ht="16.5" customHeight="1">
      <c r="A92" s="29"/>
      <c r="B92" s="134"/>
      <c r="C92" s="135" t="s">
        <v>83</v>
      </c>
      <c r="D92" s="135" t="s">
        <v>135</v>
      </c>
      <c r="E92" s="136" t="s">
        <v>595</v>
      </c>
      <c r="F92" s="137" t="s">
        <v>596</v>
      </c>
      <c r="G92" s="138" t="s">
        <v>489</v>
      </c>
      <c r="H92" s="139">
        <v>1</v>
      </c>
      <c r="I92" s="231"/>
      <c r="J92" s="140">
        <f>ROUND(I92*H92,2)</f>
        <v>0</v>
      </c>
      <c r="K92" s="137" t="s">
        <v>3</v>
      </c>
      <c r="L92" s="30"/>
      <c r="M92" s="141" t="s">
        <v>3</v>
      </c>
      <c r="N92" s="142" t="s">
        <v>44</v>
      </c>
      <c r="O92" s="143">
        <v>0</v>
      </c>
      <c r="P92" s="143">
        <f>O92*H92</f>
        <v>0</v>
      </c>
      <c r="Q92" s="143">
        <v>0</v>
      </c>
      <c r="R92" s="143">
        <f>Q92*H92</f>
        <v>0</v>
      </c>
      <c r="S92" s="143">
        <v>0</v>
      </c>
      <c r="T92" s="144">
        <f>S92*H92</f>
        <v>0</v>
      </c>
      <c r="U92" s="29"/>
      <c r="V92" s="29"/>
      <c r="W92" s="29"/>
      <c r="X92" s="29"/>
      <c r="Y92" s="29"/>
      <c r="Z92" s="29"/>
      <c r="AA92" s="29"/>
      <c r="AB92" s="29"/>
      <c r="AC92" s="29"/>
      <c r="AD92" s="29"/>
      <c r="AE92" s="29"/>
      <c r="AR92" s="145" t="s">
        <v>163</v>
      </c>
      <c r="AT92" s="145" t="s">
        <v>135</v>
      </c>
      <c r="AU92" s="145" t="s">
        <v>83</v>
      </c>
      <c r="AY92" s="17" t="s">
        <v>132</v>
      </c>
      <c r="BE92" s="146">
        <f>IF(N92="základní",J92,0)</f>
        <v>0</v>
      </c>
      <c r="BF92" s="146">
        <f>IF(N92="snížená",J92,0)</f>
        <v>0</v>
      </c>
      <c r="BG92" s="146">
        <f>IF(N92="zákl. přenesená",J92,0)</f>
        <v>0</v>
      </c>
      <c r="BH92" s="146">
        <f>IF(N92="sníž. přenesená",J92,0)</f>
        <v>0</v>
      </c>
      <c r="BI92" s="146">
        <f>IF(N92="nulová",J92,0)</f>
        <v>0</v>
      </c>
      <c r="BJ92" s="17" t="s">
        <v>81</v>
      </c>
      <c r="BK92" s="146">
        <f>ROUND(I92*H92,2)</f>
        <v>0</v>
      </c>
      <c r="BL92" s="17" t="s">
        <v>163</v>
      </c>
      <c r="BM92" s="145" t="s">
        <v>597</v>
      </c>
    </row>
    <row r="93" spans="1:65" s="2" customFormat="1" ht="11.25">
      <c r="A93" s="29"/>
      <c r="B93" s="30"/>
      <c r="C93" s="29"/>
      <c r="D93" s="147" t="s">
        <v>142</v>
      </c>
      <c r="E93" s="29"/>
      <c r="F93" s="148" t="s">
        <v>596</v>
      </c>
      <c r="G93" s="29"/>
      <c r="H93" s="29"/>
      <c r="I93" s="29"/>
      <c r="J93" s="29"/>
      <c r="K93" s="29"/>
      <c r="L93" s="30"/>
      <c r="M93" s="149"/>
      <c r="N93" s="150"/>
      <c r="O93" s="50"/>
      <c r="P93" s="50"/>
      <c r="Q93" s="50"/>
      <c r="R93" s="50"/>
      <c r="S93" s="50"/>
      <c r="T93" s="51"/>
      <c r="U93" s="29"/>
      <c r="V93" s="29"/>
      <c r="W93" s="29"/>
      <c r="X93" s="29"/>
      <c r="Y93" s="29"/>
      <c r="Z93" s="29"/>
      <c r="AA93" s="29"/>
      <c r="AB93" s="29"/>
      <c r="AC93" s="29"/>
      <c r="AD93" s="29"/>
      <c r="AE93" s="29"/>
      <c r="AT93" s="17" t="s">
        <v>142</v>
      </c>
      <c r="AU93" s="17" t="s">
        <v>83</v>
      </c>
    </row>
    <row r="94" spans="1:65" s="2" customFormat="1" ht="97.5">
      <c r="A94" s="29"/>
      <c r="B94" s="30"/>
      <c r="C94" s="29"/>
      <c r="D94" s="147" t="s">
        <v>181</v>
      </c>
      <c r="E94" s="29"/>
      <c r="F94" s="167" t="s">
        <v>598</v>
      </c>
      <c r="G94" s="29"/>
      <c r="H94" s="29"/>
      <c r="I94" s="29"/>
      <c r="J94" s="29"/>
      <c r="K94" s="29"/>
      <c r="L94" s="30"/>
      <c r="M94" s="149"/>
      <c r="N94" s="150"/>
      <c r="O94" s="50"/>
      <c r="P94" s="50"/>
      <c r="Q94" s="50"/>
      <c r="R94" s="50"/>
      <c r="S94" s="50"/>
      <c r="T94" s="51"/>
      <c r="U94" s="29"/>
      <c r="V94" s="29"/>
      <c r="W94" s="29"/>
      <c r="X94" s="29"/>
      <c r="Y94" s="29"/>
      <c r="Z94" s="29"/>
      <c r="AA94" s="29"/>
      <c r="AB94" s="29"/>
      <c r="AC94" s="29"/>
      <c r="AD94" s="29"/>
      <c r="AE94" s="29"/>
      <c r="AT94" s="17" t="s">
        <v>181</v>
      </c>
      <c r="AU94" s="17" t="s">
        <v>83</v>
      </c>
    </row>
    <row r="95" spans="1:65" s="2" customFormat="1" ht="16.5" customHeight="1">
      <c r="A95" s="29"/>
      <c r="B95" s="134"/>
      <c r="C95" s="135" t="s">
        <v>166</v>
      </c>
      <c r="D95" s="135" t="s">
        <v>135</v>
      </c>
      <c r="E95" s="136" t="s">
        <v>599</v>
      </c>
      <c r="F95" s="137" t="s">
        <v>600</v>
      </c>
      <c r="G95" s="138" t="s">
        <v>378</v>
      </c>
      <c r="H95" s="139">
        <v>30</v>
      </c>
      <c r="I95" s="231"/>
      <c r="J95" s="140">
        <f>ROUND(I95*H95,2)</f>
        <v>0</v>
      </c>
      <c r="K95" s="137" t="s">
        <v>3</v>
      </c>
      <c r="L95" s="30"/>
      <c r="M95" s="141" t="s">
        <v>3</v>
      </c>
      <c r="N95" s="142" t="s">
        <v>44</v>
      </c>
      <c r="O95" s="143">
        <v>0</v>
      </c>
      <c r="P95" s="143">
        <f>O95*H95</f>
        <v>0</v>
      </c>
      <c r="Q95" s="143">
        <v>0</v>
      </c>
      <c r="R95" s="143">
        <f>Q95*H95</f>
        <v>0</v>
      </c>
      <c r="S95" s="143">
        <v>0</v>
      </c>
      <c r="T95" s="144">
        <f>S95*H95</f>
        <v>0</v>
      </c>
      <c r="U95" s="29"/>
      <c r="V95" s="29"/>
      <c r="W95" s="29"/>
      <c r="X95" s="29"/>
      <c r="Y95" s="29"/>
      <c r="Z95" s="29"/>
      <c r="AA95" s="29"/>
      <c r="AB95" s="29"/>
      <c r="AC95" s="29"/>
      <c r="AD95" s="29"/>
      <c r="AE95" s="29"/>
      <c r="AR95" s="145" t="s">
        <v>163</v>
      </c>
      <c r="AT95" s="145" t="s">
        <v>135</v>
      </c>
      <c r="AU95" s="145" t="s">
        <v>83</v>
      </c>
      <c r="AY95" s="17" t="s">
        <v>132</v>
      </c>
      <c r="BE95" s="146">
        <f>IF(N95="základní",J95,0)</f>
        <v>0</v>
      </c>
      <c r="BF95" s="146">
        <f>IF(N95="snížená",J95,0)</f>
        <v>0</v>
      </c>
      <c r="BG95" s="146">
        <f>IF(N95="zákl. přenesená",J95,0)</f>
        <v>0</v>
      </c>
      <c r="BH95" s="146">
        <f>IF(N95="sníž. přenesená",J95,0)</f>
        <v>0</v>
      </c>
      <c r="BI95" s="146">
        <f>IF(N95="nulová",J95,0)</f>
        <v>0</v>
      </c>
      <c r="BJ95" s="17" t="s">
        <v>81</v>
      </c>
      <c r="BK95" s="146">
        <f>ROUND(I95*H95,2)</f>
        <v>0</v>
      </c>
      <c r="BL95" s="17" t="s">
        <v>163</v>
      </c>
      <c r="BM95" s="145" t="s">
        <v>601</v>
      </c>
    </row>
    <row r="96" spans="1:65" s="2" customFormat="1" ht="11.25">
      <c r="A96" s="29"/>
      <c r="B96" s="30"/>
      <c r="C96" s="29"/>
      <c r="D96" s="147" t="s">
        <v>142</v>
      </c>
      <c r="E96" s="29"/>
      <c r="F96" s="148" t="s">
        <v>600</v>
      </c>
      <c r="G96" s="29"/>
      <c r="H96" s="29"/>
      <c r="I96" s="29"/>
      <c r="J96" s="29"/>
      <c r="K96" s="29"/>
      <c r="L96" s="30"/>
      <c r="M96" s="149"/>
      <c r="N96" s="150"/>
      <c r="O96" s="50"/>
      <c r="P96" s="50"/>
      <c r="Q96" s="50"/>
      <c r="R96" s="50"/>
      <c r="S96" s="50"/>
      <c r="T96" s="51"/>
      <c r="U96" s="29"/>
      <c r="V96" s="29"/>
      <c r="W96" s="29"/>
      <c r="X96" s="29"/>
      <c r="Y96" s="29"/>
      <c r="Z96" s="29"/>
      <c r="AA96" s="29"/>
      <c r="AB96" s="29"/>
      <c r="AC96" s="29"/>
      <c r="AD96" s="29"/>
      <c r="AE96" s="29"/>
      <c r="AT96" s="17" t="s">
        <v>142</v>
      </c>
      <c r="AU96" s="17" t="s">
        <v>83</v>
      </c>
    </row>
    <row r="97" spans="1:65" s="2" customFormat="1" ht="16.5" customHeight="1">
      <c r="A97" s="29"/>
      <c r="B97" s="134"/>
      <c r="C97" s="135" t="s">
        <v>140</v>
      </c>
      <c r="D97" s="135" t="s">
        <v>135</v>
      </c>
      <c r="E97" s="136" t="s">
        <v>602</v>
      </c>
      <c r="F97" s="137" t="s">
        <v>603</v>
      </c>
      <c r="G97" s="138" t="s">
        <v>378</v>
      </c>
      <c r="H97" s="139">
        <v>30</v>
      </c>
      <c r="I97" s="231"/>
      <c r="J97" s="140">
        <f>ROUND(I97*H97,2)</f>
        <v>0</v>
      </c>
      <c r="K97" s="137" t="s">
        <v>3</v>
      </c>
      <c r="L97" s="30"/>
      <c r="M97" s="141" t="s">
        <v>3</v>
      </c>
      <c r="N97" s="142" t="s">
        <v>44</v>
      </c>
      <c r="O97" s="143">
        <v>0</v>
      </c>
      <c r="P97" s="143">
        <f>O97*H97</f>
        <v>0</v>
      </c>
      <c r="Q97" s="143">
        <v>0</v>
      </c>
      <c r="R97" s="143">
        <f>Q97*H97</f>
        <v>0</v>
      </c>
      <c r="S97" s="143">
        <v>0</v>
      </c>
      <c r="T97" s="144">
        <f>S97*H97</f>
        <v>0</v>
      </c>
      <c r="U97" s="29"/>
      <c r="V97" s="29"/>
      <c r="W97" s="29"/>
      <c r="X97" s="29"/>
      <c r="Y97" s="29"/>
      <c r="Z97" s="29"/>
      <c r="AA97" s="29"/>
      <c r="AB97" s="29"/>
      <c r="AC97" s="29"/>
      <c r="AD97" s="29"/>
      <c r="AE97" s="29"/>
      <c r="AR97" s="145" t="s">
        <v>163</v>
      </c>
      <c r="AT97" s="145" t="s">
        <v>135</v>
      </c>
      <c r="AU97" s="145" t="s">
        <v>83</v>
      </c>
      <c r="AY97" s="17" t="s">
        <v>132</v>
      </c>
      <c r="BE97" s="146">
        <f>IF(N97="základní",J97,0)</f>
        <v>0</v>
      </c>
      <c r="BF97" s="146">
        <f>IF(N97="snížená",J97,0)</f>
        <v>0</v>
      </c>
      <c r="BG97" s="146">
        <f>IF(N97="zákl. přenesená",J97,0)</f>
        <v>0</v>
      </c>
      <c r="BH97" s="146">
        <f>IF(N97="sníž. přenesená",J97,0)</f>
        <v>0</v>
      </c>
      <c r="BI97" s="146">
        <f>IF(N97="nulová",J97,0)</f>
        <v>0</v>
      </c>
      <c r="BJ97" s="17" t="s">
        <v>81</v>
      </c>
      <c r="BK97" s="146">
        <f>ROUND(I97*H97,2)</f>
        <v>0</v>
      </c>
      <c r="BL97" s="17" t="s">
        <v>163</v>
      </c>
      <c r="BM97" s="145" t="s">
        <v>604</v>
      </c>
    </row>
    <row r="98" spans="1:65" s="2" customFormat="1" ht="11.25">
      <c r="A98" s="29"/>
      <c r="B98" s="30"/>
      <c r="C98" s="29"/>
      <c r="D98" s="147" t="s">
        <v>142</v>
      </c>
      <c r="E98" s="29"/>
      <c r="F98" s="148" t="s">
        <v>603</v>
      </c>
      <c r="G98" s="29"/>
      <c r="H98" s="29"/>
      <c r="I98" s="29"/>
      <c r="J98" s="29"/>
      <c r="K98" s="29"/>
      <c r="L98" s="30"/>
      <c r="M98" s="149"/>
      <c r="N98" s="150"/>
      <c r="O98" s="50"/>
      <c r="P98" s="50"/>
      <c r="Q98" s="50"/>
      <c r="R98" s="50"/>
      <c r="S98" s="50"/>
      <c r="T98" s="51"/>
      <c r="U98" s="29"/>
      <c r="V98" s="29"/>
      <c r="W98" s="29"/>
      <c r="X98" s="29"/>
      <c r="Y98" s="29"/>
      <c r="Z98" s="29"/>
      <c r="AA98" s="29"/>
      <c r="AB98" s="29"/>
      <c r="AC98" s="29"/>
      <c r="AD98" s="29"/>
      <c r="AE98" s="29"/>
      <c r="AT98" s="17" t="s">
        <v>142</v>
      </c>
      <c r="AU98" s="17" t="s">
        <v>83</v>
      </c>
    </row>
    <row r="99" spans="1:65" s="2" customFormat="1" ht="16.5" customHeight="1">
      <c r="A99" s="29"/>
      <c r="B99" s="134"/>
      <c r="C99" s="135" t="s">
        <v>183</v>
      </c>
      <c r="D99" s="135" t="s">
        <v>135</v>
      </c>
      <c r="E99" s="136" t="s">
        <v>605</v>
      </c>
      <c r="F99" s="137" t="s">
        <v>606</v>
      </c>
      <c r="G99" s="138" t="s">
        <v>489</v>
      </c>
      <c r="H99" s="139">
        <v>2</v>
      </c>
      <c r="I99" s="231"/>
      <c r="J99" s="140">
        <f>ROUND(I99*H99,2)</f>
        <v>0</v>
      </c>
      <c r="K99" s="137" t="s">
        <v>3</v>
      </c>
      <c r="L99" s="30"/>
      <c r="M99" s="141" t="s">
        <v>3</v>
      </c>
      <c r="N99" s="142" t="s">
        <v>44</v>
      </c>
      <c r="O99" s="143">
        <v>0</v>
      </c>
      <c r="P99" s="143">
        <f>O99*H99</f>
        <v>0</v>
      </c>
      <c r="Q99" s="143">
        <v>0</v>
      </c>
      <c r="R99" s="143">
        <f>Q99*H99</f>
        <v>0</v>
      </c>
      <c r="S99" s="143">
        <v>0</v>
      </c>
      <c r="T99" s="144">
        <f>S99*H99</f>
        <v>0</v>
      </c>
      <c r="U99" s="29"/>
      <c r="V99" s="29"/>
      <c r="W99" s="29"/>
      <c r="X99" s="29"/>
      <c r="Y99" s="29"/>
      <c r="Z99" s="29"/>
      <c r="AA99" s="29"/>
      <c r="AB99" s="29"/>
      <c r="AC99" s="29"/>
      <c r="AD99" s="29"/>
      <c r="AE99" s="29"/>
      <c r="AR99" s="145" t="s">
        <v>163</v>
      </c>
      <c r="AT99" s="145" t="s">
        <v>135</v>
      </c>
      <c r="AU99" s="145" t="s">
        <v>83</v>
      </c>
      <c r="AY99" s="17" t="s">
        <v>132</v>
      </c>
      <c r="BE99" s="146">
        <f>IF(N99="základní",J99,0)</f>
        <v>0</v>
      </c>
      <c r="BF99" s="146">
        <f>IF(N99="snížená",J99,0)</f>
        <v>0</v>
      </c>
      <c r="BG99" s="146">
        <f>IF(N99="zákl. přenesená",J99,0)</f>
        <v>0</v>
      </c>
      <c r="BH99" s="146">
        <f>IF(N99="sníž. přenesená",J99,0)</f>
        <v>0</v>
      </c>
      <c r="BI99" s="146">
        <f>IF(N99="nulová",J99,0)</f>
        <v>0</v>
      </c>
      <c r="BJ99" s="17" t="s">
        <v>81</v>
      </c>
      <c r="BK99" s="146">
        <f>ROUND(I99*H99,2)</f>
        <v>0</v>
      </c>
      <c r="BL99" s="17" t="s">
        <v>163</v>
      </c>
      <c r="BM99" s="145" t="s">
        <v>607</v>
      </c>
    </row>
    <row r="100" spans="1:65" s="2" customFormat="1" ht="11.25">
      <c r="A100" s="29"/>
      <c r="B100" s="30"/>
      <c r="C100" s="29"/>
      <c r="D100" s="147" t="s">
        <v>142</v>
      </c>
      <c r="E100" s="29"/>
      <c r="F100" s="148" t="s">
        <v>606</v>
      </c>
      <c r="G100" s="29"/>
      <c r="H100" s="29"/>
      <c r="I100" s="29"/>
      <c r="J100" s="29"/>
      <c r="K100" s="29"/>
      <c r="L100" s="30"/>
      <c r="M100" s="149"/>
      <c r="N100" s="150"/>
      <c r="O100" s="50"/>
      <c r="P100" s="50"/>
      <c r="Q100" s="50"/>
      <c r="R100" s="50"/>
      <c r="S100" s="50"/>
      <c r="T100" s="51"/>
      <c r="U100" s="29"/>
      <c r="V100" s="29"/>
      <c r="W100" s="29"/>
      <c r="X100" s="29"/>
      <c r="Y100" s="29"/>
      <c r="Z100" s="29"/>
      <c r="AA100" s="29"/>
      <c r="AB100" s="29"/>
      <c r="AC100" s="29"/>
      <c r="AD100" s="29"/>
      <c r="AE100" s="29"/>
      <c r="AT100" s="17" t="s">
        <v>142</v>
      </c>
      <c r="AU100" s="17" t="s">
        <v>83</v>
      </c>
    </row>
    <row r="101" spans="1:65" s="2" customFormat="1" ht="21.75" customHeight="1">
      <c r="A101" s="29"/>
      <c r="B101" s="134"/>
      <c r="C101" s="135" t="s">
        <v>189</v>
      </c>
      <c r="D101" s="135" t="s">
        <v>135</v>
      </c>
      <c r="E101" s="136" t="s">
        <v>608</v>
      </c>
      <c r="F101" s="137" t="s">
        <v>609</v>
      </c>
      <c r="G101" s="138" t="s">
        <v>489</v>
      </c>
      <c r="H101" s="139">
        <v>2</v>
      </c>
      <c r="I101" s="231"/>
      <c r="J101" s="140">
        <f>ROUND(I101*H101,2)</f>
        <v>0</v>
      </c>
      <c r="K101" s="137" t="s">
        <v>3</v>
      </c>
      <c r="L101" s="30"/>
      <c r="M101" s="141" t="s">
        <v>3</v>
      </c>
      <c r="N101" s="142" t="s">
        <v>44</v>
      </c>
      <c r="O101" s="143">
        <v>0</v>
      </c>
      <c r="P101" s="143">
        <f>O101*H101</f>
        <v>0</v>
      </c>
      <c r="Q101" s="143">
        <v>0</v>
      </c>
      <c r="R101" s="143">
        <f>Q101*H101</f>
        <v>0</v>
      </c>
      <c r="S101" s="143">
        <v>0</v>
      </c>
      <c r="T101" s="144">
        <f>S101*H101</f>
        <v>0</v>
      </c>
      <c r="U101" s="29"/>
      <c r="V101" s="29"/>
      <c r="W101" s="29"/>
      <c r="X101" s="29"/>
      <c r="Y101" s="29"/>
      <c r="Z101" s="29"/>
      <c r="AA101" s="29"/>
      <c r="AB101" s="29"/>
      <c r="AC101" s="29"/>
      <c r="AD101" s="29"/>
      <c r="AE101" s="29"/>
      <c r="AR101" s="145" t="s">
        <v>163</v>
      </c>
      <c r="AT101" s="145" t="s">
        <v>135</v>
      </c>
      <c r="AU101" s="145" t="s">
        <v>83</v>
      </c>
      <c r="AY101" s="17" t="s">
        <v>132</v>
      </c>
      <c r="BE101" s="146">
        <f>IF(N101="základní",J101,0)</f>
        <v>0</v>
      </c>
      <c r="BF101" s="146">
        <f>IF(N101="snížená",J101,0)</f>
        <v>0</v>
      </c>
      <c r="BG101" s="146">
        <f>IF(N101="zákl. přenesená",J101,0)</f>
        <v>0</v>
      </c>
      <c r="BH101" s="146">
        <f>IF(N101="sníž. přenesená",J101,0)</f>
        <v>0</v>
      </c>
      <c r="BI101" s="146">
        <f>IF(N101="nulová",J101,0)</f>
        <v>0</v>
      </c>
      <c r="BJ101" s="17" t="s">
        <v>81</v>
      </c>
      <c r="BK101" s="146">
        <f>ROUND(I101*H101,2)</f>
        <v>0</v>
      </c>
      <c r="BL101" s="17" t="s">
        <v>163</v>
      </c>
      <c r="BM101" s="145" t="s">
        <v>610</v>
      </c>
    </row>
    <row r="102" spans="1:65" s="2" customFormat="1" ht="11.25">
      <c r="A102" s="29"/>
      <c r="B102" s="30"/>
      <c r="C102" s="29"/>
      <c r="D102" s="147" t="s">
        <v>142</v>
      </c>
      <c r="E102" s="29"/>
      <c r="F102" s="148" t="s">
        <v>609</v>
      </c>
      <c r="G102" s="29"/>
      <c r="H102" s="29"/>
      <c r="I102" s="29"/>
      <c r="J102" s="29"/>
      <c r="K102" s="29"/>
      <c r="L102" s="30"/>
      <c r="M102" s="149"/>
      <c r="N102" s="150"/>
      <c r="O102" s="50"/>
      <c r="P102" s="50"/>
      <c r="Q102" s="50"/>
      <c r="R102" s="50"/>
      <c r="S102" s="50"/>
      <c r="T102" s="51"/>
      <c r="U102" s="29"/>
      <c r="V102" s="29"/>
      <c r="W102" s="29"/>
      <c r="X102" s="29"/>
      <c r="Y102" s="29"/>
      <c r="Z102" s="29"/>
      <c r="AA102" s="29"/>
      <c r="AB102" s="29"/>
      <c r="AC102" s="29"/>
      <c r="AD102" s="29"/>
      <c r="AE102" s="29"/>
      <c r="AT102" s="17" t="s">
        <v>142</v>
      </c>
      <c r="AU102" s="17" t="s">
        <v>83</v>
      </c>
    </row>
    <row r="103" spans="1:65" s="2" customFormat="1" ht="16.5" customHeight="1">
      <c r="A103" s="29"/>
      <c r="B103" s="134"/>
      <c r="C103" s="135" t="s">
        <v>199</v>
      </c>
      <c r="D103" s="135" t="s">
        <v>135</v>
      </c>
      <c r="E103" s="136" t="s">
        <v>611</v>
      </c>
      <c r="F103" s="137" t="s">
        <v>612</v>
      </c>
      <c r="G103" s="138" t="s">
        <v>489</v>
      </c>
      <c r="H103" s="139">
        <v>1</v>
      </c>
      <c r="I103" s="231"/>
      <c r="J103" s="140">
        <f>ROUND(I103*H103,2)</f>
        <v>0</v>
      </c>
      <c r="K103" s="137" t="s">
        <v>3</v>
      </c>
      <c r="L103" s="30"/>
      <c r="M103" s="141" t="s">
        <v>3</v>
      </c>
      <c r="N103" s="142" t="s">
        <v>44</v>
      </c>
      <c r="O103" s="143">
        <v>0</v>
      </c>
      <c r="P103" s="143">
        <f>O103*H103</f>
        <v>0</v>
      </c>
      <c r="Q103" s="143">
        <v>0</v>
      </c>
      <c r="R103" s="143">
        <f>Q103*H103</f>
        <v>0</v>
      </c>
      <c r="S103" s="143">
        <v>0</v>
      </c>
      <c r="T103" s="144">
        <f>S103*H103</f>
        <v>0</v>
      </c>
      <c r="U103" s="29"/>
      <c r="V103" s="29"/>
      <c r="W103" s="29"/>
      <c r="X103" s="29"/>
      <c r="Y103" s="29"/>
      <c r="Z103" s="29"/>
      <c r="AA103" s="29"/>
      <c r="AB103" s="29"/>
      <c r="AC103" s="29"/>
      <c r="AD103" s="29"/>
      <c r="AE103" s="29"/>
      <c r="AR103" s="145" t="s">
        <v>163</v>
      </c>
      <c r="AT103" s="145" t="s">
        <v>135</v>
      </c>
      <c r="AU103" s="145" t="s">
        <v>83</v>
      </c>
      <c r="AY103" s="17" t="s">
        <v>132</v>
      </c>
      <c r="BE103" s="146">
        <f>IF(N103="základní",J103,0)</f>
        <v>0</v>
      </c>
      <c r="BF103" s="146">
        <f>IF(N103="snížená",J103,0)</f>
        <v>0</v>
      </c>
      <c r="BG103" s="146">
        <f>IF(N103="zákl. přenesená",J103,0)</f>
        <v>0</v>
      </c>
      <c r="BH103" s="146">
        <f>IF(N103="sníž. přenesená",J103,0)</f>
        <v>0</v>
      </c>
      <c r="BI103" s="146">
        <f>IF(N103="nulová",J103,0)</f>
        <v>0</v>
      </c>
      <c r="BJ103" s="17" t="s">
        <v>81</v>
      </c>
      <c r="BK103" s="146">
        <f>ROUND(I103*H103,2)</f>
        <v>0</v>
      </c>
      <c r="BL103" s="17" t="s">
        <v>163</v>
      </c>
      <c r="BM103" s="145" t="s">
        <v>613</v>
      </c>
    </row>
    <row r="104" spans="1:65" s="2" customFormat="1" ht="11.25">
      <c r="A104" s="29"/>
      <c r="B104" s="30"/>
      <c r="C104" s="29"/>
      <c r="D104" s="147" t="s">
        <v>142</v>
      </c>
      <c r="E104" s="29"/>
      <c r="F104" s="148" t="s">
        <v>612</v>
      </c>
      <c r="G104" s="29"/>
      <c r="H104" s="29"/>
      <c r="I104" s="29"/>
      <c r="J104" s="29"/>
      <c r="K104" s="29"/>
      <c r="L104" s="30"/>
      <c r="M104" s="149"/>
      <c r="N104" s="150"/>
      <c r="O104" s="50"/>
      <c r="P104" s="50"/>
      <c r="Q104" s="50"/>
      <c r="R104" s="50"/>
      <c r="S104" s="50"/>
      <c r="T104" s="51"/>
      <c r="U104" s="29"/>
      <c r="V104" s="29"/>
      <c r="W104" s="29"/>
      <c r="X104" s="29"/>
      <c r="Y104" s="29"/>
      <c r="Z104" s="29"/>
      <c r="AA104" s="29"/>
      <c r="AB104" s="29"/>
      <c r="AC104" s="29"/>
      <c r="AD104" s="29"/>
      <c r="AE104" s="29"/>
      <c r="AT104" s="17" t="s">
        <v>142</v>
      </c>
      <c r="AU104" s="17" t="s">
        <v>83</v>
      </c>
    </row>
    <row r="105" spans="1:65" s="2" customFormat="1" ht="19.5">
      <c r="A105" s="29"/>
      <c r="B105" s="30"/>
      <c r="C105" s="29"/>
      <c r="D105" s="147" t="s">
        <v>181</v>
      </c>
      <c r="E105" s="29"/>
      <c r="F105" s="167" t="s">
        <v>614</v>
      </c>
      <c r="G105" s="29"/>
      <c r="H105" s="29"/>
      <c r="I105" s="29"/>
      <c r="J105" s="29"/>
      <c r="K105" s="29"/>
      <c r="L105" s="30"/>
      <c r="M105" s="149"/>
      <c r="N105" s="150"/>
      <c r="O105" s="50"/>
      <c r="P105" s="50"/>
      <c r="Q105" s="50"/>
      <c r="R105" s="50"/>
      <c r="S105" s="50"/>
      <c r="T105" s="51"/>
      <c r="U105" s="29"/>
      <c r="V105" s="29"/>
      <c r="W105" s="29"/>
      <c r="X105" s="29"/>
      <c r="Y105" s="29"/>
      <c r="Z105" s="29"/>
      <c r="AA105" s="29"/>
      <c r="AB105" s="29"/>
      <c r="AC105" s="29"/>
      <c r="AD105" s="29"/>
      <c r="AE105" s="29"/>
      <c r="AT105" s="17" t="s">
        <v>181</v>
      </c>
      <c r="AU105" s="17" t="s">
        <v>83</v>
      </c>
    </row>
    <row r="106" spans="1:65" s="2" customFormat="1" ht="16.5" customHeight="1">
      <c r="A106" s="29"/>
      <c r="B106" s="134"/>
      <c r="C106" s="135" t="s">
        <v>205</v>
      </c>
      <c r="D106" s="135" t="s">
        <v>135</v>
      </c>
      <c r="E106" s="136" t="s">
        <v>615</v>
      </c>
      <c r="F106" s="137" t="s">
        <v>616</v>
      </c>
      <c r="G106" s="138" t="s">
        <v>489</v>
      </c>
      <c r="H106" s="139">
        <v>2</v>
      </c>
      <c r="I106" s="231"/>
      <c r="J106" s="140">
        <f>ROUND(I106*H106,2)</f>
        <v>0</v>
      </c>
      <c r="K106" s="137" t="s">
        <v>3</v>
      </c>
      <c r="L106" s="30"/>
      <c r="M106" s="141" t="s">
        <v>3</v>
      </c>
      <c r="N106" s="142" t="s">
        <v>44</v>
      </c>
      <c r="O106" s="143">
        <v>0</v>
      </c>
      <c r="P106" s="143">
        <f>O106*H106</f>
        <v>0</v>
      </c>
      <c r="Q106" s="143">
        <v>0</v>
      </c>
      <c r="R106" s="143">
        <f>Q106*H106</f>
        <v>0</v>
      </c>
      <c r="S106" s="143">
        <v>0</v>
      </c>
      <c r="T106" s="144">
        <f>S106*H106</f>
        <v>0</v>
      </c>
      <c r="U106" s="29"/>
      <c r="V106" s="29"/>
      <c r="W106" s="29"/>
      <c r="X106" s="29"/>
      <c r="Y106" s="29"/>
      <c r="Z106" s="29"/>
      <c r="AA106" s="29"/>
      <c r="AB106" s="29"/>
      <c r="AC106" s="29"/>
      <c r="AD106" s="29"/>
      <c r="AE106" s="29"/>
      <c r="AR106" s="145" t="s">
        <v>163</v>
      </c>
      <c r="AT106" s="145" t="s">
        <v>135</v>
      </c>
      <c r="AU106" s="145" t="s">
        <v>83</v>
      </c>
      <c r="AY106" s="17" t="s">
        <v>132</v>
      </c>
      <c r="BE106" s="146">
        <f>IF(N106="základní",J106,0)</f>
        <v>0</v>
      </c>
      <c r="BF106" s="146">
        <f>IF(N106="snížená",J106,0)</f>
        <v>0</v>
      </c>
      <c r="BG106" s="146">
        <f>IF(N106="zákl. přenesená",J106,0)</f>
        <v>0</v>
      </c>
      <c r="BH106" s="146">
        <f>IF(N106="sníž. přenesená",J106,0)</f>
        <v>0</v>
      </c>
      <c r="BI106" s="146">
        <f>IF(N106="nulová",J106,0)</f>
        <v>0</v>
      </c>
      <c r="BJ106" s="17" t="s">
        <v>81</v>
      </c>
      <c r="BK106" s="146">
        <f>ROUND(I106*H106,2)</f>
        <v>0</v>
      </c>
      <c r="BL106" s="17" t="s">
        <v>163</v>
      </c>
      <c r="BM106" s="145" t="s">
        <v>617</v>
      </c>
    </row>
    <row r="107" spans="1:65" s="2" customFormat="1" ht="11.25">
      <c r="A107" s="29"/>
      <c r="B107" s="30"/>
      <c r="C107" s="29"/>
      <c r="D107" s="147" t="s">
        <v>142</v>
      </c>
      <c r="E107" s="29"/>
      <c r="F107" s="148" t="s">
        <v>616</v>
      </c>
      <c r="G107" s="29"/>
      <c r="H107" s="29"/>
      <c r="I107" s="29"/>
      <c r="J107" s="29"/>
      <c r="K107" s="29"/>
      <c r="L107" s="30"/>
      <c r="M107" s="149"/>
      <c r="N107" s="150"/>
      <c r="O107" s="50"/>
      <c r="P107" s="50"/>
      <c r="Q107" s="50"/>
      <c r="R107" s="50"/>
      <c r="S107" s="50"/>
      <c r="T107" s="51"/>
      <c r="U107" s="29"/>
      <c r="V107" s="29"/>
      <c r="W107" s="29"/>
      <c r="X107" s="29"/>
      <c r="Y107" s="29"/>
      <c r="Z107" s="29"/>
      <c r="AA107" s="29"/>
      <c r="AB107" s="29"/>
      <c r="AC107" s="29"/>
      <c r="AD107" s="29"/>
      <c r="AE107" s="29"/>
      <c r="AT107" s="17" t="s">
        <v>142</v>
      </c>
      <c r="AU107" s="17" t="s">
        <v>83</v>
      </c>
    </row>
    <row r="108" spans="1:65" s="2" customFormat="1" ht="24.2" customHeight="1">
      <c r="A108" s="29"/>
      <c r="B108" s="134"/>
      <c r="C108" s="135" t="s">
        <v>133</v>
      </c>
      <c r="D108" s="135" t="s">
        <v>135</v>
      </c>
      <c r="E108" s="136" t="s">
        <v>618</v>
      </c>
      <c r="F108" s="137" t="s">
        <v>619</v>
      </c>
      <c r="G108" s="138" t="s">
        <v>489</v>
      </c>
      <c r="H108" s="139">
        <v>100</v>
      </c>
      <c r="I108" s="231"/>
      <c r="J108" s="140">
        <f>ROUND(I108*H108,2)</f>
        <v>0</v>
      </c>
      <c r="K108" s="137" t="s">
        <v>3</v>
      </c>
      <c r="L108" s="30"/>
      <c r="M108" s="141" t="s">
        <v>3</v>
      </c>
      <c r="N108" s="142" t="s">
        <v>44</v>
      </c>
      <c r="O108" s="143">
        <v>0</v>
      </c>
      <c r="P108" s="143">
        <f>O108*H108</f>
        <v>0</v>
      </c>
      <c r="Q108" s="143">
        <v>0</v>
      </c>
      <c r="R108" s="143">
        <f>Q108*H108</f>
        <v>0</v>
      </c>
      <c r="S108" s="143">
        <v>0</v>
      </c>
      <c r="T108" s="144">
        <f>S108*H108</f>
        <v>0</v>
      </c>
      <c r="U108" s="29"/>
      <c r="V108" s="29"/>
      <c r="W108" s="29"/>
      <c r="X108" s="29"/>
      <c r="Y108" s="29"/>
      <c r="Z108" s="29"/>
      <c r="AA108" s="29"/>
      <c r="AB108" s="29"/>
      <c r="AC108" s="29"/>
      <c r="AD108" s="29"/>
      <c r="AE108" s="29"/>
      <c r="AR108" s="145" t="s">
        <v>163</v>
      </c>
      <c r="AT108" s="145" t="s">
        <v>135</v>
      </c>
      <c r="AU108" s="145" t="s">
        <v>83</v>
      </c>
      <c r="AY108" s="17" t="s">
        <v>132</v>
      </c>
      <c r="BE108" s="146">
        <f>IF(N108="základní",J108,0)</f>
        <v>0</v>
      </c>
      <c r="BF108" s="146">
        <f>IF(N108="snížená",J108,0)</f>
        <v>0</v>
      </c>
      <c r="BG108" s="146">
        <f>IF(N108="zákl. přenesená",J108,0)</f>
        <v>0</v>
      </c>
      <c r="BH108" s="146">
        <f>IF(N108="sníž. přenesená",J108,0)</f>
        <v>0</v>
      </c>
      <c r="BI108" s="146">
        <f>IF(N108="nulová",J108,0)</f>
        <v>0</v>
      </c>
      <c r="BJ108" s="17" t="s">
        <v>81</v>
      </c>
      <c r="BK108" s="146">
        <f>ROUND(I108*H108,2)</f>
        <v>0</v>
      </c>
      <c r="BL108" s="17" t="s">
        <v>163</v>
      </c>
      <c r="BM108" s="145" t="s">
        <v>620</v>
      </c>
    </row>
    <row r="109" spans="1:65" s="2" customFormat="1" ht="11.25">
      <c r="A109" s="29"/>
      <c r="B109" s="30"/>
      <c r="C109" s="29"/>
      <c r="D109" s="147" t="s">
        <v>142</v>
      </c>
      <c r="E109" s="29"/>
      <c r="F109" s="148" t="s">
        <v>619</v>
      </c>
      <c r="G109" s="29"/>
      <c r="H109" s="29"/>
      <c r="I109" s="29"/>
      <c r="J109" s="29"/>
      <c r="K109" s="29"/>
      <c r="L109" s="30"/>
      <c r="M109" s="149"/>
      <c r="N109" s="150"/>
      <c r="O109" s="50"/>
      <c r="P109" s="50"/>
      <c r="Q109" s="50"/>
      <c r="R109" s="50"/>
      <c r="S109" s="50"/>
      <c r="T109" s="51"/>
      <c r="U109" s="29"/>
      <c r="V109" s="29"/>
      <c r="W109" s="29"/>
      <c r="X109" s="29"/>
      <c r="Y109" s="29"/>
      <c r="Z109" s="29"/>
      <c r="AA109" s="29"/>
      <c r="AB109" s="29"/>
      <c r="AC109" s="29"/>
      <c r="AD109" s="29"/>
      <c r="AE109" s="29"/>
      <c r="AT109" s="17" t="s">
        <v>142</v>
      </c>
      <c r="AU109" s="17" t="s">
        <v>83</v>
      </c>
    </row>
    <row r="110" spans="1:65" s="2" customFormat="1" ht="16.5" customHeight="1">
      <c r="A110" s="29"/>
      <c r="B110" s="134"/>
      <c r="C110" s="135" t="s">
        <v>219</v>
      </c>
      <c r="D110" s="135" t="s">
        <v>135</v>
      </c>
      <c r="E110" s="136" t="s">
        <v>621</v>
      </c>
      <c r="F110" s="137" t="s">
        <v>622</v>
      </c>
      <c r="G110" s="138" t="s">
        <v>489</v>
      </c>
      <c r="H110" s="139">
        <v>4</v>
      </c>
      <c r="I110" s="231"/>
      <c r="J110" s="140">
        <f>ROUND(I110*H110,2)</f>
        <v>0</v>
      </c>
      <c r="K110" s="137" t="s">
        <v>3</v>
      </c>
      <c r="L110" s="30"/>
      <c r="M110" s="141" t="s">
        <v>3</v>
      </c>
      <c r="N110" s="142" t="s">
        <v>44</v>
      </c>
      <c r="O110" s="143">
        <v>0</v>
      </c>
      <c r="P110" s="143">
        <f>O110*H110</f>
        <v>0</v>
      </c>
      <c r="Q110" s="143">
        <v>0</v>
      </c>
      <c r="R110" s="143">
        <f>Q110*H110</f>
        <v>0</v>
      </c>
      <c r="S110" s="143">
        <v>0</v>
      </c>
      <c r="T110" s="144">
        <f>S110*H110</f>
        <v>0</v>
      </c>
      <c r="U110" s="29"/>
      <c r="V110" s="29"/>
      <c r="W110" s="29"/>
      <c r="X110" s="29"/>
      <c r="Y110" s="29"/>
      <c r="Z110" s="29"/>
      <c r="AA110" s="29"/>
      <c r="AB110" s="29"/>
      <c r="AC110" s="29"/>
      <c r="AD110" s="29"/>
      <c r="AE110" s="29"/>
      <c r="AR110" s="145" t="s">
        <v>163</v>
      </c>
      <c r="AT110" s="145" t="s">
        <v>135</v>
      </c>
      <c r="AU110" s="145" t="s">
        <v>83</v>
      </c>
      <c r="AY110" s="17" t="s">
        <v>132</v>
      </c>
      <c r="BE110" s="146">
        <f>IF(N110="základní",J110,0)</f>
        <v>0</v>
      </c>
      <c r="BF110" s="146">
        <f>IF(N110="snížená",J110,0)</f>
        <v>0</v>
      </c>
      <c r="BG110" s="146">
        <f>IF(N110="zákl. přenesená",J110,0)</f>
        <v>0</v>
      </c>
      <c r="BH110" s="146">
        <f>IF(N110="sníž. přenesená",J110,0)</f>
        <v>0</v>
      </c>
      <c r="BI110" s="146">
        <f>IF(N110="nulová",J110,0)</f>
        <v>0</v>
      </c>
      <c r="BJ110" s="17" t="s">
        <v>81</v>
      </c>
      <c r="BK110" s="146">
        <f>ROUND(I110*H110,2)</f>
        <v>0</v>
      </c>
      <c r="BL110" s="17" t="s">
        <v>163</v>
      </c>
      <c r="BM110" s="145" t="s">
        <v>623</v>
      </c>
    </row>
    <row r="111" spans="1:65" s="2" customFormat="1" ht="11.25">
      <c r="A111" s="29"/>
      <c r="B111" s="30"/>
      <c r="C111" s="29"/>
      <c r="D111" s="147" t="s">
        <v>142</v>
      </c>
      <c r="E111" s="29"/>
      <c r="F111" s="148" t="s">
        <v>622</v>
      </c>
      <c r="G111" s="29"/>
      <c r="H111" s="29"/>
      <c r="I111" s="29"/>
      <c r="J111" s="29"/>
      <c r="K111" s="29"/>
      <c r="L111" s="30"/>
      <c r="M111" s="149"/>
      <c r="N111" s="150"/>
      <c r="O111" s="50"/>
      <c r="P111" s="50"/>
      <c r="Q111" s="50"/>
      <c r="R111" s="50"/>
      <c r="S111" s="50"/>
      <c r="T111" s="51"/>
      <c r="U111" s="29"/>
      <c r="V111" s="29"/>
      <c r="W111" s="29"/>
      <c r="X111" s="29"/>
      <c r="Y111" s="29"/>
      <c r="Z111" s="29"/>
      <c r="AA111" s="29"/>
      <c r="AB111" s="29"/>
      <c r="AC111" s="29"/>
      <c r="AD111" s="29"/>
      <c r="AE111" s="29"/>
      <c r="AT111" s="17" t="s">
        <v>142</v>
      </c>
      <c r="AU111" s="17" t="s">
        <v>83</v>
      </c>
    </row>
    <row r="112" spans="1:65" s="2" customFormat="1" ht="16.5" customHeight="1">
      <c r="A112" s="29"/>
      <c r="B112" s="134"/>
      <c r="C112" s="135" t="s">
        <v>226</v>
      </c>
      <c r="D112" s="135" t="s">
        <v>135</v>
      </c>
      <c r="E112" s="136" t="s">
        <v>624</v>
      </c>
      <c r="F112" s="137" t="s">
        <v>625</v>
      </c>
      <c r="G112" s="138" t="s">
        <v>378</v>
      </c>
      <c r="H112" s="139">
        <v>30</v>
      </c>
      <c r="I112" s="231"/>
      <c r="J112" s="140">
        <f>ROUND(I112*H112,2)</f>
        <v>0</v>
      </c>
      <c r="K112" s="137" t="s">
        <v>3</v>
      </c>
      <c r="L112" s="30"/>
      <c r="M112" s="141" t="s">
        <v>3</v>
      </c>
      <c r="N112" s="142" t="s">
        <v>44</v>
      </c>
      <c r="O112" s="143">
        <v>0</v>
      </c>
      <c r="P112" s="143">
        <f>O112*H112</f>
        <v>0</v>
      </c>
      <c r="Q112" s="143">
        <v>0</v>
      </c>
      <c r="R112" s="143">
        <f>Q112*H112</f>
        <v>0</v>
      </c>
      <c r="S112" s="143">
        <v>0</v>
      </c>
      <c r="T112" s="144">
        <f>S112*H112</f>
        <v>0</v>
      </c>
      <c r="U112" s="29"/>
      <c r="V112" s="29"/>
      <c r="W112" s="29"/>
      <c r="X112" s="29"/>
      <c r="Y112" s="29"/>
      <c r="Z112" s="29"/>
      <c r="AA112" s="29"/>
      <c r="AB112" s="29"/>
      <c r="AC112" s="29"/>
      <c r="AD112" s="29"/>
      <c r="AE112" s="29"/>
      <c r="AR112" s="145" t="s">
        <v>163</v>
      </c>
      <c r="AT112" s="145" t="s">
        <v>135</v>
      </c>
      <c r="AU112" s="145" t="s">
        <v>83</v>
      </c>
      <c r="AY112" s="17" t="s">
        <v>132</v>
      </c>
      <c r="BE112" s="146">
        <f>IF(N112="základní",J112,0)</f>
        <v>0</v>
      </c>
      <c r="BF112" s="146">
        <f>IF(N112="snížená",J112,0)</f>
        <v>0</v>
      </c>
      <c r="BG112" s="146">
        <f>IF(N112="zákl. přenesená",J112,0)</f>
        <v>0</v>
      </c>
      <c r="BH112" s="146">
        <f>IF(N112="sníž. přenesená",J112,0)</f>
        <v>0</v>
      </c>
      <c r="BI112" s="146">
        <f>IF(N112="nulová",J112,0)</f>
        <v>0</v>
      </c>
      <c r="BJ112" s="17" t="s">
        <v>81</v>
      </c>
      <c r="BK112" s="146">
        <f>ROUND(I112*H112,2)</f>
        <v>0</v>
      </c>
      <c r="BL112" s="17" t="s">
        <v>163</v>
      </c>
      <c r="BM112" s="145" t="s">
        <v>626</v>
      </c>
    </row>
    <row r="113" spans="1:65" s="2" customFormat="1" ht="11.25">
      <c r="A113" s="29"/>
      <c r="B113" s="30"/>
      <c r="C113" s="29"/>
      <c r="D113" s="147" t="s">
        <v>142</v>
      </c>
      <c r="E113" s="29"/>
      <c r="F113" s="148" t="s">
        <v>627</v>
      </c>
      <c r="G113" s="29"/>
      <c r="H113" s="29"/>
      <c r="I113" s="29"/>
      <c r="J113" s="29"/>
      <c r="K113" s="29"/>
      <c r="L113" s="30"/>
      <c r="M113" s="149"/>
      <c r="N113" s="150"/>
      <c r="O113" s="50"/>
      <c r="P113" s="50"/>
      <c r="Q113" s="50"/>
      <c r="R113" s="50"/>
      <c r="S113" s="50"/>
      <c r="T113" s="51"/>
      <c r="U113" s="29"/>
      <c r="V113" s="29"/>
      <c r="W113" s="29"/>
      <c r="X113" s="29"/>
      <c r="Y113" s="29"/>
      <c r="Z113" s="29"/>
      <c r="AA113" s="29"/>
      <c r="AB113" s="29"/>
      <c r="AC113" s="29"/>
      <c r="AD113" s="29"/>
      <c r="AE113" s="29"/>
      <c r="AT113" s="17" t="s">
        <v>142</v>
      </c>
      <c r="AU113" s="17" t="s">
        <v>83</v>
      </c>
    </row>
    <row r="114" spans="1:65" s="2" customFormat="1" ht="16.5" customHeight="1">
      <c r="A114" s="29"/>
      <c r="B114" s="134"/>
      <c r="C114" s="135" t="s">
        <v>232</v>
      </c>
      <c r="D114" s="135" t="s">
        <v>135</v>
      </c>
      <c r="E114" s="136" t="s">
        <v>628</v>
      </c>
      <c r="F114" s="137" t="s">
        <v>629</v>
      </c>
      <c r="G114" s="138" t="s">
        <v>378</v>
      </c>
      <c r="H114" s="139">
        <v>20</v>
      </c>
      <c r="I114" s="231"/>
      <c r="J114" s="140">
        <f>ROUND(I114*H114,2)</f>
        <v>0</v>
      </c>
      <c r="K114" s="137" t="s">
        <v>3</v>
      </c>
      <c r="L114" s="30"/>
      <c r="M114" s="141" t="s">
        <v>3</v>
      </c>
      <c r="N114" s="142" t="s">
        <v>44</v>
      </c>
      <c r="O114" s="143">
        <v>0</v>
      </c>
      <c r="P114" s="143">
        <f>O114*H114</f>
        <v>0</v>
      </c>
      <c r="Q114" s="143">
        <v>0</v>
      </c>
      <c r="R114" s="143">
        <f>Q114*H114</f>
        <v>0</v>
      </c>
      <c r="S114" s="143">
        <v>0</v>
      </c>
      <c r="T114" s="144">
        <f>S114*H114</f>
        <v>0</v>
      </c>
      <c r="U114" s="29"/>
      <c r="V114" s="29"/>
      <c r="W114" s="29"/>
      <c r="X114" s="29"/>
      <c r="Y114" s="29"/>
      <c r="Z114" s="29"/>
      <c r="AA114" s="29"/>
      <c r="AB114" s="29"/>
      <c r="AC114" s="29"/>
      <c r="AD114" s="29"/>
      <c r="AE114" s="29"/>
      <c r="AR114" s="145" t="s">
        <v>163</v>
      </c>
      <c r="AT114" s="145" t="s">
        <v>135</v>
      </c>
      <c r="AU114" s="145" t="s">
        <v>83</v>
      </c>
      <c r="AY114" s="17" t="s">
        <v>132</v>
      </c>
      <c r="BE114" s="146">
        <f>IF(N114="základní",J114,0)</f>
        <v>0</v>
      </c>
      <c r="BF114" s="146">
        <f>IF(N114="snížená",J114,0)</f>
        <v>0</v>
      </c>
      <c r="BG114" s="146">
        <f>IF(N114="zákl. přenesená",J114,0)</f>
        <v>0</v>
      </c>
      <c r="BH114" s="146">
        <f>IF(N114="sníž. přenesená",J114,0)</f>
        <v>0</v>
      </c>
      <c r="BI114" s="146">
        <f>IF(N114="nulová",J114,0)</f>
        <v>0</v>
      </c>
      <c r="BJ114" s="17" t="s">
        <v>81</v>
      </c>
      <c r="BK114" s="146">
        <f>ROUND(I114*H114,2)</f>
        <v>0</v>
      </c>
      <c r="BL114" s="17" t="s">
        <v>163</v>
      </c>
      <c r="BM114" s="145" t="s">
        <v>630</v>
      </c>
    </row>
    <row r="115" spans="1:65" s="2" customFormat="1" ht="11.25">
      <c r="A115" s="29"/>
      <c r="B115" s="30"/>
      <c r="C115" s="29"/>
      <c r="D115" s="147" t="s">
        <v>142</v>
      </c>
      <c r="E115" s="29"/>
      <c r="F115" s="148" t="s">
        <v>629</v>
      </c>
      <c r="G115" s="29"/>
      <c r="H115" s="29"/>
      <c r="I115" s="29"/>
      <c r="J115" s="29"/>
      <c r="K115" s="29"/>
      <c r="L115" s="30"/>
      <c r="M115" s="149"/>
      <c r="N115" s="150"/>
      <c r="O115" s="50"/>
      <c r="P115" s="50"/>
      <c r="Q115" s="50"/>
      <c r="R115" s="50"/>
      <c r="S115" s="50"/>
      <c r="T115" s="51"/>
      <c r="U115" s="29"/>
      <c r="V115" s="29"/>
      <c r="W115" s="29"/>
      <c r="X115" s="29"/>
      <c r="Y115" s="29"/>
      <c r="Z115" s="29"/>
      <c r="AA115" s="29"/>
      <c r="AB115" s="29"/>
      <c r="AC115" s="29"/>
      <c r="AD115" s="29"/>
      <c r="AE115" s="29"/>
      <c r="AT115" s="17" t="s">
        <v>142</v>
      </c>
      <c r="AU115" s="17" t="s">
        <v>83</v>
      </c>
    </row>
    <row r="116" spans="1:65" s="2" customFormat="1" ht="16.5" customHeight="1">
      <c r="A116" s="29"/>
      <c r="B116" s="134"/>
      <c r="C116" s="135" t="s">
        <v>236</v>
      </c>
      <c r="D116" s="135" t="s">
        <v>135</v>
      </c>
      <c r="E116" s="136" t="s">
        <v>631</v>
      </c>
      <c r="F116" s="137" t="s">
        <v>632</v>
      </c>
      <c r="G116" s="138" t="s">
        <v>455</v>
      </c>
      <c r="H116" s="139">
        <v>50</v>
      </c>
      <c r="I116" s="231"/>
      <c r="J116" s="140">
        <f>ROUND(I116*H116,2)</f>
        <v>0</v>
      </c>
      <c r="K116" s="137" t="s">
        <v>3</v>
      </c>
      <c r="L116" s="30"/>
      <c r="M116" s="141" t="s">
        <v>3</v>
      </c>
      <c r="N116" s="142" t="s">
        <v>44</v>
      </c>
      <c r="O116" s="143">
        <v>0</v>
      </c>
      <c r="P116" s="143">
        <f>O116*H116</f>
        <v>0</v>
      </c>
      <c r="Q116" s="143">
        <v>0</v>
      </c>
      <c r="R116" s="143">
        <f>Q116*H116</f>
        <v>0</v>
      </c>
      <c r="S116" s="143">
        <v>0</v>
      </c>
      <c r="T116" s="144">
        <f>S116*H116</f>
        <v>0</v>
      </c>
      <c r="U116" s="29"/>
      <c r="V116" s="29"/>
      <c r="W116" s="29"/>
      <c r="X116" s="29"/>
      <c r="Y116" s="29"/>
      <c r="Z116" s="29"/>
      <c r="AA116" s="29"/>
      <c r="AB116" s="29"/>
      <c r="AC116" s="29"/>
      <c r="AD116" s="29"/>
      <c r="AE116" s="29"/>
      <c r="AR116" s="145" t="s">
        <v>163</v>
      </c>
      <c r="AT116" s="145" t="s">
        <v>135</v>
      </c>
      <c r="AU116" s="145" t="s">
        <v>83</v>
      </c>
      <c r="AY116" s="17" t="s">
        <v>132</v>
      </c>
      <c r="BE116" s="146">
        <f>IF(N116="základní",J116,0)</f>
        <v>0</v>
      </c>
      <c r="BF116" s="146">
        <f>IF(N116="snížená",J116,0)</f>
        <v>0</v>
      </c>
      <c r="BG116" s="146">
        <f>IF(N116="zákl. přenesená",J116,0)</f>
        <v>0</v>
      </c>
      <c r="BH116" s="146">
        <f>IF(N116="sníž. přenesená",J116,0)</f>
        <v>0</v>
      </c>
      <c r="BI116" s="146">
        <f>IF(N116="nulová",J116,0)</f>
        <v>0</v>
      </c>
      <c r="BJ116" s="17" t="s">
        <v>81</v>
      </c>
      <c r="BK116" s="146">
        <f>ROUND(I116*H116,2)</f>
        <v>0</v>
      </c>
      <c r="BL116" s="17" t="s">
        <v>163</v>
      </c>
      <c r="BM116" s="145" t="s">
        <v>633</v>
      </c>
    </row>
    <row r="117" spans="1:65" s="2" customFormat="1" ht="11.25">
      <c r="A117" s="29"/>
      <c r="B117" s="30"/>
      <c r="C117" s="29"/>
      <c r="D117" s="147" t="s">
        <v>142</v>
      </c>
      <c r="E117" s="29"/>
      <c r="F117" s="148" t="s">
        <v>632</v>
      </c>
      <c r="G117" s="29"/>
      <c r="H117" s="29"/>
      <c r="I117" s="29"/>
      <c r="J117" s="29"/>
      <c r="K117" s="29"/>
      <c r="L117" s="30"/>
      <c r="M117" s="149"/>
      <c r="N117" s="150"/>
      <c r="O117" s="50"/>
      <c r="P117" s="50"/>
      <c r="Q117" s="50"/>
      <c r="R117" s="50"/>
      <c r="S117" s="50"/>
      <c r="T117" s="51"/>
      <c r="U117" s="29"/>
      <c r="V117" s="29"/>
      <c r="W117" s="29"/>
      <c r="X117" s="29"/>
      <c r="Y117" s="29"/>
      <c r="Z117" s="29"/>
      <c r="AA117" s="29"/>
      <c r="AB117" s="29"/>
      <c r="AC117" s="29"/>
      <c r="AD117" s="29"/>
      <c r="AE117" s="29"/>
      <c r="AT117" s="17" t="s">
        <v>142</v>
      </c>
      <c r="AU117" s="17" t="s">
        <v>83</v>
      </c>
    </row>
    <row r="118" spans="1:65" s="2" customFormat="1" ht="16.5" customHeight="1">
      <c r="A118" s="29"/>
      <c r="B118" s="134"/>
      <c r="C118" s="135" t="s">
        <v>240</v>
      </c>
      <c r="D118" s="135" t="s">
        <v>135</v>
      </c>
      <c r="E118" s="136" t="s">
        <v>634</v>
      </c>
      <c r="F118" s="137" t="s">
        <v>635</v>
      </c>
      <c r="G118" s="138" t="s">
        <v>138</v>
      </c>
      <c r="H118" s="139">
        <v>0.25</v>
      </c>
      <c r="I118" s="231"/>
      <c r="J118" s="140">
        <f>ROUND(I118*H118,2)</f>
        <v>0</v>
      </c>
      <c r="K118" s="137" t="s">
        <v>3</v>
      </c>
      <c r="L118" s="30"/>
      <c r="M118" s="141" t="s">
        <v>3</v>
      </c>
      <c r="N118" s="142" t="s">
        <v>44</v>
      </c>
      <c r="O118" s="143">
        <v>0</v>
      </c>
      <c r="P118" s="143">
        <f>O118*H118</f>
        <v>0</v>
      </c>
      <c r="Q118" s="143">
        <v>0</v>
      </c>
      <c r="R118" s="143">
        <f>Q118*H118</f>
        <v>0</v>
      </c>
      <c r="S118" s="143">
        <v>0</v>
      </c>
      <c r="T118" s="144">
        <f>S118*H118</f>
        <v>0</v>
      </c>
      <c r="U118" s="29"/>
      <c r="V118" s="29"/>
      <c r="W118" s="29"/>
      <c r="X118" s="29"/>
      <c r="Y118" s="29"/>
      <c r="Z118" s="29"/>
      <c r="AA118" s="29"/>
      <c r="AB118" s="29"/>
      <c r="AC118" s="29"/>
      <c r="AD118" s="29"/>
      <c r="AE118" s="29"/>
      <c r="AR118" s="145" t="s">
        <v>163</v>
      </c>
      <c r="AT118" s="145" t="s">
        <v>135</v>
      </c>
      <c r="AU118" s="145" t="s">
        <v>83</v>
      </c>
      <c r="AY118" s="17" t="s">
        <v>132</v>
      </c>
      <c r="BE118" s="146">
        <f>IF(N118="základní",J118,0)</f>
        <v>0</v>
      </c>
      <c r="BF118" s="146">
        <f>IF(N118="snížená",J118,0)</f>
        <v>0</v>
      </c>
      <c r="BG118" s="146">
        <f>IF(N118="zákl. přenesená",J118,0)</f>
        <v>0</v>
      </c>
      <c r="BH118" s="146">
        <f>IF(N118="sníž. přenesená",J118,0)</f>
        <v>0</v>
      </c>
      <c r="BI118" s="146">
        <f>IF(N118="nulová",J118,0)</f>
        <v>0</v>
      </c>
      <c r="BJ118" s="17" t="s">
        <v>81</v>
      </c>
      <c r="BK118" s="146">
        <f>ROUND(I118*H118,2)</f>
        <v>0</v>
      </c>
      <c r="BL118" s="17" t="s">
        <v>163</v>
      </c>
      <c r="BM118" s="145" t="s">
        <v>636</v>
      </c>
    </row>
    <row r="119" spans="1:65" s="2" customFormat="1" ht="11.25">
      <c r="A119" s="29"/>
      <c r="B119" s="30"/>
      <c r="C119" s="29"/>
      <c r="D119" s="147" t="s">
        <v>142</v>
      </c>
      <c r="E119" s="29"/>
      <c r="F119" s="148" t="s">
        <v>635</v>
      </c>
      <c r="G119" s="29"/>
      <c r="H119" s="29"/>
      <c r="I119" s="29"/>
      <c r="J119" s="29"/>
      <c r="K119" s="29"/>
      <c r="L119" s="30"/>
      <c r="M119" s="149"/>
      <c r="N119" s="150"/>
      <c r="O119" s="50"/>
      <c r="P119" s="50"/>
      <c r="Q119" s="50"/>
      <c r="R119" s="50"/>
      <c r="S119" s="50"/>
      <c r="T119" s="51"/>
      <c r="U119" s="29"/>
      <c r="V119" s="29"/>
      <c r="W119" s="29"/>
      <c r="X119" s="29"/>
      <c r="Y119" s="29"/>
      <c r="Z119" s="29"/>
      <c r="AA119" s="29"/>
      <c r="AB119" s="29"/>
      <c r="AC119" s="29"/>
      <c r="AD119" s="29"/>
      <c r="AE119" s="29"/>
      <c r="AT119" s="17" t="s">
        <v>142</v>
      </c>
      <c r="AU119" s="17" t="s">
        <v>83</v>
      </c>
    </row>
    <row r="120" spans="1:65" s="2" customFormat="1" ht="16.5" customHeight="1">
      <c r="A120" s="29"/>
      <c r="B120" s="134"/>
      <c r="C120" s="135" t="s">
        <v>9</v>
      </c>
      <c r="D120" s="135" t="s">
        <v>135</v>
      </c>
      <c r="E120" s="136" t="s">
        <v>637</v>
      </c>
      <c r="F120" s="137" t="s">
        <v>638</v>
      </c>
      <c r="G120" s="138" t="s">
        <v>229</v>
      </c>
      <c r="H120" s="139">
        <v>1</v>
      </c>
      <c r="I120" s="231"/>
      <c r="J120" s="140">
        <f>ROUND(I120*H120,2)</f>
        <v>0</v>
      </c>
      <c r="K120" s="137" t="s">
        <v>3</v>
      </c>
      <c r="L120" s="30"/>
      <c r="M120" s="141" t="s">
        <v>3</v>
      </c>
      <c r="N120" s="142" t="s">
        <v>44</v>
      </c>
      <c r="O120" s="143">
        <v>0</v>
      </c>
      <c r="P120" s="143">
        <f>O120*H120</f>
        <v>0</v>
      </c>
      <c r="Q120" s="143">
        <v>0</v>
      </c>
      <c r="R120" s="143">
        <f>Q120*H120</f>
        <v>0</v>
      </c>
      <c r="S120" s="143">
        <v>0</v>
      </c>
      <c r="T120" s="144">
        <f>S120*H120</f>
        <v>0</v>
      </c>
      <c r="U120" s="29"/>
      <c r="V120" s="29"/>
      <c r="W120" s="29"/>
      <c r="X120" s="29"/>
      <c r="Y120" s="29"/>
      <c r="Z120" s="29"/>
      <c r="AA120" s="29"/>
      <c r="AB120" s="29"/>
      <c r="AC120" s="29"/>
      <c r="AD120" s="29"/>
      <c r="AE120" s="29"/>
      <c r="AR120" s="145" t="s">
        <v>163</v>
      </c>
      <c r="AT120" s="145" t="s">
        <v>135</v>
      </c>
      <c r="AU120" s="145" t="s">
        <v>83</v>
      </c>
      <c r="AY120" s="17" t="s">
        <v>132</v>
      </c>
      <c r="BE120" s="146">
        <f>IF(N120="základní",J120,0)</f>
        <v>0</v>
      </c>
      <c r="BF120" s="146">
        <f>IF(N120="snížená",J120,0)</f>
        <v>0</v>
      </c>
      <c r="BG120" s="146">
        <f>IF(N120="zákl. přenesená",J120,0)</f>
        <v>0</v>
      </c>
      <c r="BH120" s="146">
        <f>IF(N120="sníž. přenesená",J120,0)</f>
        <v>0</v>
      </c>
      <c r="BI120" s="146">
        <f>IF(N120="nulová",J120,0)</f>
        <v>0</v>
      </c>
      <c r="BJ120" s="17" t="s">
        <v>81</v>
      </c>
      <c r="BK120" s="146">
        <f>ROUND(I120*H120,2)</f>
        <v>0</v>
      </c>
      <c r="BL120" s="17" t="s">
        <v>163</v>
      </c>
      <c r="BM120" s="145" t="s">
        <v>639</v>
      </c>
    </row>
    <row r="121" spans="1:65" s="2" customFormat="1" ht="11.25">
      <c r="A121" s="29"/>
      <c r="B121" s="30"/>
      <c r="C121" s="29"/>
      <c r="D121" s="147" t="s">
        <v>142</v>
      </c>
      <c r="E121" s="29"/>
      <c r="F121" s="148" t="s">
        <v>638</v>
      </c>
      <c r="G121" s="29"/>
      <c r="H121" s="29"/>
      <c r="I121" s="29"/>
      <c r="J121" s="29"/>
      <c r="K121" s="29"/>
      <c r="L121" s="30"/>
      <c r="M121" s="149"/>
      <c r="N121" s="150"/>
      <c r="O121" s="50"/>
      <c r="P121" s="50"/>
      <c r="Q121" s="50"/>
      <c r="R121" s="50"/>
      <c r="S121" s="50"/>
      <c r="T121" s="51"/>
      <c r="U121" s="29"/>
      <c r="V121" s="29"/>
      <c r="W121" s="29"/>
      <c r="X121" s="29"/>
      <c r="Y121" s="29"/>
      <c r="Z121" s="29"/>
      <c r="AA121" s="29"/>
      <c r="AB121" s="29"/>
      <c r="AC121" s="29"/>
      <c r="AD121" s="29"/>
      <c r="AE121" s="29"/>
      <c r="AT121" s="17" t="s">
        <v>142</v>
      </c>
      <c r="AU121" s="17" t="s">
        <v>83</v>
      </c>
    </row>
    <row r="122" spans="1:65" s="2" customFormat="1" ht="16.5" customHeight="1">
      <c r="A122" s="29"/>
      <c r="B122" s="134"/>
      <c r="C122" s="168" t="s">
        <v>163</v>
      </c>
      <c r="D122" s="168" t="s">
        <v>220</v>
      </c>
      <c r="E122" s="169" t="s">
        <v>640</v>
      </c>
      <c r="F122" s="170" t="s">
        <v>641</v>
      </c>
      <c r="G122" s="171" t="s">
        <v>169</v>
      </c>
      <c r="H122" s="172">
        <f>(J120+J118+J116+J114+J112+J110+J108+J106+J103+J101+J99+J97+J95+J92)/100</f>
        <v>0</v>
      </c>
      <c r="I122" s="232"/>
      <c r="J122" s="173">
        <f>ROUND(I122*H122,2)</f>
        <v>0</v>
      </c>
      <c r="K122" s="170"/>
      <c r="L122" s="174"/>
      <c r="M122" s="175" t="s">
        <v>3</v>
      </c>
      <c r="N122" s="176" t="s">
        <v>44</v>
      </c>
      <c r="O122" s="143">
        <v>0</v>
      </c>
      <c r="P122" s="143">
        <f>O122*H122</f>
        <v>0</v>
      </c>
      <c r="Q122" s="143">
        <v>0</v>
      </c>
      <c r="R122" s="143">
        <f>Q122*H122</f>
        <v>0</v>
      </c>
      <c r="S122" s="143">
        <v>0</v>
      </c>
      <c r="T122" s="144">
        <f>S122*H122</f>
        <v>0</v>
      </c>
      <c r="U122" s="29"/>
      <c r="V122" s="29"/>
      <c r="W122" s="29"/>
      <c r="X122" s="29"/>
      <c r="Y122" s="29"/>
      <c r="Z122" s="29"/>
      <c r="AA122" s="29"/>
      <c r="AB122" s="29"/>
      <c r="AC122" s="29"/>
      <c r="AD122" s="29"/>
      <c r="AE122" s="29"/>
      <c r="AR122" s="145" t="s">
        <v>223</v>
      </c>
      <c r="AT122" s="145" t="s">
        <v>220</v>
      </c>
      <c r="AU122" s="145" t="s">
        <v>83</v>
      </c>
      <c r="AY122" s="17" t="s">
        <v>132</v>
      </c>
      <c r="BE122" s="146">
        <f>IF(N122="základní",J122,0)</f>
        <v>0</v>
      </c>
      <c r="BF122" s="146">
        <f>IF(N122="snížená",J122,0)</f>
        <v>0</v>
      </c>
      <c r="BG122" s="146">
        <f>IF(N122="zákl. přenesená",J122,0)</f>
        <v>0</v>
      </c>
      <c r="BH122" s="146">
        <f>IF(N122="sníž. přenesená",J122,0)</f>
        <v>0</v>
      </c>
      <c r="BI122" s="146">
        <f>IF(N122="nulová",J122,0)</f>
        <v>0</v>
      </c>
      <c r="BJ122" s="17" t="s">
        <v>81</v>
      </c>
      <c r="BK122" s="146">
        <f>ROUND(I122*H122,2)</f>
        <v>0</v>
      </c>
      <c r="BL122" s="17" t="s">
        <v>163</v>
      </c>
      <c r="BM122" s="145" t="s">
        <v>642</v>
      </c>
    </row>
    <row r="123" spans="1:65" s="2" customFormat="1" ht="11.25">
      <c r="A123" s="29"/>
      <c r="B123" s="30"/>
      <c r="C123" s="29"/>
      <c r="D123" s="147" t="s">
        <v>142</v>
      </c>
      <c r="E123" s="29"/>
      <c r="F123" s="148" t="s">
        <v>641</v>
      </c>
      <c r="G123" s="29"/>
      <c r="H123" s="29"/>
      <c r="I123" s="29"/>
      <c r="J123" s="29"/>
      <c r="K123" s="29"/>
      <c r="L123" s="30"/>
      <c r="M123" s="149"/>
      <c r="N123" s="150"/>
      <c r="O123" s="50"/>
      <c r="P123" s="50"/>
      <c r="Q123" s="50"/>
      <c r="R123" s="50"/>
      <c r="S123" s="50"/>
      <c r="T123" s="51"/>
      <c r="U123" s="29"/>
      <c r="V123" s="29"/>
      <c r="W123" s="29"/>
      <c r="X123" s="29"/>
      <c r="Y123" s="29"/>
      <c r="Z123" s="29"/>
      <c r="AA123" s="29"/>
      <c r="AB123" s="29"/>
      <c r="AC123" s="29"/>
      <c r="AD123" s="29"/>
      <c r="AE123" s="29"/>
      <c r="AT123" s="17" t="s">
        <v>142</v>
      </c>
      <c r="AU123" s="17" t="s">
        <v>83</v>
      </c>
    </row>
    <row r="124" spans="1:65" s="12" customFormat="1" ht="22.9" customHeight="1">
      <c r="B124" s="122"/>
      <c r="D124" s="123" t="s">
        <v>72</v>
      </c>
      <c r="E124" s="132" t="s">
        <v>643</v>
      </c>
      <c r="F124" s="132" t="s">
        <v>644</v>
      </c>
      <c r="J124" s="133">
        <f>BK124</f>
        <v>0</v>
      </c>
      <c r="L124" s="122"/>
      <c r="M124" s="126"/>
      <c r="N124" s="127"/>
      <c r="O124" s="127"/>
      <c r="P124" s="128">
        <f>SUM(P125:P145)</f>
        <v>0</v>
      </c>
      <c r="Q124" s="127"/>
      <c r="R124" s="128">
        <f>SUM(R125:R145)</f>
        <v>0</v>
      </c>
      <c r="S124" s="127"/>
      <c r="T124" s="129">
        <f>SUM(T125:T145)</f>
        <v>0</v>
      </c>
      <c r="AR124" s="123" t="s">
        <v>83</v>
      </c>
      <c r="AT124" s="130" t="s">
        <v>72</v>
      </c>
      <c r="AU124" s="130" t="s">
        <v>81</v>
      </c>
      <c r="AY124" s="123" t="s">
        <v>132</v>
      </c>
      <c r="BK124" s="131">
        <f>SUM(BK125:BK145)</f>
        <v>0</v>
      </c>
    </row>
    <row r="125" spans="1:65" s="2" customFormat="1" ht="16.5" customHeight="1">
      <c r="A125" s="29"/>
      <c r="B125" s="134"/>
      <c r="C125" s="135" t="s">
        <v>251</v>
      </c>
      <c r="D125" s="135" t="s">
        <v>135</v>
      </c>
      <c r="E125" s="136" t="s">
        <v>645</v>
      </c>
      <c r="F125" s="137" t="s">
        <v>646</v>
      </c>
      <c r="G125" s="138" t="s">
        <v>378</v>
      </c>
      <c r="H125" s="139">
        <v>100</v>
      </c>
      <c r="I125" s="231"/>
      <c r="J125" s="140">
        <f>ROUND(I125*H125,2)</f>
        <v>0</v>
      </c>
      <c r="K125" s="137" t="s">
        <v>3</v>
      </c>
      <c r="L125" s="30"/>
      <c r="M125" s="141" t="s">
        <v>3</v>
      </c>
      <c r="N125" s="142" t="s">
        <v>44</v>
      </c>
      <c r="O125" s="143">
        <v>0</v>
      </c>
      <c r="P125" s="143">
        <f>O125*H125</f>
        <v>0</v>
      </c>
      <c r="Q125" s="143">
        <v>0</v>
      </c>
      <c r="R125" s="143">
        <f>Q125*H125</f>
        <v>0</v>
      </c>
      <c r="S125" s="143">
        <v>0</v>
      </c>
      <c r="T125" s="144">
        <f>S125*H125</f>
        <v>0</v>
      </c>
      <c r="U125" s="29"/>
      <c r="V125" s="29"/>
      <c r="W125" s="29"/>
      <c r="X125" s="29"/>
      <c r="Y125" s="29"/>
      <c r="Z125" s="29"/>
      <c r="AA125" s="29"/>
      <c r="AB125" s="29"/>
      <c r="AC125" s="29"/>
      <c r="AD125" s="29"/>
      <c r="AE125" s="29"/>
      <c r="AR125" s="145" t="s">
        <v>163</v>
      </c>
      <c r="AT125" s="145" t="s">
        <v>135</v>
      </c>
      <c r="AU125" s="145" t="s">
        <v>83</v>
      </c>
      <c r="AY125" s="17" t="s">
        <v>132</v>
      </c>
      <c r="BE125" s="146">
        <f>IF(N125="základní",J125,0)</f>
        <v>0</v>
      </c>
      <c r="BF125" s="146">
        <f>IF(N125="snížená",J125,0)</f>
        <v>0</v>
      </c>
      <c r="BG125" s="146">
        <f>IF(N125="zákl. přenesená",J125,0)</f>
        <v>0</v>
      </c>
      <c r="BH125" s="146">
        <f>IF(N125="sníž. přenesená",J125,0)</f>
        <v>0</v>
      </c>
      <c r="BI125" s="146">
        <f>IF(N125="nulová",J125,0)</f>
        <v>0</v>
      </c>
      <c r="BJ125" s="17" t="s">
        <v>81</v>
      </c>
      <c r="BK125" s="146">
        <f>ROUND(I125*H125,2)</f>
        <v>0</v>
      </c>
      <c r="BL125" s="17" t="s">
        <v>163</v>
      </c>
      <c r="BM125" s="145" t="s">
        <v>163</v>
      </c>
    </row>
    <row r="126" spans="1:65" s="2" customFormat="1" ht="11.25">
      <c r="A126" s="29"/>
      <c r="B126" s="30"/>
      <c r="C126" s="29"/>
      <c r="D126" s="147" t="s">
        <v>142</v>
      </c>
      <c r="E126" s="29"/>
      <c r="F126" s="148" t="s">
        <v>646</v>
      </c>
      <c r="G126" s="29"/>
      <c r="H126" s="29"/>
      <c r="I126" s="29"/>
      <c r="J126" s="29"/>
      <c r="K126" s="29"/>
      <c r="L126" s="30"/>
      <c r="M126" s="149"/>
      <c r="N126" s="150"/>
      <c r="O126" s="50"/>
      <c r="P126" s="50"/>
      <c r="Q126" s="50"/>
      <c r="R126" s="50"/>
      <c r="S126" s="50"/>
      <c r="T126" s="51"/>
      <c r="U126" s="29"/>
      <c r="V126" s="29"/>
      <c r="W126" s="29"/>
      <c r="X126" s="29"/>
      <c r="Y126" s="29"/>
      <c r="Z126" s="29"/>
      <c r="AA126" s="29"/>
      <c r="AB126" s="29"/>
      <c r="AC126" s="29"/>
      <c r="AD126" s="29"/>
      <c r="AE126" s="29"/>
      <c r="AT126" s="17" t="s">
        <v>142</v>
      </c>
      <c r="AU126" s="17" t="s">
        <v>83</v>
      </c>
    </row>
    <row r="127" spans="1:65" s="2" customFormat="1" ht="16.5" customHeight="1">
      <c r="A127" s="29"/>
      <c r="B127" s="134"/>
      <c r="C127" s="135" t="s">
        <v>255</v>
      </c>
      <c r="D127" s="135" t="s">
        <v>135</v>
      </c>
      <c r="E127" s="136" t="s">
        <v>647</v>
      </c>
      <c r="F127" s="137" t="s">
        <v>648</v>
      </c>
      <c r="G127" s="138" t="s">
        <v>378</v>
      </c>
      <c r="H127" s="139">
        <v>250</v>
      </c>
      <c r="I127" s="231"/>
      <c r="J127" s="140">
        <f>ROUND(I127*H127,2)</f>
        <v>0</v>
      </c>
      <c r="K127" s="137" t="s">
        <v>3</v>
      </c>
      <c r="L127" s="30"/>
      <c r="M127" s="141" t="s">
        <v>3</v>
      </c>
      <c r="N127" s="142" t="s">
        <v>44</v>
      </c>
      <c r="O127" s="143">
        <v>0</v>
      </c>
      <c r="P127" s="143">
        <f>O127*H127</f>
        <v>0</v>
      </c>
      <c r="Q127" s="143">
        <v>0</v>
      </c>
      <c r="R127" s="143">
        <f>Q127*H127</f>
        <v>0</v>
      </c>
      <c r="S127" s="143">
        <v>0</v>
      </c>
      <c r="T127" s="144">
        <f>S127*H127</f>
        <v>0</v>
      </c>
      <c r="U127" s="29"/>
      <c r="V127" s="29"/>
      <c r="W127" s="29"/>
      <c r="X127" s="29"/>
      <c r="Y127" s="29"/>
      <c r="Z127" s="29"/>
      <c r="AA127" s="29"/>
      <c r="AB127" s="29"/>
      <c r="AC127" s="29"/>
      <c r="AD127" s="29"/>
      <c r="AE127" s="29"/>
      <c r="AR127" s="145" t="s">
        <v>163</v>
      </c>
      <c r="AT127" s="145" t="s">
        <v>135</v>
      </c>
      <c r="AU127" s="145" t="s">
        <v>83</v>
      </c>
      <c r="AY127" s="17" t="s">
        <v>132</v>
      </c>
      <c r="BE127" s="146">
        <f>IF(N127="základní",J127,0)</f>
        <v>0</v>
      </c>
      <c r="BF127" s="146">
        <f>IF(N127="snížená",J127,0)</f>
        <v>0</v>
      </c>
      <c r="BG127" s="146">
        <f>IF(N127="zákl. přenesená",J127,0)</f>
        <v>0</v>
      </c>
      <c r="BH127" s="146">
        <f>IF(N127="sníž. přenesená",J127,0)</f>
        <v>0</v>
      </c>
      <c r="BI127" s="146">
        <f>IF(N127="nulová",J127,0)</f>
        <v>0</v>
      </c>
      <c r="BJ127" s="17" t="s">
        <v>81</v>
      </c>
      <c r="BK127" s="146">
        <f>ROUND(I127*H127,2)</f>
        <v>0</v>
      </c>
      <c r="BL127" s="17" t="s">
        <v>163</v>
      </c>
      <c r="BM127" s="145" t="s">
        <v>255</v>
      </c>
    </row>
    <row r="128" spans="1:65" s="2" customFormat="1" ht="11.25">
      <c r="A128" s="29"/>
      <c r="B128" s="30"/>
      <c r="C128" s="29"/>
      <c r="D128" s="147" t="s">
        <v>142</v>
      </c>
      <c r="E128" s="29"/>
      <c r="F128" s="148" t="s">
        <v>648</v>
      </c>
      <c r="G128" s="29"/>
      <c r="H128" s="29"/>
      <c r="I128" s="29"/>
      <c r="J128" s="29"/>
      <c r="K128" s="29"/>
      <c r="L128" s="30"/>
      <c r="M128" s="149"/>
      <c r="N128" s="150"/>
      <c r="O128" s="50"/>
      <c r="P128" s="50"/>
      <c r="Q128" s="50"/>
      <c r="R128" s="50"/>
      <c r="S128" s="50"/>
      <c r="T128" s="51"/>
      <c r="U128" s="29"/>
      <c r="V128" s="29"/>
      <c r="W128" s="29"/>
      <c r="X128" s="29"/>
      <c r="Y128" s="29"/>
      <c r="Z128" s="29"/>
      <c r="AA128" s="29"/>
      <c r="AB128" s="29"/>
      <c r="AC128" s="29"/>
      <c r="AD128" s="29"/>
      <c r="AE128" s="29"/>
      <c r="AT128" s="17" t="s">
        <v>142</v>
      </c>
      <c r="AU128" s="17" t="s">
        <v>83</v>
      </c>
    </row>
    <row r="129" spans="1:65" s="2" customFormat="1" ht="16.5" customHeight="1">
      <c r="A129" s="29"/>
      <c r="B129" s="134"/>
      <c r="C129" s="135" t="s">
        <v>259</v>
      </c>
      <c r="D129" s="135" t="s">
        <v>135</v>
      </c>
      <c r="E129" s="136" t="s">
        <v>649</v>
      </c>
      <c r="F129" s="137" t="s">
        <v>650</v>
      </c>
      <c r="G129" s="138" t="s">
        <v>378</v>
      </c>
      <c r="H129" s="139">
        <v>200</v>
      </c>
      <c r="I129" s="231"/>
      <c r="J129" s="140">
        <f>ROUND(I129*H129,2)</f>
        <v>0</v>
      </c>
      <c r="K129" s="137" t="s">
        <v>3</v>
      </c>
      <c r="L129" s="30"/>
      <c r="M129" s="141" t="s">
        <v>3</v>
      </c>
      <c r="N129" s="142" t="s">
        <v>44</v>
      </c>
      <c r="O129" s="143">
        <v>0</v>
      </c>
      <c r="P129" s="143">
        <f>O129*H129</f>
        <v>0</v>
      </c>
      <c r="Q129" s="143">
        <v>0</v>
      </c>
      <c r="R129" s="143">
        <f>Q129*H129</f>
        <v>0</v>
      </c>
      <c r="S129" s="143">
        <v>0</v>
      </c>
      <c r="T129" s="144">
        <f>S129*H129</f>
        <v>0</v>
      </c>
      <c r="U129" s="29"/>
      <c r="V129" s="29"/>
      <c r="W129" s="29"/>
      <c r="X129" s="29"/>
      <c r="Y129" s="29"/>
      <c r="Z129" s="29"/>
      <c r="AA129" s="29"/>
      <c r="AB129" s="29"/>
      <c r="AC129" s="29"/>
      <c r="AD129" s="29"/>
      <c r="AE129" s="29"/>
      <c r="AR129" s="145" t="s">
        <v>163</v>
      </c>
      <c r="AT129" s="145" t="s">
        <v>135</v>
      </c>
      <c r="AU129" s="145" t="s">
        <v>83</v>
      </c>
      <c r="AY129" s="17" t="s">
        <v>132</v>
      </c>
      <c r="BE129" s="146">
        <f>IF(N129="základní",J129,0)</f>
        <v>0</v>
      </c>
      <c r="BF129" s="146">
        <f>IF(N129="snížená",J129,0)</f>
        <v>0</v>
      </c>
      <c r="BG129" s="146">
        <f>IF(N129="zákl. přenesená",J129,0)</f>
        <v>0</v>
      </c>
      <c r="BH129" s="146">
        <f>IF(N129="sníž. přenesená",J129,0)</f>
        <v>0</v>
      </c>
      <c r="BI129" s="146">
        <f>IF(N129="nulová",J129,0)</f>
        <v>0</v>
      </c>
      <c r="BJ129" s="17" t="s">
        <v>81</v>
      </c>
      <c r="BK129" s="146">
        <f>ROUND(I129*H129,2)</f>
        <v>0</v>
      </c>
      <c r="BL129" s="17" t="s">
        <v>163</v>
      </c>
      <c r="BM129" s="145" t="s">
        <v>265</v>
      </c>
    </row>
    <row r="130" spans="1:65" s="2" customFormat="1" ht="11.25">
      <c r="A130" s="29"/>
      <c r="B130" s="30"/>
      <c r="C130" s="29"/>
      <c r="D130" s="147" t="s">
        <v>142</v>
      </c>
      <c r="E130" s="29"/>
      <c r="F130" s="148" t="s">
        <v>650</v>
      </c>
      <c r="G130" s="29"/>
      <c r="H130" s="29"/>
      <c r="I130" s="29"/>
      <c r="J130" s="29"/>
      <c r="K130" s="29"/>
      <c r="L130" s="30"/>
      <c r="M130" s="149"/>
      <c r="N130" s="150"/>
      <c r="O130" s="50"/>
      <c r="P130" s="50"/>
      <c r="Q130" s="50"/>
      <c r="R130" s="50"/>
      <c r="S130" s="50"/>
      <c r="T130" s="51"/>
      <c r="U130" s="29"/>
      <c r="V130" s="29"/>
      <c r="W130" s="29"/>
      <c r="X130" s="29"/>
      <c r="Y130" s="29"/>
      <c r="Z130" s="29"/>
      <c r="AA130" s="29"/>
      <c r="AB130" s="29"/>
      <c r="AC130" s="29"/>
      <c r="AD130" s="29"/>
      <c r="AE130" s="29"/>
      <c r="AT130" s="17" t="s">
        <v>142</v>
      </c>
      <c r="AU130" s="17" t="s">
        <v>83</v>
      </c>
    </row>
    <row r="131" spans="1:65" s="2" customFormat="1" ht="16.5" customHeight="1">
      <c r="A131" s="29"/>
      <c r="B131" s="134"/>
      <c r="C131" s="135" t="s">
        <v>265</v>
      </c>
      <c r="D131" s="135" t="s">
        <v>135</v>
      </c>
      <c r="E131" s="136" t="s">
        <v>651</v>
      </c>
      <c r="F131" s="137" t="s">
        <v>652</v>
      </c>
      <c r="G131" s="138" t="s">
        <v>378</v>
      </c>
      <c r="H131" s="139">
        <v>50</v>
      </c>
      <c r="I131" s="231"/>
      <c r="J131" s="140">
        <f>ROUND(I131*H131,2)</f>
        <v>0</v>
      </c>
      <c r="K131" s="137" t="s">
        <v>3</v>
      </c>
      <c r="L131" s="30"/>
      <c r="M131" s="141" t="s">
        <v>3</v>
      </c>
      <c r="N131" s="142" t="s">
        <v>44</v>
      </c>
      <c r="O131" s="143">
        <v>0</v>
      </c>
      <c r="P131" s="143">
        <f>O131*H131</f>
        <v>0</v>
      </c>
      <c r="Q131" s="143">
        <v>0</v>
      </c>
      <c r="R131" s="143">
        <f>Q131*H131</f>
        <v>0</v>
      </c>
      <c r="S131" s="143">
        <v>0</v>
      </c>
      <c r="T131" s="144">
        <f>S131*H131</f>
        <v>0</v>
      </c>
      <c r="U131" s="29"/>
      <c r="V131" s="29"/>
      <c r="W131" s="29"/>
      <c r="X131" s="29"/>
      <c r="Y131" s="29"/>
      <c r="Z131" s="29"/>
      <c r="AA131" s="29"/>
      <c r="AB131" s="29"/>
      <c r="AC131" s="29"/>
      <c r="AD131" s="29"/>
      <c r="AE131" s="29"/>
      <c r="AR131" s="145" t="s">
        <v>163</v>
      </c>
      <c r="AT131" s="145" t="s">
        <v>135</v>
      </c>
      <c r="AU131" s="145" t="s">
        <v>83</v>
      </c>
      <c r="AY131" s="17" t="s">
        <v>132</v>
      </c>
      <c r="BE131" s="146">
        <f>IF(N131="základní",J131,0)</f>
        <v>0</v>
      </c>
      <c r="BF131" s="146">
        <f>IF(N131="snížená",J131,0)</f>
        <v>0</v>
      </c>
      <c r="BG131" s="146">
        <f>IF(N131="zákl. přenesená",J131,0)</f>
        <v>0</v>
      </c>
      <c r="BH131" s="146">
        <f>IF(N131="sníž. přenesená",J131,0)</f>
        <v>0</v>
      </c>
      <c r="BI131" s="146">
        <f>IF(N131="nulová",J131,0)</f>
        <v>0</v>
      </c>
      <c r="BJ131" s="17" t="s">
        <v>81</v>
      </c>
      <c r="BK131" s="146">
        <f>ROUND(I131*H131,2)</f>
        <v>0</v>
      </c>
      <c r="BL131" s="17" t="s">
        <v>163</v>
      </c>
      <c r="BM131" s="145" t="s">
        <v>277</v>
      </c>
    </row>
    <row r="132" spans="1:65" s="2" customFormat="1" ht="11.25">
      <c r="A132" s="29"/>
      <c r="B132" s="30"/>
      <c r="C132" s="29"/>
      <c r="D132" s="147" t="s">
        <v>142</v>
      </c>
      <c r="E132" s="29"/>
      <c r="F132" s="148" t="s">
        <v>652</v>
      </c>
      <c r="G132" s="29"/>
      <c r="H132" s="29"/>
      <c r="I132" s="29"/>
      <c r="J132" s="29"/>
      <c r="K132" s="29"/>
      <c r="L132" s="30"/>
      <c r="M132" s="149"/>
      <c r="N132" s="150"/>
      <c r="O132" s="50"/>
      <c r="P132" s="50"/>
      <c r="Q132" s="50"/>
      <c r="R132" s="50"/>
      <c r="S132" s="50"/>
      <c r="T132" s="51"/>
      <c r="U132" s="29"/>
      <c r="V132" s="29"/>
      <c r="W132" s="29"/>
      <c r="X132" s="29"/>
      <c r="Y132" s="29"/>
      <c r="Z132" s="29"/>
      <c r="AA132" s="29"/>
      <c r="AB132" s="29"/>
      <c r="AC132" s="29"/>
      <c r="AD132" s="29"/>
      <c r="AE132" s="29"/>
      <c r="AT132" s="17" t="s">
        <v>142</v>
      </c>
      <c r="AU132" s="17" t="s">
        <v>83</v>
      </c>
    </row>
    <row r="133" spans="1:65" s="2" customFormat="1" ht="16.5" customHeight="1">
      <c r="A133" s="29"/>
      <c r="B133" s="134"/>
      <c r="C133" s="135" t="s">
        <v>8</v>
      </c>
      <c r="D133" s="135" t="s">
        <v>135</v>
      </c>
      <c r="E133" s="136" t="s">
        <v>653</v>
      </c>
      <c r="F133" s="137" t="s">
        <v>654</v>
      </c>
      <c r="G133" s="138" t="s">
        <v>378</v>
      </c>
      <c r="H133" s="139">
        <v>50</v>
      </c>
      <c r="I133" s="231"/>
      <c r="J133" s="140">
        <f>ROUND(I133*H133,2)</f>
        <v>0</v>
      </c>
      <c r="K133" s="137" t="s">
        <v>3</v>
      </c>
      <c r="L133" s="30"/>
      <c r="M133" s="141" t="s">
        <v>3</v>
      </c>
      <c r="N133" s="142" t="s">
        <v>44</v>
      </c>
      <c r="O133" s="143">
        <v>0</v>
      </c>
      <c r="P133" s="143">
        <f>O133*H133</f>
        <v>0</v>
      </c>
      <c r="Q133" s="143">
        <v>0</v>
      </c>
      <c r="R133" s="143">
        <f>Q133*H133</f>
        <v>0</v>
      </c>
      <c r="S133" s="143">
        <v>0</v>
      </c>
      <c r="T133" s="144">
        <f>S133*H133</f>
        <v>0</v>
      </c>
      <c r="U133" s="29"/>
      <c r="V133" s="29"/>
      <c r="W133" s="29"/>
      <c r="X133" s="29"/>
      <c r="Y133" s="29"/>
      <c r="Z133" s="29"/>
      <c r="AA133" s="29"/>
      <c r="AB133" s="29"/>
      <c r="AC133" s="29"/>
      <c r="AD133" s="29"/>
      <c r="AE133" s="29"/>
      <c r="AR133" s="145" t="s">
        <v>163</v>
      </c>
      <c r="AT133" s="145" t="s">
        <v>135</v>
      </c>
      <c r="AU133" s="145" t="s">
        <v>83</v>
      </c>
      <c r="AY133" s="17" t="s">
        <v>132</v>
      </c>
      <c r="BE133" s="146">
        <f>IF(N133="základní",J133,0)</f>
        <v>0</v>
      </c>
      <c r="BF133" s="146">
        <f>IF(N133="snížená",J133,0)</f>
        <v>0</v>
      </c>
      <c r="BG133" s="146">
        <f>IF(N133="zákl. přenesená",J133,0)</f>
        <v>0</v>
      </c>
      <c r="BH133" s="146">
        <f>IF(N133="sníž. přenesená",J133,0)</f>
        <v>0</v>
      </c>
      <c r="BI133" s="146">
        <f>IF(N133="nulová",J133,0)</f>
        <v>0</v>
      </c>
      <c r="BJ133" s="17" t="s">
        <v>81</v>
      </c>
      <c r="BK133" s="146">
        <f>ROUND(I133*H133,2)</f>
        <v>0</v>
      </c>
      <c r="BL133" s="17" t="s">
        <v>163</v>
      </c>
      <c r="BM133" s="145" t="s">
        <v>285</v>
      </c>
    </row>
    <row r="134" spans="1:65" s="2" customFormat="1" ht="11.25">
      <c r="A134" s="29"/>
      <c r="B134" s="30"/>
      <c r="C134" s="29"/>
      <c r="D134" s="147" t="s">
        <v>142</v>
      </c>
      <c r="E134" s="29"/>
      <c r="F134" s="148" t="s">
        <v>654</v>
      </c>
      <c r="G134" s="29"/>
      <c r="H134" s="29"/>
      <c r="I134" s="29"/>
      <c r="J134" s="29"/>
      <c r="K134" s="29"/>
      <c r="L134" s="30"/>
      <c r="M134" s="149"/>
      <c r="N134" s="150"/>
      <c r="O134" s="50"/>
      <c r="P134" s="50"/>
      <c r="Q134" s="50"/>
      <c r="R134" s="50"/>
      <c r="S134" s="50"/>
      <c r="T134" s="51"/>
      <c r="U134" s="29"/>
      <c r="V134" s="29"/>
      <c r="W134" s="29"/>
      <c r="X134" s="29"/>
      <c r="Y134" s="29"/>
      <c r="Z134" s="29"/>
      <c r="AA134" s="29"/>
      <c r="AB134" s="29"/>
      <c r="AC134" s="29"/>
      <c r="AD134" s="29"/>
      <c r="AE134" s="29"/>
      <c r="AT134" s="17" t="s">
        <v>142</v>
      </c>
      <c r="AU134" s="17" t="s">
        <v>83</v>
      </c>
    </row>
    <row r="135" spans="1:65" s="2" customFormat="1" ht="16.5" customHeight="1">
      <c r="A135" s="29"/>
      <c r="B135" s="134"/>
      <c r="C135" s="135" t="s">
        <v>277</v>
      </c>
      <c r="D135" s="135" t="s">
        <v>135</v>
      </c>
      <c r="E135" s="136" t="s">
        <v>655</v>
      </c>
      <c r="F135" s="137" t="s">
        <v>656</v>
      </c>
      <c r="G135" s="138" t="s">
        <v>378</v>
      </c>
      <c r="H135" s="139">
        <v>120</v>
      </c>
      <c r="I135" s="231"/>
      <c r="J135" s="140">
        <f>ROUND(I135*H135,2)</f>
        <v>0</v>
      </c>
      <c r="K135" s="137" t="s">
        <v>3</v>
      </c>
      <c r="L135" s="30"/>
      <c r="M135" s="141" t="s">
        <v>3</v>
      </c>
      <c r="N135" s="142" t="s">
        <v>44</v>
      </c>
      <c r="O135" s="143">
        <v>0</v>
      </c>
      <c r="P135" s="143">
        <f>O135*H135</f>
        <v>0</v>
      </c>
      <c r="Q135" s="143">
        <v>0</v>
      </c>
      <c r="R135" s="143">
        <f>Q135*H135</f>
        <v>0</v>
      </c>
      <c r="S135" s="143">
        <v>0</v>
      </c>
      <c r="T135" s="144">
        <f>S135*H135</f>
        <v>0</v>
      </c>
      <c r="U135" s="29"/>
      <c r="V135" s="29"/>
      <c r="W135" s="29"/>
      <c r="X135" s="29"/>
      <c r="Y135" s="29"/>
      <c r="Z135" s="29"/>
      <c r="AA135" s="29"/>
      <c r="AB135" s="29"/>
      <c r="AC135" s="29"/>
      <c r="AD135" s="29"/>
      <c r="AE135" s="29"/>
      <c r="AR135" s="145" t="s">
        <v>163</v>
      </c>
      <c r="AT135" s="145" t="s">
        <v>135</v>
      </c>
      <c r="AU135" s="145" t="s">
        <v>83</v>
      </c>
      <c r="AY135" s="17" t="s">
        <v>132</v>
      </c>
      <c r="BE135" s="146">
        <f>IF(N135="základní",J135,0)</f>
        <v>0</v>
      </c>
      <c r="BF135" s="146">
        <f>IF(N135="snížená",J135,0)</f>
        <v>0</v>
      </c>
      <c r="BG135" s="146">
        <f>IF(N135="zákl. přenesená",J135,0)</f>
        <v>0</v>
      </c>
      <c r="BH135" s="146">
        <f>IF(N135="sníž. přenesená",J135,0)</f>
        <v>0</v>
      </c>
      <c r="BI135" s="146">
        <f>IF(N135="nulová",J135,0)</f>
        <v>0</v>
      </c>
      <c r="BJ135" s="17" t="s">
        <v>81</v>
      </c>
      <c r="BK135" s="146">
        <f>ROUND(I135*H135,2)</f>
        <v>0</v>
      </c>
      <c r="BL135" s="17" t="s">
        <v>163</v>
      </c>
      <c r="BM135" s="145" t="s">
        <v>295</v>
      </c>
    </row>
    <row r="136" spans="1:65" s="2" customFormat="1" ht="11.25">
      <c r="A136" s="29"/>
      <c r="B136" s="30"/>
      <c r="C136" s="29"/>
      <c r="D136" s="147" t="s">
        <v>142</v>
      </c>
      <c r="E136" s="29"/>
      <c r="F136" s="148" t="s">
        <v>656</v>
      </c>
      <c r="G136" s="29"/>
      <c r="H136" s="29"/>
      <c r="I136" s="29"/>
      <c r="J136" s="29"/>
      <c r="K136" s="29"/>
      <c r="L136" s="30"/>
      <c r="M136" s="149"/>
      <c r="N136" s="150"/>
      <c r="O136" s="50"/>
      <c r="P136" s="50"/>
      <c r="Q136" s="50"/>
      <c r="R136" s="50"/>
      <c r="S136" s="50"/>
      <c r="T136" s="51"/>
      <c r="U136" s="29"/>
      <c r="V136" s="29"/>
      <c r="W136" s="29"/>
      <c r="X136" s="29"/>
      <c r="Y136" s="29"/>
      <c r="Z136" s="29"/>
      <c r="AA136" s="29"/>
      <c r="AB136" s="29"/>
      <c r="AC136" s="29"/>
      <c r="AD136" s="29"/>
      <c r="AE136" s="29"/>
      <c r="AT136" s="17" t="s">
        <v>142</v>
      </c>
      <c r="AU136" s="17" t="s">
        <v>83</v>
      </c>
    </row>
    <row r="137" spans="1:65" s="2" customFormat="1" ht="16.5" customHeight="1">
      <c r="A137" s="29"/>
      <c r="B137" s="134"/>
      <c r="C137" s="135" t="s">
        <v>281</v>
      </c>
      <c r="D137" s="135" t="s">
        <v>135</v>
      </c>
      <c r="E137" s="136" t="s">
        <v>657</v>
      </c>
      <c r="F137" s="137" t="s">
        <v>658</v>
      </c>
      <c r="G137" s="138" t="s">
        <v>378</v>
      </c>
      <c r="H137" s="139">
        <v>120</v>
      </c>
      <c r="I137" s="231"/>
      <c r="J137" s="140">
        <f>ROUND(I137*H137,2)</f>
        <v>0</v>
      </c>
      <c r="K137" s="137" t="s">
        <v>3</v>
      </c>
      <c r="L137" s="30"/>
      <c r="M137" s="141" t="s">
        <v>3</v>
      </c>
      <c r="N137" s="142" t="s">
        <v>44</v>
      </c>
      <c r="O137" s="143">
        <v>0</v>
      </c>
      <c r="P137" s="143">
        <f>O137*H137</f>
        <v>0</v>
      </c>
      <c r="Q137" s="143">
        <v>0</v>
      </c>
      <c r="R137" s="143">
        <f>Q137*H137</f>
        <v>0</v>
      </c>
      <c r="S137" s="143">
        <v>0</v>
      </c>
      <c r="T137" s="144">
        <f>S137*H137</f>
        <v>0</v>
      </c>
      <c r="U137" s="29"/>
      <c r="V137" s="29"/>
      <c r="W137" s="29"/>
      <c r="X137" s="29"/>
      <c r="Y137" s="29"/>
      <c r="Z137" s="29"/>
      <c r="AA137" s="29"/>
      <c r="AB137" s="29"/>
      <c r="AC137" s="29"/>
      <c r="AD137" s="29"/>
      <c r="AE137" s="29"/>
      <c r="AR137" s="145" t="s">
        <v>163</v>
      </c>
      <c r="AT137" s="145" t="s">
        <v>135</v>
      </c>
      <c r="AU137" s="145" t="s">
        <v>83</v>
      </c>
      <c r="AY137" s="17" t="s">
        <v>132</v>
      </c>
      <c r="BE137" s="146">
        <f>IF(N137="základní",J137,0)</f>
        <v>0</v>
      </c>
      <c r="BF137" s="146">
        <f>IF(N137="snížená",J137,0)</f>
        <v>0</v>
      </c>
      <c r="BG137" s="146">
        <f>IF(N137="zákl. přenesená",J137,0)</f>
        <v>0</v>
      </c>
      <c r="BH137" s="146">
        <f>IF(N137="sníž. přenesená",J137,0)</f>
        <v>0</v>
      </c>
      <c r="BI137" s="146">
        <f>IF(N137="nulová",J137,0)</f>
        <v>0</v>
      </c>
      <c r="BJ137" s="17" t="s">
        <v>81</v>
      </c>
      <c r="BK137" s="146">
        <f>ROUND(I137*H137,2)</f>
        <v>0</v>
      </c>
      <c r="BL137" s="17" t="s">
        <v>163</v>
      </c>
      <c r="BM137" s="145" t="s">
        <v>309</v>
      </c>
    </row>
    <row r="138" spans="1:65" s="2" customFormat="1" ht="11.25">
      <c r="A138" s="29"/>
      <c r="B138" s="30"/>
      <c r="C138" s="29"/>
      <c r="D138" s="147" t="s">
        <v>142</v>
      </c>
      <c r="E138" s="29"/>
      <c r="F138" s="148" t="s">
        <v>658</v>
      </c>
      <c r="G138" s="29"/>
      <c r="H138" s="29"/>
      <c r="I138" s="29"/>
      <c r="J138" s="29"/>
      <c r="K138" s="29"/>
      <c r="L138" s="30"/>
      <c r="M138" s="149"/>
      <c r="N138" s="150"/>
      <c r="O138" s="50"/>
      <c r="P138" s="50"/>
      <c r="Q138" s="50"/>
      <c r="R138" s="50"/>
      <c r="S138" s="50"/>
      <c r="T138" s="51"/>
      <c r="U138" s="29"/>
      <c r="V138" s="29"/>
      <c r="W138" s="29"/>
      <c r="X138" s="29"/>
      <c r="Y138" s="29"/>
      <c r="Z138" s="29"/>
      <c r="AA138" s="29"/>
      <c r="AB138" s="29"/>
      <c r="AC138" s="29"/>
      <c r="AD138" s="29"/>
      <c r="AE138" s="29"/>
      <c r="AT138" s="17" t="s">
        <v>142</v>
      </c>
      <c r="AU138" s="17" t="s">
        <v>83</v>
      </c>
    </row>
    <row r="139" spans="1:65" s="2" customFormat="1" ht="16.5" customHeight="1">
      <c r="A139" s="29"/>
      <c r="B139" s="134"/>
      <c r="C139" s="135" t="s">
        <v>285</v>
      </c>
      <c r="D139" s="135" t="s">
        <v>135</v>
      </c>
      <c r="E139" s="136" t="s">
        <v>659</v>
      </c>
      <c r="F139" s="137" t="s">
        <v>660</v>
      </c>
      <c r="G139" s="138" t="s">
        <v>378</v>
      </c>
      <c r="H139" s="139">
        <v>150</v>
      </c>
      <c r="I139" s="231"/>
      <c r="J139" s="140">
        <f>ROUND(I139*H139,2)</f>
        <v>0</v>
      </c>
      <c r="K139" s="137" t="s">
        <v>3</v>
      </c>
      <c r="L139" s="30"/>
      <c r="M139" s="141" t="s">
        <v>3</v>
      </c>
      <c r="N139" s="142" t="s">
        <v>44</v>
      </c>
      <c r="O139" s="143">
        <v>0</v>
      </c>
      <c r="P139" s="143">
        <f>O139*H139</f>
        <v>0</v>
      </c>
      <c r="Q139" s="143">
        <v>0</v>
      </c>
      <c r="R139" s="143">
        <f>Q139*H139</f>
        <v>0</v>
      </c>
      <c r="S139" s="143">
        <v>0</v>
      </c>
      <c r="T139" s="144">
        <f>S139*H139</f>
        <v>0</v>
      </c>
      <c r="U139" s="29"/>
      <c r="V139" s="29"/>
      <c r="W139" s="29"/>
      <c r="X139" s="29"/>
      <c r="Y139" s="29"/>
      <c r="Z139" s="29"/>
      <c r="AA139" s="29"/>
      <c r="AB139" s="29"/>
      <c r="AC139" s="29"/>
      <c r="AD139" s="29"/>
      <c r="AE139" s="29"/>
      <c r="AR139" s="145" t="s">
        <v>163</v>
      </c>
      <c r="AT139" s="145" t="s">
        <v>135</v>
      </c>
      <c r="AU139" s="145" t="s">
        <v>83</v>
      </c>
      <c r="AY139" s="17" t="s">
        <v>132</v>
      </c>
      <c r="BE139" s="146">
        <f>IF(N139="základní",J139,0)</f>
        <v>0</v>
      </c>
      <c r="BF139" s="146">
        <f>IF(N139="snížená",J139,0)</f>
        <v>0</v>
      </c>
      <c r="BG139" s="146">
        <f>IF(N139="zákl. přenesená",J139,0)</f>
        <v>0</v>
      </c>
      <c r="BH139" s="146">
        <f>IF(N139="sníž. přenesená",J139,0)</f>
        <v>0</v>
      </c>
      <c r="BI139" s="146">
        <f>IF(N139="nulová",J139,0)</f>
        <v>0</v>
      </c>
      <c r="BJ139" s="17" t="s">
        <v>81</v>
      </c>
      <c r="BK139" s="146">
        <f>ROUND(I139*H139,2)</f>
        <v>0</v>
      </c>
      <c r="BL139" s="17" t="s">
        <v>163</v>
      </c>
      <c r="BM139" s="145" t="s">
        <v>322</v>
      </c>
    </row>
    <row r="140" spans="1:65" s="2" customFormat="1" ht="11.25">
      <c r="A140" s="29"/>
      <c r="B140" s="30"/>
      <c r="C140" s="29"/>
      <c r="D140" s="147" t="s">
        <v>142</v>
      </c>
      <c r="E140" s="29"/>
      <c r="F140" s="148" t="s">
        <v>660</v>
      </c>
      <c r="G140" s="29"/>
      <c r="H140" s="29"/>
      <c r="I140" s="29"/>
      <c r="J140" s="29"/>
      <c r="K140" s="29"/>
      <c r="L140" s="30"/>
      <c r="M140" s="149"/>
      <c r="N140" s="150"/>
      <c r="O140" s="50"/>
      <c r="P140" s="50"/>
      <c r="Q140" s="50"/>
      <c r="R140" s="50"/>
      <c r="S140" s="50"/>
      <c r="T140" s="51"/>
      <c r="U140" s="29"/>
      <c r="V140" s="29"/>
      <c r="W140" s="29"/>
      <c r="X140" s="29"/>
      <c r="Y140" s="29"/>
      <c r="Z140" s="29"/>
      <c r="AA140" s="29"/>
      <c r="AB140" s="29"/>
      <c r="AC140" s="29"/>
      <c r="AD140" s="29"/>
      <c r="AE140" s="29"/>
      <c r="AT140" s="17" t="s">
        <v>142</v>
      </c>
      <c r="AU140" s="17" t="s">
        <v>83</v>
      </c>
    </row>
    <row r="141" spans="1:65" s="2" customFormat="1" ht="16.5" customHeight="1">
      <c r="A141" s="29"/>
      <c r="B141" s="134"/>
      <c r="C141" s="135" t="s">
        <v>289</v>
      </c>
      <c r="D141" s="135" t="s">
        <v>135</v>
      </c>
      <c r="E141" s="136" t="s">
        <v>661</v>
      </c>
      <c r="F141" s="137" t="s">
        <v>662</v>
      </c>
      <c r="G141" s="138" t="s">
        <v>378</v>
      </c>
      <c r="H141" s="139">
        <v>50</v>
      </c>
      <c r="I141" s="231"/>
      <c r="J141" s="140">
        <f>ROUND(I141*H141,2)</f>
        <v>0</v>
      </c>
      <c r="K141" s="137" t="s">
        <v>3</v>
      </c>
      <c r="L141" s="30"/>
      <c r="M141" s="141" t="s">
        <v>3</v>
      </c>
      <c r="N141" s="142" t="s">
        <v>44</v>
      </c>
      <c r="O141" s="143">
        <v>0</v>
      </c>
      <c r="P141" s="143">
        <f>O141*H141</f>
        <v>0</v>
      </c>
      <c r="Q141" s="143">
        <v>0</v>
      </c>
      <c r="R141" s="143">
        <f>Q141*H141</f>
        <v>0</v>
      </c>
      <c r="S141" s="143">
        <v>0</v>
      </c>
      <c r="T141" s="144">
        <f>S141*H141</f>
        <v>0</v>
      </c>
      <c r="U141" s="29"/>
      <c r="V141" s="29"/>
      <c r="W141" s="29"/>
      <c r="X141" s="29"/>
      <c r="Y141" s="29"/>
      <c r="Z141" s="29"/>
      <c r="AA141" s="29"/>
      <c r="AB141" s="29"/>
      <c r="AC141" s="29"/>
      <c r="AD141" s="29"/>
      <c r="AE141" s="29"/>
      <c r="AR141" s="145" t="s">
        <v>163</v>
      </c>
      <c r="AT141" s="145" t="s">
        <v>135</v>
      </c>
      <c r="AU141" s="145" t="s">
        <v>83</v>
      </c>
      <c r="AY141" s="17" t="s">
        <v>132</v>
      </c>
      <c r="BE141" s="146">
        <f>IF(N141="základní",J141,0)</f>
        <v>0</v>
      </c>
      <c r="BF141" s="146">
        <f>IF(N141="snížená",J141,0)</f>
        <v>0</v>
      </c>
      <c r="BG141" s="146">
        <f>IF(N141="zákl. přenesená",J141,0)</f>
        <v>0</v>
      </c>
      <c r="BH141" s="146">
        <f>IF(N141="sníž. přenesená",J141,0)</f>
        <v>0</v>
      </c>
      <c r="BI141" s="146">
        <f>IF(N141="nulová",J141,0)</f>
        <v>0</v>
      </c>
      <c r="BJ141" s="17" t="s">
        <v>81</v>
      </c>
      <c r="BK141" s="146">
        <f>ROUND(I141*H141,2)</f>
        <v>0</v>
      </c>
      <c r="BL141" s="17" t="s">
        <v>163</v>
      </c>
      <c r="BM141" s="145" t="s">
        <v>223</v>
      </c>
    </row>
    <row r="142" spans="1:65" s="2" customFormat="1" ht="11.25">
      <c r="A142" s="29"/>
      <c r="B142" s="30"/>
      <c r="C142" s="29"/>
      <c r="D142" s="147" t="s">
        <v>142</v>
      </c>
      <c r="E142" s="29"/>
      <c r="F142" s="148" t="s">
        <v>663</v>
      </c>
      <c r="G142" s="29"/>
      <c r="H142" s="29"/>
      <c r="I142" s="29"/>
      <c r="J142" s="29"/>
      <c r="K142" s="29"/>
      <c r="L142" s="30"/>
      <c r="M142" s="149"/>
      <c r="N142" s="150"/>
      <c r="O142" s="50"/>
      <c r="P142" s="50"/>
      <c r="Q142" s="50"/>
      <c r="R142" s="50"/>
      <c r="S142" s="50"/>
      <c r="T142" s="51"/>
      <c r="U142" s="29"/>
      <c r="V142" s="29"/>
      <c r="W142" s="29"/>
      <c r="X142" s="29"/>
      <c r="Y142" s="29"/>
      <c r="Z142" s="29"/>
      <c r="AA142" s="29"/>
      <c r="AB142" s="29"/>
      <c r="AC142" s="29"/>
      <c r="AD142" s="29"/>
      <c r="AE142" s="29"/>
      <c r="AT142" s="17" t="s">
        <v>142</v>
      </c>
      <c r="AU142" s="17" t="s">
        <v>83</v>
      </c>
    </row>
    <row r="143" spans="1:65" s="2" customFormat="1" ht="16.5" customHeight="1">
      <c r="A143" s="29"/>
      <c r="B143" s="134"/>
      <c r="C143" s="168" t="s">
        <v>295</v>
      </c>
      <c r="D143" s="168" t="s">
        <v>220</v>
      </c>
      <c r="E143" s="169" t="s">
        <v>664</v>
      </c>
      <c r="F143" s="170" t="s">
        <v>641</v>
      </c>
      <c r="G143" s="171" t="s">
        <v>169</v>
      </c>
      <c r="H143" s="172">
        <f>(J141+J139+J137+J135+J133+J131+J129+J127+J125)/100</f>
        <v>0</v>
      </c>
      <c r="I143" s="232"/>
      <c r="J143" s="173">
        <f>ROUND(I143*H143,2)</f>
        <v>0</v>
      </c>
      <c r="K143" s="170"/>
      <c r="L143" s="174"/>
      <c r="M143" s="175" t="s">
        <v>3</v>
      </c>
      <c r="N143" s="176" t="s">
        <v>44</v>
      </c>
      <c r="O143" s="143">
        <v>0</v>
      </c>
      <c r="P143" s="143">
        <f>O143*H143</f>
        <v>0</v>
      </c>
      <c r="Q143" s="143">
        <v>0</v>
      </c>
      <c r="R143" s="143">
        <f>Q143*H143</f>
        <v>0</v>
      </c>
      <c r="S143" s="143">
        <v>0</v>
      </c>
      <c r="T143" s="144">
        <f>S143*H143</f>
        <v>0</v>
      </c>
      <c r="U143" s="29"/>
      <c r="V143" s="29"/>
      <c r="W143" s="29"/>
      <c r="X143" s="29"/>
      <c r="Y143" s="29"/>
      <c r="Z143" s="29"/>
      <c r="AA143" s="29"/>
      <c r="AB143" s="29"/>
      <c r="AC143" s="29"/>
      <c r="AD143" s="29"/>
      <c r="AE143" s="29"/>
      <c r="AR143" s="145" t="s">
        <v>223</v>
      </c>
      <c r="AT143" s="145" t="s">
        <v>220</v>
      </c>
      <c r="AU143" s="145" t="s">
        <v>83</v>
      </c>
      <c r="AY143" s="17" t="s">
        <v>132</v>
      </c>
      <c r="BE143" s="146">
        <f>IF(N143="základní",J143,0)</f>
        <v>0</v>
      </c>
      <c r="BF143" s="146">
        <f>IF(N143="snížená",J143,0)</f>
        <v>0</v>
      </c>
      <c r="BG143" s="146">
        <f>IF(N143="zákl. přenesená",J143,0)</f>
        <v>0</v>
      </c>
      <c r="BH143" s="146">
        <f>IF(N143="sníž. přenesená",J143,0)</f>
        <v>0</v>
      </c>
      <c r="BI143" s="146">
        <f>IF(N143="nulová",J143,0)</f>
        <v>0</v>
      </c>
      <c r="BJ143" s="17" t="s">
        <v>81</v>
      </c>
      <c r="BK143" s="146">
        <f>ROUND(I143*H143,2)</f>
        <v>0</v>
      </c>
      <c r="BL143" s="17" t="s">
        <v>163</v>
      </c>
      <c r="BM143" s="145" t="s">
        <v>345</v>
      </c>
    </row>
    <row r="144" spans="1:65" s="2" customFormat="1" ht="11.25">
      <c r="A144" s="29"/>
      <c r="B144" s="30"/>
      <c r="C144" s="29"/>
      <c r="D144" s="147" t="s">
        <v>142</v>
      </c>
      <c r="E144" s="29"/>
      <c r="F144" s="148" t="s">
        <v>641</v>
      </c>
      <c r="G144" s="29"/>
      <c r="H144" s="29"/>
      <c r="I144" s="29"/>
      <c r="J144" s="29"/>
      <c r="K144" s="29"/>
      <c r="L144" s="30"/>
      <c r="M144" s="149"/>
      <c r="N144" s="150"/>
      <c r="O144" s="50"/>
      <c r="P144" s="50"/>
      <c r="Q144" s="50"/>
      <c r="R144" s="50"/>
      <c r="S144" s="50"/>
      <c r="T144" s="51"/>
      <c r="U144" s="29"/>
      <c r="V144" s="29"/>
      <c r="W144" s="29"/>
      <c r="X144" s="29"/>
      <c r="Y144" s="29"/>
      <c r="Z144" s="29"/>
      <c r="AA144" s="29"/>
      <c r="AB144" s="29"/>
      <c r="AC144" s="29"/>
      <c r="AD144" s="29"/>
      <c r="AE144" s="29"/>
      <c r="AT144" s="17" t="s">
        <v>142</v>
      </c>
      <c r="AU144" s="17" t="s">
        <v>83</v>
      </c>
    </row>
    <row r="145" spans="1:65" s="2" customFormat="1" ht="19.5">
      <c r="A145" s="29"/>
      <c r="B145" s="30"/>
      <c r="C145" s="29"/>
      <c r="D145" s="147" t="s">
        <v>181</v>
      </c>
      <c r="E145" s="29"/>
      <c r="F145" s="167" t="s">
        <v>665</v>
      </c>
      <c r="G145" s="29"/>
      <c r="H145" s="29"/>
      <c r="I145" s="29"/>
      <c r="J145" s="29"/>
      <c r="K145" s="29"/>
      <c r="L145" s="30"/>
      <c r="M145" s="149"/>
      <c r="N145" s="150"/>
      <c r="O145" s="50"/>
      <c r="P145" s="50"/>
      <c r="Q145" s="50"/>
      <c r="R145" s="50"/>
      <c r="S145" s="50"/>
      <c r="T145" s="51"/>
      <c r="U145" s="29"/>
      <c r="V145" s="29"/>
      <c r="W145" s="29"/>
      <c r="X145" s="29"/>
      <c r="Y145" s="29"/>
      <c r="Z145" s="29"/>
      <c r="AA145" s="29"/>
      <c r="AB145" s="29"/>
      <c r="AC145" s="29"/>
      <c r="AD145" s="29"/>
      <c r="AE145" s="29"/>
      <c r="AT145" s="17" t="s">
        <v>181</v>
      </c>
      <c r="AU145" s="17" t="s">
        <v>83</v>
      </c>
    </row>
    <row r="146" spans="1:65" s="12" customFormat="1" ht="22.9" customHeight="1">
      <c r="B146" s="122"/>
      <c r="D146" s="123" t="s">
        <v>72</v>
      </c>
      <c r="E146" s="132" t="s">
        <v>666</v>
      </c>
      <c r="F146" s="132" t="s">
        <v>667</v>
      </c>
      <c r="J146" s="133">
        <f>BK146</f>
        <v>0</v>
      </c>
      <c r="L146" s="122"/>
      <c r="M146" s="126"/>
      <c r="N146" s="127"/>
      <c r="O146" s="127"/>
      <c r="P146" s="128">
        <f>SUM(P147:P210)</f>
        <v>0</v>
      </c>
      <c r="Q146" s="127"/>
      <c r="R146" s="128">
        <f>SUM(R147:R210)</f>
        <v>0</v>
      </c>
      <c r="S146" s="127"/>
      <c r="T146" s="129">
        <f>SUM(T147:T210)</f>
        <v>0</v>
      </c>
      <c r="AR146" s="123" t="s">
        <v>83</v>
      </c>
      <c r="AT146" s="130" t="s">
        <v>72</v>
      </c>
      <c r="AU146" s="130" t="s">
        <v>81</v>
      </c>
      <c r="AY146" s="123" t="s">
        <v>132</v>
      </c>
      <c r="BK146" s="131">
        <f>SUM(BK147:BK210)</f>
        <v>0</v>
      </c>
    </row>
    <row r="147" spans="1:65" s="2" customFormat="1" ht="16.5" customHeight="1">
      <c r="A147" s="29"/>
      <c r="B147" s="134"/>
      <c r="C147" s="135" t="s">
        <v>303</v>
      </c>
      <c r="D147" s="135" t="s">
        <v>135</v>
      </c>
      <c r="E147" s="136" t="s">
        <v>668</v>
      </c>
      <c r="F147" s="137" t="s">
        <v>669</v>
      </c>
      <c r="G147" s="138" t="s">
        <v>489</v>
      </c>
      <c r="H147" s="139">
        <v>2</v>
      </c>
      <c r="I147" s="231"/>
      <c r="J147" s="140">
        <f>ROUND(I147*H147,2)</f>
        <v>0</v>
      </c>
      <c r="K147" s="137" t="s">
        <v>3</v>
      </c>
      <c r="L147" s="30"/>
      <c r="M147" s="141" t="s">
        <v>3</v>
      </c>
      <c r="N147" s="142" t="s">
        <v>44</v>
      </c>
      <c r="O147" s="143">
        <v>0</v>
      </c>
      <c r="P147" s="143">
        <f>O147*H147</f>
        <v>0</v>
      </c>
      <c r="Q147" s="143">
        <v>0</v>
      </c>
      <c r="R147" s="143">
        <f>Q147*H147</f>
        <v>0</v>
      </c>
      <c r="S147" s="143">
        <v>0</v>
      </c>
      <c r="T147" s="144">
        <f>S147*H147</f>
        <v>0</v>
      </c>
      <c r="U147" s="29"/>
      <c r="V147" s="29"/>
      <c r="W147" s="29"/>
      <c r="X147" s="29"/>
      <c r="Y147" s="29"/>
      <c r="Z147" s="29"/>
      <c r="AA147" s="29"/>
      <c r="AB147" s="29"/>
      <c r="AC147" s="29"/>
      <c r="AD147" s="29"/>
      <c r="AE147" s="29"/>
      <c r="AR147" s="145" t="s">
        <v>163</v>
      </c>
      <c r="AT147" s="145" t="s">
        <v>135</v>
      </c>
      <c r="AU147" s="145" t="s">
        <v>83</v>
      </c>
      <c r="AY147" s="17" t="s">
        <v>132</v>
      </c>
      <c r="BE147" s="146">
        <f>IF(N147="základní",J147,0)</f>
        <v>0</v>
      </c>
      <c r="BF147" s="146">
        <f>IF(N147="snížená",J147,0)</f>
        <v>0</v>
      </c>
      <c r="BG147" s="146">
        <f>IF(N147="zákl. přenesená",J147,0)</f>
        <v>0</v>
      </c>
      <c r="BH147" s="146">
        <f>IF(N147="sníž. přenesená",J147,0)</f>
        <v>0</v>
      </c>
      <c r="BI147" s="146">
        <f>IF(N147="nulová",J147,0)</f>
        <v>0</v>
      </c>
      <c r="BJ147" s="17" t="s">
        <v>81</v>
      </c>
      <c r="BK147" s="146">
        <f>ROUND(I147*H147,2)</f>
        <v>0</v>
      </c>
      <c r="BL147" s="17" t="s">
        <v>163</v>
      </c>
      <c r="BM147" s="145" t="s">
        <v>670</v>
      </c>
    </row>
    <row r="148" spans="1:65" s="2" customFormat="1" ht="11.25">
      <c r="A148" s="29"/>
      <c r="B148" s="30"/>
      <c r="C148" s="29"/>
      <c r="D148" s="147" t="s">
        <v>142</v>
      </c>
      <c r="E148" s="29"/>
      <c r="F148" s="148" t="s">
        <v>669</v>
      </c>
      <c r="G148" s="29"/>
      <c r="H148" s="29"/>
      <c r="I148" s="29"/>
      <c r="J148" s="29"/>
      <c r="K148" s="29"/>
      <c r="L148" s="30"/>
      <c r="M148" s="149"/>
      <c r="N148" s="150"/>
      <c r="O148" s="50"/>
      <c r="P148" s="50"/>
      <c r="Q148" s="50"/>
      <c r="R148" s="50"/>
      <c r="S148" s="50"/>
      <c r="T148" s="51"/>
      <c r="U148" s="29"/>
      <c r="V148" s="29"/>
      <c r="W148" s="29"/>
      <c r="X148" s="29"/>
      <c r="Y148" s="29"/>
      <c r="Z148" s="29"/>
      <c r="AA148" s="29"/>
      <c r="AB148" s="29"/>
      <c r="AC148" s="29"/>
      <c r="AD148" s="29"/>
      <c r="AE148" s="29"/>
      <c r="AT148" s="17" t="s">
        <v>142</v>
      </c>
      <c r="AU148" s="17" t="s">
        <v>83</v>
      </c>
    </row>
    <row r="149" spans="1:65" s="2" customFormat="1" ht="16.5" customHeight="1">
      <c r="A149" s="29"/>
      <c r="B149" s="134"/>
      <c r="C149" s="135" t="s">
        <v>309</v>
      </c>
      <c r="D149" s="135" t="s">
        <v>135</v>
      </c>
      <c r="E149" s="136" t="s">
        <v>671</v>
      </c>
      <c r="F149" s="137" t="s">
        <v>672</v>
      </c>
      <c r="G149" s="138" t="s">
        <v>489</v>
      </c>
      <c r="H149" s="139">
        <v>3</v>
      </c>
      <c r="I149" s="231"/>
      <c r="J149" s="140">
        <f>ROUND(I149*H149,2)</f>
        <v>0</v>
      </c>
      <c r="K149" s="137" t="s">
        <v>3</v>
      </c>
      <c r="L149" s="30"/>
      <c r="M149" s="141" t="s">
        <v>3</v>
      </c>
      <c r="N149" s="142" t="s">
        <v>44</v>
      </c>
      <c r="O149" s="143">
        <v>0</v>
      </c>
      <c r="P149" s="143">
        <f>O149*H149</f>
        <v>0</v>
      </c>
      <c r="Q149" s="143">
        <v>0</v>
      </c>
      <c r="R149" s="143">
        <f>Q149*H149</f>
        <v>0</v>
      </c>
      <c r="S149" s="143">
        <v>0</v>
      </c>
      <c r="T149" s="144">
        <f>S149*H149</f>
        <v>0</v>
      </c>
      <c r="U149" s="29"/>
      <c r="V149" s="29"/>
      <c r="W149" s="29"/>
      <c r="X149" s="29"/>
      <c r="Y149" s="29"/>
      <c r="Z149" s="29"/>
      <c r="AA149" s="29"/>
      <c r="AB149" s="29"/>
      <c r="AC149" s="29"/>
      <c r="AD149" s="29"/>
      <c r="AE149" s="29"/>
      <c r="AR149" s="145" t="s">
        <v>163</v>
      </c>
      <c r="AT149" s="145" t="s">
        <v>135</v>
      </c>
      <c r="AU149" s="145" t="s">
        <v>83</v>
      </c>
      <c r="AY149" s="17" t="s">
        <v>132</v>
      </c>
      <c r="BE149" s="146">
        <f>IF(N149="základní",J149,0)</f>
        <v>0</v>
      </c>
      <c r="BF149" s="146">
        <f>IF(N149="snížená",J149,0)</f>
        <v>0</v>
      </c>
      <c r="BG149" s="146">
        <f>IF(N149="zákl. přenesená",J149,0)</f>
        <v>0</v>
      </c>
      <c r="BH149" s="146">
        <f>IF(N149="sníž. přenesená",J149,0)</f>
        <v>0</v>
      </c>
      <c r="BI149" s="146">
        <f>IF(N149="nulová",J149,0)</f>
        <v>0</v>
      </c>
      <c r="BJ149" s="17" t="s">
        <v>81</v>
      </c>
      <c r="BK149" s="146">
        <f>ROUND(I149*H149,2)</f>
        <v>0</v>
      </c>
      <c r="BL149" s="17" t="s">
        <v>163</v>
      </c>
      <c r="BM149" s="145" t="s">
        <v>673</v>
      </c>
    </row>
    <row r="150" spans="1:65" s="2" customFormat="1" ht="11.25">
      <c r="A150" s="29"/>
      <c r="B150" s="30"/>
      <c r="C150" s="29"/>
      <c r="D150" s="147" t="s">
        <v>142</v>
      </c>
      <c r="E150" s="29"/>
      <c r="F150" s="148" t="s">
        <v>672</v>
      </c>
      <c r="G150" s="29"/>
      <c r="H150" s="29"/>
      <c r="I150" s="29"/>
      <c r="J150" s="29"/>
      <c r="K150" s="29"/>
      <c r="L150" s="30"/>
      <c r="M150" s="149"/>
      <c r="N150" s="150"/>
      <c r="O150" s="50"/>
      <c r="P150" s="50"/>
      <c r="Q150" s="50"/>
      <c r="R150" s="50"/>
      <c r="S150" s="50"/>
      <c r="T150" s="51"/>
      <c r="U150" s="29"/>
      <c r="V150" s="29"/>
      <c r="W150" s="29"/>
      <c r="X150" s="29"/>
      <c r="Y150" s="29"/>
      <c r="Z150" s="29"/>
      <c r="AA150" s="29"/>
      <c r="AB150" s="29"/>
      <c r="AC150" s="29"/>
      <c r="AD150" s="29"/>
      <c r="AE150" s="29"/>
      <c r="AT150" s="17" t="s">
        <v>142</v>
      </c>
      <c r="AU150" s="17" t="s">
        <v>83</v>
      </c>
    </row>
    <row r="151" spans="1:65" s="2" customFormat="1" ht="16.5" customHeight="1">
      <c r="A151" s="29"/>
      <c r="B151" s="134"/>
      <c r="C151" s="135" t="s">
        <v>315</v>
      </c>
      <c r="D151" s="135" t="s">
        <v>135</v>
      </c>
      <c r="E151" s="136" t="s">
        <v>674</v>
      </c>
      <c r="F151" s="137" t="s">
        <v>675</v>
      </c>
      <c r="G151" s="138" t="s">
        <v>489</v>
      </c>
      <c r="H151" s="139">
        <v>12</v>
      </c>
      <c r="I151" s="231"/>
      <c r="J151" s="140">
        <f>ROUND(I151*H151,2)</f>
        <v>0</v>
      </c>
      <c r="K151" s="137" t="s">
        <v>3</v>
      </c>
      <c r="L151" s="30"/>
      <c r="M151" s="141" t="s">
        <v>3</v>
      </c>
      <c r="N151" s="142" t="s">
        <v>44</v>
      </c>
      <c r="O151" s="143">
        <v>0</v>
      </c>
      <c r="P151" s="143">
        <f>O151*H151</f>
        <v>0</v>
      </c>
      <c r="Q151" s="143">
        <v>0</v>
      </c>
      <c r="R151" s="143">
        <f>Q151*H151</f>
        <v>0</v>
      </c>
      <c r="S151" s="143">
        <v>0</v>
      </c>
      <c r="T151" s="144">
        <f>S151*H151</f>
        <v>0</v>
      </c>
      <c r="U151" s="29"/>
      <c r="V151" s="29"/>
      <c r="W151" s="29"/>
      <c r="X151" s="29"/>
      <c r="Y151" s="29"/>
      <c r="Z151" s="29"/>
      <c r="AA151" s="29"/>
      <c r="AB151" s="29"/>
      <c r="AC151" s="29"/>
      <c r="AD151" s="29"/>
      <c r="AE151" s="29"/>
      <c r="AR151" s="145" t="s">
        <v>163</v>
      </c>
      <c r="AT151" s="145" t="s">
        <v>135</v>
      </c>
      <c r="AU151" s="145" t="s">
        <v>83</v>
      </c>
      <c r="AY151" s="17" t="s">
        <v>132</v>
      </c>
      <c r="BE151" s="146">
        <f>IF(N151="základní",J151,0)</f>
        <v>0</v>
      </c>
      <c r="BF151" s="146">
        <f>IF(N151="snížená",J151,0)</f>
        <v>0</v>
      </c>
      <c r="BG151" s="146">
        <f>IF(N151="zákl. přenesená",J151,0)</f>
        <v>0</v>
      </c>
      <c r="BH151" s="146">
        <f>IF(N151="sníž. přenesená",J151,0)</f>
        <v>0</v>
      </c>
      <c r="BI151" s="146">
        <f>IF(N151="nulová",J151,0)</f>
        <v>0</v>
      </c>
      <c r="BJ151" s="17" t="s">
        <v>81</v>
      </c>
      <c r="BK151" s="146">
        <f>ROUND(I151*H151,2)</f>
        <v>0</v>
      </c>
      <c r="BL151" s="17" t="s">
        <v>163</v>
      </c>
      <c r="BM151" s="145" t="s">
        <v>676</v>
      </c>
    </row>
    <row r="152" spans="1:65" s="2" customFormat="1" ht="11.25">
      <c r="A152" s="29"/>
      <c r="B152" s="30"/>
      <c r="C152" s="29"/>
      <c r="D152" s="147" t="s">
        <v>142</v>
      </c>
      <c r="E152" s="29"/>
      <c r="F152" s="148" t="s">
        <v>675</v>
      </c>
      <c r="G152" s="29"/>
      <c r="H152" s="29"/>
      <c r="I152" s="29"/>
      <c r="J152" s="29"/>
      <c r="K152" s="29"/>
      <c r="L152" s="30"/>
      <c r="M152" s="149"/>
      <c r="N152" s="150"/>
      <c r="O152" s="50"/>
      <c r="P152" s="50"/>
      <c r="Q152" s="50"/>
      <c r="R152" s="50"/>
      <c r="S152" s="50"/>
      <c r="T152" s="51"/>
      <c r="U152" s="29"/>
      <c r="V152" s="29"/>
      <c r="W152" s="29"/>
      <c r="X152" s="29"/>
      <c r="Y152" s="29"/>
      <c r="Z152" s="29"/>
      <c r="AA152" s="29"/>
      <c r="AB152" s="29"/>
      <c r="AC152" s="29"/>
      <c r="AD152" s="29"/>
      <c r="AE152" s="29"/>
      <c r="AT152" s="17" t="s">
        <v>142</v>
      </c>
      <c r="AU152" s="17" t="s">
        <v>83</v>
      </c>
    </row>
    <row r="153" spans="1:65" s="2" customFormat="1" ht="16.5" customHeight="1">
      <c r="A153" s="29"/>
      <c r="B153" s="134"/>
      <c r="C153" s="135" t="s">
        <v>322</v>
      </c>
      <c r="D153" s="135" t="s">
        <v>135</v>
      </c>
      <c r="E153" s="136" t="s">
        <v>677</v>
      </c>
      <c r="F153" s="137" t="s">
        <v>678</v>
      </c>
      <c r="G153" s="138" t="s">
        <v>489</v>
      </c>
      <c r="H153" s="139">
        <v>1</v>
      </c>
      <c r="I153" s="231"/>
      <c r="J153" s="140">
        <f>ROUND(I153*H153,2)</f>
        <v>0</v>
      </c>
      <c r="K153" s="137" t="s">
        <v>3</v>
      </c>
      <c r="L153" s="30"/>
      <c r="M153" s="141" t="s">
        <v>3</v>
      </c>
      <c r="N153" s="142" t="s">
        <v>44</v>
      </c>
      <c r="O153" s="143">
        <v>0</v>
      </c>
      <c r="P153" s="143">
        <f>O153*H153</f>
        <v>0</v>
      </c>
      <c r="Q153" s="143">
        <v>0</v>
      </c>
      <c r="R153" s="143">
        <f>Q153*H153</f>
        <v>0</v>
      </c>
      <c r="S153" s="143">
        <v>0</v>
      </c>
      <c r="T153" s="144">
        <f>S153*H153</f>
        <v>0</v>
      </c>
      <c r="U153" s="29"/>
      <c r="V153" s="29"/>
      <c r="W153" s="29"/>
      <c r="X153" s="29"/>
      <c r="Y153" s="29"/>
      <c r="Z153" s="29"/>
      <c r="AA153" s="29"/>
      <c r="AB153" s="29"/>
      <c r="AC153" s="29"/>
      <c r="AD153" s="29"/>
      <c r="AE153" s="29"/>
      <c r="AR153" s="145" t="s">
        <v>163</v>
      </c>
      <c r="AT153" s="145" t="s">
        <v>135</v>
      </c>
      <c r="AU153" s="145" t="s">
        <v>83</v>
      </c>
      <c r="AY153" s="17" t="s">
        <v>132</v>
      </c>
      <c r="BE153" s="146">
        <f>IF(N153="základní",J153,0)</f>
        <v>0</v>
      </c>
      <c r="BF153" s="146">
        <f>IF(N153="snížená",J153,0)</f>
        <v>0</v>
      </c>
      <c r="BG153" s="146">
        <f>IF(N153="zákl. přenesená",J153,0)</f>
        <v>0</v>
      </c>
      <c r="BH153" s="146">
        <f>IF(N153="sníž. přenesená",J153,0)</f>
        <v>0</v>
      </c>
      <c r="BI153" s="146">
        <f>IF(N153="nulová",J153,0)</f>
        <v>0</v>
      </c>
      <c r="BJ153" s="17" t="s">
        <v>81</v>
      </c>
      <c r="BK153" s="146">
        <f>ROUND(I153*H153,2)</f>
        <v>0</v>
      </c>
      <c r="BL153" s="17" t="s">
        <v>163</v>
      </c>
      <c r="BM153" s="145" t="s">
        <v>679</v>
      </c>
    </row>
    <row r="154" spans="1:65" s="2" customFormat="1" ht="11.25">
      <c r="A154" s="29"/>
      <c r="B154" s="30"/>
      <c r="C154" s="29"/>
      <c r="D154" s="147" t="s">
        <v>142</v>
      </c>
      <c r="E154" s="29"/>
      <c r="F154" s="148" t="s">
        <v>680</v>
      </c>
      <c r="G154" s="29"/>
      <c r="H154" s="29"/>
      <c r="I154" s="29"/>
      <c r="J154" s="29"/>
      <c r="K154" s="29"/>
      <c r="L154" s="30"/>
      <c r="M154" s="149"/>
      <c r="N154" s="150"/>
      <c r="O154" s="50"/>
      <c r="P154" s="50"/>
      <c r="Q154" s="50"/>
      <c r="R154" s="50"/>
      <c r="S154" s="50"/>
      <c r="T154" s="51"/>
      <c r="U154" s="29"/>
      <c r="V154" s="29"/>
      <c r="W154" s="29"/>
      <c r="X154" s="29"/>
      <c r="Y154" s="29"/>
      <c r="Z154" s="29"/>
      <c r="AA154" s="29"/>
      <c r="AB154" s="29"/>
      <c r="AC154" s="29"/>
      <c r="AD154" s="29"/>
      <c r="AE154" s="29"/>
      <c r="AT154" s="17" t="s">
        <v>142</v>
      </c>
      <c r="AU154" s="17" t="s">
        <v>83</v>
      </c>
    </row>
    <row r="155" spans="1:65" s="2" customFormat="1" ht="16.5" customHeight="1">
      <c r="A155" s="29"/>
      <c r="B155" s="134"/>
      <c r="C155" s="135" t="s">
        <v>328</v>
      </c>
      <c r="D155" s="135" t="s">
        <v>135</v>
      </c>
      <c r="E155" s="136" t="s">
        <v>681</v>
      </c>
      <c r="F155" s="137" t="s">
        <v>682</v>
      </c>
      <c r="G155" s="138" t="s">
        <v>489</v>
      </c>
      <c r="H155" s="139">
        <v>1</v>
      </c>
      <c r="I155" s="231"/>
      <c r="J155" s="140">
        <f>ROUND(I155*H155,2)</f>
        <v>0</v>
      </c>
      <c r="K155" s="137" t="s">
        <v>3</v>
      </c>
      <c r="L155" s="30"/>
      <c r="M155" s="141" t="s">
        <v>3</v>
      </c>
      <c r="N155" s="142" t="s">
        <v>44</v>
      </c>
      <c r="O155" s="143">
        <v>0</v>
      </c>
      <c r="P155" s="143">
        <f>O155*H155</f>
        <v>0</v>
      </c>
      <c r="Q155" s="143">
        <v>0</v>
      </c>
      <c r="R155" s="143">
        <f>Q155*H155</f>
        <v>0</v>
      </c>
      <c r="S155" s="143">
        <v>0</v>
      </c>
      <c r="T155" s="144">
        <f>S155*H155</f>
        <v>0</v>
      </c>
      <c r="U155" s="29"/>
      <c r="V155" s="29"/>
      <c r="W155" s="29"/>
      <c r="X155" s="29"/>
      <c r="Y155" s="29"/>
      <c r="Z155" s="29"/>
      <c r="AA155" s="29"/>
      <c r="AB155" s="29"/>
      <c r="AC155" s="29"/>
      <c r="AD155" s="29"/>
      <c r="AE155" s="29"/>
      <c r="AR155" s="145" t="s">
        <v>163</v>
      </c>
      <c r="AT155" s="145" t="s">
        <v>135</v>
      </c>
      <c r="AU155" s="145" t="s">
        <v>83</v>
      </c>
      <c r="AY155" s="17" t="s">
        <v>132</v>
      </c>
      <c r="BE155" s="146">
        <f>IF(N155="základní",J155,0)</f>
        <v>0</v>
      </c>
      <c r="BF155" s="146">
        <f>IF(N155="snížená",J155,0)</f>
        <v>0</v>
      </c>
      <c r="BG155" s="146">
        <f>IF(N155="zákl. přenesená",J155,0)</f>
        <v>0</v>
      </c>
      <c r="BH155" s="146">
        <f>IF(N155="sníž. přenesená",J155,0)</f>
        <v>0</v>
      </c>
      <c r="BI155" s="146">
        <f>IF(N155="nulová",J155,0)</f>
        <v>0</v>
      </c>
      <c r="BJ155" s="17" t="s">
        <v>81</v>
      </c>
      <c r="BK155" s="146">
        <f>ROUND(I155*H155,2)</f>
        <v>0</v>
      </c>
      <c r="BL155" s="17" t="s">
        <v>163</v>
      </c>
      <c r="BM155" s="145" t="s">
        <v>683</v>
      </c>
    </row>
    <row r="156" spans="1:65" s="2" customFormat="1" ht="11.25">
      <c r="A156" s="29"/>
      <c r="B156" s="30"/>
      <c r="C156" s="29"/>
      <c r="D156" s="147" t="s">
        <v>142</v>
      </c>
      <c r="E156" s="29"/>
      <c r="F156" s="148" t="s">
        <v>684</v>
      </c>
      <c r="G156" s="29"/>
      <c r="H156" s="29"/>
      <c r="I156" s="29"/>
      <c r="J156" s="29"/>
      <c r="K156" s="29"/>
      <c r="L156" s="30"/>
      <c r="M156" s="149"/>
      <c r="N156" s="150"/>
      <c r="O156" s="50"/>
      <c r="P156" s="50"/>
      <c r="Q156" s="50"/>
      <c r="R156" s="50"/>
      <c r="S156" s="50"/>
      <c r="T156" s="51"/>
      <c r="U156" s="29"/>
      <c r="V156" s="29"/>
      <c r="W156" s="29"/>
      <c r="X156" s="29"/>
      <c r="Y156" s="29"/>
      <c r="Z156" s="29"/>
      <c r="AA156" s="29"/>
      <c r="AB156" s="29"/>
      <c r="AC156" s="29"/>
      <c r="AD156" s="29"/>
      <c r="AE156" s="29"/>
      <c r="AT156" s="17" t="s">
        <v>142</v>
      </c>
      <c r="AU156" s="17" t="s">
        <v>83</v>
      </c>
    </row>
    <row r="157" spans="1:65" s="2" customFormat="1" ht="16.5" customHeight="1">
      <c r="A157" s="29"/>
      <c r="B157" s="134"/>
      <c r="C157" s="135" t="s">
        <v>223</v>
      </c>
      <c r="D157" s="135" t="s">
        <v>135</v>
      </c>
      <c r="E157" s="136" t="s">
        <v>685</v>
      </c>
      <c r="F157" s="137" t="s">
        <v>686</v>
      </c>
      <c r="G157" s="138" t="s">
        <v>489</v>
      </c>
      <c r="H157" s="139">
        <v>1</v>
      </c>
      <c r="I157" s="231"/>
      <c r="J157" s="140">
        <f>ROUND(I157*H157,2)</f>
        <v>0</v>
      </c>
      <c r="K157" s="137" t="s">
        <v>3</v>
      </c>
      <c r="L157" s="30"/>
      <c r="M157" s="141" t="s">
        <v>3</v>
      </c>
      <c r="N157" s="142" t="s">
        <v>44</v>
      </c>
      <c r="O157" s="143">
        <v>0</v>
      </c>
      <c r="P157" s="143">
        <f>O157*H157</f>
        <v>0</v>
      </c>
      <c r="Q157" s="143">
        <v>0</v>
      </c>
      <c r="R157" s="143">
        <f>Q157*H157</f>
        <v>0</v>
      </c>
      <c r="S157" s="143">
        <v>0</v>
      </c>
      <c r="T157" s="144">
        <f>S157*H157</f>
        <v>0</v>
      </c>
      <c r="U157" s="29"/>
      <c r="V157" s="29"/>
      <c r="W157" s="29"/>
      <c r="X157" s="29"/>
      <c r="Y157" s="29"/>
      <c r="Z157" s="29"/>
      <c r="AA157" s="29"/>
      <c r="AB157" s="29"/>
      <c r="AC157" s="29"/>
      <c r="AD157" s="29"/>
      <c r="AE157" s="29"/>
      <c r="AR157" s="145" t="s">
        <v>163</v>
      </c>
      <c r="AT157" s="145" t="s">
        <v>135</v>
      </c>
      <c r="AU157" s="145" t="s">
        <v>83</v>
      </c>
      <c r="AY157" s="17" t="s">
        <v>132</v>
      </c>
      <c r="BE157" s="146">
        <f>IF(N157="základní",J157,0)</f>
        <v>0</v>
      </c>
      <c r="BF157" s="146">
        <f>IF(N157="snížená",J157,0)</f>
        <v>0</v>
      </c>
      <c r="BG157" s="146">
        <f>IF(N157="zákl. přenesená",J157,0)</f>
        <v>0</v>
      </c>
      <c r="BH157" s="146">
        <f>IF(N157="sníž. přenesená",J157,0)</f>
        <v>0</v>
      </c>
      <c r="BI157" s="146">
        <f>IF(N157="nulová",J157,0)</f>
        <v>0</v>
      </c>
      <c r="BJ157" s="17" t="s">
        <v>81</v>
      </c>
      <c r="BK157" s="146">
        <f>ROUND(I157*H157,2)</f>
        <v>0</v>
      </c>
      <c r="BL157" s="17" t="s">
        <v>163</v>
      </c>
      <c r="BM157" s="145" t="s">
        <v>687</v>
      </c>
    </row>
    <row r="158" spans="1:65" s="2" customFormat="1" ht="11.25">
      <c r="A158" s="29"/>
      <c r="B158" s="30"/>
      <c r="C158" s="29"/>
      <c r="D158" s="147" t="s">
        <v>142</v>
      </c>
      <c r="E158" s="29"/>
      <c r="F158" s="148" t="s">
        <v>688</v>
      </c>
      <c r="G158" s="29"/>
      <c r="H158" s="29"/>
      <c r="I158" s="29"/>
      <c r="J158" s="29"/>
      <c r="K158" s="29"/>
      <c r="L158" s="30"/>
      <c r="M158" s="149"/>
      <c r="N158" s="150"/>
      <c r="O158" s="50"/>
      <c r="P158" s="50"/>
      <c r="Q158" s="50"/>
      <c r="R158" s="50"/>
      <c r="S158" s="50"/>
      <c r="T158" s="51"/>
      <c r="U158" s="29"/>
      <c r="V158" s="29"/>
      <c r="W158" s="29"/>
      <c r="X158" s="29"/>
      <c r="Y158" s="29"/>
      <c r="Z158" s="29"/>
      <c r="AA158" s="29"/>
      <c r="AB158" s="29"/>
      <c r="AC158" s="29"/>
      <c r="AD158" s="29"/>
      <c r="AE158" s="29"/>
      <c r="AT158" s="17" t="s">
        <v>142</v>
      </c>
      <c r="AU158" s="17" t="s">
        <v>83</v>
      </c>
    </row>
    <row r="159" spans="1:65" s="2" customFormat="1" ht="16.5" customHeight="1">
      <c r="A159" s="29"/>
      <c r="B159" s="134"/>
      <c r="C159" s="135" t="s">
        <v>337</v>
      </c>
      <c r="D159" s="135" t="s">
        <v>135</v>
      </c>
      <c r="E159" s="136" t="s">
        <v>689</v>
      </c>
      <c r="F159" s="137" t="s">
        <v>690</v>
      </c>
      <c r="G159" s="138" t="s">
        <v>489</v>
      </c>
      <c r="H159" s="139">
        <v>1</v>
      </c>
      <c r="I159" s="231"/>
      <c r="J159" s="140">
        <f>ROUND(I159*H159,2)</f>
        <v>0</v>
      </c>
      <c r="K159" s="137" t="s">
        <v>3</v>
      </c>
      <c r="L159" s="30"/>
      <c r="M159" s="141" t="s">
        <v>3</v>
      </c>
      <c r="N159" s="142" t="s">
        <v>44</v>
      </c>
      <c r="O159" s="143">
        <v>0</v>
      </c>
      <c r="P159" s="143">
        <f>O159*H159</f>
        <v>0</v>
      </c>
      <c r="Q159" s="143">
        <v>0</v>
      </c>
      <c r="R159" s="143">
        <f>Q159*H159</f>
        <v>0</v>
      </c>
      <c r="S159" s="143">
        <v>0</v>
      </c>
      <c r="T159" s="144">
        <f>S159*H159</f>
        <v>0</v>
      </c>
      <c r="U159" s="29"/>
      <c r="V159" s="29"/>
      <c r="W159" s="29"/>
      <c r="X159" s="29"/>
      <c r="Y159" s="29"/>
      <c r="Z159" s="29"/>
      <c r="AA159" s="29"/>
      <c r="AB159" s="29"/>
      <c r="AC159" s="29"/>
      <c r="AD159" s="29"/>
      <c r="AE159" s="29"/>
      <c r="AR159" s="145" t="s">
        <v>163</v>
      </c>
      <c r="AT159" s="145" t="s">
        <v>135</v>
      </c>
      <c r="AU159" s="145" t="s">
        <v>83</v>
      </c>
      <c r="AY159" s="17" t="s">
        <v>132</v>
      </c>
      <c r="BE159" s="146">
        <f>IF(N159="základní",J159,0)</f>
        <v>0</v>
      </c>
      <c r="BF159" s="146">
        <f>IF(N159="snížená",J159,0)</f>
        <v>0</v>
      </c>
      <c r="BG159" s="146">
        <f>IF(N159="zákl. přenesená",J159,0)</f>
        <v>0</v>
      </c>
      <c r="BH159" s="146">
        <f>IF(N159="sníž. přenesená",J159,0)</f>
        <v>0</v>
      </c>
      <c r="BI159" s="146">
        <f>IF(N159="nulová",J159,0)</f>
        <v>0</v>
      </c>
      <c r="BJ159" s="17" t="s">
        <v>81</v>
      </c>
      <c r="BK159" s="146">
        <f>ROUND(I159*H159,2)</f>
        <v>0</v>
      </c>
      <c r="BL159" s="17" t="s">
        <v>163</v>
      </c>
      <c r="BM159" s="145" t="s">
        <v>691</v>
      </c>
    </row>
    <row r="160" spans="1:65" s="2" customFormat="1" ht="11.25">
      <c r="A160" s="29"/>
      <c r="B160" s="30"/>
      <c r="C160" s="29"/>
      <c r="D160" s="147" t="s">
        <v>142</v>
      </c>
      <c r="E160" s="29"/>
      <c r="F160" s="148" t="s">
        <v>692</v>
      </c>
      <c r="G160" s="29"/>
      <c r="H160" s="29"/>
      <c r="I160" s="29"/>
      <c r="J160" s="29"/>
      <c r="K160" s="29"/>
      <c r="L160" s="30"/>
      <c r="M160" s="149"/>
      <c r="N160" s="150"/>
      <c r="O160" s="50"/>
      <c r="P160" s="50"/>
      <c r="Q160" s="50"/>
      <c r="R160" s="50"/>
      <c r="S160" s="50"/>
      <c r="T160" s="51"/>
      <c r="U160" s="29"/>
      <c r="V160" s="29"/>
      <c r="W160" s="29"/>
      <c r="X160" s="29"/>
      <c r="Y160" s="29"/>
      <c r="Z160" s="29"/>
      <c r="AA160" s="29"/>
      <c r="AB160" s="29"/>
      <c r="AC160" s="29"/>
      <c r="AD160" s="29"/>
      <c r="AE160" s="29"/>
      <c r="AT160" s="17" t="s">
        <v>142</v>
      </c>
      <c r="AU160" s="17" t="s">
        <v>83</v>
      </c>
    </row>
    <row r="161" spans="1:65" s="2" customFormat="1" ht="16.5" customHeight="1">
      <c r="A161" s="29"/>
      <c r="B161" s="134"/>
      <c r="C161" s="135" t="s">
        <v>345</v>
      </c>
      <c r="D161" s="135" t="s">
        <v>135</v>
      </c>
      <c r="E161" s="136" t="s">
        <v>693</v>
      </c>
      <c r="F161" s="137" t="s">
        <v>694</v>
      </c>
      <c r="G161" s="138" t="s">
        <v>489</v>
      </c>
      <c r="H161" s="139">
        <v>1</v>
      </c>
      <c r="I161" s="231"/>
      <c r="J161" s="140">
        <f>ROUND(I161*H161,2)</f>
        <v>0</v>
      </c>
      <c r="K161" s="137" t="s">
        <v>3</v>
      </c>
      <c r="L161" s="30"/>
      <c r="M161" s="141" t="s">
        <v>3</v>
      </c>
      <c r="N161" s="142" t="s">
        <v>44</v>
      </c>
      <c r="O161" s="143">
        <v>0</v>
      </c>
      <c r="P161" s="143">
        <f>O161*H161</f>
        <v>0</v>
      </c>
      <c r="Q161" s="143">
        <v>0</v>
      </c>
      <c r="R161" s="143">
        <f>Q161*H161</f>
        <v>0</v>
      </c>
      <c r="S161" s="143">
        <v>0</v>
      </c>
      <c r="T161" s="144">
        <f>S161*H161</f>
        <v>0</v>
      </c>
      <c r="U161" s="29"/>
      <c r="V161" s="29"/>
      <c r="W161" s="29"/>
      <c r="X161" s="29"/>
      <c r="Y161" s="29"/>
      <c r="Z161" s="29"/>
      <c r="AA161" s="29"/>
      <c r="AB161" s="29"/>
      <c r="AC161" s="29"/>
      <c r="AD161" s="29"/>
      <c r="AE161" s="29"/>
      <c r="AR161" s="145" t="s">
        <v>163</v>
      </c>
      <c r="AT161" s="145" t="s">
        <v>135</v>
      </c>
      <c r="AU161" s="145" t="s">
        <v>83</v>
      </c>
      <c r="AY161" s="17" t="s">
        <v>132</v>
      </c>
      <c r="BE161" s="146">
        <f>IF(N161="základní",J161,0)</f>
        <v>0</v>
      </c>
      <c r="BF161" s="146">
        <f>IF(N161="snížená",J161,0)</f>
        <v>0</v>
      </c>
      <c r="BG161" s="146">
        <f>IF(N161="zákl. přenesená",J161,0)</f>
        <v>0</v>
      </c>
      <c r="BH161" s="146">
        <f>IF(N161="sníž. přenesená",J161,0)</f>
        <v>0</v>
      </c>
      <c r="BI161" s="146">
        <f>IF(N161="nulová",J161,0)</f>
        <v>0</v>
      </c>
      <c r="BJ161" s="17" t="s">
        <v>81</v>
      </c>
      <c r="BK161" s="146">
        <f>ROUND(I161*H161,2)</f>
        <v>0</v>
      </c>
      <c r="BL161" s="17" t="s">
        <v>163</v>
      </c>
      <c r="BM161" s="145" t="s">
        <v>695</v>
      </c>
    </row>
    <row r="162" spans="1:65" s="2" customFormat="1" ht="11.25">
      <c r="A162" s="29"/>
      <c r="B162" s="30"/>
      <c r="C162" s="29"/>
      <c r="D162" s="147" t="s">
        <v>142</v>
      </c>
      <c r="E162" s="29"/>
      <c r="F162" s="148" t="s">
        <v>696</v>
      </c>
      <c r="G162" s="29"/>
      <c r="H162" s="29"/>
      <c r="I162" s="29"/>
      <c r="J162" s="29"/>
      <c r="K162" s="29"/>
      <c r="L162" s="30"/>
      <c r="M162" s="149"/>
      <c r="N162" s="150"/>
      <c r="O162" s="50"/>
      <c r="P162" s="50"/>
      <c r="Q162" s="50"/>
      <c r="R162" s="50"/>
      <c r="S162" s="50"/>
      <c r="T162" s="51"/>
      <c r="U162" s="29"/>
      <c r="V162" s="29"/>
      <c r="W162" s="29"/>
      <c r="X162" s="29"/>
      <c r="Y162" s="29"/>
      <c r="Z162" s="29"/>
      <c r="AA162" s="29"/>
      <c r="AB162" s="29"/>
      <c r="AC162" s="29"/>
      <c r="AD162" s="29"/>
      <c r="AE162" s="29"/>
      <c r="AT162" s="17" t="s">
        <v>142</v>
      </c>
      <c r="AU162" s="17" t="s">
        <v>83</v>
      </c>
    </row>
    <row r="163" spans="1:65" s="2" customFormat="1" ht="16.5" customHeight="1">
      <c r="A163" s="29"/>
      <c r="B163" s="134"/>
      <c r="C163" s="135" t="s">
        <v>351</v>
      </c>
      <c r="D163" s="135" t="s">
        <v>135</v>
      </c>
      <c r="E163" s="136" t="s">
        <v>697</v>
      </c>
      <c r="F163" s="137" t="s">
        <v>698</v>
      </c>
      <c r="G163" s="138" t="s">
        <v>489</v>
      </c>
      <c r="H163" s="139">
        <v>4</v>
      </c>
      <c r="I163" s="231"/>
      <c r="J163" s="140">
        <f>ROUND(I163*H163,2)</f>
        <v>0</v>
      </c>
      <c r="K163" s="137" t="s">
        <v>3</v>
      </c>
      <c r="L163" s="30"/>
      <c r="M163" s="141" t="s">
        <v>3</v>
      </c>
      <c r="N163" s="142" t="s">
        <v>44</v>
      </c>
      <c r="O163" s="143">
        <v>0</v>
      </c>
      <c r="P163" s="143">
        <f>O163*H163</f>
        <v>0</v>
      </c>
      <c r="Q163" s="143">
        <v>0</v>
      </c>
      <c r="R163" s="143">
        <f>Q163*H163</f>
        <v>0</v>
      </c>
      <c r="S163" s="143">
        <v>0</v>
      </c>
      <c r="T163" s="144">
        <f>S163*H163</f>
        <v>0</v>
      </c>
      <c r="U163" s="29"/>
      <c r="V163" s="29"/>
      <c r="W163" s="29"/>
      <c r="X163" s="29"/>
      <c r="Y163" s="29"/>
      <c r="Z163" s="29"/>
      <c r="AA163" s="29"/>
      <c r="AB163" s="29"/>
      <c r="AC163" s="29"/>
      <c r="AD163" s="29"/>
      <c r="AE163" s="29"/>
      <c r="AR163" s="145" t="s">
        <v>163</v>
      </c>
      <c r="AT163" s="145" t="s">
        <v>135</v>
      </c>
      <c r="AU163" s="145" t="s">
        <v>83</v>
      </c>
      <c r="AY163" s="17" t="s">
        <v>132</v>
      </c>
      <c r="BE163" s="146">
        <f>IF(N163="základní",J163,0)</f>
        <v>0</v>
      </c>
      <c r="BF163" s="146">
        <f>IF(N163="snížená",J163,0)</f>
        <v>0</v>
      </c>
      <c r="BG163" s="146">
        <f>IF(N163="zákl. přenesená",J163,0)</f>
        <v>0</v>
      </c>
      <c r="BH163" s="146">
        <f>IF(N163="sníž. přenesená",J163,0)</f>
        <v>0</v>
      </c>
      <c r="BI163" s="146">
        <f>IF(N163="nulová",J163,0)</f>
        <v>0</v>
      </c>
      <c r="BJ163" s="17" t="s">
        <v>81</v>
      </c>
      <c r="BK163" s="146">
        <f>ROUND(I163*H163,2)</f>
        <v>0</v>
      </c>
      <c r="BL163" s="17" t="s">
        <v>163</v>
      </c>
      <c r="BM163" s="145" t="s">
        <v>699</v>
      </c>
    </row>
    <row r="164" spans="1:65" s="2" customFormat="1" ht="11.25">
      <c r="A164" s="29"/>
      <c r="B164" s="30"/>
      <c r="C164" s="29"/>
      <c r="D164" s="147" t="s">
        <v>142</v>
      </c>
      <c r="E164" s="29"/>
      <c r="F164" s="148" t="s">
        <v>698</v>
      </c>
      <c r="G164" s="29"/>
      <c r="H164" s="29"/>
      <c r="I164" s="29"/>
      <c r="J164" s="29"/>
      <c r="K164" s="29"/>
      <c r="L164" s="30"/>
      <c r="M164" s="149"/>
      <c r="N164" s="150"/>
      <c r="O164" s="50"/>
      <c r="P164" s="50"/>
      <c r="Q164" s="50"/>
      <c r="R164" s="50"/>
      <c r="S164" s="50"/>
      <c r="T164" s="51"/>
      <c r="U164" s="29"/>
      <c r="V164" s="29"/>
      <c r="W164" s="29"/>
      <c r="X164" s="29"/>
      <c r="Y164" s="29"/>
      <c r="Z164" s="29"/>
      <c r="AA164" s="29"/>
      <c r="AB164" s="29"/>
      <c r="AC164" s="29"/>
      <c r="AD164" s="29"/>
      <c r="AE164" s="29"/>
      <c r="AT164" s="17" t="s">
        <v>142</v>
      </c>
      <c r="AU164" s="17" t="s">
        <v>83</v>
      </c>
    </row>
    <row r="165" spans="1:65" s="2" customFormat="1" ht="16.5" customHeight="1">
      <c r="A165" s="29"/>
      <c r="B165" s="134"/>
      <c r="C165" s="135" t="s">
        <v>357</v>
      </c>
      <c r="D165" s="135" t="s">
        <v>135</v>
      </c>
      <c r="E165" s="136" t="s">
        <v>700</v>
      </c>
      <c r="F165" s="137" t="s">
        <v>701</v>
      </c>
      <c r="G165" s="138" t="s">
        <v>489</v>
      </c>
      <c r="H165" s="139">
        <v>4</v>
      </c>
      <c r="I165" s="231"/>
      <c r="J165" s="140">
        <f>ROUND(I165*H165,2)</f>
        <v>0</v>
      </c>
      <c r="K165" s="137" t="s">
        <v>3</v>
      </c>
      <c r="L165" s="30"/>
      <c r="M165" s="141" t="s">
        <v>3</v>
      </c>
      <c r="N165" s="142" t="s">
        <v>44</v>
      </c>
      <c r="O165" s="143">
        <v>0</v>
      </c>
      <c r="P165" s="143">
        <f>O165*H165</f>
        <v>0</v>
      </c>
      <c r="Q165" s="143">
        <v>0</v>
      </c>
      <c r="R165" s="143">
        <f>Q165*H165</f>
        <v>0</v>
      </c>
      <c r="S165" s="143">
        <v>0</v>
      </c>
      <c r="T165" s="144">
        <f>S165*H165</f>
        <v>0</v>
      </c>
      <c r="U165" s="29"/>
      <c r="V165" s="29"/>
      <c r="W165" s="29"/>
      <c r="X165" s="29"/>
      <c r="Y165" s="29"/>
      <c r="Z165" s="29"/>
      <c r="AA165" s="29"/>
      <c r="AB165" s="29"/>
      <c r="AC165" s="29"/>
      <c r="AD165" s="29"/>
      <c r="AE165" s="29"/>
      <c r="AR165" s="145" t="s">
        <v>163</v>
      </c>
      <c r="AT165" s="145" t="s">
        <v>135</v>
      </c>
      <c r="AU165" s="145" t="s">
        <v>83</v>
      </c>
      <c r="AY165" s="17" t="s">
        <v>132</v>
      </c>
      <c r="BE165" s="146">
        <f>IF(N165="základní",J165,0)</f>
        <v>0</v>
      </c>
      <c r="BF165" s="146">
        <f>IF(N165="snížená",J165,0)</f>
        <v>0</v>
      </c>
      <c r="BG165" s="146">
        <f>IF(N165="zákl. přenesená",J165,0)</f>
        <v>0</v>
      </c>
      <c r="BH165" s="146">
        <f>IF(N165="sníž. přenesená",J165,0)</f>
        <v>0</v>
      </c>
      <c r="BI165" s="146">
        <f>IF(N165="nulová",J165,0)</f>
        <v>0</v>
      </c>
      <c r="BJ165" s="17" t="s">
        <v>81</v>
      </c>
      <c r="BK165" s="146">
        <f>ROUND(I165*H165,2)</f>
        <v>0</v>
      </c>
      <c r="BL165" s="17" t="s">
        <v>163</v>
      </c>
      <c r="BM165" s="145" t="s">
        <v>702</v>
      </c>
    </row>
    <row r="166" spans="1:65" s="2" customFormat="1" ht="11.25">
      <c r="A166" s="29"/>
      <c r="B166" s="30"/>
      <c r="C166" s="29"/>
      <c r="D166" s="147" t="s">
        <v>142</v>
      </c>
      <c r="E166" s="29"/>
      <c r="F166" s="148" t="s">
        <v>701</v>
      </c>
      <c r="G166" s="29"/>
      <c r="H166" s="29"/>
      <c r="I166" s="29"/>
      <c r="J166" s="29"/>
      <c r="K166" s="29"/>
      <c r="L166" s="30"/>
      <c r="M166" s="149"/>
      <c r="N166" s="150"/>
      <c r="O166" s="50"/>
      <c r="P166" s="50"/>
      <c r="Q166" s="50"/>
      <c r="R166" s="50"/>
      <c r="S166" s="50"/>
      <c r="T166" s="51"/>
      <c r="U166" s="29"/>
      <c r="V166" s="29"/>
      <c r="W166" s="29"/>
      <c r="X166" s="29"/>
      <c r="Y166" s="29"/>
      <c r="Z166" s="29"/>
      <c r="AA166" s="29"/>
      <c r="AB166" s="29"/>
      <c r="AC166" s="29"/>
      <c r="AD166" s="29"/>
      <c r="AE166" s="29"/>
      <c r="AT166" s="17" t="s">
        <v>142</v>
      </c>
      <c r="AU166" s="17" t="s">
        <v>83</v>
      </c>
    </row>
    <row r="167" spans="1:65" s="2" customFormat="1" ht="24.2" customHeight="1">
      <c r="A167" s="29"/>
      <c r="B167" s="134"/>
      <c r="C167" s="135" t="s">
        <v>363</v>
      </c>
      <c r="D167" s="135" t="s">
        <v>135</v>
      </c>
      <c r="E167" s="136" t="s">
        <v>703</v>
      </c>
      <c r="F167" s="137" t="s">
        <v>704</v>
      </c>
      <c r="G167" s="138" t="s">
        <v>489</v>
      </c>
      <c r="H167" s="139">
        <v>30</v>
      </c>
      <c r="I167" s="231"/>
      <c r="J167" s="140">
        <f>ROUND(I167*H167,2)</f>
        <v>0</v>
      </c>
      <c r="K167" s="137" t="s">
        <v>3</v>
      </c>
      <c r="L167" s="30"/>
      <c r="M167" s="141" t="s">
        <v>3</v>
      </c>
      <c r="N167" s="142" t="s">
        <v>44</v>
      </c>
      <c r="O167" s="143">
        <v>0</v>
      </c>
      <c r="P167" s="143">
        <f>O167*H167</f>
        <v>0</v>
      </c>
      <c r="Q167" s="143">
        <v>0</v>
      </c>
      <c r="R167" s="143">
        <f>Q167*H167</f>
        <v>0</v>
      </c>
      <c r="S167" s="143">
        <v>0</v>
      </c>
      <c r="T167" s="144">
        <f>S167*H167</f>
        <v>0</v>
      </c>
      <c r="U167" s="29"/>
      <c r="V167" s="29"/>
      <c r="W167" s="29"/>
      <c r="X167" s="29"/>
      <c r="Y167" s="29"/>
      <c r="Z167" s="29"/>
      <c r="AA167" s="29"/>
      <c r="AB167" s="29"/>
      <c r="AC167" s="29"/>
      <c r="AD167" s="29"/>
      <c r="AE167" s="29"/>
      <c r="AR167" s="145" t="s">
        <v>163</v>
      </c>
      <c r="AT167" s="145" t="s">
        <v>135</v>
      </c>
      <c r="AU167" s="145" t="s">
        <v>83</v>
      </c>
      <c r="AY167" s="17" t="s">
        <v>132</v>
      </c>
      <c r="BE167" s="146">
        <f>IF(N167="základní",J167,0)</f>
        <v>0</v>
      </c>
      <c r="BF167" s="146">
        <f>IF(N167="snížená",J167,0)</f>
        <v>0</v>
      </c>
      <c r="BG167" s="146">
        <f>IF(N167="zákl. přenesená",J167,0)</f>
        <v>0</v>
      </c>
      <c r="BH167" s="146">
        <f>IF(N167="sníž. přenesená",J167,0)</f>
        <v>0</v>
      </c>
      <c r="BI167" s="146">
        <f>IF(N167="nulová",J167,0)</f>
        <v>0</v>
      </c>
      <c r="BJ167" s="17" t="s">
        <v>81</v>
      </c>
      <c r="BK167" s="146">
        <f>ROUND(I167*H167,2)</f>
        <v>0</v>
      </c>
      <c r="BL167" s="17" t="s">
        <v>163</v>
      </c>
      <c r="BM167" s="145" t="s">
        <v>705</v>
      </c>
    </row>
    <row r="168" spans="1:65" s="2" customFormat="1" ht="11.25">
      <c r="A168" s="29"/>
      <c r="B168" s="30"/>
      <c r="C168" s="29"/>
      <c r="D168" s="147" t="s">
        <v>142</v>
      </c>
      <c r="E168" s="29"/>
      <c r="F168" s="148" t="s">
        <v>704</v>
      </c>
      <c r="G168" s="29"/>
      <c r="H168" s="29"/>
      <c r="I168" s="29"/>
      <c r="J168" s="29"/>
      <c r="K168" s="29"/>
      <c r="L168" s="30"/>
      <c r="M168" s="149"/>
      <c r="N168" s="150"/>
      <c r="O168" s="50"/>
      <c r="P168" s="50"/>
      <c r="Q168" s="50"/>
      <c r="R168" s="50"/>
      <c r="S168" s="50"/>
      <c r="T168" s="51"/>
      <c r="U168" s="29"/>
      <c r="V168" s="29"/>
      <c r="W168" s="29"/>
      <c r="X168" s="29"/>
      <c r="Y168" s="29"/>
      <c r="Z168" s="29"/>
      <c r="AA168" s="29"/>
      <c r="AB168" s="29"/>
      <c r="AC168" s="29"/>
      <c r="AD168" s="29"/>
      <c r="AE168" s="29"/>
      <c r="AT168" s="17" t="s">
        <v>142</v>
      </c>
      <c r="AU168" s="17" t="s">
        <v>83</v>
      </c>
    </row>
    <row r="169" spans="1:65" s="2" customFormat="1" ht="16.5" customHeight="1">
      <c r="A169" s="29"/>
      <c r="B169" s="134"/>
      <c r="C169" s="135" t="s">
        <v>369</v>
      </c>
      <c r="D169" s="135" t="s">
        <v>135</v>
      </c>
      <c r="E169" s="136" t="s">
        <v>706</v>
      </c>
      <c r="F169" s="137" t="s">
        <v>707</v>
      </c>
      <c r="G169" s="138" t="s">
        <v>489</v>
      </c>
      <c r="H169" s="139">
        <v>8</v>
      </c>
      <c r="I169" s="231"/>
      <c r="J169" s="140">
        <f>ROUND(I169*H169,2)</f>
        <v>0</v>
      </c>
      <c r="K169" s="137" t="s">
        <v>3</v>
      </c>
      <c r="L169" s="30"/>
      <c r="M169" s="141" t="s">
        <v>3</v>
      </c>
      <c r="N169" s="142" t="s">
        <v>44</v>
      </c>
      <c r="O169" s="143">
        <v>0</v>
      </c>
      <c r="P169" s="143">
        <f>O169*H169</f>
        <v>0</v>
      </c>
      <c r="Q169" s="143">
        <v>0</v>
      </c>
      <c r="R169" s="143">
        <f>Q169*H169</f>
        <v>0</v>
      </c>
      <c r="S169" s="143">
        <v>0</v>
      </c>
      <c r="T169" s="144">
        <f>S169*H169</f>
        <v>0</v>
      </c>
      <c r="U169" s="29"/>
      <c r="V169" s="29"/>
      <c r="W169" s="29"/>
      <c r="X169" s="29"/>
      <c r="Y169" s="29"/>
      <c r="Z169" s="29"/>
      <c r="AA169" s="29"/>
      <c r="AB169" s="29"/>
      <c r="AC169" s="29"/>
      <c r="AD169" s="29"/>
      <c r="AE169" s="29"/>
      <c r="AR169" s="145" t="s">
        <v>163</v>
      </c>
      <c r="AT169" s="145" t="s">
        <v>135</v>
      </c>
      <c r="AU169" s="145" t="s">
        <v>83</v>
      </c>
      <c r="AY169" s="17" t="s">
        <v>132</v>
      </c>
      <c r="BE169" s="146">
        <f>IF(N169="základní",J169,0)</f>
        <v>0</v>
      </c>
      <c r="BF169" s="146">
        <f>IF(N169="snížená",J169,0)</f>
        <v>0</v>
      </c>
      <c r="BG169" s="146">
        <f>IF(N169="zákl. přenesená",J169,0)</f>
        <v>0</v>
      </c>
      <c r="BH169" s="146">
        <f>IF(N169="sníž. přenesená",J169,0)</f>
        <v>0</v>
      </c>
      <c r="BI169" s="146">
        <f>IF(N169="nulová",J169,0)</f>
        <v>0</v>
      </c>
      <c r="BJ169" s="17" t="s">
        <v>81</v>
      </c>
      <c r="BK169" s="146">
        <f>ROUND(I169*H169,2)</f>
        <v>0</v>
      </c>
      <c r="BL169" s="17" t="s">
        <v>163</v>
      </c>
      <c r="BM169" s="145" t="s">
        <v>708</v>
      </c>
    </row>
    <row r="170" spans="1:65" s="2" customFormat="1" ht="11.25">
      <c r="A170" s="29"/>
      <c r="B170" s="30"/>
      <c r="C170" s="29"/>
      <c r="D170" s="147" t="s">
        <v>142</v>
      </c>
      <c r="E170" s="29"/>
      <c r="F170" s="148" t="s">
        <v>709</v>
      </c>
      <c r="G170" s="29"/>
      <c r="H170" s="29"/>
      <c r="I170" s="29"/>
      <c r="J170" s="29"/>
      <c r="K170" s="29"/>
      <c r="L170" s="30"/>
      <c r="M170" s="149"/>
      <c r="N170" s="150"/>
      <c r="O170" s="50"/>
      <c r="P170" s="50"/>
      <c r="Q170" s="50"/>
      <c r="R170" s="50"/>
      <c r="S170" s="50"/>
      <c r="T170" s="51"/>
      <c r="U170" s="29"/>
      <c r="V170" s="29"/>
      <c r="W170" s="29"/>
      <c r="X170" s="29"/>
      <c r="Y170" s="29"/>
      <c r="Z170" s="29"/>
      <c r="AA170" s="29"/>
      <c r="AB170" s="29"/>
      <c r="AC170" s="29"/>
      <c r="AD170" s="29"/>
      <c r="AE170" s="29"/>
      <c r="AT170" s="17" t="s">
        <v>142</v>
      </c>
      <c r="AU170" s="17" t="s">
        <v>83</v>
      </c>
    </row>
    <row r="171" spans="1:65" s="2" customFormat="1" ht="16.5" customHeight="1">
      <c r="A171" s="29"/>
      <c r="B171" s="134"/>
      <c r="C171" s="135" t="s">
        <v>375</v>
      </c>
      <c r="D171" s="135" t="s">
        <v>135</v>
      </c>
      <c r="E171" s="136" t="s">
        <v>710</v>
      </c>
      <c r="F171" s="137" t="s">
        <v>711</v>
      </c>
      <c r="G171" s="138" t="s">
        <v>489</v>
      </c>
      <c r="H171" s="139">
        <v>6</v>
      </c>
      <c r="I171" s="231"/>
      <c r="J171" s="140">
        <f>ROUND(I171*H171,2)</f>
        <v>0</v>
      </c>
      <c r="K171" s="137" t="s">
        <v>3</v>
      </c>
      <c r="L171" s="30"/>
      <c r="M171" s="141" t="s">
        <v>3</v>
      </c>
      <c r="N171" s="142" t="s">
        <v>44</v>
      </c>
      <c r="O171" s="143">
        <v>0</v>
      </c>
      <c r="P171" s="143">
        <f>O171*H171</f>
        <v>0</v>
      </c>
      <c r="Q171" s="143">
        <v>0</v>
      </c>
      <c r="R171" s="143">
        <f>Q171*H171</f>
        <v>0</v>
      </c>
      <c r="S171" s="143">
        <v>0</v>
      </c>
      <c r="T171" s="144">
        <f>S171*H171</f>
        <v>0</v>
      </c>
      <c r="U171" s="29"/>
      <c r="V171" s="29"/>
      <c r="W171" s="29"/>
      <c r="X171" s="29"/>
      <c r="Y171" s="29"/>
      <c r="Z171" s="29"/>
      <c r="AA171" s="29"/>
      <c r="AB171" s="29"/>
      <c r="AC171" s="29"/>
      <c r="AD171" s="29"/>
      <c r="AE171" s="29"/>
      <c r="AR171" s="145" t="s">
        <v>163</v>
      </c>
      <c r="AT171" s="145" t="s">
        <v>135</v>
      </c>
      <c r="AU171" s="145" t="s">
        <v>83</v>
      </c>
      <c r="AY171" s="17" t="s">
        <v>132</v>
      </c>
      <c r="BE171" s="146">
        <f>IF(N171="základní",J171,0)</f>
        <v>0</v>
      </c>
      <c r="BF171" s="146">
        <f>IF(N171="snížená",J171,0)</f>
        <v>0</v>
      </c>
      <c r="BG171" s="146">
        <f>IF(N171="zákl. přenesená",J171,0)</f>
        <v>0</v>
      </c>
      <c r="BH171" s="146">
        <f>IF(N171="sníž. přenesená",J171,0)</f>
        <v>0</v>
      </c>
      <c r="BI171" s="146">
        <f>IF(N171="nulová",J171,0)</f>
        <v>0</v>
      </c>
      <c r="BJ171" s="17" t="s">
        <v>81</v>
      </c>
      <c r="BK171" s="146">
        <f>ROUND(I171*H171,2)</f>
        <v>0</v>
      </c>
      <c r="BL171" s="17" t="s">
        <v>163</v>
      </c>
      <c r="BM171" s="145" t="s">
        <v>712</v>
      </c>
    </row>
    <row r="172" spans="1:65" s="2" customFormat="1" ht="11.25">
      <c r="A172" s="29"/>
      <c r="B172" s="30"/>
      <c r="C172" s="29"/>
      <c r="D172" s="147" t="s">
        <v>142</v>
      </c>
      <c r="E172" s="29"/>
      <c r="F172" s="148" t="s">
        <v>711</v>
      </c>
      <c r="G172" s="29"/>
      <c r="H172" s="29"/>
      <c r="I172" s="29"/>
      <c r="J172" s="29"/>
      <c r="K172" s="29"/>
      <c r="L172" s="30"/>
      <c r="M172" s="149"/>
      <c r="N172" s="150"/>
      <c r="O172" s="50"/>
      <c r="P172" s="50"/>
      <c r="Q172" s="50"/>
      <c r="R172" s="50"/>
      <c r="S172" s="50"/>
      <c r="T172" s="51"/>
      <c r="U172" s="29"/>
      <c r="V172" s="29"/>
      <c r="W172" s="29"/>
      <c r="X172" s="29"/>
      <c r="Y172" s="29"/>
      <c r="Z172" s="29"/>
      <c r="AA172" s="29"/>
      <c r="AB172" s="29"/>
      <c r="AC172" s="29"/>
      <c r="AD172" s="29"/>
      <c r="AE172" s="29"/>
      <c r="AT172" s="17" t="s">
        <v>142</v>
      </c>
      <c r="AU172" s="17" t="s">
        <v>83</v>
      </c>
    </row>
    <row r="173" spans="1:65" s="2" customFormat="1" ht="16.5" customHeight="1">
      <c r="A173" s="29"/>
      <c r="B173" s="134"/>
      <c r="C173" s="135" t="s">
        <v>383</v>
      </c>
      <c r="D173" s="135" t="s">
        <v>135</v>
      </c>
      <c r="E173" s="136" t="s">
        <v>713</v>
      </c>
      <c r="F173" s="137" t="s">
        <v>714</v>
      </c>
      <c r="G173" s="138" t="s">
        <v>489</v>
      </c>
      <c r="H173" s="139">
        <v>35</v>
      </c>
      <c r="I173" s="231"/>
      <c r="J173" s="140">
        <f>ROUND(I173*H173,2)</f>
        <v>0</v>
      </c>
      <c r="K173" s="137" t="s">
        <v>3</v>
      </c>
      <c r="L173" s="30"/>
      <c r="M173" s="141" t="s">
        <v>3</v>
      </c>
      <c r="N173" s="142" t="s">
        <v>44</v>
      </c>
      <c r="O173" s="143">
        <v>0</v>
      </c>
      <c r="P173" s="143">
        <f>O173*H173</f>
        <v>0</v>
      </c>
      <c r="Q173" s="143">
        <v>0</v>
      </c>
      <c r="R173" s="143">
        <f>Q173*H173</f>
        <v>0</v>
      </c>
      <c r="S173" s="143">
        <v>0</v>
      </c>
      <c r="T173" s="144">
        <f>S173*H173</f>
        <v>0</v>
      </c>
      <c r="U173" s="29"/>
      <c r="V173" s="29"/>
      <c r="W173" s="29"/>
      <c r="X173" s="29"/>
      <c r="Y173" s="29"/>
      <c r="Z173" s="29"/>
      <c r="AA173" s="29"/>
      <c r="AB173" s="29"/>
      <c r="AC173" s="29"/>
      <c r="AD173" s="29"/>
      <c r="AE173" s="29"/>
      <c r="AR173" s="145" t="s">
        <v>163</v>
      </c>
      <c r="AT173" s="145" t="s">
        <v>135</v>
      </c>
      <c r="AU173" s="145" t="s">
        <v>83</v>
      </c>
      <c r="AY173" s="17" t="s">
        <v>132</v>
      </c>
      <c r="BE173" s="146">
        <f>IF(N173="základní",J173,0)</f>
        <v>0</v>
      </c>
      <c r="BF173" s="146">
        <f>IF(N173="snížená",J173,0)</f>
        <v>0</v>
      </c>
      <c r="BG173" s="146">
        <f>IF(N173="zákl. přenesená",J173,0)</f>
        <v>0</v>
      </c>
      <c r="BH173" s="146">
        <f>IF(N173="sníž. přenesená",J173,0)</f>
        <v>0</v>
      </c>
      <c r="BI173" s="146">
        <f>IF(N173="nulová",J173,0)</f>
        <v>0</v>
      </c>
      <c r="BJ173" s="17" t="s">
        <v>81</v>
      </c>
      <c r="BK173" s="146">
        <f>ROUND(I173*H173,2)</f>
        <v>0</v>
      </c>
      <c r="BL173" s="17" t="s">
        <v>163</v>
      </c>
      <c r="BM173" s="145" t="s">
        <v>715</v>
      </c>
    </row>
    <row r="174" spans="1:65" s="2" customFormat="1" ht="11.25">
      <c r="A174" s="29"/>
      <c r="B174" s="30"/>
      <c r="C174" s="29"/>
      <c r="D174" s="147" t="s">
        <v>142</v>
      </c>
      <c r="E174" s="29"/>
      <c r="F174" s="148" t="s">
        <v>714</v>
      </c>
      <c r="G174" s="29"/>
      <c r="H174" s="29"/>
      <c r="I174" s="29"/>
      <c r="J174" s="29"/>
      <c r="K174" s="29"/>
      <c r="L174" s="30"/>
      <c r="M174" s="149"/>
      <c r="N174" s="150"/>
      <c r="O174" s="50"/>
      <c r="P174" s="50"/>
      <c r="Q174" s="50"/>
      <c r="R174" s="50"/>
      <c r="S174" s="50"/>
      <c r="T174" s="51"/>
      <c r="U174" s="29"/>
      <c r="V174" s="29"/>
      <c r="W174" s="29"/>
      <c r="X174" s="29"/>
      <c r="Y174" s="29"/>
      <c r="Z174" s="29"/>
      <c r="AA174" s="29"/>
      <c r="AB174" s="29"/>
      <c r="AC174" s="29"/>
      <c r="AD174" s="29"/>
      <c r="AE174" s="29"/>
      <c r="AT174" s="17" t="s">
        <v>142</v>
      </c>
      <c r="AU174" s="17" t="s">
        <v>83</v>
      </c>
    </row>
    <row r="175" spans="1:65" s="2" customFormat="1" ht="16.5" customHeight="1">
      <c r="A175" s="29"/>
      <c r="B175" s="134"/>
      <c r="C175" s="135" t="s">
        <v>388</v>
      </c>
      <c r="D175" s="135" t="s">
        <v>135</v>
      </c>
      <c r="E175" s="136" t="s">
        <v>716</v>
      </c>
      <c r="F175" s="137" t="s">
        <v>717</v>
      </c>
      <c r="G175" s="138" t="s">
        <v>489</v>
      </c>
      <c r="H175" s="139">
        <v>2</v>
      </c>
      <c r="I175" s="231"/>
      <c r="J175" s="140">
        <f>ROUND(I175*H175,2)</f>
        <v>0</v>
      </c>
      <c r="K175" s="137" t="s">
        <v>3</v>
      </c>
      <c r="L175" s="30"/>
      <c r="M175" s="141" t="s">
        <v>3</v>
      </c>
      <c r="N175" s="142" t="s">
        <v>44</v>
      </c>
      <c r="O175" s="143">
        <v>0</v>
      </c>
      <c r="P175" s="143">
        <f>O175*H175</f>
        <v>0</v>
      </c>
      <c r="Q175" s="143">
        <v>0</v>
      </c>
      <c r="R175" s="143">
        <f>Q175*H175</f>
        <v>0</v>
      </c>
      <c r="S175" s="143">
        <v>0</v>
      </c>
      <c r="T175" s="144">
        <f>S175*H175</f>
        <v>0</v>
      </c>
      <c r="U175" s="29"/>
      <c r="V175" s="29"/>
      <c r="W175" s="29"/>
      <c r="X175" s="29"/>
      <c r="Y175" s="29"/>
      <c r="Z175" s="29"/>
      <c r="AA175" s="29"/>
      <c r="AB175" s="29"/>
      <c r="AC175" s="29"/>
      <c r="AD175" s="29"/>
      <c r="AE175" s="29"/>
      <c r="AR175" s="145" t="s">
        <v>163</v>
      </c>
      <c r="AT175" s="145" t="s">
        <v>135</v>
      </c>
      <c r="AU175" s="145" t="s">
        <v>83</v>
      </c>
      <c r="AY175" s="17" t="s">
        <v>132</v>
      </c>
      <c r="BE175" s="146">
        <f>IF(N175="základní",J175,0)</f>
        <v>0</v>
      </c>
      <c r="BF175" s="146">
        <f>IF(N175="snížená",J175,0)</f>
        <v>0</v>
      </c>
      <c r="BG175" s="146">
        <f>IF(N175="zákl. přenesená",J175,0)</f>
        <v>0</v>
      </c>
      <c r="BH175" s="146">
        <f>IF(N175="sníž. přenesená",J175,0)</f>
        <v>0</v>
      </c>
      <c r="BI175" s="146">
        <f>IF(N175="nulová",J175,0)</f>
        <v>0</v>
      </c>
      <c r="BJ175" s="17" t="s">
        <v>81</v>
      </c>
      <c r="BK175" s="146">
        <f>ROUND(I175*H175,2)</f>
        <v>0</v>
      </c>
      <c r="BL175" s="17" t="s">
        <v>163</v>
      </c>
      <c r="BM175" s="145" t="s">
        <v>718</v>
      </c>
    </row>
    <row r="176" spans="1:65" s="2" customFormat="1" ht="11.25">
      <c r="A176" s="29"/>
      <c r="B176" s="30"/>
      <c r="C176" s="29"/>
      <c r="D176" s="147" t="s">
        <v>142</v>
      </c>
      <c r="E176" s="29"/>
      <c r="F176" s="148" t="s">
        <v>717</v>
      </c>
      <c r="G176" s="29"/>
      <c r="H176" s="29"/>
      <c r="I176" s="29"/>
      <c r="J176" s="29"/>
      <c r="K176" s="29"/>
      <c r="L176" s="30"/>
      <c r="M176" s="149"/>
      <c r="N176" s="150"/>
      <c r="O176" s="50"/>
      <c r="P176" s="50"/>
      <c r="Q176" s="50"/>
      <c r="R176" s="50"/>
      <c r="S176" s="50"/>
      <c r="T176" s="51"/>
      <c r="U176" s="29"/>
      <c r="V176" s="29"/>
      <c r="W176" s="29"/>
      <c r="X176" s="29"/>
      <c r="Y176" s="29"/>
      <c r="Z176" s="29"/>
      <c r="AA176" s="29"/>
      <c r="AB176" s="29"/>
      <c r="AC176" s="29"/>
      <c r="AD176" s="29"/>
      <c r="AE176" s="29"/>
      <c r="AT176" s="17" t="s">
        <v>142</v>
      </c>
      <c r="AU176" s="17" t="s">
        <v>83</v>
      </c>
    </row>
    <row r="177" spans="1:65" s="2" customFormat="1" ht="16.5" customHeight="1">
      <c r="A177" s="29"/>
      <c r="B177" s="134"/>
      <c r="C177" s="135" t="s">
        <v>394</v>
      </c>
      <c r="D177" s="135" t="s">
        <v>135</v>
      </c>
      <c r="E177" s="136" t="s">
        <v>719</v>
      </c>
      <c r="F177" s="137" t="s">
        <v>720</v>
      </c>
      <c r="G177" s="138" t="s">
        <v>489</v>
      </c>
      <c r="H177" s="139">
        <v>30</v>
      </c>
      <c r="I177" s="231"/>
      <c r="J177" s="140">
        <f>ROUND(I177*H177,2)</f>
        <v>0</v>
      </c>
      <c r="K177" s="137" t="s">
        <v>3</v>
      </c>
      <c r="L177" s="30"/>
      <c r="M177" s="141" t="s">
        <v>3</v>
      </c>
      <c r="N177" s="142" t="s">
        <v>44</v>
      </c>
      <c r="O177" s="143">
        <v>0</v>
      </c>
      <c r="P177" s="143">
        <f>O177*H177</f>
        <v>0</v>
      </c>
      <c r="Q177" s="143">
        <v>0</v>
      </c>
      <c r="R177" s="143">
        <f>Q177*H177</f>
        <v>0</v>
      </c>
      <c r="S177" s="143">
        <v>0</v>
      </c>
      <c r="T177" s="144">
        <f>S177*H177</f>
        <v>0</v>
      </c>
      <c r="U177" s="29"/>
      <c r="V177" s="29"/>
      <c r="W177" s="29"/>
      <c r="X177" s="29"/>
      <c r="Y177" s="29"/>
      <c r="Z177" s="29"/>
      <c r="AA177" s="29"/>
      <c r="AB177" s="29"/>
      <c r="AC177" s="29"/>
      <c r="AD177" s="29"/>
      <c r="AE177" s="29"/>
      <c r="AR177" s="145" t="s">
        <v>163</v>
      </c>
      <c r="AT177" s="145" t="s">
        <v>135</v>
      </c>
      <c r="AU177" s="145" t="s">
        <v>83</v>
      </c>
      <c r="AY177" s="17" t="s">
        <v>132</v>
      </c>
      <c r="BE177" s="146">
        <f>IF(N177="základní",J177,0)</f>
        <v>0</v>
      </c>
      <c r="BF177" s="146">
        <f>IF(N177="snížená",J177,0)</f>
        <v>0</v>
      </c>
      <c r="BG177" s="146">
        <f>IF(N177="zákl. přenesená",J177,0)</f>
        <v>0</v>
      </c>
      <c r="BH177" s="146">
        <f>IF(N177="sníž. přenesená",J177,0)</f>
        <v>0</v>
      </c>
      <c r="BI177" s="146">
        <f>IF(N177="nulová",J177,0)</f>
        <v>0</v>
      </c>
      <c r="BJ177" s="17" t="s">
        <v>81</v>
      </c>
      <c r="BK177" s="146">
        <f>ROUND(I177*H177,2)</f>
        <v>0</v>
      </c>
      <c r="BL177" s="17" t="s">
        <v>163</v>
      </c>
      <c r="BM177" s="145" t="s">
        <v>721</v>
      </c>
    </row>
    <row r="178" spans="1:65" s="2" customFormat="1" ht="11.25">
      <c r="A178" s="29"/>
      <c r="B178" s="30"/>
      <c r="C178" s="29"/>
      <c r="D178" s="147" t="s">
        <v>142</v>
      </c>
      <c r="E178" s="29"/>
      <c r="F178" s="148" t="s">
        <v>720</v>
      </c>
      <c r="G178" s="29"/>
      <c r="H178" s="29"/>
      <c r="I178" s="29"/>
      <c r="J178" s="29"/>
      <c r="K178" s="29"/>
      <c r="L178" s="30"/>
      <c r="M178" s="149"/>
      <c r="N178" s="150"/>
      <c r="O178" s="50"/>
      <c r="P178" s="50"/>
      <c r="Q178" s="50"/>
      <c r="R178" s="50"/>
      <c r="S178" s="50"/>
      <c r="T178" s="51"/>
      <c r="U178" s="29"/>
      <c r="V178" s="29"/>
      <c r="W178" s="29"/>
      <c r="X178" s="29"/>
      <c r="Y178" s="29"/>
      <c r="Z178" s="29"/>
      <c r="AA178" s="29"/>
      <c r="AB178" s="29"/>
      <c r="AC178" s="29"/>
      <c r="AD178" s="29"/>
      <c r="AE178" s="29"/>
      <c r="AT178" s="17" t="s">
        <v>142</v>
      </c>
      <c r="AU178" s="17" t="s">
        <v>83</v>
      </c>
    </row>
    <row r="179" spans="1:65" s="2" customFormat="1" ht="16.5" customHeight="1">
      <c r="A179" s="29"/>
      <c r="B179" s="134"/>
      <c r="C179" s="135" t="s">
        <v>402</v>
      </c>
      <c r="D179" s="135" t="s">
        <v>135</v>
      </c>
      <c r="E179" s="136" t="s">
        <v>722</v>
      </c>
      <c r="F179" s="137" t="s">
        <v>723</v>
      </c>
      <c r="G179" s="138" t="s">
        <v>489</v>
      </c>
      <c r="H179" s="139">
        <v>10</v>
      </c>
      <c r="I179" s="231"/>
      <c r="J179" s="140">
        <f>ROUND(I179*H179,2)</f>
        <v>0</v>
      </c>
      <c r="K179" s="137" t="s">
        <v>3</v>
      </c>
      <c r="L179" s="30"/>
      <c r="M179" s="141" t="s">
        <v>3</v>
      </c>
      <c r="N179" s="142" t="s">
        <v>44</v>
      </c>
      <c r="O179" s="143">
        <v>0</v>
      </c>
      <c r="P179" s="143">
        <f>O179*H179</f>
        <v>0</v>
      </c>
      <c r="Q179" s="143">
        <v>0</v>
      </c>
      <c r="R179" s="143">
        <f>Q179*H179</f>
        <v>0</v>
      </c>
      <c r="S179" s="143">
        <v>0</v>
      </c>
      <c r="T179" s="144">
        <f>S179*H179</f>
        <v>0</v>
      </c>
      <c r="U179" s="29"/>
      <c r="V179" s="29"/>
      <c r="W179" s="29"/>
      <c r="X179" s="29"/>
      <c r="Y179" s="29"/>
      <c r="Z179" s="29"/>
      <c r="AA179" s="29"/>
      <c r="AB179" s="29"/>
      <c r="AC179" s="29"/>
      <c r="AD179" s="29"/>
      <c r="AE179" s="29"/>
      <c r="AR179" s="145" t="s">
        <v>163</v>
      </c>
      <c r="AT179" s="145" t="s">
        <v>135</v>
      </c>
      <c r="AU179" s="145" t="s">
        <v>83</v>
      </c>
      <c r="AY179" s="17" t="s">
        <v>132</v>
      </c>
      <c r="BE179" s="146">
        <f>IF(N179="základní",J179,0)</f>
        <v>0</v>
      </c>
      <c r="BF179" s="146">
        <f>IF(N179="snížená",J179,0)</f>
        <v>0</v>
      </c>
      <c r="BG179" s="146">
        <f>IF(N179="zákl. přenesená",J179,0)</f>
        <v>0</v>
      </c>
      <c r="BH179" s="146">
        <f>IF(N179="sníž. přenesená",J179,0)</f>
        <v>0</v>
      </c>
      <c r="BI179" s="146">
        <f>IF(N179="nulová",J179,0)</f>
        <v>0</v>
      </c>
      <c r="BJ179" s="17" t="s">
        <v>81</v>
      </c>
      <c r="BK179" s="146">
        <f>ROUND(I179*H179,2)</f>
        <v>0</v>
      </c>
      <c r="BL179" s="17" t="s">
        <v>163</v>
      </c>
      <c r="BM179" s="145" t="s">
        <v>724</v>
      </c>
    </row>
    <row r="180" spans="1:65" s="2" customFormat="1" ht="11.25">
      <c r="A180" s="29"/>
      <c r="B180" s="30"/>
      <c r="C180" s="29"/>
      <c r="D180" s="147" t="s">
        <v>142</v>
      </c>
      <c r="E180" s="29"/>
      <c r="F180" s="148" t="s">
        <v>723</v>
      </c>
      <c r="G180" s="29"/>
      <c r="H180" s="29"/>
      <c r="I180" s="29"/>
      <c r="J180" s="29"/>
      <c r="K180" s="29"/>
      <c r="L180" s="30"/>
      <c r="M180" s="149"/>
      <c r="N180" s="150"/>
      <c r="O180" s="50"/>
      <c r="P180" s="50"/>
      <c r="Q180" s="50"/>
      <c r="R180" s="50"/>
      <c r="S180" s="50"/>
      <c r="T180" s="51"/>
      <c r="U180" s="29"/>
      <c r="V180" s="29"/>
      <c r="W180" s="29"/>
      <c r="X180" s="29"/>
      <c r="Y180" s="29"/>
      <c r="Z180" s="29"/>
      <c r="AA180" s="29"/>
      <c r="AB180" s="29"/>
      <c r="AC180" s="29"/>
      <c r="AD180" s="29"/>
      <c r="AE180" s="29"/>
      <c r="AT180" s="17" t="s">
        <v>142</v>
      </c>
      <c r="AU180" s="17" t="s">
        <v>83</v>
      </c>
    </row>
    <row r="181" spans="1:65" s="2" customFormat="1" ht="16.5" customHeight="1">
      <c r="A181" s="29"/>
      <c r="B181" s="134"/>
      <c r="C181" s="135" t="s">
        <v>410</v>
      </c>
      <c r="D181" s="135" t="s">
        <v>135</v>
      </c>
      <c r="E181" s="136" t="s">
        <v>725</v>
      </c>
      <c r="F181" s="137" t="s">
        <v>726</v>
      </c>
      <c r="G181" s="138" t="s">
        <v>378</v>
      </c>
      <c r="H181" s="139">
        <v>36</v>
      </c>
      <c r="I181" s="231"/>
      <c r="J181" s="140">
        <f>ROUND(I181*H181,2)</f>
        <v>0</v>
      </c>
      <c r="K181" s="137" t="s">
        <v>3</v>
      </c>
      <c r="L181" s="30"/>
      <c r="M181" s="141" t="s">
        <v>3</v>
      </c>
      <c r="N181" s="142" t="s">
        <v>44</v>
      </c>
      <c r="O181" s="143">
        <v>0</v>
      </c>
      <c r="P181" s="143">
        <f>O181*H181</f>
        <v>0</v>
      </c>
      <c r="Q181" s="143">
        <v>0</v>
      </c>
      <c r="R181" s="143">
        <f>Q181*H181</f>
        <v>0</v>
      </c>
      <c r="S181" s="143">
        <v>0</v>
      </c>
      <c r="T181" s="144">
        <f>S181*H181</f>
        <v>0</v>
      </c>
      <c r="U181" s="29"/>
      <c r="V181" s="29"/>
      <c r="W181" s="29"/>
      <c r="X181" s="29"/>
      <c r="Y181" s="29"/>
      <c r="Z181" s="29"/>
      <c r="AA181" s="29"/>
      <c r="AB181" s="29"/>
      <c r="AC181" s="29"/>
      <c r="AD181" s="29"/>
      <c r="AE181" s="29"/>
      <c r="AR181" s="145" t="s">
        <v>163</v>
      </c>
      <c r="AT181" s="145" t="s">
        <v>135</v>
      </c>
      <c r="AU181" s="145" t="s">
        <v>83</v>
      </c>
      <c r="AY181" s="17" t="s">
        <v>132</v>
      </c>
      <c r="BE181" s="146">
        <f>IF(N181="základní",J181,0)</f>
        <v>0</v>
      </c>
      <c r="BF181" s="146">
        <f>IF(N181="snížená",J181,0)</f>
        <v>0</v>
      </c>
      <c r="BG181" s="146">
        <f>IF(N181="zákl. přenesená",J181,0)</f>
        <v>0</v>
      </c>
      <c r="BH181" s="146">
        <f>IF(N181="sníž. přenesená",J181,0)</f>
        <v>0</v>
      </c>
      <c r="BI181" s="146">
        <f>IF(N181="nulová",J181,0)</f>
        <v>0</v>
      </c>
      <c r="BJ181" s="17" t="s">
        <v>81</v>
      </c>
      <c r="BK181" s="146">
        <f>ROUND(I181*H181,2)</f>
        <v>0</v>
      </c>
      <c r="BL181" s="17" t="s">
        <v>163</v>
      </c>
      <c r="BM181" s="145" t="s">
        <v>727</v>
      </c>
    </row>
    <row r="182" spans="1:65" s="2" customFormat="1" ht="11.25">
      <c r="A182" s="29"/>
      <c r="B182" s="30"/>
      <c r="C182" s="29"/>
      <c r="D182" s="147" t="s">
        <v>142</v>
      </c>
      <c r="E182" s="29"/>
      <c r="F182" s="148" t="s">
        <v>726</v>
      </c>
      <c r="G182" s="29"/>
      <c r="H182" s="29"/>
      <c r="I182" s="29"/>
      <c r="J182" s="29"/>
      <c r="K182" s="29"/>
      <c r="L182" s="30"/>
      <c r="M182" s="149"/>
      <c r="N182" s="150"/>
      <c r="O182" s="50"/>
      <c r="P182" s="50"/>
      <c r="Q182" s="50"/>
      <c r="R182" s="50"/>
      <c r="S182" s="50"/>
      <c r="T182" s="51"/>
      <c r="U182" s="29"/>
      <c r="V182" s="29"/>
      <c r="W182" s="29"/>
      <c r="X182" s="29"/>
      <c r="Y182" s="29"/>
      <c r="Z182" s="29"/>
      <c r="AA182" s="29"/>
      <c r="AB182" s="29"/>
      <c r="AC182" s="29"/>
      <c r="AD182" s="29"/>
      <c r="AE182" s="29"/>
      <c r="AT182" s="17" t="s">
        <v>142</v>
      </c>
      <c r="AU182" s="17" t="s">
        <v>83</v>
      </c>
    </row>
    <row r="183" spans="1:65" s="2" customFormat="1" ht="16.5" customHeight="1">
      <c r="A183" s="29"/>
      <c r="B183" s="134"/>
      <c r="C183" s="135" t="s">
        <v>422</v>
      </c>
      <c r="D183" s="135" t="s">
        <v>135</v>
      </c>
      <c r="E183" s="136" t="s">
        <v>728</v>
      </c>
      <c r="F183" s="137" t="s">
        <v>729</v>
      </c>
      <c r="G183" s="138" t="s">
        <v>378</v>
      </c>
      <c r="H183" s="139">
        <v>36</v>
      </c>
      <c r="I183" s="231"/>
      <c r="J183" s="140">
        <f>ROUND(I183*H183,2)</f>
        <v>0</v>
      </c>
      <c r="K183" s="137" t="s">
        <v>3</v>
      </c>
      <c r="L183" s="30"/>
      <c r="M183" s="141" t="s">
        <v>3</v>
      </c>
      <c r="N183" s="142" t="s">
        <v>44</v>
      </c>
      <c r="O183" s="143">
        <v>0</v>
      </c>
      <c r="P183" s="143">
        <f>O183*H183</f>
        <v>0</v>
      </c>
      <c r="Q183" s="143">
        <v>0</v>
      </c>
      <c r="R183" s="143">
        <f>Q183*H183</f>
        <v>0</v>
      </c>
      <c r="S183" s="143">
        <v>0</v>
      </c>
      <c r="T183" s="144">
        <f>S183*H183</f>
        <v>0</v>
      </c>
      <c r="U183" s="29"/>
      <c r="V183" s="29"/>
      <c r="W183" s="29"/>
      <c r="X183" s="29"/>
      <c r="Y183" s="29"/>
      <c r="Z183" s="29"/>
      <c r="AA183" s="29"/>
      <c r="AB183" s="29"/>
      <c r="AC183" s="29"/>
      <c r="AD183" s="29"/>
      <c r="AE183" s="29"/>
      <c r="AR183" s="145" t="s">
        <v>163</v>
      </c>
      <c r="AT183" s="145" t="s">
        <v>135</v>
      </c>
      <c r="AU183" s="145" t="s">
        <v>83</v>
      </c>
      <c r="AY183" s="17" t="s">
        <v>132</v>
      </c>
      <c r="BE183" s="146">
        <f>IF(N183="základní",J183,0)</f>
        <v>0</v>
      </c>
      <c r="BF183" s="146">
        <f>IF(N183="snížená",J183,0)</f>
        <v>0</v>
      </c>
      <c r="BG183" s="146">
        <f>IF(N183="zákl. přenesená",J183,0)</f>
        <v>0</v>
      </c>
      <c r="BH183" s="146">
        <f>IF(N183="sníž. přenesená",J183,0)</f>
        <v>0</v>
      </c>
      <c r="BI183" s="146">
        <f>IF(N183="nulová",J183,0)</f>
        <v>0</v>
      </c>
      <c r="BJ183" s="17" t="s">
        <v>81</v>
      </c>
      <c r="BK183" s="146">
        <f>ROUND(I183*H183,2)</f>
        <v>0</v>
      </c>
      <c r="BL183" s="17" t="s">
        <v>163</v>
      </c>
      <c r="BM183" s="145" t="s">
        <v>730</v>
      </c>
    </row>
    <row r="184" spans="1:65" s="2" customFormat="1" ht="11.25">
      <c r="A184" s="29"/>
      <c r="B184" s="30"/>
      <c r="C184" s="29"/>
      <c r="D184" s="147" t="s">
        <v>142</v>
      </c>
      <c r="E184" s="29"/>
      <c r="F184" s="148" t="s">
        <v>729</v>
      </c>
      <c r="G184" s="29"/>
      <c r="H184" s="29"/>
      <c r="I184" s="29"/>
      <c r="J184" s="29"/>
      <c r="K184" s="29"/>
      <c r="L184" s="30"/>
      <c r="M184" s="149"/>
      <c r="N184" s="150"/>
      <c r="O184" s="50"/>
      <c r="P184" s="50"/>
      <c r="Q184" s="50"/>
      <c r="R184" s="50"/>
      <c r="S184" s="50"/>
      <c r="T184" s="51"/>
      <c r="U184" s="29"/>
      <c r="V184" s="29"/>
      <c r="W184" s="29"/>
      <c r="X184" s="29"/>
      <c r="Y184" s="29"/>
      <c r="Z184" s="29"/>
      <c r="AA184" s="29"/>
      <c r="AB184" s="29"/>
      <c r="AC184" s="29"/>
      <c r="AD184" s="29"/>
      <c r="AE184" s="29"/>
      <c r="AT184" s="17" t="s">
        <v>142</v>
      </c>
      <c r="AU184" s="17" t="s">
        <v>83</v>
      </c>
    </row>
    <row r="185" spans="1:65" s="2" customFormat="1" ht="16.5" customHeight="1">
      <c r="A185" s="29"/>
      <c r="B185" s="134"/>
      <c r="C185" s="135" t="s">
        <v>537</v>
      </c>
      <c r="D185" s="135" t="s">
        <v>135</v>
      </c>
      <c r="E185" s="136" t="s">
        <v>731</v>
      </c>
      <c r="F185" s="137" t="s">
        <v>732</v>
      </c>
      <c r="G185" s="138" t="s">
        <v>378</v>
      </c>
      <c r="H185" s="139">
        <v>36</v>
      </c>
      <c r="I185" s="231"/>
      <c r="J185" s="140">
        <f>ROUND(I185*H185,2)</f>
        <v>0</v>
      </c>
      <c r="K185" s="137" t="s">
        <v>3</v>
      </c>
      <c r="L185" s="30"/>
      <c r="M185" s="141" t="s">
        <v>3</v>
      </c>
      <c r="N185" s="142" t="s">
        <v>44</v>
      </c>
      <c r="O185" s="143">
        <v>0</v>
      </c>
      <c r="P185" s="143">
        <f>O185*H185</f>
        <v>0</v>
      </c>
      <c r="Q185" s="143">
        <v>0</v>
      </c>
      <c r="R185" s="143">
        <f>Q185*H185</f>
        <v>0</v>
      </c>
      <c r="S185" s="143">
        <v>0</v>
      </c>
      <c r="T185" s="144">
        <f>S185*H185</f>
        <v>0</v>
      </c>
      <c r="U185" s="29"/>
      <c r="V185" s="29"/>
      <c r="W185" s="29"/>
      <c r="X185" s="29"/>
      <c r="Y185" s="29"/>
      <c r="Z185" s="29"/>
      <c r="AA185" s="29"/>
      <c r="AB185" s="29"/>
      <c r="AC185" s="29"/>
      <c r="AD185" s="29"/>
      <c r="AE185" s="29"/>
      <c r="AR185" s="145" t="s">
        <v>163</v>
      </c>
      <c r="AT185" s="145" t="s">
        <v>135</v>
      </c>
      <c r="AU185" s="145" t="s">
        <v>83</v>
      </c>
      <c r="AY185" s="17" t="s">
        <v>132</v>
      </c>
      <c r="BE185" s="146">
        <f>IF(N185="základní",J185,0)</f>
        <v>0</v>
      </c>
      <c r="BF185" s="146">
        <f>IF(N185="snížená",J185,0)</f>
        <v>0</v>
      </c>
      <c r="BG185" s="146">
        <f>IF(N185="zákl. přenesená",J185,0)</f>
        <v>0</v>
      </c>
      <c r="BH185" s="146">
        <f>IF(N185="sníž. přenesená",J185,0)</f>
        <v>0</v>
      </c>
      <c r="BI185" s="146">
        <f>IF(N185="nulová",J185,0)</f>
        <v>0</v>
      </c>
      <c r="BJ185" s="17" t="s">
        <v>81</v>
      </c>
      <c r="BK185" s="146">
        <f>ROUND(I185*H185,2)</f>
        <v>0</v>
      </c>
      <c r="BL185" s="17" t="s">
        <v>163</v>
      </c>
      <c r="BM185" s="145" t="s">
        <v>733</v>
      </c>
    </row>
    <row r="186" spans="1:65" s="2" customFormat="1" ht="11.25">
      <c r="A186" s="29"/>
      <c r="B186" s="30"/>
      <c r="C186" s="29"/>
      <c r="D186" s="147" t="s">
        <v>142</v>
      </c>
      <c r="E186" s="29"/>
      <c r="F186" s="148" t="s">
        <v>732</v>
      </c>
      <c r="G186" s="29"/>
      <c r="H186" s="29"/>
      <c r="I186" s="29"/>
      <c r="J186" s="29"/>
      <c r="K186" s="29"/>
      <c r="L186" s="30"/>
      <c r="M186" s="149"/>
      <c r="N186" s="150"/>
      <c r="O186" s="50"/>
      <c r="P186" s="50"/>
      <c r="Q186" s="50"/>
      <c r="R186" s="50"/>
      <c r="S186" s="50"/>
      <c r="T186" s="51"/>
      <c r="U186" s="29"/>
      <c r="V186" s="29"/>
      <c r="W186" s="29"/>
      <c r="X186" s="29"/>
      <c r="Y186" s="29"/>
      <c r="Z186" s="29"/>
      <c r="AA186" s="29"/>
      <c r="AB186" s="29"/>
      <c r="AC186" s="29"/>
      <c r="AD186" s="29"/>
      <c r="AE186" s="29"/>
      <c r="AT186" s="17" t="s">
        <v>142</v>
      </c>
      <c r="AU186" s="17" t="s">
        <v>83</v>
      </c>
    </row>
    <row r="187" spans="1:65" s="2" customFormat="1" ht="16.5" customHeight="1">
      <c r="A187" s="29"/>
      <c r="B187" s="134"/>
      <c r="C187" s="135" t="s">
        <v>734</v>
      </c>
      <c r="D187" s="135" t="s">
        <v>135</v>
      </c>
      <c r="E187" s="136" t="s">
        <v>735</v>
      </c>
      <c r="F187" s="137" t="s">
        <v>736</v>
      </c>
      <c r="G187" s="138" t="s">
        <v>378</v>
      </c>
      <c r="H187" s="139">
        <v>120</v>
      </c>
      <c r="I187" s="231"/>
      <c r="J187" s="140">
        <f>ROUND(I187*H187,2)</f>
        <v>0</v>
      </c>
      <c r="K187" s="137" t="s">
        <v>3</v>
      </c>
      <c r="L187" s="30"/>
      <c r="M187" s="141" t="s">
        <v>3</v>
      </c>
      <c r="N187" s="142" t="s">
        <v>44</v>
      </c>
      <c r="O187" s="143">
        <v>0</v>
      </c>
      <c r="P187" s="143">
        <f>O187*H187</f>
        <v>0</v>
      </c>
      <c r="Q187" s="143">
        <v>0</v>
      </c>
      <c r="R187" s="143">
        <f>Q187*H187</f>
        <v>0</v>
      </c>
      <c r="S187" s="143">
        <v>0</v>
      </c>
      <c r="T187" s="144">
        <f>S187*H187</f>
        <v>0</v>
      </c>
      <c r="U187" s="29"/>
      <c r="V187" s="29"/>
      <c r="W187" s="29"/>
      <c r="X187" s="29"/>
      <c r="Y187" s="29"/>
      <c r="Z187" s="29"/>
      <c r="AA187" s="29"/>
      <c r="AB187" s="29"/>
      <c r="AC187" s="29"/>
      <c r="AD187" s="29"/>
      <c r="AE187" s="29"/>
      <c r="AR187" s="145" t="s">
        <v>163</v>
      </c>
      <c r="AT187" s="145" t="s">
        <v>135</v>
      </c>
      <c r="AU187" s="145" t="s">
        <v>83</v>
      </c>
      <c r="AY187" s="17" t="s">
        <v>132</v>
      </c>
      <c r="BE187" s="146">
        <f>IF(N187="základní",J187,0)</f>
        <v>0</v>
      </c>
      <c r="BF187" s="146">
        <f>IF(N187="snížená",J187,0)</f>
        <v>0</v>
      </c>
      <c r="BG187" s="146">
        <f>IF(N187="zákl. přenesená",J187,0)</f>
        <v>0</v>
      </c>
      <c r="BH187" s="146">
        <f>IF(N187="sníž. přenesená",J187,0)</f>
        <v>0</v>
      </c>
      <c r="BI187" s="146">
        <f>IF(N187="nulová",J187,0)</f>
        <v>0</v>
      </c>
      <c r="BJ187" s="17" t="s">
        <v>81</v>
      </c>
      <c r="BK187" s="146">
        <f>ROUND(I187*H187,2)</f>
        <v>0</v>
      </c>
      <c r="BL187" s="17" t="s">
        <v>163</v>
      </c>
      <c r="BM187" s="145" t="s">
        <v>737</v>
      </c>
    </row>
    <row r="188" spans="1:65" s="2" customFormat="1" ht="11.25">
      <c r="A188" s="29"/>
      <c r="B188" s="30"/>
      <c r="C188" s="29"/>
      <c r="D188" s="147" t="s">
        <v>142</v>
      </c>
      <c r="E188" s="29"/>
      <c r="F188" s="148" t="s">
        <v>736</v>
      </c>
      <c r="G188" s="29"/>
      <c r="H188" s="29"/>
      <c r="I188" s="29"/>
      <c r="J188" s="29"/>
      <c r="K188" s="29"/>
      <c r="L188" s="30"/>
      <c r="M188" s="149"/>
      <c r="N188" s="150"/>
      <c r="O188" s="50"/>
      <c r="P188" s="50"/>
      <c r="Q188" s="50"/>
      <c r="R188" s="50"/>
      <c r="S188" s="50"/>
      <c r="T188" s="51"/>
      <c r="U188" s="29"/>
      <c r="V188" s="29"/>
      <c r="W188" s="29"/>
      <c r="X188" s="29"/>
      <c r="Y188" s="29"/>
      <c r="Z188" s="29"/>
      <c r="AA188" s="29"/>
      <c r="AB188" s="29"/>
      <c r="AC188" s="29"/>
      <c r="AD188" s="29"/>
      <c r="AE188" s="29"/>
      <c r="AT188" s="17" t="s">
        <v>142</v>
      </c>
      <c r="AU188" s="17" t="s">
        <v>83</v>
      </c>
    </row>
    <row r="189" spans="1:65" s="2" customFormat="1" ht="16.5" customHeight="1">
      <c r="A189" s="29"/>
      <c r="B189" s="134"/>
      <c r="C189" s="135" t="s">
        <v>541</v>
      </c>
      <c r="D189" s="135" t="s">
        <v>135</v>
      </c>
      <c r="E189" s="136" t="s">
        <v>738</v>
      </c>
      <c r="F189" s="137" t="s">
        <v>739</v>
      </c>
      <c r="G189" s="138" t="s">
        <v>378</v>
      </c>
      <c r="H189" s="139">
        <v>40</v>
      </c>
      <c r="I189" s="231"/>
      <c r="J189" s="140">
        <f>ROUND(I189*H189,2)</f>
        <v>0</v>
      </c>
      <c r="K189" s="137" t="s">
        <v>3</v>
      </c>
      <c r="L189" s="30"/>
      <c r="M189" s="141" t="s">
        <v>3</v>
      </c>
      <c r="N189" s="142" t="s">
        <v>44</v>
      </c>
      <c r="O189" s="143">
        <v>0</v>
      </c>
      <c r="P189" s="143">
        <f>O189*H189</f>
        <v>0</v>
      </c>
      <c r="Q189" s="143">
        <v>0</v>
      </c>
      <c r="R189" s="143">
        <f>Q189*H189</f>
        <v>0</v>
      </c>
      <c r="S189" s="143">
        <v>0</v>
      </c>
      <c r="T189" s="144">
        <f>S189*H189</f>
        <v>0</v>
      </c>
      <c r="U189" s="29"/>
      <c r="V189" s="29"/>
      <c r="W189" s="29"/>
      <c r="X189" s="29"/>
      <c r="Y189" s="29"/>
      <c r="Z189" s="29"/>
      <c r="AA189" s="29"/>
      <c r="AB189" s="29"/>
      <c r="AC189" s="29"/>
      <c r="AD189" s="29"/>
      <c r="AE189" s="29"/>
      <c r="AR189" s="145" t="s">
        <v>163</v>
      </c>
      <c r="AT189" s="145" t="s">
        <v>135</v>
      </c>
      <c r="AU189" s="145" t="s">
        <v>83</v>
      </c>
      <c r="AY189" s="17" t="s">
        <v>132</v>
      </c>
      <c r="BE189" s="146">
        <f>IF(N189="základní",J189,0)</f>
        <v>0</v>
      </c>
      <c r="BF189" s="146">
        <f>IF(N189="snížená",J189,0)</f>
        <v>0</v>
      </c>
      <c r="BG189" s="146">
        <f>IF(N189="zákl. přenesená",J189,0)</f>
        <v>0</v>
      </c>
      <c r="BH189" s="146">
        <f>IF(N189="sníž. přenesená",J189,0)</f>
        <v>0</v>
      </c>
      <c r="BI189" s="146">
        <f>IF(N189="nulová",J189,0)</f>
        <v>0</v>
      </c>
      <c r="BJ189" s="17" t="s">
        <v>81</v>
      </c>
      <c r="BK189" s="146">
        <f>ROUND(I189*H189,2)</f>
        <v>0</v>
      </c>
      <c r="BL189" s="17" t="s">
        <v>163</v>
      </c>
      <c r="BM189" s="145" t="s">
        <v>740</v>
      </c>
    </row>
    <row r="190" spans="1:65" s="2" customFormat="1" ht="11.25">
      <c r="A190" s="29"/>
      <c r="B190" s="30"/>
      <c r="C190" s="29"/>
      <c r="D190" s="147" t="s">
        <v>142</v>
      </c>
      <c r="E190" s="29"/>
      <c r="F190" s="148" t="s">
        <v>741</v>
      </c>
      <c r="G190" s="29"/>
      <c r="H190" s="29"/>
      <c r="I190" s="29"/>
      <c r="J190" s="29"/>
      <c r="K190" s="29"/>
      <c r="L190" s="30"/>
      <c r="M190" s="149"/>
      <c r="N190" s="150"/>
      <c r="O190" s="50"/>
      <c r="P190" s="50"/>
      <c r="Q190" s="50"/>
      <c r="R190" s="50"/>
      <c r="S190" s="50"/>
      <c r="T190" s="51"/>
      <c r="U190" s="29"/>
      <c r="V190" s="29"/>
      <c r="W190" s="29"/>
      <c r="X190" s="29"/>
      <c r="Y190" s="29"/>
      <c r="Z190" s="29"/>
      <c r="AA190" s="29"/>
      <c r="AB190" s="29"/>
      <c r="AC190" s="29"/>
      <c r="AD190" s="29"/>
      <c r="AE190" s="29"/>
      <c r="AT190" s="17" t="s">
        <v>142</v>
      </c>
      <c r="AU190" s="17" t="s">
        <v>83</v>
      </c>
    </row>
    <row r="191" spans="1:65" s="2" customFormat="1" ht="16.5" customHeight="1">
      <c r="A191" s="29"/>
      <c r="B191" s="134"/>
      <c r="C191" s="135" t="s">
        <v>742</v>
      </c>
      <c r="D191" s="135" t="s">
        <v>135</v>
      </c>
      <c r="E191" s="136" t="s">
        <v>743</v>
      </c>
      <c r="F191" s="137" t="s">
        <v>744</v>
      </c>
      <c r="G191" s="138" t="s">
        <v>378</v>
      </c>
      <c r="H191" s="139">
        <v>40</v>
      </c>
      <c r="I191" s="231"/>
      <c r="J191" s="140">
        <f>ROUND(I191*H191,2)</f>
        <v>0</v>
      </c>
      <c r="K191" s="137" t="s">
        <v>3</v>
      </c>
      <c r="L191" s="30"/>
      <c r="M191" s="141" t="s">
        <v>3</v>
      </c>
      <c r="N191" s="142" t="s">
        <v>44</v>
      </c>
      <c r="O191" s="143">
        <v>0</v>
      </c>
      <c r="P191" s="143">
        <f>O191*H191</f>
        <v>0</v>
      </c>
      <c r="Q191" s="143">
        <v>0</v>
      </c>
      <c r="R191" s="143">
        <f>Q191*H191</f>
        <v>0</v>
      </c>
      <c r="S191" s="143">
        <v>0</v>
      </c>
      <c r="T191" s="144">
        <f>S191*H191</f>
        <v>0</v>
      </c>
      <c r="U191" s="29"/>
      <c r="V191" s="29"/>
      <c r="W191" s="29"/>
      <c r="X191" s="29"/>
      <c r="Y191" s="29"/>
      <c r="Z191" s="29"/>
      <c r="AA191" s="29"/>
      <c r="AB191" s="29"/>
      <c r="AC191" s="29"/>
      <c r="AD191" s="29"/>
      <c r="AE191" s="29"/>
      <c r="AR191" s="145" t="s">
        <v>163</v>
      </c>
      <c r="AT191" s="145" t="s">
        <v>135</v>
      </c>
      <c r="AU191" s="145" t="s">
        <v>83</v>
      </c>
      <c r="AY191" s="17" t="s">
        <v>132</v>
      </c>
      <c r="BE191" s="146">
        <f>IF(N191="základní",J191,0)</f>
        <v>0</v>
      </c>
      <c r="BF191" s="146">
        <f>IF(N191="snížená",J191,0)</f>
        <v>0</v>
      </c>
      <c r="BG191" s="146">
        <f>IF(N191="zákl. přenesená",J191,0)</f>
        <v>0</v>
      </c>
      <c r="BH191" s="146">
        <f>IF(N191="sníž. přenesená",J191,0)</f>
        <v>0</v>
      </c>
      <c r="BI191" s="146">
        <f>IF(N191="nulová",J191,0)</f>
        <v>0</v>
      </c>
      <c r="BJ191" s="17" t="s">
        <v>81</v>
      </c>
      <c r="BK191" s="146">
        <f>ROUND(I191*H191,2)</f>
        <v>0</v>
      </c>
      <c r="BL191" s="17" t="s">
        <v>163</v>
      </c>
      <c r="BM191" s="145" t="s">
        <v>745</v>
      </c>
    </row>
    <row r="192" spans="1:65" s="2" customFormat="1" ht="11.25">
      <c r="A192" s="29"/>
      <c r="B192" s="30"/>
      <c r="C192" s="29"/>
      <c r="D192" s="147" t="s">
        <v>142</v>
      </c>
      <c r="E192" s="29"/>
      <c r="F192" s="148" t="s">
        <v>746</v>
      </c>
      <c r="G192" s="29"/>
      <c r="H192" s="29"/>
      <c r="I192" s="29"/>
      <c r="J192" s="29"/>
      <c r="K192" s="29"/>
      <c r="L192" s="30"/>
      <c r="M192" s="149"/>
      <c r="N192" s="150"/>
      <c r="O192" s="50"/>
      <c r="P192" s="50"/>
      <c r="Q192" s="50"/>
      <c r="R192" s="50"/>
      <c r="S192" s="50"/>
      <c r="T192" s="51"/>
      <c r="U192" s="29"/>
      <c r="V192" s="29"/>
      <c r="W192" s="29"/>
      <c r="X192" s="29"/>
      <c r="Y192" s="29"/>
      <c r="Z192" s="29"/>
      <c r="AA192" s="29"/>
      <c r="AB192" s="29"/>
      <c r="AC192" s="29"/>
      <c r="AD192" s="29"/>
      <c r="AE192" s="29"/>
      <c r="AT192" s="17" t="s">
        <v>142</v>
      </c>
      <c r="AU192" s="17" t="s">
        <v>83</v>
      </c>
    </row>
    <row r="193" spans="1:65" s="2" customFormat="1" ht="16.5" customHeight="1">
      <c r="A193" s="29"/>
      <c r="B193" s="134"/>
      <c r="C193" s="135" t="s">
        <v>544</v>
      </c>
      <c r="D193" s="135" t="s">
        <v>135</v>
      </c>
      <c r="E193" s="136" t="s">
        <v>747</v>
      </c>
      <c r="F193" s="137" t="s">
        <v>625</v>
      </c>
      <c r="G193" s="138" t="s">
        <v>378</v>
      </c>
      <c r="H193" s="139">
        <v>20</v>
      </c>
      <c r="I193" s="231"/>
      <c r="J193" s="140">
        <f>ROUND(I193*H193,2)</f>
        <v>0</v>
      </c>
      <c r="K193" s="137" t="s">
        <v>3</v>
      </c>
      <c r="L193" s="30"/>
      <c r="M193" s="141" t="s">
        <v>3</v>
      </c>
      <c r="N193" s="142" t="s">
        <v>44</v>
      </c>
      <c r="O193" s="143">
        <v>0</v>
      </c>
      <c r="P193" s="143">
        <f>O193*H193</f>
        <v>0</v>
      </c>
      <c r="Q193" s="143">
        <v>0</v>
      </c>
      <c r="R193" s="143">
        <f>Q193*H193</f>
        <v>0</v>
      </c>
      <c r="S193" s="143">
        <v>0</v>
      </c>
      <c r="T193" s="144">
        <f>S193*H193</f>
        <v>0</v>
      </c>
      <c r="U193" s="29"/>
      <c r="V193" s="29"/>
      <c r="W193" s="29"/>
      <c r="X193" s="29"/>
      <c r="Y193" s="29"/>
      <c r="Z193" s="29"/>
      <c r="AA193" s="29"/>
      <c r="AB193" s="29"/>
      <c r="AC193" s="29"/>
      <c r="AD193" s="29"/>
      <c r="AE193" s="29"/>
      <c r="AR193" s="145" t="s">
        <v>163</v>
      </c>
      <c r="AT193" s="145" t="s">
        <v>135</v>
      </c>
      <c r="AU193" s="145" t="s">
        <v>83</v>
      </c>
      <c r="AY193" s="17" t="s">
        <v>132</v>
      </c>
      <c r="BE193" s="146">
        <f>IF(N193="základní",J193,0)</f>
        <v>0</v>
      </c>
      <c r="BF193" s="146">
        <f>IF(N193="snížená",J193,0)</f>
        <v>0</v>
      </c>
      <c r="BG193" s="146">
        <f>IF(N193="zákl. přenesená",J193,0)</f>
        <v>0</v>
      </c>
      <c r="BH193" s="146">
        <f>IF(N193="sníž. přenesená",J193,0)</f>
        <v>0</v>
      </c>
      <c r="BI193" s="146">
        <f>IF(N193="nulová",J193,0)</f>
        <v>0</v>
      </c>
      <c r="BJ193" s="17" t="s">
        <v>81</v>
      </c>
      <c r="BK193" s="146">
        <f>ROUND(I193*H193,2)</f>
        <v>0</v>
      </c>
      <c r="BL193" s="17" t="s">
        <v>163</v>
      </c>
      <c r="BM193" s="145" t="s">
        <v>748</v>
      </c>
    </row>
    <row r="194" spans="1:65" s="2" customFormat="1" ht="11.25">
      <c r="A194" s="29"/>
      <c r="B194" s="30"/>
      <c r="C194" s="29"/>
      <c r="D194" s="147" t="s">
        <v>142</v>
      </c>
      <c r="E194" s="29"/>
      <c r="F194" s="148" t="s">
        <v>627</v>
      </c>
      <c r="G194" s="29"/>
      <c r="H194" s="29"/>
      <c r="I194" s="29"/>
      <c r="J194" s="29"/>
      <c r="K194" s="29"/>
      <c r="L194" s="30"/>
      <c r="M194" s="149"/>
      <c r="N194" s="150"/>
      <c r="O194" s="50"/>
      <c r="P194" s="50"/>
      <c r="Q194" s="50"/>
      <c r="R194" s="50"/>
      <c r="S194" s="50"/>
      <c r="T194" s="51"/>
      <c r="U194" s="29"/>
      <c r="V194" s="29"/>
      <c r="W194" s="29"/>
      <c r="X194" s="29"/>
      <c r="Y194" s="29"/>
      <c r="Z194" s="29"/>
      <c r="AA194" s="29"/>
      <c r="AB194" s="29"/>
      <c r="AC194" s="29"/>
      <c r="AD194" s="29"/>
      <c r="AE194" s="29"/>
      <c r="AT194" s="17" t="s">
        <v>142</v>
      </c>
      <c r="AU194" s="17" t="s">
        <v>83</v>
      </c>
    </row>
    <row r="195" spans="1:65" s="2" customFormat="1" ht="16.5" customHeight="1">
      <c r="A195" s="29"/>
      <c r="B195" s="134"/>
      <c r="C195" s="135" t="s">
        <v>749</v>
      </c>
      <c r="D195" s="135" t="s">
        <v>135</v>
      </c>
      <c r="E195" s="136" t="s">
        <v>750</v>
      </c>
      <c r="F195" s="137" t="s">
        <v>751</v>
      </c>
      <c r="G195" s="138" t="s">
        <v>378</v>
      </c>
      <c r="H195" s="139">
        <v>20</v>
      </c>
      <c r="I195" s="231"/>
      <c r="J195" s="140">
        <f>ROUND(I195*H195,2)</f>
        <v>0</v>
      </c>
      <c r="K195" s="137" t="s">
        <v>3</v>
      </c>
      <c r="L195" s="30"/>
      <c r="M195" s="141" t="s">
        <v>3</v>
      </c>
      <c r="N195" s="142" t="s">
        <v>44</v>
      </c>
      <c r="O195" s="143">
        <v>0</v>
      </c>
      <c r="P195" s="143">
        <f>O195*H195</f>
        <v>0</v>
      </c>
      <c r="Q195" s="143">
        <v>0</v>
      </c>
      <c r="R195" s="143">
        <f>Q195*H195</f>
        <v>0</v>
      </c>
      <c r="S195" s="143">
        <v>0</v>
      </c>
      <c r="T195" s="144">
        <f>S195*H195</f>
        <v>0</v>
      </c>
      <c r="U195" s="29"/>
      <c r="V195" s="29"/>
      <c r="W195" s="29"/>
      <c r="X195" s="29"/>
      <c r="Y195" s="29"/>
      <c r="Z195" s="29"/>
      <c r="AA195" s="29"/>
      <c r="AB195" s="29"/>
      <c r="AC195" s="29"/>
      <c r="AD195" s="29"/>
      <c r="AE195" s="29"/>
      <c r="AR195" s="145" t="s">
        <v>163</v>
      </c>
      <c r="AT195" s="145" t="s">
        <v>135</v>
      </c>
      <c r="AU195" s="145" t="s">
        <v>83</v>
      </c>
      <c r="AY195" s="17" t="s">
        <v>132</v>
      </c>
      <c r="BE195" s="146">
        <f>IF(N195="základní",J195,0)</f>
        <v>0</v>
      </c>
      <c r="BF195" s="146">
        <f>IF(N195="snížená",J195,0)</f>
        <v>0</v>
      </c>
      <c r="BG195" s="146">
        <f>IF(N195="zákl. přenesená",J195,0)</f>
        <v>0</v>
      </c>
      <c r="BH195" s="146">
        <f>IF(N195="sníž. přenesená",J195,0)</f>
        <v>0</v>
      </c>
      <c r="BI195" s="146">
        <f>IF(N195="nulová",J195,0)</f>
        <v>0</v>
      </c>
      <c r="BJ195" s="17" t="s">
        <v>81</v>
      </c>
      <c r="BK195" s="146">
        <f>ROUND(I195*H195,2)</f>
        <v>0</v>
      </c>
      <c r="BL195" s="17" t="s">
        <v>163</v>
      </c>
      <c r="BM195" s="145" t="s">
        <v>752</v>
      </c>
    </row>
    <row r="196" spans="1:65" s="2" customFormat="1" ht="11.25">
      <c r="A196" s="29"/>
      <c r="B196" s="30"/>
      <c r="C196" s="29"/>
      <c r="D196" s="147" t="s">
        <v>142</v>
      </c>
      <c r="E196" s="29"/>
      <c r="F196" s="148" t="s">
        <v>753</v>
      </c>
      <c r="G196" s="29"/>
      <c r="H196" s="29"/>
      <c r="I196" s="29"/>
      <c r="J196" s="29"/>
      <c r="K196" s="29"/>
      <c r="L196" s="30"/>
      <c r="M196" s="149"/>
      <c r="N196" s="150"/>
      <c r="O196" s="50"/>
      <c r="P196" s="50"/>
      <c r="Q196" s="50"/>
      <c r="R196" s="50"/>
      <c r="S196" s="50"/>
      <c r="T196" s="51"/>
      <c r="U196" s="29"/>
      <c r="V196" s="29"/>
      <c r="W196" s="29"/>
      <c r="X196" s="29"/>
      <c r="Y196" s="29"/>
      <c r="Z196" s="29"/>
      <c r="AA196" s="29"/>
      <c r="AB196" s="29"/>
      <c r="AC196" s="29"/>
      <c r="AD196" s="29"/>
      <c r="AE196" s="29"/>
      <c r="AT196" s="17" t="s">
        <v>142</v>
      </c>
      <c r="AU196" s="17" t="s">
        <v>83</v>
      </c>
    </row>
    <row r="197" spans="1:65" s="2" customFormat="1" ht="16.5" customHeight="1">
      <c r="A197" s="29"/>
      <c r="B197" s="134"/>
      <c r="C197" s="135" t="s">
        <v>559</v>
      </c>
      <c r="D197" s="135" t="s">
        <v>135</v>
      </c>
      <c r="E197" s="136" t="s">
        <v>754</v>
      </c>
      <c r="F197" s="137" t="s">
        <v>629</v>
      </c>
      <c r="G197" s="138" t="s">
        <v>378</v>
      </c>
      <c r="H197" s="139">
        <v>20</v>
      </c>
      <c r="I197" s="231"/>
      <c r="J197" s="140">
        <f>ROUND(I197*H197,2)</f>
        <v>0</v>
      </c>
      <c r="K197" s="137" t="s">
        <v>3</v>
      </c>
      <c r="L197" s="30"/>
      <c r="M197" s="141" t="s">
        <v>3</v>
      </c>
      <c r="N197" s="142" t="s">
        <v>44</v>
      </c>
      <c r="O197" s="143">
        <v>0</v>
      </c>
      <c r="P197" s="143">
        <f>O197*H197</f>
        <v>0</v>
      </c>
      <c r="Q197" s="143">
        <v>0</v>
      </c>
      <c r="R197" s="143">
        <f>Q197*H197</f>
        <v>0</v>
      </c>
      <c r="S197" s="143">
        <v>0</v>
      </c>
      <c r="T197" s="144">
        <f>S197*H197</f>
        <v>0</v>
      </c>
      <c r="U197" s="29"/>
      <c r="V197" s="29"/>
      <c r="W197" s="29"/>
      <c r="X197" s="29"/>
      <c r="Y197" s="29"/>
      <c r="Z197" s="29"/>
      <c r="AA197" s="29"/>
      <c r="AB197" s="29"/>
      <c r="AC197" s="29"/>
      <c r="AD197" s="29"/>
      <c r="AE197" s="29"/>
      <c r="AR197" s="145" t="s">
        <v>163</v>
      </c>
      <c r="AT197" s="145" t="s">
        <v>135</v>
      </c>
      <c r="AU197" s="145" t="s">
        <v>83</v>
      </c>
      <c r="AY197" s="17" t="s">
        <v>132</v>
      </c>
      <c r="BE197" s="146">
        <f>IF(N197="základní",J197,0)</f>
        <v>0</v>
      </c>
      <c r="BF197" s="146">
        <f>IF(N197="snížená",J197,0)</f>
        <v>0</v>
      </c>
      <c r="BG197" s="146">
        <f>IF(N197="zákl. přenesená",J197,0)</f>
        <v>0</v>
      </c>
      <c r="BH197" s="146">
        <f>IF(N197="sníž. přenesená",J197,0)</f>
        <v>0</v>
      </c>
      <c r="BI197" s="146">
        <f>IF(N197="nulová",J197,0)</f>
        <v>0</v>
      </c>
      <c r="BJ197" s="17" t="s">
        <v>81</v>
      </c>
      <c r="BK197" s="146">
        <f>ROUND(I197*H197,2)</f>
        <v>0</v>
      </c>
      <c r="BL197" s="17" t="s">
        <v>163</v>
      </c>
      <c r="BM197" s="145" t="s">
        <v>755</v>
      </c>
    </row>
    <row r="198" spans="1:65" s="2" customFormat="1" ht="11.25">
      <c r="A198" s="29"/>
      <c r="B198" s="30"/>
      <c r="C198" s="29"/>
      <c r="D198" s="147" t="s">
        <v>142</v>
      </c>
      <c r="E198" s="29"/>
      <c r="F198" s="148" t="s">
        <v>629</v>
      </c>
      <c r="G198" s="29"/>
      <c r="H198" s="29"/>
      <c r="I198" s="29"/>
      <c r="J198" s="29"/>
      <c r="K198" s="29"/>
      <c r="L198" s="30"/>
      <c r="M198" s="149"/>
      <c r="N198" s="150"/>
      <c r="O198" s="50"/>
      <c r="P198" s="50"/>
      <c r="Q198" s="50"/>
      <c r="R198" s="50"/>
      <c r="S198" s="50"/>
      <c r="T198" s="51"/>
      <c r="U198" s="29"/>
      <c r="V198" s="29"/>
      <c r="W198" s="29"/>
      <c r="X198" s="29"/>
      <c r="Y198" s="29"/>
      <c r="Z198" s="29"/>
      <c r="AA198" s="29"/>
      <c r="AB198" s="29"/>
      <c r="AC198" s="29"/>
      <c r="AD198" s="29"/>
      <c r="AE198" s="29"/>
      <c r="AT198" s="17" t="s">
        <v>142</v>
      </c>
      <c r="AU198" s="17" t="s">
        <v>83</v>
      </c>
    </row>
    <row r="199" spans="1:65" s="2" customFormat="1" ht="16.5" customHeight="1">
      <c r="A199" s="29"/>
      <c r="B199" s="134"/>
      <c r="C199" s="135" t="s">
        <v>756</v>
      </c>
      <c r="D199" s="135" t="s">
        <v>135</v>
      </c>
      <c r="E199" s="136" t="s">
        <v>757</v>
      </c>
      <c r="F199" s="137" t="s">
        <v>758</v>
      </c>
      <c r="G199" s="138" t="s">
        <v>378</v>
      </c>
      <c r="H199" s="139">
        <v>40</v>
      </c>
      <c r="I199" s="231"/>
      <c r="J199" s="140">
        <f>ROUND(I199*H199,2)</f>
        <v>0</v>
      </c>
      <c r="K199" s="137" t="s">
        <v>3</v>
      </c>
      <c r="L199" s="30"/>
      <c r="M199" s="141" t="s">
        <v>3</v>
      </c>
      <c r="N199" s="142" t="s">
        <v>44</v>
      </c>
      <c r="O199" s="143">
        <v>0</v>
      </c>
      <c r="P199" s="143">
        <f>O199*H199</f>
        <v>0</v>
      </c>
      <c r="Q199" s="143">
        <v>0</v>
      </c>
      <c r="R199" s="143">
        <f>Q199*H199</f>
        <v>0</v>
      </c>
      <c r="S199" s="143">
        <v>0</v>
      </c>
      <c r="T199" s="144">
        <f>S199*H199</f>
        <v>0</v>
      </c>
      <c r="U199" s="29"/>
      <c r="V199" s="29"/>
      <c r="W199" s="29"/>
      <c r="X199" s="29"/>
      <c r="Y199" s="29"/>
      <c r="Z199" s="29"/>
      <c r="AA199" s="29"/>
      <c r="AB199" s="29"/>
      <c r="AC199" s="29"/>
      <c r="AD199" s="29"/>
      <c r="AE199" s="29"/>
      <c r="AR199" s="145" t="s">
        <v>163</v>
      </c>
      <c r="AT199" s="145" t="s">
        <v>135</v>
      </c>
      <c r="AU199" s="145" t="s">
        <v>83</v>
      </c>
      <c r="AY199" s="17" t="s">
        <v>132</v>
      </c>
      <c r="BE199" s="146">
        <f>IF(N199="základní",J199,0)</f>
        <v>0</v>
      </c>
      <c r="BF199" s="146">
        <f>IF(N199="snížená",J199,0)</f>
        <v>0</v>
      </c>
      <c r="BG199" s="146">
        <f>IF(N199="zákl. přenesená",J199,0)</f>
        <v>0</v>
      </c>
      <c r="BH199" s="146">
        <f>IF(N199="sníž. přenesená",J199,0)</f>
        <v>0</v>
      </c>
      <c r="BI199" s="146">
        <f>IF(N199="nulová",J199,0)</f>
        <v>0</v>
      </c>
      <c r="BJ199" s="17" t="s">
        <v>81</v>
      </c>
      <c r="BK199" s="146">
        <f>ROUND(I199*H199,2)</f>
        <v>0</v>
      </c>
      <c r="BL199" s="17" t="s">
        <v>163</v>
      </c>
      <c r="BM199" s="145" t="s">
        <v>759</v>
      </c>
    </row>
    <row r="200" spans="1:65" s="2" customFormat="1" ht="11.25">
      <c r="A200" s="29"/>
      <c r="B200" s="30"/>
      <c r="C200" s="29"/>
      <c r="D200" s="147" t="s">
        <v>142</v>
      </c>
      <c r="E200" s="29"/>
      <c r="F200" s="148" t="s">
        <v>758</v>
      </c>
      <c r="G200" s="29"/>
      <c r="H200" s="29"/>
      <c r="I200" s="29"/>
      <c r="J200" s="29"/>
      <c r="K200" s="29"/>
      <c r="L200" s="30"/>
      <c r="M200" s="149"/>
      <c r="N200" s="150"/>
      <c r="O200" s="50"/>
      <c r="P200" s="50"/>
      <c r="Q200" s="50"/>
      <c r="R200" s="50"/>
      <c r="S200" s="50"/>
      <c r="T200" s="51"/>
      <c r="U200" s="29"/>
      <c r="V200" s="29"/>
      <c r="W200" s="29"/>
      <c r="X200" s="29"/>
      <c r="Y200" s="29"/>
      <c r="Z200" s="29"/>
      <c r="AA200" s="29"/>
      <c r="AB200" s="29"/>
      <c r="AC200" s="29"/>
      <c r="AD200" s="29"/>
      <c r="AE200" s="29"/>
      <c r="AT200" s="17" t="s">
        <v>142</v>
      </c>
      <c r="AU200" s="17" t="s">
        <v>83</v>
      </c>
    </row>
    <row r="201" spans="1:65" s="2" customFormat="1" ht="16.5" customHeight="1">
      <c r="A201" s="29"/>
      <c r="B201" s="134"/>
      <c r="C201" s="135" t="s">
        <v>562</v>
      </c>
      <c r="D201" s="135" t="s">
        <v>135</v>
      </c>
      <c r="E201" s="136" t="s">
        <v>760</v>
      </c>
      <c r="F201" s="137" t="s">
        <v>761</v>
      </c>
      <c r="G201" s="138" t="s">
        <v>489</v>
      </c>
      <c r="H201" s="139">
        <v>10</v>
      </c>
      <c r="I201" s="231"/>
      <c r="J201" s="140">
        <f>ROUND(I201*H201,2)</f>
        <v>0</v>
      </c>
      <c r="K201" s="137" t="s">
        <v>3</v>
      </c>
      <c r="L201" s="30"/>
      <c r="M201" s="141" t="s">
        <v>3</v>
      </c>
      <c r="N201" s="142" t="s">
        <v>44</v>
      </c>
      <c r="O201" s="143">
        <v>0</v>
      </c>
      <c r="P201" s="143">
        <f>O201*H201</f>
        <v>0</v>
      </c>
      <c r="Q201" s="143">
        <v>0</v>
      </c>
      <c r="R201" s="143">
        <f>Q201*H201</f>
        <v>0</v>
      </c>
      <c r="S201" s="143">
        <v>0</v>
      </c>
      <c r="T201" s="144">
        <f>S201*H201</f>
        <v>0</v>
      </c>
      <c r="U201" s="29"/>
      <c r="V201" s="29"/>
      <c r="W201" s="29"/>
      <c r="X201" s="29"/>
      <c r="Y201" s="29"/>
      <c r="Z201" s="29"/>
      <c r="AA201" s="29"/>
      <c r="AB201" s="29"/>
      <c r="AC201" s="29"/>
      <c r="AD201" s="29"/>
      <c r="AE201" s="29"/>
      <c r="AR201" s="145" t="s">
        <v>163</v>
      </c>
      <c r="AT201" s="145" t="s">
        <v>135</v>
      </c>
      <c r="AU201" s="145" t="s">
        <v>83</v>
      </c>
      <c r="AY201" s="17" t="s">
        <v>132</v>
      </c>
      <c r="BE201" s="146">
        <f>IF(N201="základní",J201,0)</f>
        <v>0</v>
      </c>
      <c r="BF201" s="146">
        <f>IF(N201="snížená",J201,0)</f>
        <v>0</v>
      </c>
      <c r="BG201" s="146">
        <f>IF(N201="zákl. přenesená",J201,0)</f>
        <v>0</v>
      </c>
      <c r="BH201" s="146">
        <f>IF(N201="sníž. přenesená",J201,0)</f>
        <v>0</v>
      </c>
      <c r="BI201" s="146">
        <f>IF(N201="nulová",J201,0)</f>
        <v>0</v>
      </c>
      <c r="BJ201" s="17" t="s">
        <v>81</v>
      </c>
      <c r="BK201" s="146">
        <f>ROUND(I201*H201,2)</f>
        <v>0</v>
      </c>
      <c r="BL201" s="17" t="s">
        <v>163</v>
      </c>
      <c r="BM201" s="145" t="s">
        <v>762</v>
      </c>
    </row>
    <row r="202" spans="1:65" s="2" customFormat="1" ht="11.25">
      <c r="A202" s="29"/>
      <c r="B202" s="30"/>
      <c r="C202" s="29"/>
      <c r="D202" s="147" t="s">
        <v>142</v>
      </c>
      <c r="E202" s="29"/>
      <c r="F202" s="148" t="s">
        <v>761</v>
      </c>
      <c r="G202" s="29"/>
      <c r="H202" s="29"/>
      <c r="I202" s="29"/>
      <c r="J202" s="29"/>
      <c r="K202" s="29"/>
      <c r="L202" s="30"/>
      <c r="M202" s="149"/>
      <c r="N202" s="150"/>
      <c r="O202" s="50"/>
      <c r="P202" s="50"/>
      <c r="Q202" s="50"/>
      <c r="R202" s="50"/>
      <c r="S202" s="50"/>
      <c r="T202" s="51"/>
      <c r="U202" s="29"/>
      <c r="V202" s="29"/>
      <c r="W202" s="29"/>
      <c r="X202" s="29"/>
      <c r="Y202" s="29"/>
      <c r="Z202" s="29"/>
      <c r="AA202" s="29"/>
      <c r="AB202" s="29"/>
      <c r="AC202" s="29"/>
      <c r="AD202" s="29"/>
      <c r="AE202" s="29"/>
      <c r="AT202" s="17" t="s">
        <v>142</v>
      </c>
      <c r="AU202" s="17" t="s">
        <v>83</v>
      </c>
    </row>
    <row r="203" spans="1:65" s="2" customFormat="1" ht="16.5" customHeight="1">
      <c r="A203" s="29"/>
      <c r="B203" s="134"/>
      <c r="C203" s="135" t="s">
        <v>763</v>
      </c>
      <c r="D203" s="135" t="s">
        <v>135</v>
      </c>
      <c r="E203" s="136" t="s">
        <v>764</v>
      </c>
      <c r="F203" s="137" t="s">
        <v>632</v>
      </c>
      <c r="G203" s="138" t="s">
        <v>455</v>
      </c>
      <c r="H203" s="139">
        <v>150</v>
      </c>
      <c r="I203" s="231"/>
      <c r="J203" s="140">
        <f>ROUND(I203*H203,2)</f>
        <v>0</v>
      </c>
      <c r="K203" s="137" t="s">
        <v>3</v>
      </c>
      <c r="L203" s="30"/>
      <c r="M203" s="141" t="s">
        <v>3</v>
      </c>
      <c r="N203" s="142" t="s">
        <v>44</v>
      </c>
      <c r="O203" s="143">
        <v>0</v>
      </c>
      <c r="P203" s="143">
        <f>O203*H203</f>
        <v>0</v>
      </c>
      <c r="Q203" s="143">
        <v>0</v>
      </c>
      <c r="R203" s="143">
        <f>Q203*H203</f>
        <v>0</v>
      </c>
      <c r="S203" s="143">
        <v>0</v>
      </c>
      <c r="T203" s="144">
        <f>S203*H203</f>
        <v>0</v>
      </c>
      <c r="U203" s="29"/>
      <c r="V203" s="29"/>
      <c r="W203" s="29"/>
      <c r="X203" s="29"/>
      <c r="Y203" s="29"/>
      <c r="Z203" s="29"/>
      <c r="AA203" s="29"/>
      <c r="AB203" s="29"/>
      <c r="AC203" s="29"/>
      <c r="AD203" s="29"/>
      <c r="AE203" s="29"/>
      <c r="AR203" s="145" t="s">
        <v>163</v>
      </c>
      <c r="AT203" s="145" t="s">
        <v>135</v>
      </c>
      <c r="AU203" s="145" t="s">
        <v>83</v>
      </c>
      <c r="AY203" s="17" t="s">
        <v>132</v>
      </c>
      <c r="BE203" s="146">
        <f>IF(N203="základní",J203,0)</f>
        <v>0</v>
      </c>
      <c r="BF203" s="146">
        <f>IF(N203="snížená",J203,0)</f>
        <v>0</v>
      </c>
      <c r="BG203" s="146">
        <f>IF(N203="zákl. přenesená",J203,0)</f>
        <v>0</v>
      </c>
      <c r="BH203" s="146">
        <f>IF(N203="sníž. přenesená",J203,0)</f>
        <v>0</v>
      </c>
      <c r="BI203" s="146">
        <f>IF(N203="nulová",J203,0)</f>
        <v>0</v>
      </c>
      <c r="BJ203" s="17" t="s">
        <v>81</v>
      </c>
      <c r="BK203" s="146">
        <f>ROUND(I203*H203,2)</f>
        <v>0</v>
      </c>
      <c r="BL203" s="17" t="s">
        <v>163</v>
      </c>
      <c r="BM203" s="145" t="s">
        <v>765</v>
      </c>
    </row>
    <row r="204" spans="1:65" s="2" customFormat="1" ht="11.25">
      <c r="A204" s="29"/>
      <c r="B204" s="30"/>
      <c r="C204" s="29"/>
      <c r="D204" s="147" t="s">
        <v>142</v>
      </c>
      <c r="E204" s="29"/>
      <c r="F204" s="148" t="s">
        <v>632</v>
      </c>
      <c r="G204" s="29"/>
      <c r="H204" s="29"/>
      <c r="I204" s="29"/>
      <c r="J204" s="29"/>
      <c r="K204" s="29"/>
      <c r="L204" s="30"/>
      <c r="M204" s="149"/>
      <c r="N204" s="150"/>
      <c r="O204" s="50"/>
      <c r="P204" s="50"/>
      <c r="Q204" s="50"/>
      <c r="R204" s="50"/>
      <c r="S204" s="50"/>
      <c r="T204" s="51"/>
      <c r="U204" s="29"/>
      <c r="V204" s="29"/>
      <c r="W204" s="29"/>
      <c r="X204" s="29"/>
      <c r="Y204" s="29"/>
      <c r="Z204" s="29"/>
      <c r="AA204" s="29"/>
      <c r="AB204" s="29"/>
      <c r="AC204" s="29"/>
      <c r="AD204" s="29"/>
      <c r="AE204" s="29"/>
      <c r="AT204" s="17" t="s">
        <v>142</v>
      </c>
      <c r="AU204" s="17" t="s">
        <v>83</v>
      </c>
    </row>
    <row r="205" spans="1:65" s="2" customFormat="1" ht="16.5" customHeight="1">
      <c r="A205" s="29"/>
      <c r="B205" s="134"/>
      <c r="C205" s="135" t="s">
        <v>566</v>
      </c>
      <c r="D205" s="135" t="s">
        <v>135</v>
      </c>
      <c r="E205" s="136" t="s">
        <v>766</v>
      </c>
      <c r="F205" s="137" t="s">
        <v>635</v>
      </c>
      <c r="G205" s="138" t="s">
        <v>138</v>
      </c>
      <c r="H205" s="139">
        <v>1</v>
      </c>
      <c r="I205" s="231"/>
      <c r="J205" s="140">
        <f>ROUND(I205*H205,2)</f>
        <v>0</v>
      </c>
      <c r="K205" s="137" t="s">
        <v>3</v>
      </c>
      <c r="L205" s="30"/>
      <c r="M205" s="141" t="s">
        <v>3</v>
      </c>
      <c r="N205" s="142" t="s">
        <v>44</v>
      </c>
      <c r="O205" s="143">
        <v>0</v>
      </c>
      <c r="P205" s="143">
        <f>O205*H205</f>
        <v>0</v>
      </c>
      <c r="Q205" s="143">
        <v>0</v>
      </c>
      <c r="R205" s="143">
        <f>Q205*H205</f>
        <v>0</v>
      </c>
      <c r="S205" s="143">
        <v>0</v>
      </c>
      <c r="T205" s="144">
        <f>S205*H205</f>
        <v>0</v>
      </c>
      <c r="U205" s="29"/>
      <c r="V205" s="29"/>
      <c r="W205" s="29"/>
      <c r="X205" s="29"/>
      <c r="Y205" s="29"/>
      <c r="Z205" s="29"/>
      <c r="AA205" s="29"/>
      <c r="AB205" s="29"/>
      <c r="AC205" s="29"/>
      <c r="AD205" s="29"/>
      <c r="AE205" s="29"/>
      <c r="AR205" s="145" t="s">
        <v>163</v>
      </c>
      <c r="AT205" s="145" t="s">
        <v>135</v>
      </c>
      <c r="AU205" s="145" t="s">
        <v>83</v>
      </c>
      <c r="AY205" s="17" t="s">
        <v>132</v>
      </c>
      <c r="BE205" s="146">
        <f>IF(N205="základní",J205,0)</f>
        <v>0</v>
      </c>
      <c r="BF205" s="146">
        <f>IF(N205="snížená",J205,0)</f>
        <v>0</v>
      </c>
      <c r="BG205" s="146">
        <f>IF(N205="zákl. přenesená",J205,0)</f>
        <v>0</v>
      </c>
      <c r="BH205" s="146">
        <f>IF(N205="sníž. přenesená",J205,0)</f>
        <v>0</v>
      </c>
      <c r="BI205" s="146">
        <f>IF(N205="nulová",J205,0)</f>
        <v>0</v>
      </c>
      <c r="BJ205" s="17" t="s">
        <v>81</v>
      </c>
      <c r="BK205" s="146">
        <f>ROUND(I205*H205,2)</f>
        <v>0</v>
      </c>
      <c r="BL205" s="17" t="s">
        <v>163</v>
      </c>
      <c r="BM205" s="145" t="s">
        <v>767</v>
      </c>
    </row>
    <row r="206" spans="1:65" s="2" customFormat="1" ht="11.25">
      <c r="A206" s="29"/>
      <c r="B206" s="30"/>
      <c r="C206" s="29"/>
      <c r="D206" s="147" t="s">
        <v>142</v>
      </c>
      <c r="E206" s="29"/>
      <c r="F206" s="148" t="s">
        <v>635</v>
      </c>
      <c r="G206" s="29"/>
      <c r="H206" s="29"/>
      <c r="I206" s="29"/>
      <c r="J206" s="29"/>
      <c r="K206" s="29"/>
      <c r="L206" s="30"/>
      <c r="M206" s="149"/>
      <c r="N206" s="150"/>
      <c r="O206" s="50"/>
      <c r="P206" s="50"/>
      <c r="Q206" s="50"/>
      <c r="R206" s="50"/>
      <c r="S206" s="50"/>
      <c r="T206" s="51"/>
      <c r="U206" s="29"/>
      <c r="V206" s="29"/>
      <c r="W206" s="29"/>
      <c r="X206" s="29"/>
      <c r="Y206" s="29"/>
      <c r="Z206" s="29"/>
      <c r="AA206" s="29"/>
      <c r="AB206" s="29"/>
      <c r="AC206" s="29"/>
      <c r="AD206" s="29"/>
      <c r="AE206" s="29"/>
      <c r="AT206" s="17" t="s">
        <v>142</v>
      </c>
      <c r="AU206" s="17" t="s">
        <v>83</v>
      </c>
    </row>
    <row r="207" spans="1:65" s="2" customFormat="1" ht="16.5" customHeight="1">
      <c r="A207" s="29"/>
      <c r="B207" s="134"/>
      <c r="C207" s="168" t="s">
        <v>768</v>
      </c>
      <c r="D207" s="168" t="s">
        <v>220</v>
      </c>
      <c r="E207" s="169" t="s">
        <v>769</v>
      </c>
      <c r="F207" s="170" t="s">
        <v>638</v>
      </c>
      <c r="G207" s="171" t="s">
        <v>229</v>
      </c>
      <c r="H207" s="172">
        <v>1</v>
      </c>
      <c r="I207" s="232"/>
      <c r="J207" s="173">
        <f>ROUND(I207*H207,2)</f>
        <v>0</v>
      </c>
      <c r="K207" s="170" t="s">
        <v>3</v>
      </c>
      <c r="L207" s="174"/>
      <c r="M207" s="175" t="s">
        <v>3</v>
      </c>
      <c r="N207" s="176" t="s">
        <v>44</v>
      </c>
      <c r="O207" s="143">
        <v>0</v>
      </c>
      <c r="P207" s="143">
        <f>O207*H207</f>
        <v>0</v>
      </c>
      <c r="Q207" s="143">
        <v>0</v>
      </c>
      <c r="R207" s="143">
        <f>Q207*H207</f>
        <v>0</v>
      </c>
      <c r="S207" s="143">
        <v>0</v>
      </c>
      <c r="T207" s="144">
        <f>S207*H207</f>
        <v>0</v>
      </c>
      <c r="U207" s="29"/>
      <c r="V207" s="29"/>
      <c r="W207" s="29"/>
      <c r="X207" s="29"/>
      <c r="Y207" s="29"/>
      <c r="Z207" s="29"/>
      <c r="AA207" s="29"/>
      <c r="AB207" s="29"/>
      <c r="AC207" s="29"/>
      <c r="AD207" s="29"/>
      <c r="AE207" s="29"/>
      <c r="AR207" s="145" t="s">
        <v>223</v>
      </c>
      <c r="AT207" s="145" t="s">
        <v>220</v>
      </c>
      <c r="AU207" s="145" t="s">
        <v>83</v>
      </c>
      <c r="AY207" s="17" t="s">
        <v>132</v>
      </c>
      <c r="BE207" s="146">
        <f>IF(N207="základní",J207,0)</f>
        <v>0</v>
      </c>
      <c r="BF207" s="146">
        <f>IF(N207="snížená",J207,0)</f>
        <v>0</v>
      </c>
      <c r="BG207" s="146">
        <f>IF(N207="zákl. přenesená",J207,0)</f>
        <v>0</v>
      </c>
      <c r="BH207" s="146">
        <f>IF(N207="sníž. přenesená",J207,0)</f>
        <v>0</v>
      </c>
      <c r="BI207" s="146">
        <f>IF(N207="nulová",J207,0)</f>
        <v>0</v>
      </c>
      <c r="BJ207" s="17" t="s">
        <v>81</v>
      </c>
      <c r="BK207" s="146">
        <f>ROUND(I207*H207,2)</f>
        <v>0</v>
      </c>
      <c r="BL207" s="17" t="s">
        <v>163</v>
      </c>
      <c r="BM207" s="145" t="s">
        <v>770</v>
      </c>
    </row>
    <row r="208" spans="1:65" s="2" customFormat="1" ht="11.25">
      <c r="A208" s="29"/>
      <c r="B208" s="30"/>
      <c r="C208" s="29"/>
      <c r="D208" s="147" t="s">
        <v>142</v>
      </c>
      <c r="E208" s="29"/>
      <c r="F208" s="148" t="s">
        <v>638</v>
      </c>
      <c r="G208" s="29"/>
      <c r="H208" s="29"/>
      <c r="I208" s="29"/>
      <c r="J208" s="29"/>
      <c r="K208" s="29"/>
      <c r="L208" s="30"/>
      <c r="M208" s="149"/>
      <c r="N208" s="150"/>
      <c r="O208" s="50"/>
      <c r="P208" s="50"/>
      <c r="Q208" s="50"/>
      <c r="R208" s="50"/>
      <c r="S208" s="50"/>
      <c r="T208" s="51"/>
      <c r="U208" s="29"/>
      <c r="V208" s="29"/>
      <c r="W208" s="29"/>
      <c r="X208" s="29"/>
      <c r="Y208" s="29"/>
      <c r="Z208" s="29"/>
      <c r="AA208" s="29"/>
      <c r="AB208" s="29"/>
      <c r="AC208" s="29"/>
      <c r="AD208" s="29"/>
      <c r="AE208" s="29"/>
      <c r="AT208" s="17" t="s">
        <v>142</v>
      </c>
      <c r="AU208" s="17" t="s">
        <v>83</v>
      </c>
    </row>
    <row r="209" spans="1:65" s="2" customFormat="1" ht="16.5" customHeight="1">
      <c r="A209" s="29"/>
      <c r="B209" s="134"/>
      <c r="C209" s="168" t="s">
        <v>570</v>
      </c>
      <c r="D209" s="168" t="s">
        <v>220</v>
      </c>
      <c r="E209" s="169" t="s">
        <v>771</v>
      </c>
      <c r="F209" s="170" t="s">
        <v>641</v>
      </c>
      <c r="G209" s="171" t="s">
        <v>169</v>
      </c>
      <c r="H209" s="172">
        <f>(J207+J205+J203+J201+J199+J197+J195+J193+J191+J189+J187+J185+J183+J181+J179+J177+J175+J173+J171+J169+J167+J165+J163+J161+J159+J157+J155+J153+J151+J149+J147)/100</f>
        <v>0</v>
      </c>
      <c r="I209" s="232"/>
      <c r="J209" s="173">
        <f>ROUND(I209*H209,2)</f>
        <v>0</v>
      </c>
      <c r="K209" s="170"/>
      <c r="L209" s="174"/>
      <c r="M209" s="175" t="s">
        <v>3</v>
      </c>
      <c r="N209" s="176" t="s">
        <v>44</v>
      </c>
      <c r="O209" s="143">
        <v>0</v>
      </c>
      <c r="P209" s="143">
        <f>O209*H209</f>
        <v>0</v>
      </c>
      <c r="Q209" s="143">
        <v>0</v>
      </c>
      <c r="R209" s="143">
        <f>Q209*H209</f>
        <v>0</v>
      </c>
      <c r="S209" s="143">
        <v>0</v>
      </c>
      <c r="T209" s="144">
        <f>S209*H209</f>
        <v>0</v>
      </c>
      <c r="U209" s="29"/>
      <c r="V209" s="29"/>
      <c r="W209" s="29"/>
      <c r="X209" s="29"/>
      <c r="Y209" s="29"/>
      <c r="Z209" s="29"/>
      <c r="AA209" s="29"/>
      <c r="AB209" s="29"/>
      <c r="AC209" s="29"/>
      <c r="AD209" s="29"/>
      <c r="AE209" s="29"/>
      <c r="AR209" s="145" t="s">
        <v>223</v>
      </c>
      <c r="AT209" s="145" t="s">
        <v>220</v>
      </c>
      <c r="AU209" s="145" t="s">
        <v>83</v>
      </c>
      <c r="AY209" s="17" t="s">
        <v>132</v>
      </c>
      <c r="BE209" s="146">
        <f>IF(N209="základní",J209,0)</f>
        <v>0</v>
      </c>
      <c r="BF209" s="146">
        <f>IF(N209="snížená",J209,0)</f>
        <v>0</v>
      </c>
      <c r="BG209" s="146">
        <f>IF(N209="zákl. přenesená",J209,0)</f>
        <v>0</v>
      </c>
      <c r="BH209" s="146">
        <f>IF(N209="sníž. přenesená",J209,0)</f>
        <v>0</v>
      </c>
      <c r="BI209" s="146">
        <f>IF(N209="nulová",J209,0)</f>
        <v>0</v>
      </c>
      <c r="BJ209" s="17" t="s">
        <v>81</v>
      </c>
      <c r="BK209" s="146">
        <f>ROUND(I209*H209,2)</f>
        <v>0</v>
      </c>
      <c r="BL209" s="17" t="s">
        <v>163</v>
      </c>
      <c r="BM209" s="145" t="s">
        <v>772</v>
      </c>
    </row>
    <row r="210" spans="1:65" s="2" customFormat="1" ht="11.25">
      <c r="A210" s="29"/>
      <c r="B210" s="30"/>
      <c r="C210" s="29"/>
      <c r="D210" s="147" t="s">
        <v>142</v>
      </c>
      <c r="E210" s="29"/>
      <c r="F210" s="148" t="s">
        <v>641</v>
      </c>
      <c r="G210" s="29"/>
      <c r="H210" s="29"/>
      <c r="I210" s="29"/>
      <c r="J210" s="29"/>
      <c r="K210" s="29"/>
      <c r="L210" s="30"/>
      <c r="M210" s="149"/>
      <c r="N210" s="150"/>
      <c r="O210" s="50"/>
      <c r="P210" s="50"/>
      <c r="Q210" s="50"/>
      <c r="R210" s="50"/>
      <c r="S210" s="50"/>
      <c r="T210" s="51"/>
      <c r="U210" s="29"/>
      <c r="V210" s="29"/>
      <c r="W210" s="29"/>
      <c r="X210" s="29"/>
      <c r="Y210" s="29"/>
      <c r="Z210" s="29"/>
      <c r="AA210" s="29"/>
      <c r="AB210" s="29"/>
      <c r="AC210" s="29"/>
      <c r="AD210" s="29"/>
      <c r="AE210" s="29"/>
      <c r="AT210" s="17" t="s">
        <v>142</v>
      </c>
      <c r="AU210" s="17" t="s">
        <v>83</v>
      </c>
    </row>
    <row r="211" spans="1:65" s="12" customFormat="1" ht="22.9" customHeight="1">
      <c r="B211" s="122"/>
      <c r="D211" s="123" t="s">
        <v>72</v>
      </c>
      <c r="E211" s="132" t="s">
        <v>773</v>
      </c>
      <c r="F211" s="132" t="s">
        <v>774</v>
      </c>
      <c r="J211" s="133">
        <f>BK211</f>
        <v>0</v>
      </c>
      <c r="L211" s="122"/>
      <c r="M211" s="126"/>
      <c r="N211" s="127"/>
      <c r="O211" s="127"/>
      <c r="P211" s="128">
        <f>SUM(P212:P225)</f>
        <v>0</v>
      </c>
      <c r="Q211" s="127"/>
      <c r="R211" s="128">
        <f>SUM(R212:R225)</f>
        <v>0</v>
      </c>
      <c r="S211" s="127"/>
      <c r="T211" s="129">
        <f>SUM(T212:T225)</f>
        <v>0</v>
      </c>
      <c r="AR211" s="123" t="s">
        <v>83</v>
      </c>
      <c r="AT211" s="130" t="s">
        <v>72</v>
      </c>
      <c r="AU211" s="130" t="s">
        <v>81</v>
      </c>
      <c r="AY211" s="123" t="s">
        <v>132</v>
      </c>
      <c r="BK211" s="131">
        <f>SUM(BK212:BK225)</f>
        <v>0</v>
      </c>
    </row>
    <row r="212" spans="1:65" s="2" customFormat="1" ht="33" customHeight="1">
      <c r="A212" s="29"/>
      <c r="B212" s="134"/>
      <c r="C212" s="135" t="s">
        <v>775</v>
      </c>
      <c r="D212" s="135" t="s">
        <v>135</v>
      </c>
      <c r="E212" s="136" t="s">
        <v>776</v>
      </c>
      <c r="F212" s="137" t="s">
        <v>777</v>
      </c>
      <c r="G212" s="138" t="s">
        <v>489</v>
      </c>
      <c r="H212" s="139">
        <v>1</v>
      </c>
      <c r="I212" s="231"/>
      <c r="J212" s="140">
        <f>ROUND(I212*H212,2)</f>
        <v>0</v>
      </c>
      <c r="K212" s="137" t="s">
        <v>3</v>
      </c>
      <c r="L212" s="30"/>
      <c r="M212" s="141" t="s">
        <v>3</v>
      </c>
      <c r="N212" s="142" t="s">
        <v>44</v>
      </c>
      <c r="O212" s="143">
        <v>0</v>
      </c>
      <c r="P212" s="143">
        <f>O212*H212</f>
        <v>0</v>
      </c>
      <c r="Q212" s="143">
        <v>0</v>
      </c>
      <c r="R212" s="143">
        <f>Q212*H212</f>
        <v>0</v>
      </c>
      <c r="S212" s="143">
        <v>0</v>
      </c>
      <c r="T212" s="144">
        <f>S212*H212</f>
        <v>0</v>
      </c>
      <c r="U212" s="29"/>
      <c r="V212" s="29"/>
      <c r="W212" s="29"/>
      <c r="X212" s="29"/>
      <c r="Y212" s="29"/>
      <c r="Z212" s="29"/>
      <c r="AA212" s="29"/>
      <c r="AB212" s="29"/>
      <c r="AC212" s="29"/>
      <c r="AD212" s="29"/>
      <c r="AE212" s="29"/>
      <c r="AR212" s="145" t="s">
        <v>163</v>
      </c>
      <c r="AT212" s="145" t="s">
        <v>135</v>
      </c>
      <c r="AU212" s="145" t="s">
        <v>83</v>
      </c>
      <c r="AY212" s="17" t="s">
        <v>132</v>
      </c>
      <c r="BE212" s="146">
        <f>IF(N212="základní",J212,0)</f>
        <v>0</v>
      </c>
      <c r="BF212" s="146">
        <f>IF(N212="snížená",J212,0)</f>
        <v>0</v>
      </c>
      <c r="BG212" s="146">
        <f>IF(N212="zákl. přenesená",J212,0)</f>
        <v>0</v>
      </c>
      <c r="BH212" s="146">
        <f>IF(N212="sníž. přenesená",J212,0)</f>
        <v>0</v>
      </c>
      <c r="BI212" s="146">
        <f>IF(N212="nulová",J212,0)</f>
        <v>0</v>
      </c>
      <c r="BJ212" s="17" t="s">
        <v>81</v>
      </c>
      <c r="BK212" s="146">
        <f>ROUND(I212*H212,2)</f>
        <v>0</v>
      </c>
      <c r="BL212" s="17" t="s">
        <v>163</v>
      </c>
      <c r="BM212" s="145" t="s">
        <v>83</v>
      </c>
    </row>
    <row r="213" spans="1:65" s="2" customFormat="1" ht="19.5">
      <c r="A213" s="29"/>
      <c r="B213" s="30"/>
      <c r="C213" s="29"/>
      <c r="D213" s="147" t="s">
        <v>142</v>
      </c>
      <c r="E213" s="29"/>
      <c r="F213" s="148" t="s">
        <v>777</v>
      </c>
      <c r="G213" s="29"/>
      <c r="H213" s="29"/>
      <c r="I213" s="29"/>
      <c r="J213" s="29"/>
      <c r="K213" s="29"/>
      <c r="L213" s="30"/>
      <c r="M213" s="149"/>
      <c r="N213" s="150"/>
      <c r="O213" s="50"/>
      <c r="P213" s="50"/>
      <c r="Q213" s="50"/>
      <c r="R213" s="50"/>
      <c r="S213" s="50"/>
      <c r="T213" s="51"/>
      <c r="U213" s="29"/>
      <c r="V213" s="29"/>
      <c r="W213" s="29"/>
      <c r="X213" s="29"/>
      <c r="Y213" s="29"/>
      <c r="Z213" s="29"/>
      <c r="AA213" s="29"/>
      <c r="AB213" s="29"/>
      <c r="AC213" s="29"/>
      <c r="AD213" s="29"/>
      <c r="AE213" s="29"/>
      <c r="AT213" s="17" t="s">
        <v>142</v>
      </c>
      <c r="AU213" s="17" t="s">
        <v>83</v>
      </c>
    </row>
    <row r="214" spans="1:65" s="2" customFormat="1" ht="33" customHeight="1">
      <c r="A214" s="29"/>
      <c r="B214" s="134"/>
      <c r="C214" s="135" t="s">
        <v>778</v>
      </c>
      <c r="D214" s="135" t="s">
        <v>135</v>
      </c>
      <c r="E214" s="136" t="s">
        <v>779</v>
      </c>
      <c r="F214" s="137" t="s">
        <v>780</v>
      </c>
      <c r="G214" s="138" t="s">
        <v>489</v>
      </c>
      <c r="H214" s="139">
        <v>1</v>
      </c>
      <c r="I214" s="231"/>
      <c r="J214" s="140">
        <f>ROUND(I214*H214,2)</f>
        <v>0</v>
      </c>
      <c r="K214" s="137" t="s">
        <v>3</v>
      </c>
      <c r="L214" s="30"/>
      <c r="M214" s="141" t="s">
        <v>3</v>
      </c>
      <c r="N214" s="142" t="s">
        <v>44</v>
      </c>
      <c r="O214" s="143">
        <v>0</v>
      </c>
      <c r="P214" s="143">
        <f>O214*H214</f>
        <v>0</v>
      </c>
      <c r="Q214" s="143">
        <v>0</v>
      </c>
      <c r="R214" s="143">
        <f>Q214*H214</f>
        <v>0</v>
      </c>
      <c r="S214" s="143">
        <v>0</v>
      </c>
      <c r="T214" s="144">
        <f>S214*H214</f>
        <v>0</v>
      </c>
      <c r="U214" s="29"/>
      <c r="V214" s="29"/>
      <c r="W214" s="29"/>
      <c r="X214" s="29"/>
      <c r="Y214" s="29"/>
      <c r="Z214" s="29"/>
      <c r="AA214" s="29"/>
      <c r="AB214" s="29"/>
      <c r="AC214" s="29"/>
      <c r="AD214" s="29"/>
      <c r="AE214" s="29"/>
      <c r="AR214" s="145" t="s">
        <v>163</v>
      </c>
      <c r="AT214" s="145" t="s">
        <v>135</v>
      </c>
      <c r="AU214" s="145" t="s">
        <v>83</v>
      </c>
      <c r="AY214" s="17" t="s">
        <v>132</v>
      </c>
      <c r="BE214" s="146">
        <f>IF(N214="základní",J214,0)</f>
        <v>0</v>
      </c>
      <c r="BF214" s="146">
        <f>IF(N214="snížená",J214,0)</f>
        <v>0</v>
      </c>
      <c r="BG214" s="146">
        <f>IF(N214="zákl. přenesená",J214,0)</f>
        <v>0</v>
      </c>
      <c r="BH214" s="146">
        <f>IF(N214="sníž. přenesená",J214,0)</f>
        <v>0</v>
      </c>
      <c r="BI214" s="146">
        <f>IF(N214="nulová",J214,0)</f>
        <v>0</v>
      </c>
      <c r="BJ214" s="17" t="s">
        <v>81</v>
      </c>
      <c r="BK214" s="146">
        <f>ROUND(I214*H214,2)</f>
        <v>0</v>
      </c>
      <c r="BL214" s="17" t="s">
        <v>163</v>
      </c>
      <c r="BM214" s="145" t="s">
        <v>140</v>
      </c>
    </row>
    <row r="215" spans="1:65" s="2" customFormat="1" ht="19.5">
      <c r="A215" s="29"/>
      <c r="B215" s="30"/>
      <c r="C215" s="29"/>
      <c r="D215" s="147" t="s">
        <v>142</v>
      </c>
      <c r="E215" s="29"/>
      <c r="F215" s="148" t="s">
        <v>780</v>
      </c>
      <c r="G215" s="29"/>
      <c r="H215" s="29"/>
      <c r="I215" s="29"/>
      <c r="J215" s="29"/>
      <c r="K215" s="29"/>
      <c r="L215" s="30"/>
      <c r="M215" s="149"/>
      <c r="N215" s="150"/>
      <c r="O215" s="50"/>
      <c r="P215" s="50"/>
      <c r="Q215" s="50"/>
      <c r="R215" s="50"/>
      <c r="S215" s="50"/>
      <c r="T215" s="51"/>
      <c r="U215" s="29"/>
      <c r="V215" s="29"/>
      <c r="W215" s="29"/>
      <c r="X215" s="29"/>
      <c r="Y215" s="29"/>
      <c r="Z215" s="29"/>
      <c r="AA215" s="29"/>
      <c r="AB215" s="29"/>
      <c r="AC215" s="29"/>
      <c r="AD215" s="29"/>
      <c r="AE215" s="29"/>
      <c r="AT215" s="17" t="s">
        <v>142</v>
      </c>
      <c r="AU215" s="17" t="s">
        <v>83</v>
      </c>
    </row>
    <row r="216" spans="1:65" s="2" customFormat="1" ht="33" customHeight="1">
      <c r="A216" s="29"/>
      <c r="B216" s="134"/>
      <c r="C216" s="135" t="s">
        <v>781</v>
      </c>
      <c r="D216" s="135" t="s">
        <v>135</v>
      </c>
      <c r="E216" s="136" t="s">
        <v>782</v>
      </c>
      <c r="F216" s="137" t="s">
        <v>783</v>
      </c>
      <c r="G216" s="138" t="s">
        <v>489</v>
      </c>
      <c r="H216" s="139">
        <v>1</v>
      </c>
      <c r="I216" s="231"/>
      <c r="J216" s="140">
        <f>ROUND(I216*H216,2)</f>
        <v>0</v>
      </c>
      <c r="K216" s="137" t="s">
        <v>3</v>
      </c>
      <c r="L216" s="30"/>
      <c r="M216" s="141" t="s">
        <v>3</v>
      </c>
      <c r="N216" s="142" t="s">
        <v>44</v>
      </c>
      <c r="O216" s="143">
        <v>0</v>
      </c>
      <c r="P216" s="143">
        <f>O216*H216</f>
        <v>0</v>
      </c>
      <c r="Q216" s="143">
        <v>0</v>
      </c>
      <c r="R216" s="143">
        <f>Q216*H216</f>
        <v>0</v>
      </c>
      <c r="S216" s="143">
        <v>0</v>
      </c>
      <c r="T216" s="144">
        <f>S216*H216</f>
        <v>0</v>
      </c>
      <c r="U216" s="29"/>
      <c r="V216" s="29"/>
      <c r="W216" s="29"/>
      <c r="X216" s="29"/>
      <c r="Y216" s="29"/>
      <c r="Z216" s="29"/>
      <c r="AA216" s="29"/>
      <c r="AB216" s="29"/>
      <c r="AC216" s="29"/>
      <c r="AD216" s="29"/>
      <c r="AE216" s="29"/>
      <c r="AR216" s="145" t="s">
        <v>163</v>
      </c>
      <c r="AT216" s="145" t="s">
        <v>135</v>
      </c>
      <c r="AU216" s="145" t="s">
        <v>83</v>
      </c>
      <c r="AY216" s="17" t="s">
        <v>132</v>
      </c>
      <c r="BE216" s="146">
        <f>IF(N216="základní",J216,0)</f>
        <v>0</v>
      </c>
      <c r="BF216" s="146">
        <f>IF(N216="snížená",J216,0)</f>
        <v>0</v>
      </c>
      <c r="BG216" s="146">
        <f>IF(N216="zákl. přenesená",J216,0)</f>
        <v>0</v>
      </c>
      <c r="BH216" s="146">
        <f>IF(N216="sníž. přenesená",J216,0)</f>
        <v>0</v>
      </c>
      <c r="BI216" s="146">
        <f>IF(N216="nulová",J216,0)</f>
        <v>0</v>
      </c>
      <c r="BJ216" s="17" t="s">
        <v>81</v>
      </c>
      <c r="BK216" s="146">
        <f>ROUND(I216*H216,2)</f>
        <v>0</v>
      </c>
      <c r="BL216" s="17" t="s">
        <v>163</v>
      </c>
      <c r="BM216" s="145" t="s">
        <v>189</v>
      </c>
    </row>
    <row r="217" spans="1:65" s="2" customFormat="1" ht="19.5">
      <c r="A217" s="29"/>
      <c r="B217" s="30"/>
      <c r="C217" s="29"/>
      <c r="D217" s="147" t="s">
        <v>142</v>
      </c>
      <c r="E217" s="29"/>
      <c r="F217" s="148" t="s">
        <v>783</v>
      </c>
      <c r="G217" s="29"/>
      <c r="H217" s="29"/>
      <c r="I217" s="29"/>
      <c r="J217" s="29"/>
      <c r="K217" s="29"/>
      <c r="L217" s="30"/>
      <c r="M217" s="149"/>
      <c r="N217" s="150"/>
      <c r="O217" s="50"/>
      <c r="P217" s="50"/>
      <c r="Q217" s="50"/>
      <c r="R217" s="50"/>
      <c r="S217" s="50"/>
      <c r="T217" s="51"/>
      <c r="U217" s="29"/>
      <c r="V217" s="29"/>
      <c r="W217" s="29"/>
      <c r="X217" s="29"/>
      <c r="Y217" s="29"/>
      <c r="Z217" s="29"/>
      <c r="AA217" s="29"/>
      <c r="AB217" s="29"/>
      <c r="AC217" s="29"/>
      <c r="AD217" s="29"/>
      <c r="AE217" s="29"/>
      <c r="AT217" s="17" t="s">
        <v>142</v>
      </c>
      <c r="AU217" s="17" t="s">
        <v>83</v>
      </c>
    </row>
    <row r="218" spans="1:65" s="2" customFormat="1" ht="33" customHeight="1">
      <c r="A218" s="29"/>
      <c r="B218" s="134"/>
      <c r="C218" s="135" t="s">
        <v>784</v>
      </c>
      <c r="D218" s="135" t="s">
        <v>135</v>
      </c>
      <c r="E218" s="136" t="s">
        <v>785</v>
      </c>
      <c r="F218" s="137" t="s">
        <v>786</v>
      </c>
      <c r="G218" s="138" t="s">
        <v>489</v>
      </c>
      <c r="H218" s="139">
        <v>1</v>
      </c>
      <c r="I218" s="231"/>
      <c r="J218" s="140">
        <f>ROUND(I218*H218,2)</f>
        <v>0</v>
      </c>
      <c r="K218" s="137" t="s">
        <v>3</v>
      </c>
      <c r="L218" s="30"/>
      <c r="M218" s="141" t="s">
        <v>3</v>
      </c>
      <c r="N218" s="142" t="s">
        <v>44</v>
      </c>
      <c r="O218" s="143">
        <v>0</v>
      </c>
      <c r="P218" s="143">
        <f>O218*H218</f>
        <v>0</v>
      </c>
      <c r="Q218" s="143">
        <v>0</v>
      </c>
      <c r="R218" s="143">
        <f>Q218*H218</f>
        <v>0</v>
      </c>
      <c r="S218" s="143">
        <v>0</v>
      </c>
      <c r="T218" s="144">
        <f>S218*H218</f>
        <v>0</v>
      </c>
      <c r="U218" s="29"/>
      <c r="V218" s="29"/>
      <c r="W218" s="29"/>
      <c r="X218" s="29"/>
      <c r="Y218" s="29"/>
      <c r="Z218" s="29"/>
      <c r="AA218" s="29"/>
      <c r="AB218" s="29"/>
      <c r="AC218" s="29"/>
      <c r="AD218" s="29"/>
      <c r="AE218" s="29"/>
      <c r="AR218" s="145" t="s">
        <v>163</v>
      </c>
      <c r="AT218" s="145" t="s">
        <v>135</v>
      </c>
      <c r="AU218" s="145" t="s">
        <v>83</v>
      </c>
      <c r="AY218" s="17" t="s">
        <v>132</v>
      </c>
      <c r="BE218" s="146">
        <f>IF(N218="základní",J218,0)</f>
        <v>0</v>
      </c>
      <c r="BF218" s="146">
        <f>IF(N218="snížená",J218,0)</f>
        <v>0</v>
      </c>
      <c r="BG218" s="146">
        <f>IF(N218="zákl. přenesená",J218,0)</f>
        <v>0</v>
      </c>
      <c r="BH218" s="146">
        <f>IF(N218="sníž. přenesená",J218,0)</f>
        <v>0</v>
      </c>
      <c r="BI218" s="146">
        <f>IF(N218="nulová",J218,0)</f>
        <v>0</v>
      </c>
      <c r="BJ218" s="17" t="s">
        <v>81</v>
      </c>
      <c r="BK218" s="146">
        <f>ROUND(I218*H218,2)</f>
        <v>0</v>
      </c>
      <c r="BL218" s="17" t="s">
        <v>163</v>
      </c>
      <c r="BM218" s="145" t="s">
        <v>205</v>
      </c>
    </row>
    <row r="219" spans="1:65" s="2" customFormat="1" ht="19.5">
      <c r="A219" s="29"/>
      <c r="B219" s="30"/>
      <c r="C219" s="29"/>
      <c r="D219" s="147" t="s">
        <v>142</v>
      </c>
      <c r="E219" s="29"/>
      <c r="F219" s="148" t="s">
        <v>786</v>
      </c>
      <c r="G219" s="29"/>
      <c r="H219" s="29"/>
      <c r="I219" s="29"/>
      <c r="J219" s="29"/>
      <c r="K219" s="29"/>
      <c r="L219" s="30"/>
      <c r="M219" s="149"/>
      <c r="N219" s="150"/>
      <c r="O219" s="50"/>
      <c r="P219" s="50"/>
      <c r="Q219" s="50"/>
      <c r="R219" s="50"/>
      <c r="S219" s="50"/>
      <c r="T219" s="51"/>
      <c r="U219" s="29"/>
      <c r="V219" s="29"/>
      <c r="W219" s="29"/>
      <c r="X219" s="29"/>
      <c r="Y219" s="29"/>
      <c r="Z219" s="29"/>
      <c r="AA219" s="29"/>
      <c r="AB219" s="29"/>
      <c r="AC219" s="29"/>
      <c r="AD219" s="29"/>
      <c r="AE219" s="29"/>
      <c r="AT219" s="17" t="s">
        <v>142</v>
      </c>
      <c r="AU219" s="17" t="s">
        <v>83</v>
      </c>
    </row>
    <row r="220" spans="1:65" s="2" customFormat="1" ht="24.2" customHeight="1">
      <c r="A220" s="29"/>
      <c r="B220" s="134"/>
      <c r="C220" s="135" t="s">
        <v>787</v>
      </c>
      <c r="D220" s="135" t="s">
        <v>135</v>
      </c>
      <c r="E220" s="136" t="s">
        <v>788</v>
      </c>
      <c r="F220" s="137" t="s">
        <v>789</v>
      </c>
      <c r="G220" s="138" t="s">
        <v>489</v>
      </c>
      <c r="H220" s="139">
        <v>6</v>
      </c>
      <c r="I220" s="231"/>
      <c r="J220" s="140">
        <f>ROUND(I220*H220,2)</f>
        <v>0</v>
      </c>
      <c r="K220" s="137" t="s">
        <v>3</v>
      </c>
      <c r="L220" s="30"/>
      <c r="M220" s="141" t="s">
        <v>3</v>
      </c>
      <c r="N220" s="142" t="s">
        <v>44</v>
      </c>
      <c r="O220" s="143">
        <v>0</v>
      </c>
      <c r="P220" s="143">
        <f>O220*H220</f>
        <v>0</v>
      </c>
      <c r="Q220" s="143">
        <v>0</v>
      </c>
      <c r="R220" s="143">
        <f>Q220*H220</f>
        <v>0</v>
      </c>
      <c r="S220" s="143">
        <v>0</v>
      </c>
      <c r="T220" s="144">
        <f>S220*H220</f>
        <v>0</v>
      </c>
      <c r="U220" s="29"/>
      <c r="V220" s="29"/>
      <c r="W220" s="29"/>
      <c r="X220" s="29"/>
      <c r="Y220" s="29"/>
      <c r="Z220" s="29"/>
      <c r="AA220" s="29"/>
      <c r="AB220" s="29"/>
      <c r="AC220" s="29"/>
      <c r="AD220" s="29"/>
      <c r="AE220" s="29"/>
      <c r="AR220" s="145" t="s">
        <v>163</v>
      </c>
      <c r="AT220" s="145" t="s">
        <v>135</v>
      </c>
      <c r="AU220" s="145" t="s">
        <v>83</v>
      </c>
      <c r="AY220" s="17" t="s">
        <v>132</v>
      </c>
      <c r="BE220" s="146">
        <f>IF(N220="základní",J220,0)</f>
        <v>0</v>
      </c>
      <c r="BF220" s="146">
        <f>IF(N220="snížená",J220,0)</f>
        <v>0</v>
      </c>
      <c r="BG220" s="146">
        <f>IF(N220="zákl. přenesená",J220,0)</f>
        <v>0</v>
      </c>
      <c r="BH220" s="146">
        <f>IF(N220="sníž. přenesená",J220,0)</f>
        <v>0</v>
      </c>
      <c r="BI220" s="146">
        <f>IF(N220="nulová",J220,0)</f>
        <v>0</v>
      </c>
      <c r="BJ220" s="17" t="s">
        <v>81</v>
      </c>
      <c r="BK220" s="146">
        <f>ROUND(I220*H220,2)</f>
        <v>0</v>
      </c>
      <c r="BL220" s="17" t="s">
        <v>163</v>
      </c>
      <c r="BM220" s="145" t="s">
        <v>219</v>
      </c>
    </row>
    <row r="221" spans="1:65" s="2" customFormat="1" ht="19.5">
      <c r="A221" s="29"/>
      <c r="B221" s="30"/>
      <c r="C221" s="29"/>
      <c r="D221" s="147" t="s">
        <v>142</v>
      </c>
      <c r="E221" s="29"/>
      <c r="F221" s="148" t="s">
        <v>789</v>
      </c>
      <c r="G221" s="29"/>
      <c r="H221" s="29"/>
      <c r="I221" s="29"/>
      <c r="J221" s="29"/>
      <c r="K221" s="29"/>
      <c r="L221" s="30"/>
      <c r="M221" s="149"/>
      <c r="N221" s="150"/>
      <c r="O221" s="50"/>
      <c r="P221" s="50"/>
      <c r="Q221" s="50"/>
      <c r="R221" s="50"/>
      <c r="S221" s="50"/>
      <c r="T221" s="51"/>
      <c r="U221" s="29"/>
      <c r="V221" s="29"/>
      <c r="W221" s="29"/>
      <c r="X221" s="29"/>
      <c r="Y221" s="29"/>
      <c r="Z221" s="29"/>
      <c r="AA221" s="29"/>
      <c r="AB221" s="29"/>
      <c r="AC221" s="29"/>
      <c r="AD221" s="29"/>
      <c r="AE221" s="29"/>
      <c r="AT221" s="17" t="s">
        <v>142</v>
      </c>
      <c r="AU221" s="17" t="s">
        <v>83</v>
      </c>
    </row>
    <row r="222" spans="1:65" s="2" customFormat="1" ht="21.75" customHeight="1">
      <c r="A222" s="29"/>
      <c r="B222" s="134"/>
      <c r="C222" s="135" t="s">
        <v>790</v>
      </c>
      <c r="D222" s="135" t="s">
        <v>135</v>
      </c>
      <c r="E222" s="136" t="s">
        <v>791</v>
      </c>
      <c r="F222" s="137" t="s">
        <v>792</v>
      </c>
      <c r="G222" s="138" t="s">
        <v>489</v>
      </c>
      <c r="H222" s="139">
        <v>7</v>
      </c>
      <c r="I222" s="231"/>
      <c r="J222" s="140">
        <f>ROUND(I222*H222,2)</f>
        <v>0</v>
      </c>
      <c r="K222" s="137" t="s">
        <v>3</v>
      </c>
      <c r="L222" s="30"/>
      <c r="M222" s="141" t="s">
        <v>3</v>
      </c>
      <c r="N222" s="142" t="s">
        <v>44</v>
      </c>
      <c r="O222" s="143">
        <v>0</v>
      </c>
      <c r="P222" s="143">
        <f>O222*H222</f>
        <v>0</v>
      </c>
      <c r="Q222" s="143">
        <v>0</v>
      </c>
      <c r="R222" s="143">
        <f>Q222*H222</f>
        <v>0</v>
      </c>
      <c r="S222" s="143">
        <v>0</v>
      </c>
      <c r="T222" s="144">
        <f>S222*H222</f>
        <v>0</v>
      </c>
      <c r="U222" s="29"/>
      <c r="V222" s="29"/>
      <c r="W222" s="29"/>
      <c r="X222" s="29"/>
      <c r="Y222" s="29"/>
      <c r="Z222" s="29"/>
      <c r="AA222" s="29"/>
      <c r="AB222" s="29"/>
      <c r="AC222" s="29"/>
      <c r="AD222" s="29"/>
      <c r="AE222" s="29"/>
      <c r="AR222" s="145" t="s">
        <v>163</v>
      </c>
      <c r="AT222" s="145" t="s">
        <v>135</v>
      </c>
      <c r="AU222" s="145" t="s">
        <v>83</v>
      </c>
      <c r="AY222" s="17" t="s">
        <v>132</v>
      </c>
      <c r="BE222" s="146">
        <f>IF(N222="základní",J222,0)</f>
        <v>0</v>
      </c>
      <c r="BF222" s="146">
        <f>IF(N222="snížená",J222,0)</f>
        <v>0</v>
      </c>
      <c r="BG222" s="146">
        <f>IF(N222="zákl. přenesená",J222,0)</f>
        <v>0</v>
      </c>
      <c r="BH222" s="146">
        <f>IF(N222="sníž. přenesená",J222,0)</f>
        <v>0</v>
      </c>
      <c r="BI222" s="146">
        <f>IF(N222="nulová",J222,0)</f>
        <v>0</v>
      </c>
      <c r="BJ222" s="17" t="s">
        <v>81</v>
      </c>
      <c r="BK222" s="146">
        <f>ROUND(I222*H222,2)</f>
        <v>0</v>
      </c>
      <c r="BL222" s="17" t="s">
        <v>163</v>
      </c>
      <c r="BM222" s="145" t="s">
        <v>793</v>
      </c>
    </row>
    <row r="223" spans="1:65" s="2" customFormat="1" ht="11.25">
      <c r="A223" s="29"/>
      <c r="B223" s="30"/>
      <c r="C223" s="29"/>
      <c r="D223" s="147" t="s">
        <v>142</v>
      </c>
      <c r="E223" s="29"/>
      <c r="F223" s="148" t="s">
        <v>792</v>
      </c>
      <c r="G223" s="29"/>
      <c r="H223" s="29"/>
      <c r="I223" s="29"/>
      <c r="J223" s="29"/>
      <c r="K223" s="29"/>
      <c r="L223" s="30"/>
      <c r="M223" s="149"/>
      <c r="N223" s="150"/>
      <c r="O223" s="50"/>
      <c r="P223" s="50"/>
      <c r="Q223" s="50"/>
      <c r="R223" s="50"/>
      <c r="S223" s="50"/>
      <c r="T223" s="51"/>
      <c r="U223" s="29"/>
      <c r="V223" s="29"/>
      <c r="W223" s="29"/>
      <c r="X223" s="29"/>
      <c r="Y223" s="29"/>
      <c r="Z223" s="29"/>
      <c r="AA223" s="29"/>
      <c r="AB223" s="29"/>
      <c r="AC223" s="29"/>
      <c r="AD223" s="29"/>
      <c r="AE223" s="29"/>
      <c r="AT223" s="17" t="s">
        <v>142</v>
      </c>
      <c r="AU223" s="17" t="s">
        <v>83</v>
      </c>
    </row>
    <row r="224" spans="1:65" s="2" customFormat="1" ht="16.5" customHeight="1">
      <c r="A224" s="29"/>
      <c r="B224" s="134"/>
      <c r="C224" s="168" t="s">
        <v>794</v>
      </c>
      <c r="D224" s="168" t="s">
        <v>220</v>
      </c>
      <c r="E224" s="169" t="s">
        <v>795</v>
      </c>
      <c r="F224" s="170" t="s">
        <v>641</v>
      </c>
      <c r="G224" s="171" t="s">
        <v>169</v>
      </c>
      <c r="H224" s="172">
        <f>(J222+J220+J218+J216+J214+J212)/100</f>
        <v>0</v>
      </c>
      <c r="I224" s="232"/>
      <c r="J224" s="173">
        <f>ROUND(I224*H224,2)</f>
        <v>0</v>
      </c>
      <c r="K224" s="170" t="s">
        <v>3</v>
      </c>
      <c r="L224" s="174"/>
      <c r="M224" s="175" t="s">
        <v>3</v>
      </c>
      <c r="N224" s="176" t="s">
        <v>44</v>
      </c>
      <c r="O224" s="143">
        <v>0</v>
      </c>
      <c r="P224" s="143">
        <f>O224*H224</f>
        <v>0</v>
      </c>
      <c r="Q224" s="143">
        <v>0</v>
      </c>
      <c r="R224" s="143">
        <f>Q224*H224</f>
        <v>0</v>
      </c>
      <c r="S224" s="143">
        <v>0</v>
      </c>
      <c r="T224" s="144">
        <f>S224*H224</f>
        <v>0</v>
      </c>
      <c r="U224" s="29"/>
      <c r="V224" s="29"/>
      <c r="W224" s="29"/>
      <c r="X224" s="29"/>
      <c r="Y224" s="29"/>
      <c r="Z224" s="29"/>
      <c r="AA224" s="29"/>
      <c r="AB224" s="29"/>
      <c r="AC224" s="29"/>
      <c r="AD224" s="29"/>
      <c r="AE224" s="29"/>
      <c r="AR224" s="145" t="s">
        <v>223</v>
      </c>
      <c r="AT224" s="145" t="s">
        <v>220</v>
      </c>
      <c r="AU224" s="145" t="s">
        <v>83</v>
      </c>
      <c r="AY224" s="17" t="s">
        <v>132</v>
      </c>
      <c r="BE224" s="146">
        <f>IF(N224="základní",J224,0)</f>
        <v>0</v>
      </c>
      <c r="BF224" s="146">
        <f>IF(N224="snížená",J224,0)</f>
        <v>0</v>
      </c>
      <c r="BG224" s="146">
        <f>IF(N224="zákl. přenesená",J224,0)</f>
        <v>0</v>
      </c>
      <c r="BH224" s="146">
        <f>IF(N224="sníž. přenesená",J224,0)</f>
        <v>0</v>
      </c>
      <c r="BI224" s="146">
        <f>IF(N224="nulová",J224,0)</f>
        <v>0</v>
      </c>
      <c r="BJ224" s="17" t="s">
        <v>81</v>
      </c>
      <c r="BK224" s="146">
        <f>ROUND(I224*H224,2)</f>
        <v>0</v>
      </c>
      <c r="BL224" s="17" t="s">
        <v>163</v>
      </c>
      <c r="BM224" s="145" t="s">
        <v>240</v>
      </c>
    </row>
    <row r="225" spans="1:65" s="2" customFormat="1" ht="11.25">
      <c r="A225" s="29"/>
      <c r="B225" s="30"/>
      <c r="C225" s="29"/>
      <c r="D225" s="147" t="s">
        <v>142</v>
      </c>
      <c r="E225" s="29"/>
      <c r="F225" s="148" t="s">
        <v>641</v>
      </c>
      <c r="G225" s="29"/>
      <c r="H225" s="29"/>
      <c r="I225" s="29"/>
      <c r="J225" s="29"/>
      <c r="K225" s="29"/>
      <c r="L225" s="30"/>
      <c r="M225" s="149"/>
      <c r="N225" s="150"/>
      <c r="O225" s="50"/>
      <c r="P225" s="50"/>
      <c r="Q225" s="50"/>
      <c r="R225" s="50"/>
      <c r="S225" s="50"/>
      <c r="T225" s="51"/>
      <c r="U225" s="29"/>
      <c r="V225" s="29"/>
      <c r="W225" s="29"/>
      <c r="X225" s="29"/>
      <c r="Y225" s="29"/>
      <c r="Z225" s="29"/>
      <c r="AA225" s="29"/>
      <c r="AB225" s="29"/>
      <c r="AC225" s="29"/>
      <c r="AD225" s="29"/>
      <c r="AE225" s="29"/>
      <c r="AT225" s="17" t="s">
        <v>142</v>
      </c>
      <c r="AU225" s="17" t="s">
        <v>83</v>
      </c>
    </row>
    <row r="226" spans="1:65" s="12" customFormat="1" ht="22.9" customHeight="1">
      <c r="B226" s="122"/>
      <c r="D226" s="123" t="s">
        <v>72</v>
      </c>
      <c r="E226" s="132" t="s">
        <v>796</v>
      </c>
      <c r="F226" s="132" t="s">
        <v>797</v>
      </c>
      <c r="J226" s="133">
        <f>BK226</f>
        <v>0</v>
      </c>
      <c r="L226" s="122"/>
      <c r="M226" s="126"/>
      <c r="N226" s="127"/>
      <c r="O226" s="127"/>
      <c r="P226" s="128">
        <f>SUM(P227:P251)</f>
        <v>0</v>
      </c>
      <c r="Q226" s="127"/>
      <c r="R226" s="128">
        <f>SUM(R227:R251)</f>
        <v>0</v>
      </c>
      <c r="S226" s="127"/>
      <c r="T226" s="129">
        <f>SUM(T227:T251)</f>
        <v>0</v>
      </c>
      <c r="AR226" s="123" t="s">
        <v>83</v>
      </c>
      <c r="AT226" s="130" t="s">
        <v>72</v>
      </c>
      <c r="AU226" s="130" t="s">
        <v>81</v>
      </c>
      <c r="AY226" s="123" t="s">
        <v>132</v>
      </c>
      <c r="BK226" s="131">
        <f>SUM(BK227:BK251)</f>
        <v>0</v>
      </c>
    </row>
    <row r="227" spans="1:65" s="2" customFormat="1" ht="24.2" customHeight="1">
      <c r="A227" s="29"/>
      <c r="B227" s="134"/>
      <c r="C227" s="135" t="s">
        <v>798</v>
      </c>
      <c r="D227" s="135" t="s">
        <v>135</v>
      </c>
      <c r="E227" s="136" t="s">
        <v>799</v>
      </c>
      <c r="F227" s="137" t="s">
        <v>800</v>
      </c>
      <c r="G227" s="138" t="s">
        <v>229</v>
      </c>
      <c r="H227" s="139">
        <v>1</v>
      </c>
      <c r="I227" s="231"/>
      <c r="J227" s="140">
        <f>ROUND(I227*H227,2)</f>
        <v>0</v>
      </c>
      <c r="K227" s="137" t="s">
        <v>3</v>
      </c>
      <c r="L227" s="30"/>
      <c r="M227" s="141" t="s">
        <v>3</v>
      </c>
      <c r="N227" s="142" t="s">
        <v>44</v>
      </c>
      <c r="O227" s="143">
        <v>0</v>
      </c>
      <c r="P227" s="143">
        <f>O227*H227</f>
        <v>0</v>
      </c>
      <c r="Q227" s="143">
        <v>0</v>
      </c>
      <c r="R227" s="143">
        <f>Q227*H227</f>
        <v>0</v>
      </c>
      <c r="S227" s="143">
        <v>0</v>
      </c>
      <c r="T227" s="144">
        <f>S227*H227</f>
        <v>0</v>
      </c>
      <c r="U227" s="29"/>
      <c r="V227" s="29"/>
      <c r="W227" s="29"/>
      <c r="X227" s="29"/>
      <c r="Y227" s="29"/>
      <c r="Z227" s="29"/>
      <c r="AA227" s="29"/>
      <c r="AB227" s="29"/>
      <c r="AC227" s="29"/>
      <c r="AD227" s="29"/>
      <c r="AE227" s="29"/>
      <c r="AR227" s="145" t="s">
        <v>163</v>
      </c>
      <c r="AT227" s="145" t="s">
        <v>135</v>
      </c>
      <c r="AU227" s="145" t="s">
        <v>83</v>
      </c>
      <c r="AY227" s="17" t="s">
        <v>132</v>
      </c>
      <c r="BE227" s="146">
        <f>IF(N227="základní",J227,0)</f>
        <v>0</v>
      </c>
      <c r="BF227" s="146">
        <f>IF(N227="snížená",J227,0)</f>
        <v>0</v>
      </c>
      <c r="BG227" s="146">
        <f>IF(N227="zákl. přenesená",J227,0)</f>
        <v>0</v>
      </c>
      <c r="BH227" s="146">
        <f>IF(N227="sníž. přenesená",J227,0)</f>
        <v>0</v>
      </c>
      <c r="BI227" s="146">
        <f>IF(N227="nulová",J227,0)</f>
        <v>0</v>
      </c>
      <c r="BJ227" s="17" t="s">
        <v>81</v>
      </c>
      <c r="BK227" s="146">
        <f>ROUND(I227*H227,2)</f>
        <v>0</v>
      </c>
      <c r="BL227" s="17" t="s">
        <v>163</v>
      </c>
      <c r="BM227" s="145" t="s">
        <v>801</v>
      </c>
    </row>
    <row r="228" spans="1:65" s="2" customFormat="1" ht="19.5">
      <c r="A228" s="29"/>
      <c r="B228" s="30"/>
      <c r="C228" s="29"/>
      <c r="D228" s="147" t="s">
        <v>142</v>
      </c>
      <c r="E228" s="29"/>
      <c r="F228" s="148" t="s">
        <v>800</v>
      </c>
      <c r="G228" s="29"/>
      <c r="H228" s="29"/>
      <c r="I228" s="29"/>
      <c r="J228" s="29"/>
      <c r="K228" s="29"/>
      <c r="L228" s="30"/>
      <c r="M228" s="149"/>
      <c r="N228" s="150"/>
      <c r="O228" s="50"/>
      <c r="P228" s="50"/>
      <c r="Q228" s="50"/>
      <c r="R228" s="50"/>
      <c r="S228" s="50"/>
      <c r="T228" s="51"/>
      <c r="U228" s="29"/>
      <c r="V228" s="29"/>
      <c r="W228" s="29"/>
      <c r="X228" s="29"/>
      <c r="Y228" s="29"/>
      <c r="Z228" s="29"/>
      <c r="AA228" s="29"/>
      <c r="AB228" s="29"/>
      <c r="AC228" s="29"/>
      <c r="AD228" s="29"/>
      <c r="AE228" s="29"/>
      <c r="AT228" s="17" t="s">
        <v>142</v>
      </c>
      <c r="AU228" s="17" t="s">
        <v>83</v>
      </c>
    </row>
    <row r="229" spans="1:65" s="2" customFormat="1" ht="16.5" customHeight="1">
      <c r="A229" s="29"/>
      <c r="B229" s="134"/>
      <c r="C229" s="135" t="s">
        <v>802</v>
      </c>
      <c r="D229" s="135" t="s">
        <v>135</v>
      </c>
      <c r="E229" s="136" t="s">
        <v>803</v>
      </c>
      <c r="F229" s="137" t="s">
        <v>804</v>
      </c>
      <c r="G229" s="138" t="s">
        <v>489</v>
      </c>
      <c r="H229" s="139">
        <v>35</v>
      </c>
      <c r="I229" s="231"/>
      <c r="J229" s="140">
        <f>ROUND(I229*H229,2)</f>
        <v>0</v>
      </c>
      <c r="K229" s="137" t="s">
        <v>3</v>
      </c>
      <c r="L229" s="30"/>
      <c r="M229" s="141" t="s">
        <v>3</v>
      </c>
      <c r="N229" s="142" t="s">
        <v>44</v>
      </c>
      <c r="O229" s="143">
        <v>0</v>
      </c>
      <c r="P229" s="143">
        <f>O229*H229</f>
        <v>0</v>
      </c>
      <c r="Q229" s="143">
        <v>0</v>
      </c>
      <c r="R229" s="143">
        <f>Q229*H229</f>
        <v>0</v>
      </c>
      <c r="S229" s="143">
        <v>0</v>
      </c>
      <c r="T229" s="144">
        <f>S229*H229</f>
        <v>0</v>
      </c>
      <c r="U229" s="29"/>
      <c r="V229" s="29"/>
      <c r="W229" s="29"/>
      <c r="X229" s="29"/>
      <c r="Y229" s="29"/>
      <c r="Z229" s="29"/>
      <c r="AA229" s="29"/>
      <c r="AB229" s="29"/>
      <c r="AC229" s="29"/>
      <c r="AD229" s="29"/>
      <c r="AE229" s="29"/>
      <c r="AR229" s="145" t="s">
        <v>163</v>
      </c>
      <c r="AT229" s="145" t="s">
        <v>135</v>
      </c>
      <c r="AU229" s="145" t="s">
        <v>83</v>
      </c>
      <c r="AY229" s="17" t="s">
        <v>132</v>
      </c>
      <c r="BE229" s="146">
        <f>IF(N229="základní",J229,0)</f>
        <v>0</v>
      </c>
      <c r="BF229" s="146">
        <f>IF(N229="snížená",J229,0)</f>
        <v>0</v>
      </c>
      <c r="BG229" s="146">
        <f>IF(N229="zákl. přenesená",J229,0)</f>
        <v>0</v>
      </c>
      <c r="BH229" s="146">
        <f>IF(N229="sníž. přenesená",J229,0)</f>
        <v>0</v>
      </c>
      <c r="BI229" s="146">
        <f>IF(N229="nulová",J229,0)</f>
        <v>0</v>
      </c>
      <c r="BJ229" s="17" t="s">
        <v>81</v>
      </c>
      <c r="BK229" s="146">
        <f>ROUND(I229*H229,2)</f>
        <v>0</v>
      </c>
      <c r="BL229" s="17" t="s">
        <v>163</v>
      </c>
      <c r="BM229" s="145" t="s">
        <v>805</v>
      </c>
    </row>
    <row r="230" spans="1:65" s="2" customFormat="1" ht="11.25">
      <c r="A230" s="29"/>
      <c r="B230" s="30"/>
      <c r="C230" s="29"/>
      <c r="D230" s="147" t="s">
        <v>142</v>
      </c>
      <c r="E230" s="29"/>
      <c r="F230" s="148" t="s">
        <v>804</v>
      </c>
      <c r="G230" s="29"/>
      <c r="H230" s="29"/>
      <c r="I230" s="29"/>
      <c r="J230" s="29"/>
      <c r="K230" s="29"/>
      <c r="L230" s="30"/>
      <c r="M230" s="149"/>
      <c r="N230" s="150"/>
      <c r="O230" s="50"/>
      <c r="P230" s="50"/>
      <c r="Q230" s="50"/>
      <c r="R230" s="50"/>
      <c r="S230" s="50"/>
      <c r="T230" s="51"/>
      <c r="U230" s="29"/>
      <c r="V230" s="29"/>
      <c r="W230" s="29"/>
      <c r="X230" s="29"/>
      <c r="Y230" s="29"/>
      <c r="Z230" s="29"/>
      <c r="AA230" s="29"/>
      <c r="AB230" s="29"/>
      <c r="AC230" s="29"/>
      <c r="AD230" s="29"/>
      <c r="AE230" s="29"/>
      <c r="AT230" s="17" t="s">
        <v>142</v>
      </c>
      <c r="AU230" s="17" t="s">
        <v>83</v>
      </c>
    </row>
    <row r="231" spans="1:65" s="2" customFormat="1" ht="16.5" customHeight="1">
      <c r="A231" s="29"/>
      <c r="B231" s="134"/>
      <c r="C231" s="135" t="s">
        <v>806</v>
      </c>
      <c r="D231" s="135" t="s">
        <v>135</v>
      </c>
      <c r="E231" s="136" t="s">
        <v>807</v>
      </c>
      <c r="F231" s="137" t="s">
        <v>808</v>
      </c>
      <c r="G231" s="138" t="s">
        <v>489</v>
      </c>
      <c r="H231" s="139">
        <v>80</v>
      </c>
      <c r="I231" s="231"/>
      <c r="J231" s="140">
        <f>ROUND(I231*H231,2)</f>
        <v>0</v>
      </c>
      <c r="K231" s="137" t="s">
        <v>3</v>
      </c>
      <c r="L231" s="30"/>
      <c r="M231" s="141" t="s">
        <v>3</v>
      </c>
      <c r="N231" s="142" t="s">
        <v>44</v>
      </c>
      <c r="O231" s="143">
        <v>0</v>
      </c>
      <c r="P231" s="143">
        <f>O231*H231</f>
        <v>0</v>
      </c>
      <c r="Q231" s="143">
        <v>0</v>
      </c>
      <c r="R231" s="143">
        <f>Q231*H231</f>
        <v>0</v>
      </c>
      <c r="S231" s="143">
        <v>0</v>
      </c>
      <c r="T231" s="144">
        <f>S231*H231</f>
        <v>0</v>
      </c>
      <c r="U231" s="29"/>
      <c r="V231" s="29"/>
      <c r="W231" s="29"/>
      <c r="X231" s="29"/>
      <c r="Y231" s="29"/>
      <c r="Z231" s="29"/>
      <c r="AA231" s="29"/>
      <c r="AB231" s="29"/>
      <c r="AC231" s="29"/>
      <c r="AD231" s="29"/>
      <c r="AE231" s="29"/>
      <c r="AR231" s="145" t="s">
        <v>163</v>
      </c>
      <c r="AT231" s="145" t="s">
        <v>135</v>
      </c>
      <c r="AU231" s="145" t="s">
        <v>83</v>
      </c>
      <c r="AY231" s="17" t="s">
        <v>132</v>
      </c>
      <c r="BE231" s="146">
        <f>IF(N231="základní",J231,0)</f>
        <v>0</v>
      </c>
      <c r="BF231" s="146">
        <f>IF(N231="snížená",J231,0)</f>
        <v>0</v>
      </c>
      <c r="BG231" s="146">
        <f>IF(N231="zákl. přenesená",J231,0)</f>
        <v>0</v>
      </c>
      <c r="BH231" s="146">
        <f>IF(N231="sníž. přenesená",J231,0)</f>
        <v>0</v>
      </c>
      <c r="BI231" s="146">
        <f>IF(N231="nulová",J231,0)</f>
        <v>0</v>
      </c>
      <c r="BJ231" s="17" t="s">
        <v>81</v>
      </c>
      <c r="BK231" s="146">
        <f>ROUND(I231*H231,2)</f>
        <v>0</v>
      </c>
      <c r="BL231" s="17" t="s">
        <v>163</v>
      </c>
      <c r="BM231" s="145" t="s">
        <v>809</v>
      </c>
    </row>
    <row r="232" spans="1:65" s="2" customFormat="1" ht="11.25">
      <c r="A232" s="29"/>
      <c r="B232" s="30"/>
      <c r="C232" s="29"/>
      <c r="D232" s="147" t="s">
        <v>142</v>
      </c>
      <c r="E232" s="29"/>
      <c r="F232" s="148" t="s">
        <v>808</v>
      </c>
      <c r="G232" s="29"/>
      <c r="H232" s="29"/>
      <c r="I232" s="29"/>
      <c r="J232" s="29"/>
      <c r="K232" s="29"/>
      <c r="L232" s="30"/>
      <c r="M232" s="149"/>
      <c r="N232" s="150"/>
      <c r="O232" s="50"/>
      <c r="P232" s="50"/>
      <c r="Q232" s="50"/>
      <c r="R232" s="50"/>
      <c r="S232" s="50"/>
      <c r="T232" s="51"/>
      <c r="U232" s="29"/>
      <c r="V232" s="29"/>
      <c r="W232" s="29"/>
      <c r="X232" s="29"/>
      <c r="Y232" s="29"/>
      <c r="Z232" s="29"/>
      <c r="AA232" s="29"/>
      <c r="AB232" s="29"/>
      <c r="AC232" s="29"/>
      <c r="AD232" s="29"/>
      <c r="AE232" s="29"/>
      <c r="AT232" s="17" t="s">
        <v>142</v>
      </c>
      <c r="AU232" s="17" t="s">
        <v>83</v>
      </c>
    </row>
    <row r="233" spans="1:65" s="2" customFormat="1" ht="16.5" customHeight="1">
      <c r="A233" s="29"/>
      <c r="B233" s="134"/>
      <c r="C233" s="135" t="s">
        <v>810</v>
      </c>
      <c r="D233" s="135" t="s">
        <v>135</v>
      </c>
      <c r="E233" s="136" t="s">
        <v>811</v>
      </c>
      <c r="F233" s="137" t="s">
        <v>812</v>
      </c>
      <c r="G233" s="138" t="s">
        <v>489</v>
      </c>
      <c r="H233" s="139">
        <v>360</v>
      </c>
      <c r="I233" s="231"/>
      <c r="J233" s="140">
        <f>ROUND(I233*H233,2)</f>
        <v>0</v>
      </c>
      <c r="K233" s="137" t="s">
        <v>3</v>
      </c>
      <c r="L233" s="30"/>
      <c r="M233" s="141" t="s">
        <v>3</v>
      </c>
      <c r="N233" s="142" t="s">
        <v>44</v>
      </c>
      <c r="O233" s="143">
        <v>0</v>
      </c>
      <c r="P233" s="143">
        <f>O233*H233</f>
        <v>0</v>
      </c>
      <c r="Q233" s="143">
        <v>0</v>
      </c>
      <c r="R233" s="143">
        <f>Q233*H233</f>
        <v>0</v>
      </c>
      <c r="S233" s="143">
        <v>0</v>
      </c>
      <c r="T233" s="144">
        <f>S233*H233</f>
        <v>0</v>
      </c>
      <c r="U233" s="29"/>
      <c r="V233" s="29"/>
      <c r="W233" s="29"/>
      <c r="X233" s="29"/>
      <c r="Y233" s="29"/>
      <c r="Z233" s="29"/>
      <c r="AA233" s="29"/>
      <c r="AB233" s="29"/>
      <c r="AC233" s="29"/>
      <c r="AD233" s="29"/>
      <c r="AE233" s="29"/>
      <c r="AR233" s="145" t="s">
        <v>163</v>
      </c>
      <c r="AT233" s="145" t="s">
        <v>135</v>
      </c>
      <c r="AU233" s="145" t="s">
        <v>83</v>
      </c>
      <c r="AY233" s="17" t="s">
        <v>132</v>
      </c>
      <c r="BE233" s="146">
        <f>IF(N233="základní",J233,0)</f>
        <v>0</v>
      </c>
      <c r="BF233" s="146">
        <f>IF(N233="snížená",J233,0)</f>
        <v>0</v>
      </c>
      <c r="BG233" s="146">
        <f>IF(N233="zákl. přenesená",J233,0)</f>
        <v>0</v>
      </c>
      <c r="BH233" s="146">
        <f>IF(N233="sníž. přenesená",J233,0)</f>
        <v>0</v>
      </c>
      <c r="BI233" s="146">
        <f>IF(N233="nulová",J233,0)</f>
        <v>0</v>
      </c>
      <c r="BJ233" s="17" t="s">
        <v>81</v>
      </c>
      <c r="BK233" s="146">
        <f>ROUND(I233*H233,2)</f>
        <v>0</v>
      </c>
      <c r="BL233" s="17" t="s">
        <v>163</v>
      </c>
      <c r="BM233" s="145" t="s">
        <v>813</v>
      </c>
    </row>
    <row r="234" spans="1:65" s="2" customFormat="1" ht="11.25">
      <c r="A234" s="29"/>
      <c r="B234" s="30"/>
      <c r="C234" s="29"/>
      <c r="D234" s="147" t="s">
        <v>142</v>
      </c>
      <c r="E234" s="29"/>
      <c r="F234" s="148" t="s">
        <v>812</v>
      </c>
      <c r="G234" s="29"/>
      <c r="H234" s="29"/>
      <c r="I234" s="29"/>
      <c r="J234" s="29"/>
      <c r="K234" s="29"/>
      <c r="L234" s="30"/>
      <c r="M234" s="149"/>
      <c r="N234" s="150"/>
      <c r="O234" s="50"/>
      <c r="P234" s="50"/>
      <c r="Q234" s="50"/>
      <c r="R234" s="50"/>
      <c r="S234" s="50"/>
      <c r="T234" s="51"/>
      <c r="U234" s="29"/>
      <c r="V234" s="29"/>
      <c r="W234" s="29"/>
      <c r="X234" s="29"/>
      <c r="Y234" s="29"/>
      <c r="Z234" s="29"/>
      <c r="AA234" s="29"/>
      <c r="AB234" s="29"/>
      <c r="AC234" s="29"/>
      <c r="AD234" s="29"/>
      <c r="AE234" s="29"/>
      <c r="AT234" s="17" t="s">
        <v>142</v>
      </c>
      <c r="AU234" s="17" t="s">
        <v>83</v>
      </c>
    </row>
    <row r="235" spans="1:65" s="2" customFormat="1" ht="24.2" customHeight="1">
      <c r="A235" s="29"/>
      <c r="B235" s="134"/>
      <c r="C235" s="135" t="s">
        <v>814</v>
      </c>
      <c r="D235" s="135" t="s">
        <v>135</v>
      </c>
      <c r="E235" s="136" t="s">
        <v>815</v>
      </c>
      <c r="F235" s="137" t="s">
        <v>816</v>
      </c>
      <c r="G235" s="138" t="s">
        <v>378</v>
      </c>
      <c r="H235" s="139">
        <v>100</v>
      </c>
      <c r="I235" s="231"/>
      <c r="J235" s="140">
        <f>ROUND(I235*H235,2)</f>
        <v>0</v>
      </c>
      <c r="K235" s="137" t="s">
        <v>3</v>
      </c>
      <c r="L235" s="30"/>
      <c r="M235" s="141" t="s">
        <v>3</v>
      </c>
      <c r="N235" s="142" t="s">
        <v>44</v>
      </c>
      <c r="O235" s="143">
        <v>0</v>
      </c>
      <c r="P235" s="143">
        <f>O235*H235</f>
        <v>0</v>
      </c>
      <c r="Q235" s="143">
        <v>0</v>
      </c>
      <c r="R235" s="143">
        <f>Q235*H235</f>
        <v>0</v>
      </c>
      <c r="S235" s="143">
        <v>0</v>
      </c>
      <c r="T235" s="144">
        <f>S235*H235</f>
        <v>0</v>
      </c>
      <c r="U235" s="29"/>
      <c r="V235" s="29"/>
      <c r="W235" s="29"/>
      <c r="X235" s="29"/>
      <c r="Y235" s="29"/>
      <c r="Z235" s="29"/>
      <c r="AA235" s="29"/>
      <c r="AB235" s="29"/>
      <c r="AC235" s="29"/>
      <c r="AD235" s="29"/>
      <c r="AE235" s="29"/>
      <c r="AR235" s="145" t="s">
        <v>163</v>
      </c>
      <c r="AT235" s="145" t="s">
        <v>135</v>
      </c>
      <c r="AU235" s="145" t="s">
        <v>83</v>
      </c>
      <c r="AY235" s="17" t="s">
        <v>132</v>
      </c>
      <c r="BE235" s="146">
        <f>IF(N235="základní",J235,0)</f>
        <v>0</v>
      </c>
      <c r="BF235" s="146">
        <f>IF(N235="snížená",J235,0)</f>
        <v>0</v>
      </c>
      <c r="BG235" s="146">
        <f>IF(N235="zákl. přenesená",J235,0)</f>
        <v>0</v>
      </c>
      <c r="BH235" s="146">
        <f>IF(N235="sníž. přenesená",J235,0)</f>
        <v>0</v>
      </c>
      <c r="BI235" s="146">
        <f>IF(N235="nulová",J235,0)</f>
        <v>0</v>
      </c>
      <c r="BJ235" s="17" t="s">
        <v>81</v>
      </c>
      <c r="BK235" s="146">
        <f>ROUND(I235*H235,2)</f>
        <v>0</v>
      </c>
      <c r="BL235" s="17" t="s">
        <v>163</v>
      </c>
      <c r="BM235" s="145" t="s">
        <v>817</v>
      </c>
    </row>
    <row r="236" spans="1:65" s="2" customFormat="1" ht="11.25">
      <c r="A236" s="29"/>
      <c r="B236" s="30"/>
      <c r="C236" s="29"/>
      <c r="D236" s="147" t="s">
        <v>142</v>
      </c>
      <c r="E236" s="29"/>
      <c r="F236" s="148" t="s">
        <v>816</v>
      </c>
      <c r="G236" s="29"/>
      <c r="H236" s="29"/>
      <c r="I236" s="29"/>
      <c r="J236" s="29"/>
      <c r="K236" s="29"/>
      <c r="L236" s="30"/>
      <c r="M236" s="149"/>
      <c r="N236" s="150"/>
      <c r="O236" s="50"/>
      <c r="P236" s="50"/>
      <c r="Q236" s="50"/>
      <c r="R236" s="50"/>
      <c r="S236" s="50"/>
      <c r="T236" s="51"/>
      <c r="U236" s="29"/>
      <c r="V236" s="29"/>
      <c r="W236" s="29"/>
      <c r="X236" s="29"/>
      <c r="Y236" s="29"/>
      <c r="Z236" s="29"/>
      <c r="AA236" s="29"/>
      <c r="AB236" s="29"/>
      <c r="AC236" s="29"/>
      <c r="AD236" s="29"/>
      <c r="AE236" s="29"/>
      <c r="AT236" s="17" t="s">
        <v>142</v>
      </c>
      <c r="AU236" s="17" t="s">
        <v>83</v>
      </c>
    </row>
    <row r="237" spans="1:65" s="2" customFormat="1" ht="16.5" customHeight="1">
      <c r="A237" s="29"/>
      <c r="B237" s="134"/>
      <c r="C237" s="135" t="s">
        <v>818</v>
      </c>
      <c r="D237" s="135" t="s">
        <v>135</v>
      </c>
      <c r="E237" s="136" t="s">
        <v>819</v>
      </c>
      <c r="F237" s="137" t="s">
        <v>820</v>
      </c>
      <c r="G237" s="138" t="s">
        <v>489</v>
      </c>
      <c r="H237" s="139">
        <v>20</v>
      </c>
      <c r="I237" s="231"/>
      <c r="J237" s="140">
        <f>ROUND(I237*H237,2)</f>
        <v>0</v>
      </c>
      <c r="K237" s="137" t="s">
        <v>3</v>
      </c>
      <c r="L237" s="30"/>
      <c r="M237" s="141" t="s">
        <v>3</v>
      </c>
      <c r="N237" s="142" t="s">
        <v>44</v>
      </c>
      <c r="O237" s="143">
        <v>0</v>
      </c>
      <c r="P237" s="143">
        <f>O237*H237</f>
        <v>0</v>
      </c>
      <c r="Q237" s="143">
        <v>0</v>
      </c>
      <c r="R237" s="143">
        <f>Q237*H237</f>
        <v>0</v>
      </c>
      <c r="S237" s="143">
        <v>0</v>
      </c>
      <c r="T237" s="144">
        <f>S237*H237</f>
        <v>0</v>
      </c>
      <c r="U237" s="29"/>
      <c r="V237" s="29"/>
      <c r="W237" s="29"/>
      <c r="X237" s="29"/>
      <c r="Y237" s="29"/>
      <c r="Z237" s="29"/>
      <c r="AA237" s="29"/>
      <c r="AB237" s="29"/>
      <c r="AC237" s="29"/>
      <c r="AD237" s="29"/>
      <c r="AE237" s="29"/>
      <c r="AR237" s="145" t="s">
        <v>163</v>
      </c>
      <c r="AT237" s="145" t="s">
        <v>135</v>
      </c>
      <c r="AU237" s="145" t="s">
        <v>83</v>
      </c>
      <c r="AY237" s="17" t="s">
        <v>132</v>
      </c>
      <c r="BE237" s="146">
        <f>IF(N237="základní",J237,0)</f>
        <v>0</v>
      </c>
      <c r="BF237" s="146">
        <f>IF(N237="snížená",J237,0)</f>
        <v>0</v>
      </c>
      <c r="BG237" s="146">
        <f>IF(N237="zákl. přenesená",J237,0)</f>
        <v>0</v>
      </c>
      <c r="BH237" s="146">
        <f>IF(N237="sníž. přenesená",J237,0)</f>
        <v>0</v>
      </c>
      <c r="BI237" s="146">
        <f>IF(N237="nulová",J237,0)</f>
        <v>0</v>
      </c>
      <c r="BJ237" s="17" t="s">
        <v>81</v>
      </c>
      <c r="BK237" s="146">
        <f>ROUND(I237*H237,2)</f>
        <v>0</v>
      </c>
      <c r="BL237" s="17" t="s">
        <v>163</v>
      </c>
      <c r="BM237" s="145" t="s">
        <v>821</v>
      </c>
    </row>
    <row r="238" spans="1:65" s="2" customFormat="1" ht="11.25">
      <c r="A238" s="29"/>
      <c r="B238" s="30"/>
      <c r="C238" s="29"/>
      <c r="D238" s="147" t="s">
        <v>142</v>
      </c>
      <c r="E238" s="29"/>
      <c r="F238" s="148" t="s">
        <v>820</v>
      </c>
      <c r="G238" s="29"/>
      <c r="H238" s="29"/>
      <c r="I238" s="29"/>
      <c r="J238" s="29"/>
      <c r="K238" s="29"/>
      <c r="L238" s="30"/>
      <c r="M238" s="149"/>
      <c r="N238" s="150"/>
      <c r="O238" s="50"/>
      <c r="P238" s="50"/>
      <c r="Q238" s="50"/>
      <c r="R238" s="50"/>
      <c r="S238" s="50"/>
      <c r="T238" s="51"/>
      <c r="U238" s="29"/>
      <c r="V238" s="29"/>
      <c r="W238" s="29"/>
      <c r="X238" s="29"/>
      <c r="Y238" s="29"/>
      <c r="Z238" s="29"/>
      <c r="AA238" s="29"/>
      <c r="AB238" s="29"/>
      <c r="AC238" s="29"/>
      <c r="AD238" s="29"/>
      <c r="AE238" s="29"/>
      <c r="AT238" s="17" t="s">
        <v>142</v>
      </c>
      <c r="AU238" s="17" t="s">
        <v>83</v>
      </c>
    </row>
    <row r="239" spans="1:65" s="2" customFormat="1" ht="16.5" customHeight="1">
      <c r="A239" s="29"/>
      <c r="B239" s="134"/>
      <c r="C239" s="135" t="s">
        <v>822</v>
      </c>
      <c r="D239" s="135" t="s">
        <v>135</v>
      </c>
      <c r="E239" s="136" t="s">
        <v>823</v>
      </c>
      <c r="F239" s="137" t="s">
        <v>824</v>
      </c>
      <c r="G239" s="138" t="s">
        <v>378</v>
      </c>
      <c r="H239" s="139">
        <v>50</v>
      </c>
      <c r="I239" s="231"/>
      <c r="J239" s="140">
        <f>ROUND(I239*H239,2)</f>
        <v>0</v>
      </c>
      <c r="K239" s="137" t="s">
        <v>3</v>
      </c>
      <c r="L239" s="30"/>
      <c r="M239" s="141" t="s">
        <v>3</v>
      </c>
      <c r="N239" s="142" t="s">
        <v>44</v>
      </c>
      <c r="O239" s="143">
        <v>0</v>
      </c>
      <c r="P239" s="143">
        <f>O239*H239</f>
        <v>0</v>
      </c>
      <c r="Q239" s="143">
        <v>0</v>
      </c>
      <c r="R239" s="143">
        <f>Q239*H239</f>
        <v>0</v>
      </c>
      <c r="S239" s="143">
        <v>0</v>
      </c>
      <c r="T239" s="144">
        <f>S239*H239</f>
        <v>0</v>
      </c>
      <c r="U239" s="29"/>
      <c r="V239" s="29"/>
      <c r="W239" s="29"/>
      <c r="X239" s="29"/>
      <c r="Y239" s="29"/>
      <c r="Z239" s="29"/>
      <c r="AA239" s="29"/>
      <c r="AB239" s="29"/>
      <c r="AC239" s="29"/>
      <c r="AD239" s="29"/>
      <c r="AE239" s="29"/>
      <c r="AR239" s="145" t="s">
        <v>163</v>
      </c>
      <c r="AT239" s="145" t="s">
        <v>135</v>
      </c>
      <c r="AU239" s="145" t="s">
        <v>83</v>
      </c>
      <c r="AY239" s="17" t="s">
        <v>132</v>
      </c>
      <c r="BE239" s="146">
        <f>IF(N239="základní",J239,0)</f>
        <v>0</v>
      </c>
      <c r="BF239" s="146">
        <f>IF(N239="snížená",J239,0)</f>
        <v>0</v>
      </c>
      <c r="BG239" s="146">
        <f>IF(N239="zákl. přenesená",J239,0)</f>
        <v>0</v>
      </c>
      <c r="BH239" s="146">
        <f>IF(N239="sníž. přenesená",J239,0)</f>
        <v>0</v>
      </c>
      <c r="BI239" s="146">
        <f>IF(N239="nulová",J239,0)</f>
        <v>0</v>
      </c>
      <c r="BJ239" s="17" t="s">
        <v>81</v>
      </c>
      <c r="BK239" s="146">
        <f>ROUND(I239*H239,2)</f>
        <v>0</v>
      </c>
      <c r="BL239" s="17" t="s">
        <v>163</v>
      </c>
      <c r="BM239" s="145" t="s">
        <v>825</v>
      </c>
    </row>
    <row r="240" spans="1:65" s="2" customFormat="1" ht="11.25">
      <c r="A240" s="29"/>
      <c r="B240" s="30"/>
      <c r="C240" s="29"/>
      <c r="D240" s="147" t="s">
        <v>142</v>
      </c>
      <c r="E240" s="29"/>
      <c r="F240" s="148" t="s">
        <v>824</v>
      </c>
      <c r="G240" s="29"/>
      <c r="H240" s="29"/>
      <c r="I240" s="29"/>
      <c r="J240" s="29"/>
      <c r="K240" s="29"/>
      <c r="L240" s="30"/>
      <c r="M240" s="149"/>
      <c r="N240" s="150"/>
      <c r="O240" s="50"/>
      <c r="P240" s="50"/>
      <c r="Q240" s="50"/>
      <c r="R240" s="50"/>
      <c r="S240" s="50"/>
      <c r="T240" s="51"/>
      <c r="U240" s="29"/>
      <c r="V240" s="29"/>
      <c r="W240" s="29"/>
      <c r="X240" s="29"/>
      <c r="Y240" s="29"/>
      <c r="Z240" s="29"/>
      <c r="AA240" s="29"/>
      <c r="AB240" s="29"/>
      <c r="AC240" s="29"/>
      <c r="AD240" s="29"/>
      <c r="AE240" s="29"/>
      <c r="AT240" s="17" t="s">
        <v>142</v>
      </c>
      <c r="AU240" s="17" t="s">
        <v>83</v>
      </c>
    </row>
    <row r="241" spans="1:65" s="2" customFormat="1" ht="21.75" customHeight="1">
      <c r="A241" s="29"/>
      <c r="B241" s="134"/>
      <c r="C241" s="135" t="s">
        <v>826</v>
      </c>
      <c r="D241" s="135" t="s">
        <v>135</v>
      </c>
      <c r="E241" s="136" t="s">
        <v>827</v>
      </c>
      <c r="F241" s="137" t="s">
        <v>828</v>
      </c>
      <c r="G241" s="138" t="s">
        <v>229</v>
      </c>
      <c r="H241" s="139">
        <v>1</v>
      </c>
      <c r="I241" s="231"/>
      <c r="J241" s="140">
        <f>ROUND(I241*H241,2)</f>
        <v>0</v>
      </c>
      <c r="K241" s="137" t="s">
        <v>3</v>
      </c>
      <c r="L241" s="30"/>
      <c r="M241" s="141" t="s">
        <v>3</v>
      </c>
      <c r="N241" s="142" t="s">
        <v>44</v>
      </c>
      <c r="O241" s="143">
        <v>0</v>
      </c>
      <c r="P241" s="143">
        <f>O241*H241</f>
        <v>0</v>
      </c>
      <c r="Q241" s="143">
        <v>0</v>
      </c>
      <c r="R241" s="143">
        <f>Q241*H241</f>
        <v>0</v>
      </c>
      <c r="S241" s="143">
        <v>0</v>
      </c>
      <c r="T241" s="144">
        <f>S241*H241</f>
        <v>0</v>
      </c>
      <c r="U241" s="29"/>
      <c r="V241" s="29"/>
      <c r="W241" s="29"/>
      <c r="X241" s="29"/>
      <c r="Y241" s="29"/>
      <c r="Z241" s="29"/>
      <c r="AA241" s="29"/>
      <c r="AB241" s="29"/>
      <c r="AC241" s="29"/>
      <c r="AD241" s="29"/>
      <c r="AE241" s="29"/>
      <c r="AR241" s="145" t="s">
        <v>163</v>
      </c>
      <c r="AT241" s="145" t="s">
        <v>135</v>
      </c>
      <c r="AU241" s="145" t="s">
        <v>83</v>
      </c>
      <c r="AY241" s="17" t="s">
        <v>132</v>
      </c>
      <c r="BE241" s="146">
        <f>IF(N241="základní",J241,0)</f>
        <v>0</v>
      </c>
      <c r="BF241" s="146">
        <f>IF(N241="snížená",J241,0)</f>
        <v>0</v>
      </c>
      <c r="BG241" s="146">
        <f>IF(N241="zákl. přenesená",J241,0)</f>
        <v>0</v>
      </c>
      <c r="BH241" s="146">
        <f>IF(N241="sníž. přenesená",J241,0)</f>
        <v>0</v>
      </c>
      <c r="BI241" s="146">
        <f>IF(N241="nulová",J241,0)</f>
        <v>0</v>
      </c>
      <c r="BJ241" s="17" t="s">
        <v>81</v>
      </c>
      <c r="BK241" s="146">
        <f>ROUND(I241*H241,2)</f>
        <v>0</v>
      </c>
      <c r="BL241" s="17" t="s">
        <v>163</v>
      </c>
      <c r="BM241" s="145" t="s">
        <v>829</v>
      </c>
    </row>
    <row r="242" spans="1:65" s="2" customFormat="1" ht="11.25">
      <c r="A242" s="29"/>
      <c r="B242" s="30"/>
      <c r="C242" s="29"/>
      <c r="D242" s="147" t="s">
        <v>142</v>
      </c>
      <c r="E242" s="29"/>
      <c r="F242" s="148" t="s">
        <v>828</v>
      </c>
      <c r="G242" s="29"/>
      <c r="H242" s="29"/>
      <c r="I242" s="29"/>
      <c r="J242" s="29"/>
      <c r="K242" s="29"/>
      <c r="L242" s="30"/>
      <c r="M242" s="149"/>
      <c r="N242" s="150"/>
      <c r="O242" s="50"/>
      <c r="P242" s="50"/>
      <c r="Q242" s="50"/>
      <c r="R242" s="50"/>
      <c r="S242" s="50"/>
      <c r="T242" s="51"/>
      <c r="U242" s="29"/>
      <c r="V242" s="29"/>
      <c r="W242" s="29"/>
      <c r="X242" s="29"/>
      <c r="Y242" s="29"/>
      <c r="Z242" s="29"/>
      <c r="AA242" s="29"/>
      <c r="AB242" s="29"/>
      <c r="AC242" s="29"/>
      <c r="AD242" s="29"/>
      <c r="AE242" s="29"/>
      <c r="AT242" s="17" t="s">
        <v>142</v>
      </c>
      <c r="AU242" s="17" t="s">
        <v>83</v>
      </c>
    </row>
    <row r="243" spans="1:65" s="2" customFormat="1" ht="16.5" customHeight="1">
      <c r="A243" s="29"/>
      <c r="B243" s="134"/>
      <c r="C243" s="135" t="s">
        <v>830</v>
      </c>
      <c r="D243" s="135" t="s">
        <v>135</v>
      </c>
      <c r="E243" s="136" t="s">
        <v>831</v>
      </c>
      <c r="F243" s="137" t="s">
        <v>832</v>
      </c>
      <c r="G243" s="138" t="s">
        <v>229</v>
      </c>
      <c r="H243" s="139">
        <v>1</v>
      </c>
      <c r="I243" s="231"/>
      <c r="J243" s="140">
        <f>ROUND(I243*H243,2)</f>
        <v>0</v>
      </c>
      <c r="K243" s="137" t="s">
        <v>3</v>
      </c>
      <c r="L243" s="30"/>
      <c r="M243" s="141" t="s">
        <v>3</v>
      </c>
      <c r="N243" s="142" t="s">
        <v>44</v>
      </c>
      <c r="O243" s="143">
        <v>0</v>
      </c>
      <c r="P243" s="143">
        <f>O243*H243</f>
        <v>0</v>
      </c>
      <c r="Q243" s="143">
        <v>0</v>
      </c>
      <c r="R243" s="143">
        <f>Q243*H243</f>
        <v>0</v>
      </c>
      <c r="S243" s="143">
        <v>0</v>
      </c>
      <c r="T243" s="144">
        <f>S243*H243</f>
        <v>0</v>
      </c>
      <c r="U243" s="29"/>
      <c r="V243" s="29"/>
      <c r="W243" s="29"/>
      <c r="X243" s="29"/>
      <c r="Y243" s="29"/>
      <c r="Z243" s="29"/>
      <c r="AA243" s="29"/>
      <c r="AB243" s="29"/>
      <c r="AC243" s="29"/>
      <c r="AD243" s="29"/>
      <c r="AE243" s="29"/>
      <c r="AR243" s="145" t="s">
        <v>163</v>
      </c>
      <c r="AT243" s="145" t="s">
        <v>135</v>
      </c>
      <c r="AU243" s="145" t="s">
        <v>83</v>
      </c>
      <c r="AY243" s="17" t="s">
        <v>132</v>
      </c>
      <c r="BE243" s="146">
        <f>IF(N243="základní",J243,0)</f>
        <v>0</v>
      </c>
      <c r="BF243" s="146">
        <f>IF(N243="snížená",J243,0)</f>
        <v>0</v>
      </c>
      <c r="BG243" s="146">
        <f>IF(N243="zákl. přenesená",J243,0)</f>
        <v>0</v>
      </c>
      <c r="BH243" s="146">
        <f>IF(N243="sníž. přenesená",J243,0)</f>
        <v>0</v>
      </c>
      <c r="BI243" s="146">
        <f>IF(N243="nulová",J243,0)</f>
        <v>0</v>
      </c>
      <c r="BJ243" s="17" t="s">
        <v>81</v>
      </c>
      <c r="BK243" s="146">
        <f>ROUND(I243*H243,2)</f>
        <v>0</v>
      </c>
      <c r="BL243" s="17" t="s">
        <v>163</v>
      </c>
      <c r="BM243" s="145" t="s">
        <v>833</v>
      </c>
    </row>
    <row r="244" spans="1:65" s="2" customFormat="1" ht="11.25">
      <c r="A244" s="29"/>
      <c r="B244" s="30"/>
      <c r="C244" s="29"/>
      <c r="D244" s="147" t="s">
        <v>142</v>
      </c>
      <c r="E244" s="29"/>
      <c r="F244" s="148" t="s">
        <v>832</v>
      </c>
      <c r="G244" s="29"/>
      <c r="H244" s="29"/>
      <c r="I244" s="29"/>
      <c r="J244" s="29"/>
      <c r="K244" s="29"/>
      <c r="L244" s="30"/>
      <c r="M244" s="149"/>
      <c r="N244" s="150"/>
      <c r="O244" s="50"/>
      <c r="P244" s="50"/>
      <c r="Q244" s="50"/>
      <c r="R244" s="50"/>
      <c r="S244" s="50"/>
      <c r="T244" s="51"/>
      <c r="U244" s="29"/>
      <c r="V244" s="29"/>
      <c r="W244" s="29"/>
      <c r="X244" s="29"/>
      <c r="Y244" s="29"/>
      <c r="Z244" s="29"/>
      <c r="AA244" s="29"/>
      <c r="AB244" s="29"/>
      <c r="AC244" s="29"/>
      <c r="AD244" s="29"/>
      <c r="AE244" s="29"/>
      <c r="AT244" s="17" t="s">
        <v>142</v>
      </c>
      <c r="AU244" s="17" t="s">
        <v>83</v>
      </c>
    </row>
    <row r="245" spans="1:65" s="2" customFormat="1" ht="16.5" customHeight="1">
      <c r="A245" s="29"/>
      <c r="B245" s="134"/>
      <c r="C245" s="135" t="s">
        <v>834</v>
      </c>
      <c r="D245" s="135" t="s">
        <v>135</v>
      </c>
      <c r="E245" s="136" t="s">
        <v>835</v>
      </c>
      <c r="F245" s="137" t="s">
        <v>836</v>
      </c>
      <c r="G245" s="138" t="s">
        <v>229</v>
      </c>
      <c r="H245" s="139">
        <v>1</v>
      </c>
      <c r="I245" s="231"/>
      <c r="J245" s="140">
        <f>ROUND(I245*H245,2)</f>
        <v>0</v>
      </c>
      <c r="K245" s="137" t="s">
        <v>3</v>
      </c>
      <c r="L245" s="30"/>
      <c r="M245" s="141" t="s">
        <v>3</v>
      </c>
      <c r="N245" s="142" t="s">
        <v>44</v>
      </c>
      <c r="O245" s="143">
        <v>0</v>
      </c>
      <c r="P245" s="143">
        <f>O245*H245</f>
        <v>0</v>
      </c>
      <c r="Q245" s="143">
        <v>0</v>
      </c>
      <c r="R245" s="143">
        <f>Q245*H245</f>
        <v>0</v>
      </c>
      <c r="S245" s="143">
        <v>0</v>
      </c>
      <c r="T245" s="144">
        <f>S245*H245</f>
        <v>0</v>
      </c>
      <c r="U245" s="29"/>
      <c r="V245" s="29"/>
      <c r="W245" s="29"/>
      <c r="X245" s="29"/>
      <c r="Y245" s="29"/>
      <c r="Z245" s="29"/>
      <c r="AA245" s="29"/>
      <c r="AB245" s="29"/>
      <c r="AC245" s="29"/>
      <c r="AD245" s="29"/>
      <c r="AE245" s="29"/>
      <c r="AR245" s="145" t="s">
        <v>163</v>
      </c>
      <c r="AT245" s="145" t="s">
        <v>135</v>
      </c>
      <c r="AU245" s="145" t="s">
        <v>83</v>
      </c>
      <c r="AY245" s="17" t="s">
        <v>132</v>
      </c>
      <c r="BE245" s="146">
        <f>IF(N245="základní",J245,0)</f>
        <v>0</v>
      </c>
      <c r="BF245" s="146">
        <f>IF(N245="snížená",J245,0)</f>
        <v>0</v>
      </c>
      <c r="BG245" s="146">
        <f>IF(N245="zákl. přenesená",J245,0)</f>
        <v>0</v>
      </c>
      <c r="BH245" s="146">
        <f>IF(N245="sníž. přenesená",J245,0)</f>
        <v>0</v>
      </c>
      <c r="BI245" s="146">
        <f>IF(N245="nulová",J245,0)</f>
        <v>0</v>
      </c>
      <c r="BJ245" s="17" t="s">
        <v>81</v>
      </c>
      <c r="BK245" s="146">
        <f>ROUND(I245*H245,2)</f>
        <v>0</v>
      </c>
      <c r="BL245" s="17" t="s">
        <v>163</v>
      </c>
      <c r="BM245" s="145" t="s">
        <v>837</v>
      </c>
    </row>
    <row r="246" spans="1:65" s="2" customFormat="1" ht="11.25">
      <c r="A246" s="29"/>
      <c r="B246" s="30"/>
      <c r="C246" s="29"/>
      <c r="D246" s="147" t="s">
        <v>142</v>
      </c>
      <c r="E246" s="29"/>
      <c r="F246" s="148" t="s">
        <v>836</v>
      </c>
      <c r="G246" s="29"/>
      <c r="H246" s="29"/>
      <c r="I246" s="29"/>
      <c r="J246" s="29"/>
      <c r="K246" s="29"/>
      <c r="L246" s="30"/>
      <c r="M246" s="149"/>
      <c r="N246" s="150"/>
      <c r="O246" s="50"/>
      <c r="P246" s="50"/>
      <c r="Q246" s="50"/>
      <c r="R246" s="50"/>
      <c r="S246" s="50"/>
      <c r="T246" s="51"/>
      <c r="U246" s="29"/>
      <c r="V246" s="29"/>
      <c r="W246" s="29"/>
      <c r="X246" s="29"/>
      <c r="Y246" s="29"/>
      <c r="Z246" s="29"/>
      <c r="AA246" s="29"/>
      <c r="AB246" s="29"/>
      <c r="AC246" s="29"/>
      <c r="AD246" s="29"/>
      <c r="AE246" s="29"/>
      <c r="AT246" s="17" t="s">
        <v>142</v>
      </c>
      <c r="AU246" s="17" t="s">
        <v>83</v>
      </c>
    </row>
    <row r="247" spans="1:65" s="2" customFormat="1" ht="16.5" customHeight="1">
      <c r="A247" s="29"/>
      <c r="B247" s="134"/>
      <c r="C247" s="135" t="s">
        <v>838</v>
      </c>
      <c r="D247" s="135" t="s">
        <v>135</v>
      </c>
      <c r="E247" s="136" t="s">
        <v>839</v>
      </c>
      <c r="F247" s="137" t="s">
        <v>840</v>
      </c>
      <c r="G247" s="138" t="s">
        <v>229</v>
      </c>
      <c r="H247" s="139">
        <v>1</v>
      </c>
      <c r="I247" s="231"/>
      <c r="J247" s="140">
        <f>ROUND(I247*H247,2)</f>
        <v>0</v>
      </c>
      <c r="K247" s="137" t="s">
        <v>3</v>
      </c>
      <c r="L247" s="30"/>
      <c r="M247" s="141" t="s">
        <v>3</v>
      </c>
      <c r="N247" s="142" t="s">
        <v>44</v>
      </c>
      <c r="O247" s="143">
        <v>0</v>
      </c>
      <c r="P247" s="143">
        <f>O247*H247</f>
        <v>0</v>
      </c>
      <c r="Q247" s="143">
        <v>0</v>
      </c>
      <c r="R247" s="143">
        <f>Q247*H247</f>
        <v>0</v>
      </c>
      <c r="S247" s="143">
        <v>0</v>
      </c>
      <c r="T247" s="144">
        <f>S247*H247</f>
        <v>0</v>
      </c>
      <c r="U247" s="29"/>
      <c r="V247" s="29"/>
      <c r="W247" s="29"/>
      <c r="X247" s="29"/>
      <c r="Y247" s="29"/>
      <c r="Z247" s="29"/>
      <c r="AA247" s="29"/>
      <c r="AB247" s="29"/>
      <c r="AC247" s="29"/>
      <c r="AD247" s="29"/>
      <c r="AE247" s="29"/>
      <c r="AR247" s="145" t="s">
        <v>163</v>
      </c>
      <c r="AT247" s="145" t="s">
        <v>135</v>
      </c>
      <c r="AU247" s="145" t="s">
        <v>83</v>
      </c>
      <c r="AY247" s="17" t="s">
        <v>132</v>
      </c>
      <c r="BE247" s="146">
        <f>IF(N247="základní",J247,0)</f>
        <v>0</v>
      </c>
      <c r="BF247" s="146">
        <f>IF(N247="snížená",J247,0)</f>
        <v>0</v>
      </c>
      <c r="BG247" s="146">
        <f>IF(N247="zákl. přenesená",J247,0)</f>
        <v>0</v>
      </c>
      <c r="BH247" s="146">
        <f>IF(N247="sníž. přenesená",J247,0)</f>
        <v>0</v>
      </c>
      <c r="BI247" s="146">
        <f>IF(N247="nulová",J247,0)</f>
        <v>0</v>
      </c>
      <c r="BJ247" s="17" t="s">
        <v>81</v>
      </c>
      <c r="BK247" s="146">
        <f>ROUND(I247*H247,2)</f>
        <v>0</v>
      </c>
      <c r="BL247" s="17" t="s">
        <v>163</v>
      </c>
      <c r="BM247" s="145" t="s">
        <v>841</v>
      </c>
    </row>
    <row r="248" spans="1:65" s="2" customFormat="1" ht="11.25">
      <c r="A248" s="29"/>
      <c r="B248" s="30"/>
      <c r="C248" s="29"/>
      <c r="D248" s="147" t="s">
        <v>142</v>
      </c>
      <c r="E248" s="29"/>
      <c r="F248" s="148" t="s">
        <v>840</v>
      </c>
      <c r="G248" s="29"/>
      <c r="H248" s="29"/>
      <c r="I248" s="29"/>
      <c r="J248" s="29"/>
      <c r="K248" s="29"/>
      <c r="L248" s="30"/>
      <c r="M248" s="149"/>
      <c r="N248" s="150"/>
      <c r="O248" s="50"/>
      <c r="P248" s="50"/>
      <c r="Q248" s="50"/>
      <c r="R248" s="50"/>
      <c r="S248" s="50"/>
      <c r="T248" s="51"/>
      <c r="U248" s="29"/>
      <c r="V248" s="29"/>
      <c r="W248" s="29"/>
      <c r="X248" s="29"/>
      <c r="Y248" s="29"/>
      <c r="Z248" s="29"/>
      <c r="AA248" s="29"/>
      <c r="AB248" s="29"/>
      <c r="AC248" s="29"/>
      <c r="AD248" s="29"/>
      <c r="AE248" s="29"/>
      <c r="AT248" s="17" t="s">
        <v>142</v>
      </c>
      <c r="AU248" s="17" t="s">
        <v>83</v>
      </c>
    </row>
    <row r="249" spans="1:65" s="2" customFormat="1" ht="16.5" customHeight="1">
      <c r="A249" s="29"/>
      <c r="B249" s="134"/>
      <c r="C249" s="168" t="s">
        <v>842</v>
      </c>
      <c r="D249" s="168" t="s">
        <v>220</v>
      </c>
      <c r="E249" s="169" t="s">
        <v>843</v>
      </c>
      <c r="F249" s="170" t="s">
        <v>641</v>
      </c>
      <c r="G249" s="171" t="s">
        <v>169</v>
      </c>
      <c r="H249" s="172">
        <f>(J247+J245+J243+J241+J239+J237+J235+J233+J231+J229+J227)/100</f>
        <v>0</v>
      </c>
      <c r="I249" s="232"/>
      <c r="J249" s="173">
        <f>ROUND(I249*H249,2)</f>
        <v>0</v>
      </c>
      <c r="K249" s="170" t="s">
        <v>3</v>
      </c>
      <c r="L249" s="174"/>
      <c r="M249" s="175" t="s">
        <v>3</v>
      </c>
      <c r="N249" s="176" t="s">
        <v>44</v>
      </c>
      <c r="O249" s="143">
        <v>0</v>
      </c>
      <c r="P249" s="143">
        <f>O249*H249</f>
        <v>0</v>
      </c>
      <c r="Q249" s="143">
        <v>0</v>
      </c>
      <c r="R249" s="143">
        <f>Q249*H249</f>
        <v>0</v>
      </c>
      <c r="S249" s="143">
        <v>0</v>
      </c>
      <c r="T249" s="144">
        <f>S249*H249</f>
        <v>0</v>
      </c>
      <c r="U249" s="29"/>
      <c r="V249" s="29"/>
      <c r="W249" s="29"/>
      <c r="X249" s="29"/>
      <c r="Y249" s="29"/>
      <c r="Z249" s="29"/>
      <c r="AA249" s="29"/>
      <c r="AB249" s="29"/>
      <c r="AC249" s="29"/>
      <c r="AD249" s="29"/>
      <c r="AE249" s="29"/>
      <c r="AR249" s="145" t="s">
        <v>223</v>
      </c>
      <c r="AT249" s="145" t="s">
        <v>220</v>
      </c>
      <c r="AU249" s="145" t="s">
        <v>83</v>
      </c>
      <c r="AY249" s="17" t="s">
        <v>132</v>
      </c>
      <c r="BE249" s="146">
        <f>IF(N249="základní",J249,0)</f>
        <v>0</v>
      </c>
      <c r="BF249" s="146">
        <f>IF(N249="snížená",J249,0)</f>
        <v>0</v>
      </c>
      <c r="BG249" s="146">
        <f>IF(N249="zákl. přenesená",J249,0)</f>
        <v>0</v>
      </c>
      <c r="BH249" s="146">
        <f>IF(N249="sníž. přenesená",J249,0)</f>
        <v>0</v>
      </c>
      <c r="BI249" s="146">
        <f>IF(N249="nulová",J249,0)</f>
        <v>0</v>
      </c>
      <c r="BJ249" s="17" t="s">
        <v>81</v>
      </c>
      <c r="BK249" s="146">
        <f>ROUND(I249*H249,2)</f>
        <v>0</v>
      </c>
      <c r="BL249" s="17" t="s">
        <v>163</v>
      </c>
      <c r="BM249" s="145" t="s">
        <v>844</v>
      </c>
    </row>
    <row r="250" spans="1:65" s="2" customFormat="1" ht="11.25">
      <c r="A250" s="29"/>
      <c r="B250" s="30"/>
      <c r="C250" s="29"/>
      <c r="D250" s="147" t="s">
        <v>142</v>
      </c>
      <c r="E250" s="29"/>
      <c r="F250" s="148" t="s">
        <v>641</v>
      </c>
      <c r="G250" s="29"/>
      <c r="H250" s="29"/>
      <c r="I250" s="29"/>
      <c r="J250" s="29"/>
      <c r="K250" s="29"/>
      <c r="L250" s="30"/>
      <c r="M250" s="149"/>
      <c r="N250" s="150"/>
      <c r="O250" s="50"/>
      <c r="P250" s="50"/>
      <c r="Q250" s="50"/>
      <c r="R250" s="50"/>
      <c r="S250" s="50"/>
      <c r="T250" s="51"/>
      <c r="U250" s="29"/>
      <c r="V250" s="29"/>
      <c r="W250" s="29"/>
      <c r="X250" s="29"/>
      <c r="Y250" s="29"/>
      <c r="Z250" s="29"/>
      <c r="AA250" s="29"/>
      <c r="AB250" s="29"/>
      <c r="AC250" s="29"/>
      <c r="AD250" s="29"/>
      <c r="AE250" s="29"/>
      <c r="AT250" s="17" t="s">
        <v>142</v>
      </c>
      <c r="AU250" s="17" t="s">
        <v>83</v>
      </c>
    </row>
    <row r="251" spans="1:65" s="2" customFormat="1" ht="19.5">
      <c r="A251" s="29"/>
      <c r="B251" s="30"/>
      <c r="C251" s="29"/>
      <c r="D251" s="147" t="s">
        <v>181</v>
      </c>
      <c r="E251" s="29"/>
      <c r="F251" s="167" t="s">
        <v>845</v>
      </c>
      <c r="G251" s="29"/>
      <c r="H251" s="29"/>
      <c r="I251" s="29"/>
      <c r="J251" s="29"/>
      <c r="K251" s="29"/>
      <c r="L251" s="30"/>
      <c r="M251" s="183"/>
      <c r="N251" s="184"/>
      <c r="O251" s="185"/>
      <c r="P251" s="185"/>
      <c r="Q251" s="185"/>
      <c r="R251" s="185"/>
      <c r="S251" s="185"/>
      <c r="T251" s="186"/>
      <c r="U251" s="29"/>
      <c r="V251" s="29"/>
      <c r="W251" s="29"/>
      <c r="X251" s="29"/>
      <c r="Y251" s="29"/>
      <c r="Z251" s="29"/>
      <c r="AA251" s="29"/>
      <c r="AB251" s="29"/>
      <c r="AC251" s="29"/>
      <c r="AD251" s="29"/>
      <c r="AE251" s="29"/>
      <c r="AT251" s="17" t="s">
        <v>181</v>
      </c>
      <c r="AU251" s="17" t="s">
        <v>83</v>
      </c>
    </row>
    <row r="252" spans="1:65" s="2" customFormat="1" ht="6.95" customHeight="1">
      <c r="A252" s="29"/>
      <c r="B252" s="39"/>
      <c r="C252" s="40"/>
      <c r="D252" s="40"/>
      <c r="E252" s="40"/>
      <c r="F252" s="40"/>
      <c r="G252" s="40"/>
      <c r="H252" s="40"/>
      <c r="I252" s="40"/>
      <c r="J252" s="40"/>
      <c r="K252" s="40"/>
      <c r="L252" s="30"/>
      <c r="M252" s="29"/>
      <c r="O252" s="29"/>
      <c r="P252" s="29"/>
      <c r="Q252" s="29"/>
      <c r="R252" s="29"/>
      <c r="S252" s="29"/>
      <c r="T252" s="29"/>
      <c r="U252" s="29"/>
      <c r="V252" s="29"/>
      <c r="W252" s="29"/>
      <c r="X252" s="29"/>
      <c r="Y252" s="29"/>
      <c r="Z252" s="29"/>
      <c r="AA252" s="29"/>
      <c r="AB252" s="29"/>
      <c r="AC252" s="29"/>
      <c r="AD252" s="29"/>
      <c r="AE252" s="29"/>
    </row>
  </sheetData>
  <autoFilter ref="C85:K251" xr:uid="{00000000-0009-0000-0000-000004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M146"/>
  <sheetViews>
    <sheetView showGridLines="0" topLeftCell="A56" workbookViewId="0">
      <selection activeCell="I84" sqref="I84"/>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ht="11.25">
      <c r="A1" s="85"/>
    </row>
    <row r="2" spans="1:46" s="1" customFormat="1" ht="36.950000000000003" customHeight="1">
      <c r="L2" s="219" t="s">
        <v>6</v>
      </c>
      <c r="M2" s="206"/>
      <c r="N2" s="206"/>
      <c r="O2" s="206"/>
      <c r="P2" s="206"/>
      <c r="Q2" s="206"/>
      <c r="R2" s="206"/>
      <c r="S2" s="206"/>
      <c r="T2" s="206"/>
      <c r="U2" s="206"/>
      <c r="V2" s="206"/>
      <c r="AT2" s="17" t="s">
        <v>95</v>
      </c>
    </row>
    <row r="3" spans="1:46" s="1" customFormat="1" ht="6.95" customHeight="1">
      <c r="B3" s="18"/>
      <c r="C3" s="19"/>
      <c r="D3" s="19"/>
      <c r="E3" s="19"/>
      <c r="F3" s="19"/>
      <c r="G3" s="19"/>
      <c r="H3" s="19"/>
      <c r="I3" s="19"/>
      <c r="J3" s="19"/>
      <c r="K3" s="19"/>
      <c r="L3" s="20"/>
      <c r="AT3" s="17" t="s">
        <v>83</v>
      </c>
    </row>
    <row r="4" spans="1:46" s="1" customFormat="1" ht="24.95" customHeight="1">
      <c r="B4" s="20"/>
      <c r="D4" s="21" t="s">
        <v>98</v>
      </c>
      <c r="L4" s="20"/>
      <c r="M4" s="86" t="s">
        <v>11</v>
      </c>
      <c r="AT4" s="17" t="s">
        <v>4</v>
      </c>
    </row>
    <row r="5" spans="1:46" s="1" customFormat="1" ht="6.95" customHeight="1">
      <c r="B5" s="20"/>
      <c r="L5" s="20"/>
    </row>
    <row r="6" spans="1:46" s="1" customFormat="1" ht="12" customHeight="1">
      <c r="B6" s="20"/>
      <c r="D6" s="26" t="s">
        <v>15</v>
      </c>
      <c r="L6" s="20"/>
    </row>
    <row r="7" spans="1:46" s="1" customFormat="1" ht="16.5" customHeight="1">
      <c r="B7" s="20"/>
      <c r="E7" s="220" t="str">
        <f>'Rekapitulace stavby'!K6</f>
        <v>Rekonstrukce multifunkčního sálu v budově NZM - 2. etapa</v>
      </c>
      <c r="F7" s="221"/>
      <c r="G7" s="221"/>
      <c r="H7" s="221"/>
      <c r="L7" s="20"/>
    </row>
    <row r="8" spans="1:46" s="2" customFormat="1" ht="12" customHeight="1">
      <c r="A8" s="29"/>
      <c r="B8" s="30"/>
      <c r="C8" s="29"/>
      <c r="D8" s="26" t="s">
        <v>99</v>
      </c>
      <c r="E8" s="29"/>
      <c r="F8" s="29"/>
      <c r="G8" s="29"/>
      <c r="H8" s="29"/>
      <c r="I8" s="29"/>
      <c r="J8" s="29"/>
      <c r="K8" s="29"/>
      <c r="L8" s="87"/>
      <c r="S8" s="29"/>
      <c r="T8" s="29"/>
      <c r="U8" s="29"/>
      <c r="V8" s="29"/>
      <c r="W8" s="29"/>
      <c r="X8" s="29"/>
      <c r="Y8" s="29"/>
      <c r="Z8" s="29"/>
      <c r="AA8" s="29"/>
      <c r="AB8" s="29"/>
      <c r="AC8" s="29"/>
      <c r="AD8" s="29"/>
      <c r="AE8" s="29"/>
    </row>
    <row r="9" spans="1:46" s="2" customFormat="1" ht="16.5" customHeight="1">
      <c r="A9" s="29"/>
      <c r="B9" s="30"/>
      <c r="C9" s="29"/>
      <c r="D9" s="29"/>
      <c r="E9" s="187" t="s">
        <v>846</v>
      </c>
      <c r="F9" s="222"/>
      <c r="G9" s="222"/>
      <c r="H9" s="222"/>
      <c r="I9" s="29"/>
      <c r="J9" s="29"/>
      <c r="K9" s="29"/>
      <c r="L9" s="87"/>
      <c r="S9" s="29"/>
      <c r="T9" s="29"/>
      <c r="U9" s="29"/>
      <c r="V9" s="29"/>
      <c r="W9" s="29"/>
      <c r="X9" s="29"/>
      <c r="Y9" s="29"/>
      <c r="Z9" s="29"/>
      <c r="AA9" s="29"/>
      <c r="AB9" s="29"/>
      <c r="AC9" s="29"/>
      <c r="AD9" s="29"/>
      <c r="AE9" s="29"/>
    </row>
    <row r="10" spans="1:46" s="2" customFormat="1" ht="11.25">
      <c r="A10" s="29"/>
      <c r="B10" s="30"/>
      <c r="C10" s="29"/>
      <c r="D10" s="29"/>
      <c r="E10" s="29"/>
      <c r="F10" s="29"/>
      <c r="G10" s="29"/>
      <c r="H10" s="29"/>
      <c r="I10" s="29"/>
      <c r="J10" s="29"/>
      <c r="K10" s="29"/>
      <c r="L10" s="87"/>
      <c r="S10" s="29"/>
      <c r="T10" s="29"/>
      <c r="U10" s="29"/>
      <c r="V10" s="29"/>
      <c r="W10" s="29"/>
      <c r="X10" s="29"/>
      <c r="Y10" s="29"/>
      <c r="Z10" s="29"/>
      <c r="AA10" s="29"/>
      <c r="AB10" s="29"/>
      <c r="AC10" s="29"/>
      <c r="AD10" s="29"/>
      <c r="AE10" s="29"/>
    </row>
    <row r="11" spans="1:46" s="2" customFormat="1" ht="12" customHeight="1">
      <c r="A11" s="29"/>
      <c r="B11" s="30"/>
      <c r="C11" s="29"/>
      <c r="D11" s="26" t="s">
        <v>17</v>
      </c>
      <c r="E11" s="29"/>
      <c r="F11" s="24" t="s">
        <v>3</v>
      </c>
      <c r="G11" s="29"/>
      <c r="H11" s="29"/>
      <c r="I11" s="26" t="s">
        <v>18</v>
      </c>
      <c r="J11" s="24" t="s">
        <v>3</v>
      </c>
      <c r="K11" s="29"/>
      <c r="L11" s="87"/>
      <c r="S11" s="29"/>
      <c r="T11" s="29"/>
      <c r="U11" s="29"/>
      <c r="V11" s="29"/>
      <c r="W11" s="29"/>
      <c r="X11" s="29"/>
      <c r="Y11" s="29"/>
      <c r="Z11" s="29"/>
      <c r="AA11" s="29"/>
      <c r="AB11" s="29"/>
      <c r="AC11" s="29"/>
      <c r="AD11" s="29"/>
      <c r="AE11" s="29"/>
    </row>
    <row r="12" spans="1:46" s="2" customFormat="1" ht="12" customHeight="1">
      <c r="A12" s="29"/>
      <c r="B12" s="30"/>
      <c r="C12" s="29"/>
      <c r="D12" s="26" t="s">
        <v>19</v>
      </c>
      <c r="E12" s="29"/>
      <c r="F12" s="24" t="s">
        <v>20</v>
      </c>
      <c r="G12" s="29"/>
      <c r="H12" s="29"/>
      <c r="I12" s="26" t="s">
        <v>21</v>
      </c>
      <c r="J12" s="47" t="str">
        <f>'Rekapitulace stavby'!AN8</f>
        <v>19. 6. 2024</v>
      </c>
      <c r="K12" s="29"/>
      <c r="L12" s="87"/>
      <c r="S12" s="29"/>
      <c r="T12" s="29"/>
      <c r="U12" s="29"/>
      <c r="V12" s="29"/>
      <c r="W12" s="29"/>
      <c r="X12" s="29"/>
      <c r="Y12" s="29"/>
      <c r="Z12" s="29"/>
      <c r="AA12" s="29"/>
      <c r="AB12" s="29"/>
      <c r="AC12" s="29"/>
      <c r="AD12" s="29"/>
      <c r="AE12" s="29"/>
    </row>
    <row r="13" spans="1:46" s="2" customFormat="1" ht="10.9" customHeight="1">
      <c r="A13" s="29"/>
      <c r="B13" s="30"/>
      <c r="C13" s="29"/>
      <c r="D13" s="29"/>
      <c r="E13" s="29"/>
      <c r="F13" s="29"/>
      <c r="G13" s="29"/>
      <c r="H13" s="29"/>
      <c r="I13" s="29"/>
      <c r="J13" s="29"/>
      <c r="K13" s="29"/>
      <c r="L13" s="87"/>
      <c r="S13" s="29"/>
      <c r="T13" s="29"/>
      <c r="U13" s="29"/>
      <c r="V13" s="29"/>
      <c r="W13" s="29"/>
      <c r="X13" s="29"/>
      <c r="Y13" s="29"/>
      <c r="Z13" s="29"/>
      <c r="AA13" s="29"/>
      <c r="AB13" s="29"/>
      <c r="AC13" s="29"/>
      <c r="AD13" s="29"/>
      <c r="AE13" s="29"/>
    </row>
    <row r="14" spans="1:46" s="2" customFormat="1" ht="12" customHeight="1">
      <c r="A14" s="29"/>
      <c r="B14" s="30"/>
      <c r="C14" s="29"/>
      <c r="D14" s="26" t="s">
        <v>23</v>
      </c>
      <c r="E14" s="29"/>
      <c r="F14" s="29"/>
      <c r="G14" s="29"/>
      <c r="H14" s="29"/>
      <c r="I14" s="26" t="s">
        <v>24</v>
      </c>
      <c r="J14" s="24" t="s">
        <v>25</v>
      </c>
      <c r="K14" s="29"/>
      <c r="L14" s="87"/>
      <c r="S14" s="29"/>
      <c r="T14" s="29"/>
      <c r="U14" s="29"/>
      <c r="V14" s="29"/>
      <c r="W14" s="29"/>
      <c r="X14" s="29"/>
      <c r="Y14" s="29"/>
      <c r="Z14" s="29"/>
      <c r="AA14" s="29"/>
      <c r="AB14" s="29"/>
      <c r="AC14" s="29"/>
      <c r="AD14" s="29"/>
      <c r="AE14" s="29"/>
    </row>
    <row r="15" spans="1:46" s="2" customFormat="1" ht="18" customHeight="1">
      <c r="A15" s="29"/>
      <c r="B15" s="30"/>
      <c r="C15" s="29"/>
      <c r="D15" s="29"/>
      <c r="E15" s="24" t="s">
        <v>26</v>
      </c>
      <c r="F15" s="29"/>
      <c r="G15" s="29"/>
      <c r="H15" s="29"/>
      <c r="I15" s="26" t="s">
        <v>27</v>
      </c>
      <c r="J15" s="24" t="s">
        <v>3</v>
      </c>
      <c r="K15" s="29"/>
      <c r="L15" s="87"/>
      <c r="S15" s="29"/>
      <c r="T15" s="29"/>
      <c r="U15" s="29"/>
      <c r="V15" s="29"/>
      <c r="W15" s="29"/>
      <c r="X15" s="29"/>
      <c r="Y15" s="29"/>
      <c r="Z15" s="29"/>
      <c r="AA15" s="29"/>
      <c r="AB15" s="29"/>
      <c r="AC15" s="29"/>
      <c r="AD15" s="29"/>
      <c r="AE15" s="29"/>
    </row>
    <row r="16" spans="1:46" s="2" customFormat="1" ht="6.95" customHeight="1">
      <c r="A16" s="29"/>
      <c r="B16" s="30"/>
      <c r="C16" s="29"/>
      <c r="D16" s="29"/>
      <c r="E16" s="29"/>
      <c r="F16" s="29"/>
      <c r="G16" s="29"/>
      <c r="H16" s="29"/>
      <c r="I16" s="29"/>
      <c r="J16" s="29"/>
      <c r="K16" s="29"/>
      <c r="L16" s="87"/>
      <c r="S16" s="29"/>
      <c r="T16" s="29"/>
      <c r="U16" s="29"/>
      <c r="V16" s="29"/>
      <c r="W16" s="29"/>
      <c r="X16" s="29"/>
      <c r="Y16" s="29"/>
      <c r="Z16" s="29"/>
      <c r="AA16" s="29"/>
      <c r="AB16" s="29"/>
      <c r="AC16" s="29"/>
      <c r="AD16" s="29"/>
      <c r="AE16" s="29"/>
    </row>
    <row r="17" spans="1:31" s="2" customFormat="1" ht="12" customHeight="1">
      <c r="A17" s="29"/>
      <c r="B17" s="30"/>
      <c r="C17" s="29"/>
      <c r="D17" s="26" t="s">
        <v>28</v>
      </c>
      <c r="E17" s="29"/>
      <c r="F17" s="29"/>
      <c r="G17" s="29"/>
      <c r="H17" s="29"/>
      <c r="I17" s="26" t="s">
        <v>24</v>
      </c>
      <c r="J17" s="24" t="str">
        <f>'Rekapitulace stavby'!AN13</f>
        <v/>
      </c>
      <c r="K17" s="29"/>
      <c r="L17" s="87"/>
      <c r="S17" s="29"/>
      <c r="T17" s="29"/>
      <c r="U17" s="29"/>
      <c r="V17" s="29"/>
      <c r="W17" s="29"/>
      <c r="X17" s="29"/>
      <c r="Y17" s="29"/>
      <c r="Z17" s="29"/>
      <c r="AA17" s="29"/>
      <c r="AB17" s="29"/>
      <c r="AC17" s="29"/>
      <c r="AD17" s="29"/>
      <c r="AE17" s="29"/>
    </row>
    <row r="18" spans="1:31" s="2" customFormat="1" ht="18" customHeight="1">
      <c r="A18" s="29"/>
      <c r="B18" s="30"/>
      <c r="C18" s="29"/>
      <c r="D18" s="29"/>
      <c r="E18" s="205" t="str">
        <f>'Rekapitulace stavby'!E14</f>
        <v xml:space="preserve"> </v>
      </c>
      <c r="F18" s="205"/>
      <c r="G18" s="205"/>
      <c r="H18" s="205"/>
      <c r="I18" s="26" t="s">
        <v>27</v>
      </c>
      <c r="J18" s="24" t="str">
        <f>'Rekapitulace stavby'!AN14</f>
        <v/>
      </c>
      <c r="K18" s="29"/>
      <c r="L18" s="87"/>
      <c r="S18" s="29"/>
      <c r="T18" s="29"/>
      <c r="U18" s="29"/>
      <c r="V18" s="29"/>
      <c r="W18" s="29"/>
      <c r="X18" s="29"/>
      <c r="Y18" s="29"/>
      <c r="Z18" s="29"/>
      <c r="AA18" s="29"/>
      <c r="AB18" s="29"/>
      <c r="AC18" s="29"/>
      <c r="AD18" s="29"/>
      <c r="AE18" s="29"/>
    </row>
    <row r="19" spans="1:31" s="2" customFormat="1" ht="6.95" customHeight="1">
      <c r="A19" s="29"/>
      <c r="B19" s="30"/>
      <c r="C19" s="29"/>
      <c r="D19" s="29"/>
      <c r="E19" s="29"/>
      <c r="F19" s="29"/>
      <c r="G19" s="29"/>
      <c r="H19" s="29"/>
      <c r="I19" s="29"/>
      <c r="J19" s="29"/>
      <c r="K19" s="29"/>
      <c r="L19" s="87"/>
      <c r="S19" s="29"/>
      <c r="T19" s="29"/>
      <c r="U19" s="29"/>
      <c r="V19" s="29"/>
      <c r="W19" s="29"/>
      <c r="X19" s="29"/>
      <c r="Y19" s="29"/>
      <c r="Z19" s="29"/>
      <c r="AA19" s="29"/>
      <c r="AB19" s="29"/>
      <c r="AC19" s="29"/>
      <c r="AD19" s="29"/>
      <c r="AE19" s="29"/>
    </row>
    <row r="20" spans="1:31" s="2" customFormat="1" ht="12" customHeight="1">
      <c r="A20" s="29"/>
      <c r="B20" s="30"/>
      <c r="C20" s="29"/>
      <c r="D20" s="26" t="s">
        <v>30</v>
      </c>
      <c r="E20" s="29"/>
      <c r="F20" s="29"/>
      <c r="G20" s="29"/>
      <c r="H20" s="29"/>
      <c r="I20" s="26" t="s">
        <v>24</v>
      </c>
      <c r="J20" s="24" t="s">
        <v>31</v>
      </c>
      <c r="K20" s="29"/>
      <c r="L20" s="87"/>
      <c r="S20" s="29"/>
      <c r="T20" s="29"/>
      <c r="U20" s="29"/>
      <c r="V20" s="29"/>
      <c r="W20" s="29"/>
      <c r="X20" s="29"/>
      <c r="Y20" s="29"/>
      <c r="Z20" s="29"/>
      <c r="AA20" s="29"/>
      <c r="AB20" s="29"/>
      <c r="AC20" s="29"/>
      <c r="AD20" s="29"/>
      <c r="AE20" s="29"/>
    </row>
    <row r="21" spans="1:31" s="2" customFormat="1" ht="18" customHeight="1">
      <c r="A21" s="29"/>
      <c r="B21" s="30"/>
      <c r="C21" s="29"/>
      <c r="D21" s="29"/>
      <c r="E21" s="24" t="s">
        <v>32</v>
      </c>
      <c r="F21" s="29"/>
      <c r="G21" s="29"/>
      <c r="H21" s="29"/>
      <c r="I21" s="26" t="s">
        <v>27</v>
      </c>
      <c r="J21" s="24" t="s">
        <v>3</v>
      </c>
      <c r="K21" s="29"/>
      <c r="L21" s="87"/>
      <c r="S21" s="29"/>
      <c r="T21" s="29"/>
      <c r="U21" s="29"/>
      <c r="V21" s="29"/>
      <c r="W21" s="29"/>
      <c r="X21" s="29"/>
      <c r="Y21" s="29"/>
      <c r="Z21" s="29"/>
      <c r="AA21" s="29"/>
      <c r="AB21" s="29"/>
      <c r="AC21" s="29"/>
      <c r="AD21" s="29"/>
      <c r="AE21" s="29"/>
    </row>
    <row r="22" spans="1:31" s="2" customFormat="1" ht="6.95" customHeight="1">
      <c r="A22" s="29"/>
      <c r="B22" s="30"/>
      <c r="C22" s="29"/>
      <c r="D22" s="29"/>
      <c r="E22" s="29"/>
      <c r="F22" s="29"/>
      <c r="G22" s="29"/>
      <c r="H22" s="29"/>
      <c r="I22" s="29"/>
      <c r="J22" s="29"/>
      <c r="K22" s="29"/>
      <c r="L22" s="87"/>
      <c r="S22" s="29"/>
      <c r="T22" s="29"/>
      <c r="U22" s="29"/>
      <c r="V22" s="29"/>
      <c r="W22" s="29"/>
      <c r="X22" s="29"/>
      <c r="Y22" s="29"/>
      <c r="Z22" s="29"/>
      <c r="AA22" s="29"/>
      <c r="AB22" s="29"/>
      <c r="AC22" s="29"/>
      <c r="AD22" s="29"/>
      <c r="AE22" s="29"/>
    </row>
    <row r="23" spans="1:31" s="2" customFormat="1" ht="12" customHeight="1">
      <c r="A23" s="29"/>
      <c r="B23" s="30"/>
      <c r="C23" s="29"/>
      <c r="D23" s="26" t="s">
        <v>34</v>
      </c>
      <c r="E23" s="29"/>
      <c r="F23" s="29"/>
      <c r="G23" s="29"/>
      <c r="H23" s="29"/>
      <c r="I23" s="26" t="s">
        <v>24</v>
      </c>
      <c r="J23" s="24" t="s">
        <v>35</v>
      </c>
      <c r="K23" s="29"/>
      <c r="L23" s="87"/>
      <c r="S23" s="29"/>
      <c r="T23" s="29"/>
      <c r="U23" s="29"/>
      <c r="V23" s="29"/>
      <c r="W23" s="29"/>
      <c r="X23" s="29"/>
      <c r="Y23" s="29"/>
      <c r="Z23" s="29"/>
      <c r="AA23" s="29"/>
      <c r="AB23" s="29"/>
      <c r="AC23" s="29"/>
      <c r="AD23" s="29"/>
      <c r="AE23" s="29"/>
    </row>
    <row r="24" spans="1:31" s="2" customFormat="1" ht="18" customHeight="1">
      <c r="A24" s="29"/>
      <c r="B24" s="30"/>
      <c r="C24" s="29"/>
      <c r="D24" s="29"/>
      <c r="E24" s="24" t="s">
        <v>36</v>
      </c>
      <c r="F24" s="29"/>
      <c r="G24" s="29"/>
      <c r="H24" s="29"/>
      <c r="I24" s="26" t="s">
        <v>27</v>
      </c>
      <c r="J24" s="24" t="s">
        <v>3</v>
      </c>
      <c r="K24" s="29"/>
      <c r="L24" s="87"/>
      <c r="S24" s="29"/>
      <c r="T24" s="29"/>
      <c r="U24" s="29"/>
      <c r="V24" s="29"/>
      <c r="W24" s="29"/>
      <c r="X24" s="29"/>
      <c r="Y24" s="29"/>
      <c r="Z24" s="29"/>
      <c r="AA24" s="29"/>
      <c r="AB24" s="29"/>
      <c r="AC24" s="29"/>
      <c r="AD24" s="29"/>
      <c r="AE24" s="29"/>
    </row>
    <row r="25" spans="1:31" s="2" customFormat="1" ht="6.95" customHeight="1">
      <c r="A25" s="29"/>
      <c r="B25" s="30"/>
      <c r="C25" s="29"/>
      <c r="D25" s="29"/>
      <c r="E25" s="29"/>
      <c r="F25" s="29"/>
      <c r="G25" s="29"/>
      <c r="H25" s="29"/>
      <c r="I25" s="29"/>
      <c r="J25" s="29"/>
      <c r="K25" s="29"/>
      <c r="L25" s="87"/>
      <c r="S25" s="29"/>
      <c r="T25" s="29"/>
      <c r="U25" s="29"/>
      <c r="V25" s="29"/>
      <c r="W25" s="29"/>
      <c r="X25" s="29"/>
      <c r="Y25" s="29"/>
      <c r="Z25" s="29"/>
      <c r="AA25" s="29"/>
      <c r="AB25" s="29"/>
      <c r="AC25" s="29"/>
      <c r="AD25" s="29"/>
      <c r="AE25" s="29"/>
    </row>
    <row r="26" spans="1:31" s="2" customFormat="1" ht="12" customHeight="1">
      <c r="A26" s="29"/>
      <c r="B26" s="30"/>
      <c r="C26" s="29"/>
      <c r="D26" s="26" t="s">
        <v>37</v>
      </c>
      <c r="E26" s="29"/>
      <c r="F26" s="29"/>
      <c r="G26" s="29"/>
      <c r="H26" s="29"/>
      <c r="I26" s="29"/>
      <c r="J26" s="29"/>
      <c r="K26" s="29"/>
      <c r="L26" s="87"/>
      <c r="S26" s="29"/>
      <c r="T26" s="29"/>
      <c r="U26" s="29"/>
      <c r="V26" s="29"/>
      <c r="W26" s="29"/>
      <c r="X26" s="29"/>
      <c r="Y26" s="29"/>
      <c r="Z26" s="29"/>
      <c r="AA26" s="29"/>
      <c r="AB26" s="29"/>
      <c r="AC26" s="29"/>
      <c r="AD26" s="29"/>
      <c r="AE26" s="29"/>
    </row>
    <row r="27" spans="1:31" s="8" customFormat="1" ht="16.5" customHeight="1">
      <c r="A27" s="88"/>
      <c r="B27" s="89"/>
      <c r="C27" s="88"/>
      <c r="D27" s="88"/>
      <c r="E27" s="208" t="s">
        <v>3</v>
      </c>
      <c r="F27" s="208"/>
      <c r="G27" s="208"/>
      <c r="H27" s="208"/>
      <c r="I27" s="88"/>
      <c r="J27" s="88"/>
      <c r="K27" s="88"/>
      <c r="L27" s="90"/>
      <c r="S27" s="88"/>
      <c r="T27" s="88"/>
      <c r="U27" s="88"/>
      <c r="V27" s="88"/>
      <c r="W27" s="88"/>
      <c r="X27" s="88"/>
      <c r="Y27" s="88"/>
      <c r="Z27" s="88"/>
      <c r="AA27" s="88"/>
      <c r="AB27" s="88"/>
      <c r="AC27" s="88"/>
      <c r="AD27" s="88"/>
      <c r="AE27" s="88"/>
    </row>
    <row r="28" spans="1:31" s="2" customFormat="1" ht="6.95" customHeight="1">
      <c r="A28" s="29"/>
      <c r="B28" s="30"/>
      <c r="C28" s="29"/>
      <c r="D28" s="29"/>
      <c r="E28" s="29"/>
      <c r="F28" s="29"/>
      <c r="G28" s="29"/>
      <c r="H28" s="29"/>
      <c r="I28" s="29"/>
      <c r="J28" s="29"/>
      <c r="K28" s="29"/>
      <c r="L28" s="87"/>
      <c r="S28" s="29"/>
      <c r="T28" s="29"/>
      <c r="U28" s="29"/>
      <c r="V28" s="29"/>
      <c r="W28" s="29"/>
      <c r="X28" s="29"/>
      <c r="Y28" s="29"/>
      <c r="Z28" s="29"/>
      <c r="AA28" s="29"/>
      <c r="AB28" s="29"/>
      <c r="AC28" s="29"/>
      <c r="AD28" s="29"/>
      <c r="AE28" s="29"/>
    </row>
    <row r="29" spans="1:31" s="2" customFormat="1" ht="6.95" customHeight="1">
      <c r="A29" s="29"/>
      <c r="B29" s="30"/>
      <c r="C29" s="29"/>
      <c r="D29" s="58"/>
      <c r="E29" s="58"/>
      <c r="F29" s="58"/>
      <c r="G29" s="58"/>
      <c r="H29" s="58"/>
      <c r="I29" s="58"/>
      <c r="J29" s="58"/>
      <c r="K29" s="58"/>
      <c r="L29" s="87"/>
      <c r="S29" s="29"/>
      <c r="T29" s="29"/>
      <c r="U29" s="29"/>
      <c r="V29" s="29"/>
      <c r="W29" s="29"/>
      <c r="X29" s="29"/>
      <c r="Y29" s="29"/>
      <c r="Z29" s="29"/>
      <c r="AA29" s="29"/>
      <c r="AB29" s="29"/>
      <c r="AC29" s="29"/>
      <c r="AD29" s="29"/>
      <c r="AE29" s="29"/>
    </row>
    <row r="30" spans="1:31" s="2" customFormat="1" ht="25.35" customHeight="1">
      <c r="A30" s="29"/>
      <c r="B30" s="30"/>
      <c r="C30" s="29"/>
      <c r="D30" s="91" t="s">
        <v>39</v>
      </c>
      <c r="E30" s="29"/>
      <c r="F30" s="29"/>
      <c r="G30" s="29"/>
      <c r="H30" s="29"/>
      <c r="I30" s="29"/>
      <c r="J30" s="63">
        <f>ROUND(J81, 2)</f>
        <v>0</v>
      </c>
      <c r="K30" s="29"/>
      <c r="L30" s="87"/>
      <c r="S30" s="29"/>
      <c r="T30" s="29"/>
      <c r="U30" s="29"/>
      <c r="V30" s="29"/>
      <c r="W30" s="29"/>
      <c r="X30" s="29"/>
      <c r="Y30" s="29"/>
      <c r="Z30" s="29"/>
      <c r="AA30" s="29"/>
      <c r="AB30" s="29"/>
      <c r="AC30" s="29"/>
      <c r="AD30" s="29"/>
      <c r="AE30" s="29"/>
    </row>
    <row r="31" spans="1:31" s="2" customFormat="1" ht="6.95" customHeight="1">
      <c r="A31" s="29"/>
      <c r="B31" s="30"/>
      <c r="C31" s="29"/>
      <c r="D31" s="58"/>
      <c r="E31" s="58"/>
      <c r="F31" s="58"/>
      <c r="G31" s="58"/>
      <c r="H31" s="58"/>
      <c r="I31" s="58"/>
      <c r="J31" s="58"/>
      <c r="K31" s="58"/>
      <c r="L31" s="87"/>
      <c r="S31" s="29"/>
      <c r="T31" s="29"/>
      <c r="U31" s="29"/>
      <c r="V31" s="29"/>
      <c r="W31" s="29"/>
      <c r="X31" s="29"/>
      <c r="Y31" s="29"/>
      <c r="Z31" s="29"/>
      <c r="AA31" s="29"/>
      <c r="AB31" s="29"/>
      <c r="AC31" s="29"/>
      <c r="AD31" s="29"/>
      <c r="AE31" s="29"/>
    </row>
    <row r="32" spans="1:31" s="2" customFormat="1" ht="14.45" customHeight="1">
      <c r="A32" s="29"/>
      <c r="B32" s="30"/>
      <c r="C32" s="29"/>
      <c r="D32" s="29"/>
      <c r="E32" s="29"/>
      <c r="F32" s="33" t="s">
        <v>41</v>
      </c>
      <c r="G32" s="29"/>
      <c r="H32" s="29"/>
      <c r="I32" s="33" t="s">
        <v>40</v>
      </c>
      <c r="J32" s="33" t="s">
        <v>42</v>
      </c>
      <c r="K32" s="29"/>
      <c r="L32" s="87"/>
      <c r="S32" s="29"/>
      <c r="T32" s="29"/>
      <c r="U32" s="29"/>
      <c r="V32" s="29"/>
      <c r="W32" s="29"/>
      <c r="X32" s="29"/>
      <c r="Y32" s="29"/>
      <c r="Z32" s="29"/>
      <c r="AA32" s="29"/>
      <c r="AB32" s="29"/>
      <c r="AC32" s="29"/>
      <c r="AD32" s="29"/>
      <c r="AE32" s="29"/>
    </row>
    <row r="33" spans="1:31" s="2" customFormat="1" ht="14.45" customHeight="1">
      <c r="A33" s="29"/>
      <c r="B33" s="30"/>
      <c r="C33" s="29"/>
      <c r="D33" s="92" t="s">
        <v>43</v>
      </c>
      <c r="E33" s="26" t="s">
        <v>44</v>
      </c>
      <c r="F33" s="93">
        <f>ROUND((SUM(BE81:BE145)),  2)</f>
        <v>0</v>
      </c>
      <c r="G33" s="29"/>
      <c r="H33" s="29"/>
      <c r="I33" s="94">
        <v>0.21</v>
      </c>
      <c r="J33" s="93">
        <f>ROUND(((SUM(BE81:BE145))*I33),  2)</f>
        <v>0</v>
      </c>
      <c r="K33" s="29"/>
      <c r="L33" s="87"/>
      <c r="S33" s="29"/>
      <c r="T33" s="29"/>
      <c r="U33" s="29"/>
      <c r="V33" s="29"/>
      <c r="W33" s="29"/>
      <c r="X33" s="29"/>
      <c r="Y33" s="29"/>
      <c r="Z33" s="29"/>
      <c r="AA33" s="29"/>
      <c r="AB33" s="29"/>
      <c r="AC33" s="29"/>
      <c r="AD33" s="29"/>
      <c r="AE33" s="29"/>
    </row>
    <row r="34" spans="1:31" s="2" customFormat="1" ht="14.45" customHeight="1">
      <c r="A34" s="29"/>
      <c r="B34" s="30"/>
      <c r="C34" s="29"/>
      <c r="D34" s="29"/>
      <c r="E34" s="26" t="s">
        <v>45</v>
      </c>
      <c r="F34" s="93">
        <f>ROUND((SUM(BF81:BF145)),  2)</f>
        <v>0</v>
      </c>
      <c r="G34" s="29"/>
      <c r="H34" s="29"/>
      <c r="I34" s="94">
        <v>0.15</v>
      </c>
      <c r="J34" s="93">
        <f>ROUND(((SUM(BF81:BF145))*I34),  2)</f>
        <v>0</v>
      </c>
      <c r="K34" s="29"/>
      <c r="L34" s="87"/>
      <c r="S34" s="29"/>
      <c r="T34" s="29"/>
      <c r="U34" s="29"/>
      <c r="V34" s="29"/>
      <c r="W34" s="29"/>
      <c r="X34" s="29"/>
      <c r="Y34" s="29"/>
      <c r="Z34" s="29"/>
      <c r="AA34" s="29"/>
      <c r="AB34" s="29"/>
      <c r="AC34" s="29"/>
      <c r="AD34" s="29"/>
      <c r="AE34" s="29"/>
    </row>
    <row r="35" spans="1:31" s="2" customFormat="1" ht="14.45" hidden="1" customHeight="1">
      <c r="A35" s="29"/>
      <c r="B35" s="30"/>
      <c r="C35" s="29"/>
      <c r="D35" s="29"/>
      <c r="E35" s="26" t="s">
        <v>46</v>
      </c>
      <c r="F35" s="93">
        <f>ROUND((SUM(BG81:BG145)),  2)</f>
        <v>0</v>
      </c>
      <c r="G35" s="29"/>
      <c r="H35" s="29"/>
      <c r="I35" s="94">
        <v>0.21</v>
      </c>
      <c r="J35" s="93">
        <f>0</f>
        <v>0</v>
      </c>
      <c r="K35" s="29"/>
      <c r="L35" s="87"/>
      <c r="S35" s="29"/>
      <c r="T35" s="29"/>
      <c r="U35" s="29"/>
      <c r="V35" s="29"/>
      <c r="W35" s="29"/>
      <c r="X35" s="29"/>
      <c r="Y35" s="29"/>
      <c r="Z35" s="29"/>
      <c r="AA35" s="29"/>
      <c r="AB35" s="29"/>
      <c r="AC35" s="29"/>
      <c r="AD35" s="29"/>
      <c r="AE35" s="29"/>
    </row>
    <row r="36" spans="1:31" s="2" customFormat="1" ht="14.45" hidden="1" customHeight="1">
      <c r="A36" s="29"/>
      <c r="B36" s="30"/>
      <c r="C36" s="29"/>
      <c r="D36" s="29"/>
      <c r="E36" s="26" t="s">
        <v>47</v>
      </c>
      <c r="F36" s="93">
        <f>ROUND((SUM(BH81:BH145)),  2)</f>
        <v>0</v>
      </c>
      <c r="G36" s="29"/>
      <c r="H36" s="29"/>
      <c r="I36" s="94">
        <v>0.15</v>
      </c>
      <c r="J36" s="93">
        <f>0</f>
        <v>0</v>
      </c>
      <c r="K36" s="29"/>
      <c r="L36" s="87"/>
      <c r="S36" s="29"/>
      <c r="T36" s="29"/>
      <c r="U36" s="29"/>
      <c r="V36" s="29"/>
      <c r="W36" s="29"/>
      <c r="X36" s="29"/>
      <c r="Y36" s="29"/>
      <c r="Z36" s="29"/>
      <c r="AA36" s="29"/>
      <c r="AB36" s="29"/>
      <c r="AC36" s="29"/>
      <c r="AD36" s="29"/>
      <c r="AE36" s="29"/>
    </row>
    <row r="37" spans="1:31" s="2" customFormat="1" ht="14.45" hidden="1" customHeight="1">
      <c r="A37" s="29"/>
      <c r="B37" s="30"/>
      <c r="C37" s="29"/>
      <c r="D37" s="29"/>
      <c r="E37" s="26" t="s">
        <v>48</v>
      </c>
      <c r="F37" s="93">
        <f>ROUND((SUM(BI81:BI145)),  2)</f>
        <v>0</v>
      </c>
      <c r="G37" s="29"/>
      <c r="H37" s="29"/>
      <c r="I37" s="94">
        <v>0</v>
      </c>
      <c r="J37" s="93">
        <f>0</f>
        <v>0</v>
      </c>
      <c r="K37" s="29"/>
      <c r="L37" s="87"/>
      <c r="S37" s="29"/>
      <c r="T37" s="29"/>
      <c r="U37" s="29"/>
      <c r="V37" s="29"/>
      <c r="W37" s="29"/>
      <c r="X37" s="29"/>
      <c r="Y37" s="29"/>
      <c r="Z37" s="29"/>
      <c r="AA37" s="29"/>
      <c r="AB37" s="29"/>
      <c r="AC37" s="29"/>
      <c r="AD37" s="29"/>
      <c r="AE37" s="29"/>
    </row>
    <row r="38" spans="1:31" s="2" customFormat="1" ht="6.95" customHeight="1">
      <c r="A38" s="29"/>
      <c r="B38" s="30"/>
      <c r="C38" s="29"/>
      <c r="D38" s="29"/>
      <c r="E38" s="29"/>
      <c r="F38" s="29"/>
      <c r="G38" s="29"/>
      <c r="H38" s="29"/>
      <c r="I38" s="29"/>
      <c r="J38" s="29"/>
      <c r="K38" s="29"/>
      <c r="L38" s="87"/>
      <c r="S38" s="29"/>
      <c r="T38" s="29"/>
      <c r="U38" s="29"/>
      <c r="V38" s="29"/>
      <c r="W38" s="29"/>
      <c r="X38" s="29"/>
      <c r="Y38" s="29"/>
      <c r="Z38" s="29"/>
      <c r="AA38" s="29"/>
      <c r="AB38" s="29"/>
      <c r="AC38" s="29"/>
      <c r="AD38" s="29"/>
      <c r="AE38" s="29"/>
    </row>
    <row r="39" spans="1:31" s="2" customFormat="1" ht="25.35" customHeight="1">
      <c r="A39" s="29"/>
      <c r="B39" s="30"/>
      <c r="C39" s="95"/>
      <c r="D39" s="96" t="s">
        <v>49</v>
      </c>
      <c r="E39" s="52"/>
      <c r="F39" s="52"/>
      <c r="G39" s="97" t="s">
        <v>50</v>
      </c>
      <c r="H39" s="98" t="s">
        <v>51</v>
      </c>
      <c r="I39" s="52"/>
      <c r="J39" s="99">
        <f>SUM(J30:J37)</f>
        <v>0</v>
      </c>
      <c r="K39" s="100"/>
      <c r="L39" s="87"/>
      <c r="S39" s="29"/>
      <c r="T39" s="29"/>
      <c r="U39" s="29"/>
      <c r="V39" s="29"/>
      <c r="W39" s="29"/>
      <c r="X39" s="29"/>
      <c r="Y39" s="29"/>
      <c r="Z39" s="29"/>
      <c r="AA39" s="29"/>
      <c r="AB39" s="29"/>
      <c r="AC39" s="29"/>
      <c r="AD39" s="29"/>
      <c r="AE39" s="29"/>
    </row>
    <row r="40" spans="1:31" s="2" customFormat="1" ht="14.45" customHeight="1">
      <c r="A40" s="29"/>
      <c r="B40" s="39"/>
      <c r="C40" s="40"/>
      <c r="D40" s="40"/>
      <c r="E40" s="40"/>
      <c r="F40" s="40"/>
      <c r="G40" s="40"/>
      <c r="H40" s="40"/>
      <c r="I40" s="40"/>
      <c r="J40" s="40"/>
      <c r="K40" s="40"/>
      <c r="L40" s="87"/>
      <c r="S40" s="29"/>
      <c r="T40" s="29"/>
      <c r="U40" s="29"/>
      <c r="V40" s="29"/>
      <c r="W40" s="29"/>
      <c r="X40" s="29"/>
      <c r="Y40" s="29"/>
      <c r="Z40" s="29"/>
      <c r="AA40" s="29"/>
      <c r="AB40" s="29"/>
      <c r="AC40" s="29"/>
      <c r="AD40" s="29"/>
      <c r="AE40" s="29"/>
    </row>
    <row r="44" spans="1:31" s="2" customFormat="1" ht="6.95" customHeight="1">
      <c r="A44" s="29"/>
      <c r="B44" s="41"/>
      <c r="C44" s="42"/>
      <c r="D44" s="42"/>
      <c r="E44" s="42"/>
      <c r="F44" s="42"/>
      <c r="G44" s="42"/>
      <c r="H44" s="42"/>
      <c r="I44" s="42"/>
      <c r="J44" s="42"/>
      <c r="K44" s="42"/>
      <c r="L44" s="87"/>
      <c r="S44" s="29"/>
      <c r="T44" s="29"/>
      <c r="U44" s="29"/>
      <c r="V44" s="29"/>
      <c r="W44" s="29"/>
      <c r="X44" s="29"/>
      <c r="Y44" s="29"/>
      <c r="Z44" s="29"/>
      <c r="AA44" s="29"/>
      <c r="AB44" s="29"/>
      <c r="AC44" s="29"/>
      <c r="AD44" s="29"/>
      <c r="AE44" s="29"/>
    </row>
    <row r="45" spans="1:31" s="2" customFormat="1" ht="24.95" customHeight="1">
      <c r="A45" s="29"/>
      <c r="B45" s="30"/>
      <c r="C45" s="21" t="s">
        <v>101</v>
      </c>
      <c r="D45" s="29"/>
      <c r="E45" s="29"/>
      <c r="F45" s="29"/>
      <c r="G45" s="29"/>
      <c r="H45" s="29"/>
      <c r="I45" s="29"/>
      <c r="J45" s="29"/>
      <c r="K45" s="29"/>
      <c r="L45" s="87"/>
      <c r="S45" s="29"/>
      <c r="T45" s="29"/>
      <c r="U45" s="29"/>
      <c r="V45" s="29"/>
      <c r="W45" s="29"/>
      <c r="X45" s="29"/>
      <c r="Y45" s="29"/>
      <c r="Z45" s="29"/>
      <c r="AA45" s="29"/>
      <c r="AB45" s="29"/>
      <c r="AC45" s="29"/>
      <c r="AD45" s="29"/>
      <c r="AE45" s="29"/>
    </row>
    <row r="46" spans="1:31" s="2" customFormat="1" ht="6.95" customHeight="1">
      <c r="A46" s="29"/>
      <c r="B46" s="30"/>
      <c r="C46" s="29"/>
      <c r="D46" s="29"/>
      <c r="E46" s="29"/>
      <c r="F46" s="29"/>
      <c r="G46" s="29"/>
      <c r="H46" s="29"/>
      <c r="I46" s="29"/>
      <c r="J46" s="29"/>
      <c r="K46" s="29"/>
      <c r="L46" s="87"/>
      <c r="S46" s="29"/>
      <c r="T46" s="29"/>
      <c r="U46" s="29"/>
      <c r="V46" s="29"/>
      <c r="W46" s="29"/>
      <c r="X46" s="29"/>
      <c r="Y46" s="29"/>
      <c r="Z46" s="29"/>
      <c r="AA46" s="29"/>
      <c r="AB46" s="29"/>
      <c r="AC46" s="29"/>
      <c r="AD46" s="29"/>
      <c r="AE46" s="29"/>
    </row>
    <row r="47" spans="1:31" s="2" customFormat="1" ht="12" customHeight="1">
      <c r="A47" s="29"/>
      <c r="B47" s="30"/>
      <c r="C47" s="26" t="s">
        <v>15</v>
      </c>
      <c r="D47" s="29"/>
      <c r="E47" s="29"/>
      <c r="F47" s="29"/>
      <c r="G47" s="29"/>
      <c r="H47" s="29"/>
      <c r="I47" s="29"/>
      <c r="J47" s="29"/>
      <c r="K47" s="29"/>
      <c r="L47" s="87"/>
      <c r="S47" s="29"/>
      <c r="T47" s="29"/>
      <c r="U47" s="29"/>
      <c r="V47" s="29"/>
      <c r="W47" s="29"/>
      <c r="X47" s="29"/>
      <c r="Y47" s="29"/>
      <c r="Z47" s="29"/>
      <c r="AA47" s="29"/>
      <c r="AB47" s="29"/>
      <c r="AC47" s="29"/>
      <c r="AD47" s="29"/>
      <c r="AE47" s="29"/>
    </row>
    <row r="48" spans="1:31" s="2" customFormat="1" ht="16.5" customHeight="1">
      <c r="A48" s="29"/>
      <c r="B48" s="30"/>
      <c r="C48" s="29"/>
      <c r="D48" s="29"/>
      <c r="E48" s="220" t="str">
        <f>E7</f>
        <v>Rekonstrukce multifunkčního sálu v budově NZM - 2. etapa</v>
      </c>
      <c r="F48" s="221"/>
      <c r="G48" s="221"/>
      <c r="H48" s="221"/>
      <c r="I48" s="29"/>
      <c r="J48" s="29"/>
      <c r="K48" s="29"/>
      <c r="L48" s="87"/>
      <c r="S48" s="29"/>
      <c r="T48" s="29"/>
      <c r="U48" s="29"/>
      <c r="V48" s="29"/>
      <c r="W48" s="29"/>
      <c r="X48" s="29"/>
      <c r="Y48" s="29"/>
      <c r="Z48" s="29"/>
      <c r="AA48" s="29"/>
      <c r="AB48" s="29"/>
      <c r="AC48" s="29"/>
      <c r="AD48" s="29"/>
      <c r="AE48" s="29"/>
    </row>
    <row r="49" spans="1:47" s="2" customFormat="1" ht="12" customHeight="1">
      <c r="A49" s="29"/>
      <c r="B49" s="30"/>
      <c r="C49" s="26" t="s">
        <v>99</v>
      </c>
      <c r="D49" s="29"/>
      <c r="E49" s="29"/>
      <c r="F49" s="29"/>
      <c r="G49" s="29"/>
      <c r="H49" s="29"/>
      <c r="I49" s="29"/>
      <c r="J49" s="29"/>
      <c r="K49" s="29"/>
      <c r="L49" s="87"/>
      <c r="S49" s="29"/>
      <c r="T49" s="29"/>
      <c r="U49" s="29"/>
      <c r="V49" s="29"/>
      <c r="W49" s="29"/>
      <c r="X49" s="29"/>
      <c r="Y49" s="29"/>
      <c r="Z49" s="29"/>
      <c r="AA49" s="29"/>
      <c r="AB49" s="29"/>
      <c r="AC49" s="29"/>
      <c r="AD49" s="29"/>
      <c r="AE49" s="29"/>
    </row>
    <row r="50" spans="1:47" s="2" customFormat="1" ht="16.5" customHeight="1">
      <c r="A50" s="29"/>
      <c r="B50" s="30"/>
      <c r="C50" s="29"/>
      <c r="D50" s="29"/>
      <c r="E50" s="187" t="str">
        <f>E9</f>
        <v>D.1.4.3 - Audio vizuální technika</v>
      </c>
      <c r="F50" s="222"/>
      <c r="G50" s="222"/>
      <c r="H50" s="222"/>
      <c r="I50" s="29"/>
      <c r="J50" s="29"/>
      <c r="K50" s="29"/>
      <c r="L50" s="87"/>
      <c r="S50" s="29"/>
      <c r="T50" s="29"/>
      <c r="U50" s="29"/>
      <c r="V50" s="29"/>
      <c r="W50" s="29"/>
      <c r="X50" s="29"/>
      <c r="Y50" s="29"/>
      <c r="Z50" s="29"/>
      <c r="AA50" s="29"/>
      <c r="AB50" s="29"/>
      <c r="AC50" s="29"/>
      <c r="AD50" s="29"/>
      <c r="AE50" s="29"/>
    </row>
    <row r="51" spans="1:47" s="2" customFormat="1" ht="6.95" customHeight="1">
      <c r="A51" s="29"/>
      <c r="B51" s="30"/>
      <c r="C51" s="29"/>
      <c r="D51" s="29"/>
      <c r="E51" s="29"/>
      <c r="F51" s="29"/>
      <c r="G51" s="29"/>
      <c r="H51" s="29"/>
      <c r="I51" s="29"/>
      <c r="J51" s="29"/>
      <c r="K51" s="29"/>
      <c r="L51" s="87"/>
      <c r="S51" s="29"/>
      <c r="T51" s="29"/>
      <c r="U51" s="29"/>
      <c r="V51" s="29"/>
      <c r="W51" s="29"/>
      <c r="X51" s="29"/>
      <c r="Y51" s="29"/>
      <c r="Z51" s="29"/>
      <c r="AA51" s="29"/>
      <c r="AB51" s="29"/>
      <c r="AC51" s="29"/>
      <c r="AD51" s="29"/>
      <c r="AE51" s="29"/>
    </row>
    <row r="52" spans="1:47" s="2" customFormat="1" ht="12" customHeight="1">
      <c r="A52" s="29"/>
      <c r="B52" s="30"/>
      <c r="C52" s="26" t="s">
        <v>19</v>
      </c>
      <c r="D52" s="29"/>
      <c r="E52" s="29"/>
      <c r="F52" s="24" t="str">
        <f>F12</f>
        <v>Kostelní 1300/44, Praha 7</v>
      </c>
      <c r="G52" s="29"/>
      <c r="H52" s="29"/>
      <c r="I52" s="26" t="s">
        <v>21</v>
      </c>
      <c r="J52" s="47" t="str">
        <f>IF(J12="","",J12)</f>
        <v>19. 6. 2024</v>
      </c>
      <c r="K52" s="29"/>
      <c r="L52" s="87"/>
      <c r="S52" s="29"/>
      <c r="T52" s="29"/>
      <c r="U52" s="29"/>
      <c r="V52" s="29"/>
      <c r="W52" s="29"/>
      <c r="X52" s="29"/>
      <c r="Y52" s="29"/>
      <c r="Z52" s="29"/>
      <c r="AA52" s="29"/>
      <c r="AB52" s="29"/>
      <c r="AC52" s="29"/>
      <c r="AD52" s="29"/>
      <c r="AE52" s="29"/>
    </row>
    <row r="53" spans="1:47" s="2" customFormat="1" ht="6.95" customHeight="1">
      <c r="A53" s="29"/>
      <c r="B53" s="30"/>
      <c r="C53" s="29"/>
      <c r="D53" s="29"/>
      <c r="E53" s="29"/>
      <c r="F53" s="29"/>
      <c r="G53" s="29"/>
      <c r="H53" s="29"/>
      <c r="I53" s="29"/>
      <c r="J53" s="29"/>
      <c r="K53" s="29"/>
      <c r="L53" s="87"/>
      <c r="S53" s="29"/>
      <c r="T53" s="29"/>
      <c r="U53" s="29"/>
      <c r="V53" s="29"/>
      <c r="W53" s="29"/>
      <c r="X53" s="29"/>
      <c r="Y53" s="29"/>
      <c r="Z53" s="29"/>
      <c r="AA53" s="29"/>
      <c r="AB53" s="29"/>
      <c r="AC53" s="29"/>
      <c r="AD53" s="29"/>
      <c r="AE53" s="29"/>
    </row>
    <row r="54" spans="1:47" s="2" customFormat="1" ht="40.15" customHeight="1">
      <c r="A54" s="29"/>
      <c r="B54" s="30"/>
      <c r="C54" s="26" t="s">
        <v>23</v>
      </c>
      <c r="D54" s="29"/>
      <c r="E54" s="29"/>
      <c r="F54" s="24" t="str">
        <f>E15</f>
        <v>NÁRODNÍ ZEMĚDĚLSKÉ MUZEUM PRAHA, KOSTELNÍ 44, P7</v>
      </c>
      <c r="G54" s="29"/>
      <c r="H54" s="29"/>
      <c r="I54" s="26" t="s">
        <v>30</v>
      </c>
      <c r="J54" s="27" t="str">
        <f>E21</f>
        <v>ARCH TECH, K Noskovně 148, Praha 6</v>
      </c>
      <c r="K54" s="29"/>
      <c r="L54" s="87"/>
      <c r="S54" s="29"/>
      <c r="T54" s="29"/>
      <c r="U54" s="29"/>
      <c r="V54" s="29"/>
      <c r="W54" s="29"/>
      <c r="X54" s="29"/>
      <c r="Y54" s="29"/>
      <c r="Z54" s="29"/>
      <c r="AA54" s="29"/>
      <c r="AB54" s="29"/>
      <c r="AC54" s="29"/>
      <c r="AD54" s="29"/>
      <c r="AE54" s="29"/>
    </row>
    <row r="55" spans="1:47" s="2" customFormat="1" ht="40.15" customHeight="1">
      <c r="A55" s="29"/>
      <c r="B55" s="30"/>
      <c r="C55" s="26" t="s">
        <v>28</v>
      </c>
      <c r="D55" s="29"/>
      <c r="E55" s="29"/>
      <c r="F55" s="24" t="str">
        <f>IF(E18="","",E18)</f>
        <v xml:space="preserve"> </v>
      </c>
      <c r="G55" s="29"/>
      <c r="H55" s="29"/>
      <c r="I55" s="26" t="s">
        <v>34</v>
      </c>
      <c r="J55" s="27" t="str">
        <f>E24</f>
        <v>Jiří Večerník, Wolkerova 1747/27, Jihlava</v>
      </c>
      <c r="K55" s="29"/>
      <c r="L55" s="87"/>
      <c r="S55" s="29"/>
      <c r="T55" s="29"/>
      <c r="U55" s="29"/>
      <c r="V55" s="29"/>
      <c r="W55" s="29"/>
      <c r="X55" s="29"/>
      <c r="Y55" s="29"/>
      <c r="Z55" s="29"/>
      <c r="AA55" s="29"/>
      <c r="AB55" s="29"/>
      <c r="AC55" s="29"/>
      <c r="AD55" s="29"/>
      <c r="AE55" s="29"/>
    </row>
    <row r="56" spans="1:47" s="2" customFormat="1" ht="10.35" customHeight="1">
      <c r="A56" s="29"/>
      <c r="B56" s="30"/>
      <c r="C56" s="29"/>
      <c r="D56" s="29"/>
      <c r="E56" s="29"/>
      <c r="F56" s="29"/>
      <c r="G56" s="29"/>
      <c r="H56" s="29"/>
      <c r="I56" s="29"/>
      <c r="J56" s="29"/>
      <c r="K56" s="29"/>
      <c r="L56" s="87"/>
      <c r="S56" s="29"/>
      <c r="T56" s="29"/>
      <c r="U56" s="29"/>
      <c r="V56" s="29"/>
      <c r="W56" s="29"/>
      <c r="X56" s="29"/>
      <c r="Y56" s="29"/>
      <c r="Z56" s="29"/>
      <c r="AA56" s="29"/>
      <c r="AB56" s="29"/>
      <c r="AC56" s="29"/>
      <c r="AD56" s="29"/>
      <c r="AE56" s="29"/>
    </row>
    <row r="57" spans="1:47" s="2" customFormat="1" ht="29.25" customHeight="1">
      <c r="A57" s="29"/>
      <c r="B57" s="30"/>
      <c r="C57" s="101" t="s">
        <v>102</v>
      </c>
      <c r="D57" s="95"/>
      <c r="E57" s="95"/>
      <c r="F57" s="95"/>
      <c r="G57" s="95"/>
      <c r="H57" s="95"/>
      <c r="I57" s="95"/>
      <c r="J57" s="102" t="s">
        <v>103</v>
      </c>
      <c r="K57" s="95"/>
      <c r="L57" s="87"/>
      <c r="S57" s="29"/>
      <c r="T57" s="29"/>
      <c r="U57" s="29"/>
      <c r="V57" s="29"/>
      <c r="W57" s="29"/>
      <c r="X57" s="29"/>
      <c r="Y57" s="29"/>
      <c r="Z57" s="29"/>
      <c r="AA57" s="29"/>
      <c r="AB57" s="29"/>
      <c r="AC57" s="29"/>
      <c r="AD57" s="29"/>
      <c r="AE57" s="29"/>
    </row>
    <row r="58" spans="1:47" s="2" customFormat="1" ht="10.35" customHeight="1">
      <c r="A58" s="29"/>
      <c r="B58" s="30"/>
      <c r="C58" s="29"/>
      <c r="D58" s="29"/>
      <c r="E58" s="29"/>
      <c r="F58" s="29"/>
      <c r="G58" s="29"/>
      <c r="H58" s="29"/>
      <c r="I58" s="29"/>
      <c r="J58" s="29"/>
      <c r="K58" s="29"/>
      <c r="L58" s="87"/>
      <c r="S58" s="29"/>
      <c r="T58" s="29"/>
      <c r="U58" s="29"/>
      <c r="V58" s="29"/>
      <c r="W58" s="29"/>
      <c r="X58" s="29"/>
      <c r="Y58" s="29"/>
      <c r="Z58" s="29"/>
      <c r="AA58" s="29"/>
      <c r="AB58" s="29"/>
      <c r="AC58" s="29"/>
      <c r="AD58" s="29"/>
      <c r="AE58" s="29"/>
    </row>
    <row r="59" spans="1:47" s="2" customFormat="1" ht="22.9" customHeight="1">
      <c r="A59" s="29"/>
      <c r="B59" s="30"/>
      <c r="C59" s="103" t="s">
        <v>71</v>
      </c>
      <c r="D59" s="29"/>
      <c r="E59" s="29"/>
      <c r="F59" s="29"/>
      <c r="G59" s="29"/>
      <c r="H59" s="29"/>
      <c r="I59" s="29"/>
      <c r="J59" s="63">
        <f>J81</f>
        <v>0</v>
      </c>
      <c r="K59" s="29"/>
      <c r="L59" s="87"/>
      <c r="S59" s="29"/>
      <c r="T59" s="29"/>
      <c r="U59" s="29"/>
      <c r="V59" s="29"/>
      <c r="W59" s="29"/>
      <c r="X59" s="29"/>
      <c r="Y59" s="29"/>
      <c r="Z59" s="29"/>
      <c r="AA59" s="29"/>
      <c r="AB59" s="29"/>
      <c r="AC59" s="29"/>
      <c r="AD59" s="29"/>
      <c r="AE59" s="29"/>
      <c r="AU59" s="17" t="s">
        <v>104</v>
      </c>
    </row>
    <row r="60" spans="1:47" s="9" customFormat="1" ht="24.95" customHeight="1">
      <c r="B60" s="104"/>
      <c r="D60" s="105" t="s">
        <v>847</v>
      </c>
      <c r="E60" s="106"/>
      <c r="F60" s="106"/>
      <c r="G60" s="106"/>
      <c r="H60" s="106"/>
      <c r="I60" s="106"/>
      <c r="J60" s="107">
        <f>J82</f>
        <v>0</v>
      </c>
      <c r="L60" s="104"/>
    </row>
    <row r="61" spans="1:47" s="10" customFormat="1" ht="19.899999999999999" customHeight="1">
      <c r="B61" s="108"/>
      <c r="D61" s="109" t="s">
        <v>848</v>
      </c>
      <c r="E61" s="110"/>
      <c r="F61" s="110"/>
      <c r="G61" s="110"/>
      <c r="H61" s="110"/>
      <c r="I61" s="110"/>
      <c r="J61" s="111">
        <f>J83</f>
        <v>0</v>
      </c>
      <c r="L61" s="108"/>
    </row>
    <row r="62" spans="1:47" s="2" customFormat="1" ht="21.75" customHeight="1">
      <c r="A62" s="29"/>
      <c r="B62" s="30"/>
      <c r="C62" s="29"/>
      <c r="D62" s="29"/>
      <c r="E62" s="29"/>
      <c r="F62" s="29"/>
      <c r="G62" s="29"/>
      <c r="H62" s="29"/>
      <c r="I62" s="29"/>
      <c r="J62" s="29"/>
      <c r="K62" s="29"/>
      <c r="L62" s="87"/>
      <c r="S62" s="29"/>
      <c r="T62" s="29"/>
      <c r="U62" s="29"/>
      <c r="V62" s="29"/>
      <c r="W62" s="29"/>
      <c r="X62" s="29"/>
      <c r="Y62" s="29"/>
      <c r="Z62" s="29"/>
      <c r="AA62" s="29"/>
      <c r="AB62" s="29"/>
      <c r="AC62" s="29"/>
      <c r="AD62" s="29"/>
      <c r="AE62" s="29"/>
    </row>
    <row r="63" spans="1:47" s="2" customFormat="1" ht="6.95" customHeight="1">
      <c r="A63" s="29"/>
      <c r="B63" s="39"/>
      <c r="C63" s="40"/>
      <c r="D63" s="40"/>
      <c r="E63" s="40"/>
      <c r="F63" s="40"/>
      <c r="G63" s="40"/>
      <c r="H63" s="40"/>
      <c r="I63" s="40"/>
      <c r="J63" s="40"/>
      <c r="K63" s="40"/>
      <c r="L63" s="87"/>
      <c r="S63" s="29"/>
      <c r="T63" s="29"/>
      <c r="U63" s="29"/>
      <c r="V63" s="29"/>
      <c r="W63" s="29"/>
      <c r="X63" s="29"/>
      <c r="Y63" s="29"/>
      <c r="Z63" s="29"/>
      <c r="AA63" s="29"/>
      <c r="AB63" s="29"/>
      <c r="AC63" s="29"/>
      <c r="AD63" s="29"/>
      <c r="AE63" s="29"/>
    </row>
    <row r="67" spans="1:31" s="2" customFormat="1" ht="6.95" customHeight="1">
      <c r="A67" s="29"/>
      <c r="B67" s="41"/>
      <c r="C67" s="42"/>
      <c r="D67" s="42"/>
      <c r="E67" s="42"/>
      <c r="F67" s="42"/>
      <c r="G67" s="42"/>
      <c r="H67" s="42"/>
      <c r="I67" s="42"/>
      <c r="J67" s="42"/>
      <c r="K67" s="42"/>
      <c r="L67" s="87"/>
      <c r="S67" s="29"/>
      <c r="T67" s="29"/>
      <c r="U67" s="29"/>
      <c r="V67" s="29"/>
      <c r="W67" s="29"/>
      <c r="X67" s="29"/>
      <c r="Y67" s="29"/>
      <c r="Z67" s="29"/>
      <c r="AA67" s="29"/>
      <c r="AB67" s="29"/>
      <c r="AC67" s="29"/>
      <c r="AD67" s="29"/>
      <c r="AE67" s="29"/>
    </row>
    <row r="68" spans="1:31" s="2" customFormat="1" ht="24.95" customHeight="1">
      <c r="A68" s="29"/>
      <c r="B68" s="30"/>
      <c r="C68" s="21" t="s">
        <v>117</v>
      </c>
      <c r="D68" s="29"/>
      <c r="E68" s="29"/>
      <c r="F68" s="29"/>
      <c r="G68" s="29"/>
      <c r="H68" s="29"/>
      <c r="I68" s="29"/>
      <c r="J68" s="29"/>
      <c r="K68" s="29"/>
      <c r="L68" s="87"/>
      <c r="S68" s="29"/>
      <c r="T68" s="29"/>
      <c r="U68" s="29"/>
      <c r="V68" s="29"/>
      <c r="W68" s="29"/>
      <c r="X68" s="29"/>
      <c r="Y68" s="29"/>
      <c r="Z68" s="29"/>
      <c r="AA68" s="29"/>
      <c r="AB68" s="29"/>
      <c r="AC68" s="29"/>
      <c r="AD68" s="29"/>
      <c r="AE68" s="29"/>
    </row>
    <row r="69" spans="1:31" s="2" customFormat="1" ht="6.95" customHeight="1">
      <c r="A69" s="29"/>
      <c r="B69" s="30"/>
      <c r="C69" s="29"/>
      <c r="D69" s="29"/>
      <c r="E69" s="29"/>
      <c r="F69" s="29"/>
      <c r="G69" s="29"/>
      <c r="H69" s="29"/>
      <c r="I69" s="29"/>
      <c r="J69" s="29"/>
      <c r="K69" s="29"/>
      <c r="L69" s="87"/>
      <c r="S69" s="29"/>
      <c r="T69" s="29"/>
      <c r="U69" s="29"/>
      <c r="V69" s="29"/>
      <c r="W69" s="29"/>
      <c r="X69" s="29"/>
      <c r="Y69" s="29"/>
      <c r="Z69" s="29"/>
      <c r="AA69" s="29"/>
      <c r="AB69" s="29"/>
      <c r="AC69" s="29"/>
      <c r="AD69" s="29"/>
      <c r="AE69" s="29"/>
    </row>
    <row r="70" spans="1:31" s="2" customFormat="1" ht="12" customHeight="1">
      <c r="A70" s="29"/>
      <c r="B70" s="30"/>
      <c r="C70" s="26" t="s">
        <v>15</v>
      </c>
      <c r="D70" s="29"/>
      <c r="E70" s="29"/>
      <c r="F70" s="29"/>
      <c r="G70" s="29"/>
      <c r="H70" s="29"/>
      <c r="I70" s="29"/>
      <c r="J70" s="29"/>
      <c r="K70" s="29"/>
      <c r="L70" s="87"/>
      <c r="S70" s="29"/>
      <c r="T70" s="29"/>
      <c r="U70" s="29"/>
      <c r="V70" s="29"/>
      <c r="W70" s="29"/>
      <c r="X70" s="29"/>
      <c r="Y70" s="29"/>
      <c r="Z70" s="29"/>
      <c r="AA70" s="29"/>
      <c r="AB70" s="29"/>
      <c r="AC70" s="29"/>
      <c r="AD70" s="29"/>
      <c r="AE70" s="29"/>
    </row>
    <row r="71" spans="1:31" s="2" customFormat="1" ht="16.5" customHeight="1">
      <c r="A71" s="29"/>
      <c r="B71" s="30"/>
      <c r="C71" s="29"/>
      <c r="D71" s="29"/>
      <c r="E71" s="220" t="str">
        <f>E7</f>
        <v>Rekonstrukce multifunkčního sálu v budově NZM - 2. etapa</v>
      </c>
      <c r="F71" s="221"/>
      <c r="G71" s="221"/>
      <c r="H71" s="221"/>
      <c r="I71" s="29"/>
      <c r="J71" s="29"/>
      <c r="K71" s="29"/>
      <c r="L71" s="87"/>
      <c r="S71" s="29"/>
      <c r="T71" s="29"/>
      <c r="U71" s="29"/>
      <c r="V71" s="29"/>
      <c r="W71" s="29"/>
      <c r="X71" s="29"/>
      <c r="Y71" s="29"/>
      <c r="Z71" s="29"/>
      <c r="AA71" s="29"/>
      <c r="AB71" s="29"/>
      <c r="AC71" s="29"/>
      <c r="AD71" s="29"/>
      <c r="AE71" s="29"/>
    </row>
    <row r="72" spans="1:31" s="2" customFormat="1" ht="12" customHeight="1">
      <c r="A72" s="29"/>
      <c r="B72" s="30"/>
      <c r="C72" s="26" t="s">
        <v>99</v>
      </c>
      <c r="D72" s="29"/>
      <c r="E72" s="29"/>
      <c r="F72" s="29"/>
      <c r="G72" s="29"/>
      <c r="H72" s="29"/>
      <c r="I72" s="29"/>
      <c r="J72" s="29"/>
      <c r="K72" s="29"/>
      <c r="L72" s="87"/>
      <c r="S72" s="29"/>
      <c r="T72" s="29"/>
      <c r="U72" s="29"/>
      <c r="V72" s="29"/>
      <c r="W72" s="29"/>
      <c r="X72" s="29"/>
      <c r="Y72" s="29"/>
      <c r="Z72" s="29"/>
      <c r="AA72" s="29"/>
      <c r="AB72" s="29"/>
      <c r="AC72" s="29"/>
      <c r="AD72" s="29"/>
      <c r="AE72" s="29"/>
    </row>
    <row r="73" spans="1:31" s="2" customFormat="1" ht="16.5" customHeight="1">
      <c r="A73" s="29"/>
      <c r="B73" s="30"/>
      <c r="C73" s="29"/>
      <c r="D73" s="29"/>
      <c r="E73" s="187" t="str">
        <f>E9</f>
        <v>D.1.4.3 - Audio vizuální technika</v>
      </c>
      <c r="F73" s="222"/>
      <c r="G73" s="222"/>
      <c r="H73" s="222"/>
      <c r="I73" s="29"/>
      <c r="J73" s="29"/>
      <c r="K73" s="29"/>
      <c r="L73" s="87"/>
      <c r="S73" s="29"/>
      <c r="T73" s="29"/>
      <c r="U73" s="29"/>
      <c r="V73" s="29"/>
      <c r="W73" s="29"/>
      <c r="X73" s="29"/>
      <c r="Y73" s="29"/>
      <c r="Z73" s="29"/>
      <c r="AA73" s="29"/>
      <c r="AB73" s="29"/>
      <c r="AC73" s="29"/>
      <c r="AD73" s="29"/>
      <c r="AE73" s="29"/>
    </row>
    <row r="74" spans="1:31" s="2" customFormat="1" ht="6.95" customHeight="1">
      <c r="A74" s="29"/>
      <c r="B74" s="30"/>
      <c r="C74" s="29"/>
      <c r="D74" s="29"/>
      <c r="E74" s="29"/>
      <c r="F74" s="29"/>
      <c r="G74" s="29"/>
      <c r="H74" s="29"/>
      <c r="I74" s="29"/>
      <c r="J74" s="29"/>
      <c r="K74" s="29"/>
      <c r="L74" s="87"/>
      <c r="S74" s="29"/>
      <c r="T74" s="29"/>
      <c r="U74" s="29"/>
      <c r="V74" s="29"/>
      <c r="W74" s="29"/>
      <c r="X74" s="29"/>
      <c r="Y74" s="29"/>
      <c r="Z74" s="29"/>
      <c r="AA74" s="29"/>
      <c r="AB74" s="29"/>
      <c r="AC74" s="29"/>
      <c r="AD74" s="29"/>
      <c r="AE74" s="29"/>
    </row>
    <row r="75" spans="1:31" s="2" customFormat="1" ht="12" customHeight="1">
      <c r="A75" s="29"/>
      <c r="B75" s="30"/>
      <c r="C75" s="26" t="s">
        <v>19</v>
      </c>
      <c r="D75" s="29"/>
      <c r="E75" s="29"/>
      <c r="F75" s="24" t="str">
        <f>F12</f>
        <v>Kostelní 1300/44, Praha 7</v>
      </c>
      <c r="G75" s="29"/>
      <c r="H75" s="29"/>
      <c r="I75" s="26" t="s">
        <v>21</v>
      </c>
      <c r="J75" s="47" t="str">
        <f>IF(J12="","",J12)</f>
        <v>19. 6. 2024</v>
      </c>
      <c r="K75" s="29"/>
      <c r="L75" s="87"/>
      <c r="S75" s="29"/>
      <c r="T75" s="29"/>
      <c r="U75" s="29"/>
      <c r="V75" s="29"/>
      <c r="W75" s="29"/>
      <c r="X75" s="29"/>
      <c r="Y75" s="29"/>
      <c r="Z75" s="29"/>
      <c r="AA75" s="29"/>
      <c r="AB75" s="29"/>
      <c r="AC75" s="29"/>
      <c r="AD75" s="29"/>
      <c r="AE75" s="29"/>
    </row>
    <row r="76" spans="1:31" s="2" customFormat="1" ht="6.95" customHeight="1">
      <c r="A76" s="29"/>
      <c r="B76" s="30"/>
      <c r="C76" s="29"/>
      <c r="D76" s="29"/>
      <c r="E76" s="29"/>
      <c r="F76" s="29"/>
      <c r="G76" s="29"/>
      <c r="H76" s="29"/>
      <c r="I76" s="29"/>
      <c r="J76" s="29"/>
      <c r="K76" s="29"/>
      <c r="L76" s="87"/>
      <c r="S76" s="29"/>
      <c r="T76" s="29"/>
      <c r="U76" s="29"/>
      <c r="V76" s="29"/>
      <c r="W76" s="29"/>
      <c r="X76" s="29"/>
      <c r="Y76" s="29"/>
      <c r="Z76" s="29"/>
      <c r="AA76" s="29"/>
      <c r="AB76" s="29"/>
      <c r="AC76" s="29"/>
      <c r="AD76" s="29"/>
      <c r="AE76" s="29"/>
    </row>
    <row r="77" spans="1:31" s="2" customFormat="1" ht="40.15" customHeight="1">
      <c r="A77" s="29"/>
      <c r="B77" s="30"/>
      <c r="C77" s="26" t="s">
        <v>23</v>
      </c>
      <c r="D77" s="29"/>
      <c r="E77" s="29"/>
      <c r="F77" s="24" t="str">
        <f>E15</f>
        <v>NÁRODNÍ ZEMĚDĚLSKÉ MUZEUM PRAHA, KOSTELNÍ 44, P7</v>
      </c>
      <c r="G77" s="29"/>
      <c r="H77" s="29"/>
      <c r="I77" s="26" t="s">
        <v>30</v>
      </c>
      <c r="J77" s="27" t="str">
        <f>E21</f>
        <v>ARCH TECH, K Noskovně 148, Praha 6</v>
      </c>
      <c r="K77" s="29"/>
      <c r="L77" s="87"/>
      <c r="S77" s="29"/>
      <c r="T77" s="29"/>
      <c r="U77" s="29"/>
      <c r="V77" s="29"/>
      <c r="W77" s="29"/>
      <c r="X77" s="29"/>
      <c r="Y77" s="29"/>
      <c r="Z77" s="29"/>
      <c r="AA77" s="29"/>
      <c r="AB77" s="29"/>
      <c r="AC77" s="29"/>
      <c r="AD77" s="29"/>
      <c r="AE77" s="29"/>
    </row>
    <row r="78" spans="1:31" s="2" customFormat="1" ht="40.15" customHeight="1">
      <c r="A78" s="29"/>
      <c r="B78" s="30"/>
      <c r="C78" s="26" t="s">
        <v>28</v>
      </c>
      <c r="D78" s="29"/>
      <c r="E78" s="29"/>
      <c r="F78" s="24" t="str">
        <f>IF(E18="","",E18)</f>
        <v xml:space="preserve"> </v>
      </c>
      <c r="G78" s="29"/>
      <c r="H78" s="29"/>
      <c r="I78" s="26" t="s">
        <v>34</v>
      </c>
      <c r="J78" s="27" t="str">
        <f>E24</f>
        <v>Jiří Večerník, Wolkerova 1747/27, Jihlava</v>
      </c>
      <c r="K78" s="29"/>
      <c r="L78" s="87"/>
      <c r="S78" s="29"/>
      <c r="T78" s="29"/>
      <c r="U78" s="29"/>
      <c r="V78" s="29"/>
      <c r="W78" s="29"/>
      <c r="X78" s="29"/>
      <c r="Y78" s="29"/>
      <c r="Z78" s="29"/>
      <c r="AA78" s="29"/>
      <c r="AB78" s="29"/>
      <c r="AC78" s="29"/>
      <c r="AD78" s="29"/>
      <c r="AE78" s="29"/>
    </row>
    <row r="79" spans="1:31" s="2" customFormat="1" ht="10.35" customHeight="1">
      <c r="A79" s="29"/>
      <c r="B79" s="30"/>
      <c r="C79" s="29"/>
      <c r="D79" s="29"/>
      <c r="E79" s="29"/>
      <c r="F79" s="29"/>
      <c r="G79" s="29"/>
      <c r="H79" s="29"/>
      <c r="I79" s="29"/>
      <c r="J79" s="29"/>
      <c r="K79" s="29"/>
      <c r="L79" s="87"/>
      <c r="S79" s="29"/>
      <c r="T79" s="29"/>
      <c r="U79" s="29"/>
      <c r="V79" s="29"/>
      <c r="W79" s="29"/>
      <c r="X79" s="29"/>
      <c r="Y79" s="29"/>
      <c r="Z79" s="29"/>
      <c r="AA79" s="29"/>
      <c r="AB79" s="29"/>
      <c r="AC79" s="29"/>
      <c r="AD79" s="29"/>
      <c r="AE79" s="29"/>
    </row>
    <row r="80" spans="1:31" s="11" customFormat="1" ht="29.25" customHeight="1">
      <c r="A80" s="112"/>
      <c r="B80" s="113"/>
      <c r="C80" s="114" t="s">
        <v>118</v>
      </c>
      <c r="D80" s="115" t="s">
        <v>58</v>
      </c>
      <c r="E80" s="115" t="s">
        <v>54</v>
      </c>
      <c r="F80" s="115" t="s">
        <v>55</v>
      </c>
      <c r="G80" s="115" t="s">
        <v>119</v>
      </c>
      <c r="H80" s="115" t="s">
        <v>120</v>
      </c>
      <c r="I80" s="115" t="s">
        <v>121</v>
      </c>
      <c r="J80" s="115" t="s">
        <v>103</v>
      </c>
      <c r="K80" s="116" t="s">
        <v>122</v>
      </c>
      <c r="L80" s="117"/>
      <c r="M80" s="54" t="s">
        <v>3</v>
      </c>
      <c r="N80" s="55" t="s">
        <v>43</v>
      </c>
      <c r="O80" s="55" t="s">
        <v>123</v>
      </c>
      <c r="P80" s="55" t="s">
        <v>124</v>
      </c>
      <c r="Q80" s="55" t="s">
        <v>125</v>
      </c>
      <c r="R80" s="55" t="s">
        <v>126</v>
      </c>
      <c r="S80" s="55" t="s">
        <v>127</v>
      </c>
      <c r="T80" s="56" t="s">
        <v>128</v>
      </c>
      <c r="U80" s="112"/>
      <c r="V80" s="112"/>
      <c r="W80" s="112"/>
      <c r="X80" s="112"/>
      <c r="Y80" s="112"/>
      <c r="Z80" s="112"/>
      <c r="AA80" s="112"/>
      <c r="AB80" s="112"/>
      <c r="AC80" s="112"/>
      <c r="AD80" s="112"/>
      <c r="AE80" s="112"/>
    </row>
    <row r="81" spans="1:65" s="2" customFormat="1" ht="22.9" customHeight="1">
      <c r="A81" s="29"/>
      <c r="B81" s="30"/>
      <c r="C81" s="61" t="s">
        <v>129</v>
      </c>
      <c r="D81" s="29"/>
      <c r="E81" s="29"/>
      <c r="F81" s="29"/>
      <c r="G81" s="29"/>
      <c r="H81" s="29"/>
      <c r="I81" s="29"/>
      <c r="J81" s="118">
        <f>BK81</f>
        <v>0</v>
      </c>
      <c r="K81" s="29"/>
      <c r="L81" s="30"/>
      <c r="M81" s="57"/>
      <c r="N81" s="48"/>
      <c r="O81" s="58"/>
      <c r="P81" s="119">
        <f>P82</f>
        <v>0</v>
      </c>
      <c r="Q81" s="58"/>
      <c r="R81" s="119">
        <f>R82</f>
        <v>0</v>
      </c>
      <c r="S81" s="58"/>
      <c r="T81" s="120">
        <f>T82</f>
        <v>0</v>
      </c>
      <c r="U81" s="29"/>
      <c r="V81" s="29"/>
      <c r="W81" s="29"/>
      <c r="X81" s="29"/>
      <c r="Y81" s="29"/>
      <c r="Z81" s="29"/>
      <c r="AA81" s="29"/>
      <c r="AB81" s="29"/>
      <c r="AC81" s="29"/>
      <c r="AD81" s="29"/>
      <c r="AE81" s="29"/>
      <c r="AT81" s="17" t="s">
        <v>72</v>
      </c>
      <c r="AU81" s="17" t="s">
        <v>104</v>
      </c>
      <c r="BK81" s="121">
        <f>BK82</f>
        <v>0</v>
      </c>
    </row>
    <row r="82" spans="1:65" s="12" customFormat="1" ht="25.9" customHeight="1">
      <c r="B82" s="122"/>
      <c r="D82" s="123" t="s">
        <v>72</v>
      </c>
      <c r="E82" s="124" t="s">
        <v>220</v>
      </c>
      <c r="F82" s="124" t="s">
        <v>849</v>
      </c>
      <c r="J82" s="125">
        <f>BK82</f>
        <v>0</v>
      </c>
      <c r="L82" s="122"/>
      <c r="M82" s="126"/>
      <c r="N82" s="127"/>
      <c r="O82" s="127"/>
      <c r="P82" s="128">
        <f>P83</f>
        <v>0</v>
      </c>
      <c r="Q82" s="127"/>
      <c r="R82" s="128">
        <f>R83</f>
        <v>0</v>
      </c>
      <c r="S82" s="127"/>
      <c r="T82" s="129">
        <f>T83</f>
        <v>0</v>
      </c>
      <c r="AR82" s="123" t="s">
        <v>166</v>
      </c>
      <c r="AT82" s="130" t="s">
        <v>72</v>
      </c>
      <c r="AU82" s="130" t="s">
        <v>73</v>
      </c>
      <c r="AY82" s="123" t="s">
        <v>132</v>
      </c>
      <c r="BK82" s="131">
        <f>BK83</f>
        <v>0</v>
      </c>
    </row>
    <row r="83" spans="1:65" s="12" customFormat="1" ht="22.9" customHeight="1">
      <c r="B83" s="122"/>
      <c r="D83" s="123" t="s">
        <v>72</v>
      </c>
      <c r="E83" s="132" t="s">
        <v>850</v>
      </c>
      <c r="F83" s="132" t="s">
        <v>851</v>
      </c>
      <c r="J83" s="133">
        <f>BK83</f>
        <v>0</v>
      </c>
      <c r="L83" s="122"/>
      <c r="M83" s="126"/>
      <c r="N83" s="127"/>
      <c r="O83" s="127"/>
      <c r="P83" s="128">
        <f>SUM(P84:P145)</f>
        <v>0</v>
      </c>
      <c r="Q83" s="127"/>
      <c r="R83" s="128">
        <f>SUM(R84:R145)</f>
        <v>0</v>
      </c>
      <c r="S83" s="127"/>
      <c r="T83" s="129">
        <f>SUM(T84:T145)</f>
        <v>0</v>
      </c>
      <c r="AR83" s="123" t="s">
        <v>166</v>
      </c>
      <c r="AT83" s="130" t="s">
        <v>72</v>
      </c>
      <c r="AU83" s="130" t="s">
        <v>81</v>
      </c>
      <c r="AY83" s="123" t="s">
        <v>132</v>
      </c>
      <c r="BK83" s="131">
        <f>SUM(BK84:BK145)</f>
        <v>0</v>
      </c>
    </row>
    <row r="84" spans="1:65" s="2" customFormat="1" ht="16.5" customHeight="1">
      <c r="A84" s="29"/>
      <c r="B84" s="134"/>
      <c r="C84" s="135" t="s">
        <v>81</v>
      </c>
      <c r="D84" s="135" t="s">
        <v>135</v>
      </c>
      <c r="E84" s="136" t="s">
        <v>852</v>
      </c>
      <c r="F84" s="137" t="s">
        <v>853</v>
      </c>
      <c r="G84" s="138" t="s">
        <v>229</v>
      </c>
      <c r="H84" s="139">
        <v>1</v>
      </c>
      <c r="I84" s="231"/>
      <c r="J84" s="140">
        <f>ROUND(I84*H84,2)</f>
        <v>0</v>
      </c>
      <c r="K84" s="137" t="s">
        <v>3</v>
      </c>
      <c r="L84" s="30"/>
      <c r="M84" s="141" t="s">
        <v>3</v>
      </c>
      <c r="N84" s="142" t="s">
        <v>44</v>
      </c>
      <c r="O84" s="143">
        <v>0</v>
      </c>
      <c r="P84" s="143">
        <f>O84*H84</f>
        <v>0</v>
      </c>
      <c r="Q84" s="143">
        <v>0</v>
      </c>
      <c r="R84" s="143">
        <f>Q84*H84</f>
        <v>0</v>
      </c>
      <c r="S84" s="143">
        <v>0</v>
      </c>
      <c r="T84" s="144">
        <f>S84*H84</f>
        <v>0</v>
      </c>
      <c r="U84" s="29"/>
      <c r="V84" s="29"/>
      <c r="W84" s="29"/>
      <c r="X84" s="29"/>
      <c r="Y84" s="29"/>
      <c r="Z84" s="29"/>
      <c r="AA84" s="29"/>
      <c r="AB84" s="29"/>
      <c r="AC84" s="29"/>
      <c r="AD84" s="29"/>
      <c r="AE84" s="29"/>
      <c r="AR84" s="145" t="s">
        <v>790</v>
      </c>
      <c r="AT84" s="145" t="s">
        <v>135</v>
      </c>
      <c r="AU84" s="145" t="s">
        <v>83</v>
      </c>
      <c r="AY84" s="17" t="s">
        <v>132</v>
      </c>
      <c r="BE84" s="146">
        <f>IF(N84="základní",J84,0)</f>
        <v>0</v>
      </c>
      <c r="BF84" s="146">
        <f>IF(N84="snížená",J84,0)</f>
        <v>0</v>
      </c>
      <c r="BG84" s="146">
        <f>IF(N84="zákl. přenesená",J84,0)</f>
        <v>0</v>
      </c>
      <c r="BH84" s="146">
        <f>IF(N84="sníž. přenesená",J84,0)</f>
        <v>0</v>
      </c>
      <c r="BI84" s="146">
        <f>IF(N84="nulová",J84,0)</f>
        <v>0</v>
      </c>
      <c r="BJ84" s="17" t="s">
        <v>81</v>
      </c>
      <c r="BK84" s="146">
        <f>ROUND(I84*H84,2)</f>
        <v>0</v>
      </c>
      <c r="BL84" s="17" t="s">
        <v>790</v>
      </c>
      <c r="BM84" s="145" t="s">
        <v>83</v>
      </c>
    </row>
    <row r="85" spans="1:65" s="2" customFormat="1" ht="11.25">
      <c r="A85" s="29"/>
      <c r="B85" s="30"/>
      <c r="C85" s="29"/>
      <c r="D85" s="147" t="s">
        <v>142</v>
      </c>
      <c r="E85" s="29"/>
      <c r="F85" s="148" t="s">
        <v>853</v>
      </c>
      <c r="G85" s="29"/>
      <c r="H85" s="29"/>
      <c r="I85" s="29"/>
      <c r="J85" s="29"/>
      <c r="K85" s="29"/>
      <c r="L85" s="30"/>
      <c r="M85" s="149"/>
      <c r="N85" s="150"/>
      <c r="O85" s="50"/>
      <c r="P85" s="50"/>
      <c r="Q85" s="50"/>
      <c r="R85" s="50"/>
      <c r="S85" s="50"/>
      <c r="T85" s="51"/>
      <c r="U85" s="29"/>
      <c r="V85" s="29"/>
      <c r="W85" s="29"/>
      <c r="X85" s="29"/>
      <c r="Y85" s="29"/>
      <c r="Z85" s="29"/>
      <c r="AA85" s="29"/>
      <c r="AB85" s="29"/>
      <c r="AC85" s="29"/>
      <c r="AD85" s="29"/>
      <c r="AE85" s="29"/>
      <c r="AT85" s="17" t="s">
        <v>142</v>
      </c>
      <c r="AU85" s="17" t="s">
        <v>83</v>
      </c>
    </row>
    <row r="86" spans="1:65" s="2" customFormat="1" ht="16.5" customHeight="1">
      <c r="A86" s="29"/>
      <c r="B86" s="134"/>
      <c r="C86" s="135" t="s">
        <v>83</v>
      </c>
      <c r="D86" s="135" t="s">
        <v>135</v>
      </c>
      <c r="E86" s="136" t="s">
        <v>854</v>
      </c>
      <c r="F86" s="137" t="s">
        <v>855</v>
      </c>
      <c r="G86" s="138" t="s">
        <v>229</v>
      </c>
      <c r="H86" s="139">
        <v>1</v>
      </c>
      <c r="I86" s="231"/>
      <c r="J86" s="140">
        <f>ROUND(I86*H86,2)</f>
        <v>0</v>
      </c>
      <c r="K86" s="137" t="s">
        <v>3</v>
      </c>
      <c r="L86" s="30"/>
      <c r="M86" s="141" t="s">
        <v>3</v>
      </c>
      <c r="N86" s="142" t="s">
        <v>44</v>
      </c>
      <c r="O86" s="143">
        <v>0</v>
      </c>
      <c r="P86" s="143">
        <f>O86*H86</f>
        <v>0</v>
      </c>
      <c r="Q86" s="143">
        <v>0</v>
      </c>
      <c r="R86" s="143">
        <f>Q86*H86</f>
        <v>0</v>
      </c>
      <c r="S86" s="143">
        <v>0</v>
      </c>
      <c r="T86" s="144">
        <f>S86*H86</f>
        <v>0</v>
      </c>
      <c r="U86" s="29"/>
      <c r="V86" s="29"/>
      <c r="W86" s="29"/>
      <c r="X86" s="29"/>
      <c r="Y86" s="29"/>
      <c r="Z86" s="29"/>
      <c r="AA86" s="29"/>
      <c r="AB86" s="29"/>
      <c r="AC86" s="29"/>
      <c r="AD86" s="29"/>
      <c r="AE86" s="29"/>
      <c r="AR86" s="145" t="s">
        <v>790</v>
      </c>
      <c r="AT86" s="145" t="s">
        <v>135</v>
      </c>
      <c r="AU86" s="145" t="s">
        <v>83</v>
      </c>
      <c r="AY86" s="17" t="s">
        <v>132</v>
      </c>
      <c r="BE86" s="146">
        <f>IF(N86="základní",J86,0)</f>
        <v>0</v>
      </c>
      <c r="BF86" s="146">
        <f>IF(N86="snížená",J86,0)</f>
        <v>0</v>
      </c>
      <c r="BG86" s="146">
        <f>IF(N86="zákl. přenesená",J86,0)</f>
        <v>0</v>
      </c>
      <c r="BH86" s="146">
        <f>IF(N86="sníž. přenesená",J86,0)</f>
        <v>0</v>
      </c>
      <c r="BI86" s="146">
        <f>IF(N86="nulová",J86,0)</f>
        <v>0</v>
      </c>
      <c r="BJ86" s="17" t="s">
        <v>81</v>
      </c>
      <c r="BK86" s="146">
        <f>ROUND(I86*H86,2)</f>
        <v>0</v>
      </c>
      <c r="BL86" s="17" t="s">
        <v>790</v>
      </c>
      <c r="BM86" s="145" t="s">
        <v>140</v>
      </c>
    </row>
    <row r="87" spans="1:65" s="2" customFormat="1" ht="11.25">
      <c r="A87" s="29"/>
      <c r="B87" s="30"/>
      <c r="C87" s="29"/>
      <c r="D87" s="147" t="s">
        <v>142</v>
      </c>
      <c r="E87" s="29"/>
      <c r="F87" s="148" t="s">
        <v>855</v>
      </c>
      <c r="G87" s="29"/>
      <c r="H87" s="29"/>
      <c r="I87" s="29"/>
      <c r="J87" s="29"/>
      <c r="K87" s="29"/>
      <c r="L87" s="30"/>
      <c r="M87" s="149"/>
      <c r="N87" s="150"/>
      <c r="O87" s="50"/>
      <c r="P87" s="50"/>
      <c r="Q87" s="50"/>
      <c r="R87" s="50"/>
      <c r="S87" s="50"/>
      <c r="T87" s="51"/>
      <c r="U87" s="29"/>
      <c r="V87" s="29"/>
      <c r="W87" s="29"/>
      <c r="X87" s="29"/>
      <c r="Y87" s="29"/>
      <c r="Z87" s="29"/>
      <c r="AA87" s="29"/>
      <c r="AB87" s="29"/>
      <c r="AC87" s="29"/>
      <c r="AD87" s="29"/>
      <c r="AE87" s="29"/>
      <c r="AT87" s="17" t="s">
        <v>142</v>
      </c>
      <c r="AU87" s="17" t="s">
        <v>83</v>
      </c>
    </row>
    <row r="88" spans="1:65" s="2" customFormat="1" ht="16.5" customHeight="1">
      <c r="A88" s="29"/>
      <c r="B88" s="134"/>
      <c r="C88" s="135" t="s">
        <v>166</v>
      </c>
      <c r="D88" s="135" t="s">
        <v>135</v>
      </c>
      <c r="E88" s="136" t="s">
        <v>856</v>
      </c>
      <c r="F88" s="137" t="s">
        <v>857</v>
      </c>
      <c r="G88" s="138" t="s">
        <v>229</v>
      </c>
      <c r="H88" s="139">
        <v>1</v>
      </c>
      <c r="I88" s="231"/>
      <c r="J88" s="140">
        <f>ROUND(I88*H88,2)</f>
        <v>0</v>
      </c>
      <c r="K88" s="137" t="s">
        <v>3</v>
      </c>
      <c r="L88" s="30"/>
      <c r="M88" s="141" t="s">
        <v>3</v>
      </c>
      <c r="N88" s="142" t="s">
        <v>44</v>
      </c>
      <c r="O88" s="143">
        <v>0</v>
      </c>
      <c r="P88" s="143">
        <f>O88*H88</f>
        <v>0</v>
      </c>
      <c r="Q88" s="143">
        <v>0</v>
      </c>
      <c r="R88" s="143">
        <f>Q88*H88</f>
        <v>0</v>
      </c>
      <c r="S88" s="143">
        <v>0</v>
      </c>
      <c r="T88" s="144">
        <f>S88*H88</f>
        <v>0</v>
      </c>
      <c r="U88" s="29"/>
      <c r="V88" s="29"/>
      <c r="W88" s="29"/>
      <c r="X88" s="29"/>
      <c r="Y88" s="29"/>
      <c r="Z88" s="29"/>
      <c r="AA88" s="29"/>
      <c r="AB88" s="29"/>
      <c r="AC88" s="29"/>
      <c r="AD88" s="29"/>
      <c r="AE88" s="29"/>
      <c r="AR88" s="145" t="s">
        <v>790</v>
      </c>
      <c r="AT88" s="145" t="s">
        <v>135</v>
      </c>
      <c r="AU88" s="145" t="s">
        <v>83</v>
      </c>
      <c r="AY88" s="17" t="s">
        <v>132</v>
      </c>
      <c r="BE88" s="146">
        <f>IF(N88="základní",J88,0)</f>
        <v>0</v>
      </c>
      <c r="BF88" s="146">
        <f>IF(N88="snížená",J88,0)</f>
        <v>0</v>
      </c>
      <c r="BG88" s="146">
        <f>IF(N88="zákl. přenesená",J88,0)</f>
        <v>0</v>
      </c>
      <c r="BH88" s="146">
        <f>IF(N88="sníž. přenesená",J88,0)</f>
        <v>0</v>
      </c>
      <c r="BI88" s="146">
        <f>IF(N88="nulová",J88,0)</f>
        <v>0</v>
      </c>
      <c r="BJ88" s="17" t="s">
        <v>81</v>
      </c>
      <c r="BK88" s="146">
        <f>ROUND(I88*H88,2)</f>
        <v>0</v>
      </c>
      <c r="BL88" s="17" t="s">
        <v>790</v>
      </c>
      <c r="BM88" s="145" t="s">
        <v>189</v>
      </c>
    </row>
    <row r="89" spans="1:65" s="2" customFormat="1" ht="11.25">
      <c r="A89" s="29"/>
      <c r="B89" s="30"/>
      <c r="C89" s="29"/>
      <c r="D89" s="147" t="s">
        <v>142</v>
      </c>
      <c r="E89" s="29"/>
      <c r="F89" s="148" t="s">
        <v>857</v>
      </c>
      <c r="G89" s="29"/>
      <c r="H89" s="29"/>
      <c r="I89" s="29"/>
      <c r="J89" s="29"/>
      <c r="K89" s="29"/>
      <c r="L89" s="30"/>
      <c r="M89" s="149"/>
      <c r="N89" s="150"/>
      <c r="O89" s="50"/>
      <c r="P89" s="50"/>
      <c r="Q89" s="50"/>
      <c r="R89" s="50"/>
      <c r="S89" s="50"/>
      <c r="T89" s="51"/>
      <c r="U89" s="29"/>
      <c r="V89" s="29"/>
      <c r="W89" s="29"/>
      <c r="X89" s="29"/>
      <c r="Y89" s="29"/>
      <c r="Z89" s="29"/>
      <c r="AA89" s="29"/>
      <c r="AB89" s="29"/>
      <c r="AC89" s="29"/>
      <c r="AD89" s="29"/>
      <c r="AE89" s="29"/>
      <c r="AT89" s="17" t="s">
        <v>142</v>
      </c>
      <c r="AU89" s="17" t="s">
        <v>83</v>
      </c>
    </row>
    <row r="90" spans="1:65" s="2" customFormat="1" ht="16.5" customHeight="1">
      <c r="A90" s="29"/>
      <c r="B90" s="134"/>
      <c r="C90" s="135" t="s">
        <v>140</v>
      </c>
      <c r="D90" s="135" t="s">
        <v>135</v>
      </c>
      <c r="E90" s="136" t="s">
        <v>858</v>
      </c>
      <c r="F90" s="137" t="s">
        <v>859</v>
      </c>
      <c r="G90" s="138" t="s">
        <v>177</v>
      </c>
      <c r="H90" s="139">
        <v>1</v>
      </c>
      <c r="I90" s="231"/>
      <c r="J90" s="140">
        <f>ROUND(I90*H90,2)</f>
        <v>0</v>
      </c>
      <c r="K90" s="137" t="s">
        <v>3</v>
      </c>
      <c r="L90" s="30"/>
      <c r="M90" s="141" t="s">
        <v>3</v>
      </c>
      <c r="N90" s="142" t="s">
        <v>44</v>
      </c>
      <c r="O90" s="143">
        <v>0</v>
      </c>
      <c r="P90" s="143">
        <f>O90*H90</f>
        <v>0</v>
      </c>
      <c r="Q90" s="143">
        <v>0</v>
      </c>
      <c r="R90" s="143">
        <f>Q90*H90</f>
        <v>0</v>
      </c>
      <c r="S90" s="143">
        <v>0</v>
      </c>
      <c r="T90" s="144">
        <f>S90*H90</f>
        <v>0</v>
      </c>
      <c r="U90" s="29"/>
      <c r="V90" s="29"/>
      <c r="W90" s="29"/>
      <c r="X90" s="29"/>
      <c r="Y90" s="29"/>
      <c r="Z90" s="29"/>
      <c r="AA90" s="29"/>
      <c r="AB90" s="29"/>
      <c r="AC90" s="29"/>
      <c r="AD90" s="29"/>
      <c r="AE90" s="29"/>
      <c r="AR90" s="145" t="s">
        <v>790</v>
      </c>
      <c r="AT90" s="145" t="s">
        <v>135</v>
      </c>
      <c r="AU90" s="145" t="s">
        <v>83</v>
      </c>
      <c r="AY90" s="17" t="s">
        <v>132</v>
      </c>
      <c r="BE90" s="146">
        <f>IF(N90="základní",J90,0)</f>
        <v>0</v>
      </c>
      <c r="BF90" s="146">
        <f>IF(N90="snížená",J90,0)</f>
        <v>0</v>
      </c>
      <c r="BG90" s="146">
        <f>IF(N90="zákl. přenesená",J90,0)</f>
        <v>0</v>
      </c>
      <c r="BH90" s="146">
        <f>IF(N90="sníž. přenesená",J90,0)</f>
        <v>0</v>
      </c>
      <c r="BI90" s="146">
        <f>IF(N90="nulová",J90,0)</f>
        <v>0</v>
      </c>
      <c r="BJ90" s="17" t="s">
        <v>81</v>
      </c>
      <c r="BK90" s="146">
        <f>ROUND(I90*H90,2)</f>
        <v>0</v>
      </c>
      <c r="BL90" s="17" t="s">
        <v>790</v>
      </c>
      <c r="BM90" s="145" t="s">
        <v>205</v>
      </c>
    </row>
    <row r="91" spans="1:65" s="2" customFormat="1" ht="11.25">
      <c r="A91" s="29"/>
      <c r="B91" s="30"/>
      <c r="C91" s="29"/>
      <c r="D91" s="147" t="s">
        <v>142</v>
      </c>
      <c r="E91" s="29"/>
      <c r="F91" s="148" t="s">
        <v>859</v>
      </c>
      <c r="G91" s="29"/>
      <c r="H91" s="29"/>
      <c r="I91" s="29"/>
      <c r="J91" s="29"/>
      <c r="K91" s="29"/>
      <c r="L91" s="30"/>
      <c r="M91" s="149"/>
      <c r="N91" s="150"/>
      <c r="O91" s="50"/>
      <c r="P91" s="50"/>
      <c r="Q91" s="50"/>
      <c r="R91" s="50"/>
      <c r="S91" s="50"/>
      <c r="T91" s="51"/>
      <c r="U91" s="29"/>
      <c r="V91" s="29"/>
      <c r="W91" s="29"/>
      <c r="X91" s="29"/>
      <c r="Y91" s="29"/>
      <c r="Z91" s="29"/>
      <c r="AA91" s="29"/>
      <c r="AB91" s="29"/>
      <c r="AC91" s="29"/>
      <c r="AD91" s="29"/>
      <c r="AE91" s="29"/>
      <c r="AT91" s="17" t="s">
        <v>142</v>
      </c>
      <c r="AU91" s="17" t="s">
        <v>83</v>
      </c>
    </row>
    <row r="92" spans="1:65" s="2" customFormat="1" ht="16.5" customHeight="1">
      <c r="A92" s="29"/>
      <c r="B92" s="134"/>
      <c r="C92" s="135" t="s">
        <v>183</v>
      </c>
      <c r="D92" s="135" t="s">
        <v>135</v>
      </c>
      <c r="E92" s="136" t="s">
        <v>860</v>
      </c>
      <c r="F92" s="137" t="s">
        <v>861</v>
      </c>
      <c r="G92" s="138" t="s">
        <v>177</v>
      </c>
      <c r="H92" s="139">
        <v>10</v>
      </c>
      <c r="I92" s="231"/>
      <c r="J92" s="140">
        <f>ROUND(I92*H92,2)</f>
        <v>0</v>
      </c>
      <c r="K92" s="137" t="s">
        <v>3</v>
      </c>
      <c r="L92" s="30"/>
      <c r="M92" s="141" t="s">
        <v>3</v>
      </c>
      <c r="N92" s="142" t="s">
        <v>44</v>
      </c>
      <c r="O92" s="143">
        <v>0</v>
      </c>
      <c r="P92" s="143">
        <f>O92*H92</f>
        <v>0</v>
      </c>
      <c r="Q92" s="143">
        <v>0</v>
      </c>
      <c r="R92" s="143">
        <f>Q92*H92</f>
        <v>0</v>
      </c>
      <c r="S92" s="143">
        <v>0</v>
      </c>
      <c r="T92" s="144">
        <f>S92*H92</f>
        <v>0</v>
      </c>
      <c r="U92" s="29"/>
      <c r="V92" s="29"/>
      <c r="W92" s="29"/>
      <c r="X92" s="29"/>
      <c r="Y92" s="29"/>
      <c r="Z92" s="29"/>
      <c r="AA92" s="29"/>
      <c r="AB92" s="29"/>
      <c r="AC92" s="29"/>
      <c r="AD92" s="29"/>
      <c r="AE92" s="29"/>
      <c r="AR92" s="145" t="s">
        <v>790</v>
      </c>
      <c r="AT92" s="145" t="s">
        <v>135</v>
      </c>
      <c r="AU92" s="145" t="s">
        <v>83</v>
      </c>
      <c r="AY92" s="17" t="s">
        <v>132</v>
      </c>
      <c r="BE92" s="146">
        <f>IF(N92="základní",J92,0)</f>
        <v>0</v>
      </c>
      <c r="BF92" s="146">
        <f>IF(N92="snížená",J92,0)</f>
        <v>0</v>
      </c>
      <c r="BG92" s="146">
        <f>IF(N92="zákl. přenesená",J92,0)</f>
        <v>0</v>
      </c>
      <c r="BH92" s="146">
        <f>IF(N92="sníž. přenesená",J92,0)</f>
        <v>0</v>
      </c>
      <c r="BI92" s="146">
        <f>IF(N92="nulová",J92,0)</f>
        <v>0</v>
      </c>
      <c r="BJ92" s="17" t="s">
        <v>81</v>
      </c>
      <c r="BK92" s="146">
        <f>ROUND(I92*H92,2)</f>
        <v>0</v>
      </c>
      <c r="BL92" s="17" t="s">
        <v>790</v>
      </c>
      <c r="BM92" s="145" t="s">
        <v>219</v>
      </c>
    </row>
    <row r="93" spans="1:65" s="2" customFormat="1" ht="11.25">
      <c r="A93" s="29"/>
      <c r="B93" s="30"/>
      <c r="C93" s="29"/>
      <c r="D93" s="147" t="s">
        <v>142</v>
      </c>
      <c r="E93" s="29"/>
      <c r="F93" s="148" t="s">
        <v>861</v>
      </c>
      <c r="G93" s="29"/>
      <c r="H93" s="29"/>
      <c r="I93" s="29"/>
      <c r="J93" s="29"/>
      <c r="K93" s="29"/>
      <c r="L93" s="30"/>
      <c r="M93" s="149"/>
      <c r="N93" s="150"/>
      <c r="O93" s="50"/>
      <c r="P93" s="50"/>
      <c r="Q93" s="50"/>
      <c r="R93" s="50"/>
      <c r="S93" s="50"/>
      <c r="T93" s="51"/>
      <c r="U93" s="29"/>
      <c r="V93" s="29"/>
      <c r="W93" s="29"/>
      <c r="X93" s="29"/>
      <c r="Y93" s="29"/>
      <c r="Z93" s="29"/>
      <c r="AA93" s="29"/>
      <c r="AB93" s="29"/>
      <c r="AC93" s="29"/>
      <c r="AD93" s="29"/>
      <c r="AE93" s="29"/>
      <c r="AT93" s="17" t="s">
        <v>142</v>
      </c>
      <c r="AU93" s="17" t="s">
        <v>83</v>
      </c>
    </row>
    <row r="94" spans="1:65" s="2" customFormat="1" ht="16.5" customHeight="1">
      <c r="A94" s="29"/>
      <c r="B94" s="134"/>
      <c r="C94" s="135" t="s">
        <v>189</v>
      </c>
      <c r="D94" s="135" t="s">
        <v>135</v>
      </c>
      <c r="E94" s="136" t="s">
        <v>862</v>
      </c>
      <c r="F94" s="137" t="s">
        <v>863</v>
      </c>
      <c r="G94" s="138" t="s">
        <v>229</v>
      </c>
      <c r="H94" s="139">
        <v>1</v>
      </c>
      <c r="I94" s="231"/>
      <c r="J94" s="140">
        <f>ROUND(I94*H94,2)</f>
        <v>0</v>
      </c>
      <c r="K94" s="137" t="s">
        <v>3</v>
      </c>
      <c r="L94" s="30"/>
      <c r="M94" s="141" t="s">
        <v>3</v>
      </c>
      <c r="N94" s="142" t="s">
        <v>44</v>
      </c>
      <c r="O94" s="143">
        <v>0</v>
      </c>
      <c r="P94" s="143">
        <f>O94*H94</f>
        <v>0</v>
      </c>
      <c r="Q94" s="143">
        <v>0</v>
      </c>
      <c r="R94" s="143">
        <f>Q94*H94</f>
        <v>0</v>
      </c>
      <c r="S94" s="143">
        <v>0</v>
      </c>
      <c r="T94" s="144">
        <f>S94*H94</f>
        <v>0</v>
      </c>
      <c r="U94" s="29"/>
      <c r="V94" s="29"/>
      <c r="W94" s="29"/>
      <c r="X94" s="29"/>
      <c r="Y94" s="29"/>
      <c r="Z94" s="29"/>
      <c r="AA94" s="29"/>
      <c r="AB94" s="29"/>
      <c r="AC94" s="29"/>
      <c r="AD94" s="29"/>
      <c r="AE94" s="29"/>
      <c r="AR94" s="145" t="s">
        <v>790</v>
      </c>
      <c r="AT94" s="145" t="s">
        <v>135</v>
      </c>
      <c r="AU94" s="145" t="s">
        <v>83</v>
      </c>
      <c r="AY94" s="17" t="s">
        <v>132</v>
      </c>
      <c r="BE94" s="146">
        <f>IF(N94="základní",J94,0)</f>
        <v>0</v>
      </c>
      <c r="BF94" s="146">
        <f>IF(N94="snížená",J94,0)</f>
        <v>0</v>
      </c>
      <c r="BG94" s="146">
        <f>IF(N94="zákl. přenesená",J94,0)</f>
        <v>0</v>
      </c>
      <c r="BH94" s="146">
        <f>IF(N94="sníž. přenesená",J94,0)</f>
        <v>0</v>
      </c>
      <c r="BI94" s="146">
        <f>IF(N94="nulová",J94,0)</f>
        <v>0</v>
      </c>
      <c r="BJ94" s="17" t="s">
        <v>81</v>
      </c>
      <c r="BK94" s="146">
        <f>ROUND(I94*H94,2)</f>
        <v>0</v>
      </c>
      <c r="BL94" s="17" t="s">
        <v>790</v>
      </c>
      <c r="BM94" s="145" t="s">
        <v>232</v>
      </c>
    </row>
    <row r="95" spans="1:65" s="2" customFormat="1" ht="11.25">
      <c r="A95" s="29"/>
      <c r="B95" s="30"/>
      <c r="C95" s="29"/>
      <c r="D95" s="147" t="s">
        <v>142</v>
      </c>
      <c r="E95" s="29"/>
      <c r="F95" s="148" t="s">
        <v>863</v>
      </c>
      <c r="G95" s="29"/>
      <c r="H95" s="29"/>
      <c r="I95" s="29"/>
      <c r="J95" s="29"/>
      <c r="K95" s="29"/>
      <c r="L95" s="30"/>
      <c r="M95" s="149"/>
      <c r="N95" s="150"/>
      <c r="O95" s="50"/>
      <c r="P95" s="50"/>
      <c r="Q95" s="50"/>
      <c r="R95" s="50"/>
      <c r="S95" s="50"/>
      <c r="T95" s="51"/>
      <c r="U95" s="29"/>
      <c r="V95" s="29"/>
      <c r="W95" s="29"/>
      <c r="X95" s="29"/>
      <c r="Y95" s="29"/>
      <c r="Z95" s="29"/>
      <c r="AA95" s="29"/>
      <c r="AB95" s="29"/>
      <c r="AC95" s="29"/>
      <c r="AD95" s="29"/>
      <c r="AE95" s="29"/>
      <c r="AT95" s="17" t="s">
        <v>142</v>
      </c>
      <c r="AU95" s="17" t="s">
        <v>83</v>
      </c>
    </row>
    <row r="96" spans="1:65" s="2" customFormat="1" ht="16.5" customHeight="1">
      <c r="A96" s="29"/>
      <c r="B96" s="134"/>
      <c r="C96" s="135" t="s">
        <v>199</v>
      </c>
      <c r="D96" s="135" t="s">
        <v>135</v>
      </c>
      <c r="E96" s="136" t="s">
        <v>864</v>
      </c>
      <c r="F96" s="137" t="s">
        <v>865</v>
      </c>
      <c r="G96" s="138" t="s">
        <v>229</v>
      </c>
      <c r="H96" s="139">
        <v>2</v>
      </c>
      <c r="I96" s="231"/>
      <c r="J96" s="140">
        <f>ROUND(I96*H96,2)</f>
        <v>0</v>
      </c>
      <c r="K96" s="137" t="s">
        <v>3</v>
      </c>
      <c r="L96" s="30"/>
      <c r="M96" s="141" t="s">
        <v>3</v>
      </c>
      <c r="N96" s="142" t="s">
        <v>44</v>
      </c>
      <c r="O96" s="143">
        <v>0</v>
      </c>
      <c r="P96" s="143">
        <f>O96*H96</f>
        <v>0</v>
      </c>
      <c r="Q96" s="143">
        <v>0</v>
      </c>
      <c r="R96" s="143">
        <f>Q96*H96</f>
        <v>0</v>
      </c>
      <c r="S96" s="143">
        <v>0</v>
      </c>
      <c r="T96" s="144">
        <f>S96*H96</f>
        <v>0</v>
      </c>
      <c r="U96" s="29"/>
      <c r="V96" s="29"/>
      <c r="W96" s="29"/>
      <c r="X96" s="29"/>
      <c r="Y96" s="29"/>
      <c r="Z96" s="29"/>
      <c r="AA96" s="29"/>
      <c r="AB96" s="29"/>
      <c r="AC96" s="29"/>
      <c r="AD96" s="29"/>
      <c r="AE96" s="29"/>
      <c r="AR96" s="145" t="s">
        <v>790</v>
      </c>
      <c r="AT96" s="145" t="s">
        <v>135</v>
      </c>
      <c r="AU96" s="145" t="s">
        <v>83</v>
      </c>
      <c r="AY96" s="17" t="s">
        <v>132</v>
      </c>
      <c r="BE96" s="146">
        <f>IF(N96="základní",J96,0)</f>
        <v>0</v>
      </c>
      <c r="BF96" s="146">
        <f>IF(N96="snížená",J96,0)</f>
        <v>0</v>
      </c>
      <c r="BG96" s="146">
        <f>IF(N96="zákl. přenesená",J96,0)</f>
        <v>0</v>
      </c>
      <c r="BH96" s="146">
        <f>IF(N96="sníž. přenesená",J96,0)</f>
        <v>0</v>
      </c>
      <c r="BI96" s="146">
        <f>IF(N96="nulová",J96,0)</f>
        <v>0</v>
      </c>
      <c r="BJ96" s="17" t="s">
        <v>81</v>
      </c>
      <c r="BK96" s="146">
        <f>ROUND(I96*H96,2)</f>
        <v>0</v>
      </c>
      <c r="BL96" s="17" t="s">
        <v>790</v>
      </c>
      <c r="BM96" s="145" t="s">
        <v>240</v>
      </c>
    </row>
    <row r="97" spans="1:65" s="2" customFormat="1" ht="11.25">
      <c r="A97" s="29"/>
      <c r="B97" s="30"/>
      <c r="C97" s="29"/>
      <c r="D97" s="147" t="s">
        <v>142</v>
      </c>
      <c r="E97" s="29"/>
      <c r="F97" s="148" t="s">
        <v>865</v>
      </c>
      <c r="G97" s="29"/>
      <c r="H97" s="29"/>
      <c r="I97" s="29"/>
      <c r="J97" s="29"/>
      <c r="K97" s="29"/>
      <c r="L97" s="30"/>
      <c r="M97" s="149"/>
      <c r="N97" s="150"/>
      <c r="O97" s="50"/>
      <c r="P97" s="50"/>
      <c r="Q97" s="50"/>
      <c r="R97" s="50"/>
      <c r="S97" s="50"/>
      <c r="T97" s="51"/>
      <c r="U97" s="29"/>
      <c r="V97" s="29"/>
      <c r="W97" s="29"/>
      <c r="X97" s="29"/>
      <c r="Y97" s="29"/>
      <c r="Z97" s="29"/>
      <c r="AA97" s="29"/>
      <c r="AB97" s="29"/>
      <c r="AC97" s="29"/>
      <c r="AD97" s="29"/>
      <c r="AE97" s="29"/>
      <c r="AT97" s="17" t="s">
        <v>142</v>
      </c>
      <c r="AU97" s="17" t="s">
        <v>83</v>
      </c>
    </row>
    <row r="98" spans="1:65" s="2" customFormat="1" ht="16.5" customHeight="1">
      <c r="A98" s="29"/>
      <c r="B98" s="134"/>
      <c r="C98" s="135" t="s">
        <v>205</v>
      </c>
      <c r="D98" s="135" t="s">
        <v>135</v>
      </c>
      <c r="E98" s="136" t="s">
        <v>866</v>
      </c>
      <c r="F98" s="137" t="s">
        <v>867</v>
      </c>
      <c r="G98" s="138" t="s">
        <v>229</v>
      </c>
      <c r="H98" s="139">
        <v>4</v>
      </c>
      <c r="I98" s="231"/>
      <c r="J98" s="140">
        <f>ROUND(I98*H98,2)</f>
        <v>0</v>
      </c>
      <c r="K98" s="137" t="s">
        <v>3</v>
      </c>
      <c r="L98" s="30"/>
      <c r="M98" s="141" t="s">
        <v>3</v>
      </c>
      <c r="N98" s="142" t="s">
        <v>44</v>
      </c>
      <c r="O98" s="143">
        <v>0</v>
      </c>
      <c r="P98" s="143">
        <f>O98*H98</f>
        <v>0</v>
      </c>
      <c r="Q98" s="143">
        <v>0</v>
      </c>
      <c r="R98" s="143">
        <f>Q98*H98</f>
        <v>0</v>
      </c>
      <c r="S98" s="143">
        <v>0</v>
      </c>
      <c r="T98" s="144">
        <f>S98*H98</f>
        <v>0</v>
      </c>
      <c r="U98" s="29"/>
      <c r="V98" s="29"/>
      <c r="W98" s="29"/>
      <c r="X98" s="29"/>
      <c r="Y98" s="29"/>
      <c r="Z98" s="29"/>
      <c r="AA98" s="29"/>
      <c r="AB98" s="29"/>
      <c r="AC98" s="29"/>
      <c r="AD98" s="29"/>
      <c r="AE98" s="29"/>
      <c r="AR98" s="145" t="s">
        <v>790</v>
      </c>
      <c r="AT98" s="145" t="s">
        <v>135</v>
      </c>
      <c r="AU98" s="145" t="s">
        <v>83</v>
      </c>
      <c r="AY98" s="17" t="s">
        <v>132</v>
      </c>
      <c r="BE98" s="146">
        <f>IF(N98="základní",J98,0)</f>
        <v>0</v>
      </c>
      <c r="BF98" s="146">
        <f>IF(N98="snížená",J98,0)</f>
        <v>0</v>
      </c>
      <c r="BG98" s="146">
        <f>IF(N98="zákl. přenesená",J98,0)</f>
        <v>0</v>
      </c>
      <c r="BH98" s="146">
        <f>IF(N98="sníž. přenesená",J98,0)</f>
        <v>0</v>
      </c>
      <c r="BI98" s="146">
        <f>IF(N98="nulová",J98,0)</f>
        <v>0</v>
      </c>
      <c r="BJ98" s="17" t="s">
        <v>81</v>
      </c>
      <c r="BK98" s="146">
        <f>ROUND(I98*H98,2)</f>
        <v>0</v>
      </c>
      <c r="BL98" s="17" t="s">
        <v>790</v>
      </c>
      <c r="BM98" s="145" t="s">
        <v>163</v>
      </c>
    </row>
    <row r="99" spans="1:65" s="2" customFormat="1" ht="11.25">
      <c r="A99" s="29"/>
      <c r="B99" s="30"/>
      <c r="C99" s="29"/>
      <c r="D99" s="147" t="s">
        <v>142</v>
      </c>
      <c r="E99" s="29"/>
      <c r="F99" s="148" t="s">
        <v>867</v>
      </c>
      <c r="G99" s="29"/>
      <c r="H99" s="29"/>
      <c r="I99" s="29"/>
      <c r="J99" s="29"/>
      <c r="K99" s="29"/>
      <c r="L99" s="30"/>
      <c r="M99" s="149"/>
      <c r="N99" s="150"/>
      <c r="O99" s="50"/>
      <c r="P99" s="50"/>
      <c r="Q99" s="50"/>
      <c r="R99" s="50"/>
      <c r="S99" s="50"/>
      <c r="T99" s="51"/>
      <c r="U99" s="29"/>
      <c r="V99" s="29"/>
      <c r="W99" s="29"/>
      <c r="X99" s="29"/>
      <c r="Y99" s="29"/>
      <c r="Z99" s="29"/>
      <c r="AA99" s="29"/>
      <c r="AB99" s="29"/>
      <c r="AC99" s="29"/>
      <c r="AD99" s="29"/>
      <c r="AE99" s="29"/>
      <c r="AT99" s="17" t="s">
        <v>142</v>
      </c>
      <c r="AU99" s="17" t="s">
        <v>83</v>
      </c>
    </row>
    <row r="100" spans="1:65" s="2" customFormat="1" ht="16.5" customHeight="1">
      <c r="A100" s="29"/>
      <c r="B100" s="134"/>
      <c r="C100" s="135" t="s">
        <v>133</v>
      </c>
      <c r="D100" s="135" t="s">
        <v>135</v>
      </c>
      <c r="E100" s="136" t="s">
        <v>868</v>
      </c>
      <c r="F100" s="137" t="s">
        <v>869</v>
      </c>
      <c r="G100" s="138" t="s">
        <v>177</v>
      </c>
      <c r="H100" s="139">
        <v>1</v>
      </c>
      <c r="I100" s="231"/>
      <c r="J100" s="140">
        <f>ROUND(I100*H100,2)</f>
        <v>0</v>
      </c>
      <c r="K100" s="137" t="s">
        <v>3</v>
      </c>
      <c r="L100" s="30"/>
      <c r="M100" s="141" t="s">
        <v>3</v>
      </c>
      <c r="N100" s="142" t="s">
        <v>44</v>
      </c>
      <c r="O100" s="143">
        <v>0</v>
      </c>
      <c r="P100" s="143">
        <f>O100*H100</f>
        <v>0</v>
      </c>
      <c r="Q100" s="143">
        <v>0</v>
      </c>
      <c r="R100" s="143">
        <f>Q100*H100</f>
        <v>0</v>
      </c>
      <c r="S100" s="143">
        <v>0</v>
      </c>
      <c r="T100" s="144">
        <f>S100*H100</f>
        <v>0</v>
      </c>
      <c r="U100" s="29"/>
      <c r="V100" s="29"/>
      <c r="W100" s="29"/>
      <c r="X100" s="29"/>
      <c r="Y100" s="29"/>
      <c r="Z100" s="29"/>
      <c r="AA100" s="29"/>
      <c r="AB100" s="29"/>
      <c r="AC100" s="29"/>
      <c r="AD100" s="29"/>
      <c r="AE100" s="29"/>
      <c r="AR100" s="145" t="s">
        <v>790</v>
      </c>
      <c r="AT100" s="145" t="s">
        <v>135</v>
      </c>
      <c r="AU100" s="145" t="s">
        <v>83</v>
      </c>
      <c r="AY100" s="17" t="s">
        <v>132</v>
      </c>
      <c r="BE100" s="146">
        <f>IF(N100="základní",J100,0)</f>
        <v>0</v>
      </c>
      <c r="BF100" s="146">
        <f>IF(N100="snížená",J100,0)</f>
        <v>0</v>
      </c>
      <c r="BG100" s="146">
        <f>IF(N100="zákl. přenesená",J100,0)</f>
        <v>0</v>
      </c>
      <c r="BH100" s="146">
        <f>IF(N100="sníž. přenesená",J100,0)</f>
        <v>0</v>
      </c>
      <c r="BI100" s="146">
        <f>IF(N100="nulová",J100,0)</f>
        <v>0</v>
      </c>
      <c r="BJ100" s="17" t="s">
        <v>81</v>
      </c>
      <c r="BK100" s="146">
        <f>ROUND(I100*H100,2)</f>
        <v>0</v>
      </c>
      <c r="BL100" s="17" t="s">
        <v>790</v>
      </c>
      <c r="BM100" s="145" t="s">
        <v>255</v>
      </c>
    </row>
    <row r="101" spans="1:65" s="2" customFormat="1" ht="11.25">
      <c r="A101" s="29"/>
      <c r="B101" s="30"/>
      <c r="C101" s="29"/>
      <c r="D101" s="147" t="s">
        <v>142</v>
      </c>
      <c r="E101" s="29"/>
      <c r="F101" s="148" t="s">
        <v>869</v>
      </c>
      <c r="G101" s="29"/>
      <c r="H101" s="29"/>
      <c r="I101" s="29"/>
      <c r="J101" s="29"/>
      <c r="K101" s="29"/>
      <c r="L101" s="30"/>
      <c r="M101" s="149"/>
      <c r="N101" s="150"/>
      <c r="O101" s="50"/>
      <c r="P101" s="50"/>
      <c r="Q101" s="50"/>
      <c r="R101" s="50"/>
      <c r="S101" s="50"/>
      <c r="T101" s="51"/>
      <c r="U101" s="29"/>
      <c r="V101" s="29"/>
      <c r="W101" s="29"/>
      <c r="X101" s="29"/>
      <c r="Y101" s="29"/>
      <c r="Z101" s="29"/>
      <c r="AA101" s="29"/>
      <c r="AB101" s="29"/>
      <c r="AC101" s="29"/>
      <c r="AD101" s="29"/>
      <c r="AE101" s="29"/>
      <c r="AT101" s="17" t="s">
        <v>142</v>
      </c>
      <c r="AU101" s="17" t="s">
        <v>83</v>
      </c>
    </row>
    <row r="102" spans="1:65" s="2" customFormat="1" ht="16.5" customHeight="1">
      <c r="A102" s="29"/>
      <c r="B102" s="134"/>
      <c r="C102" s="135" t="s">
        <v>219</v>
      </c>
      <c r="D102" s="135" t="s">
        <v>135</v>
      </c>
      <c r="E102" s="136" t="s">
        <v>870</v>
      </c>
      <c r="F102" s="137" t="s">
        <v>871</v>
      </c>
      <c r="G102" s="138" t="s">
        <v>229</v>
      </c>
      <c r="H102" s="139">
        <v>1</v>
      </c>
      <c r="I102" s="231"/>
      <c r="J102" s="140">
        <f>ROUND(I102*H102,2)</f>
        <v>0</v>
      </c>
      <c r="K102" s="137" t="s">
        <v>3</v>
      </c>
      <c r="L102" s="30"/>
      <c r="M102" s="141" t="s">
        <v>3</v>
      </c>
      <c r="N102" s="142" t="s">
        <v>44</v>
      </c>
      <c r="O102" s="143">
        <v>0</v>
      </c>
      <c r="P102" s="143">
        <f>O102*H102</f>
        <v>0</v>
      </c>
      <c r="Q102" s="143">
        <v>0</v>
      </c>
      <c r="R102" s="143">
        <f>Q102*H102</f>
        <v>0</v>
      </c>
      <c r="S102" s="143">
        <v>0</v>
      </c>
      <c r="T102" s="144">
        <f>S102*H102</f>
        <v>0</v>
      </c>
      <c r="U102" s="29"/>
      <c r="V102" s="29"/>
      <c r="W102" s="29"/>
      <c r="X102" s="29"/>
      <c r="Y102" s="29"/>
      <c r="Z102" s="29"/>
      <c r="AA102" s="29"/>
      <c r="AB102" s="29"/>
      <c r="AC102" s="29"/>
      <c r="AD102" s="29"/>
      <c r="AE102" s="29"/>
      <c r="AR102" s="145" t="s">
        <v>790</v>
      </c>
      <c r="AT102" s="145" t="s">
        <v>135</v>
      </c>
      <c r="AU102" s="145" t="s">
        <v>83</v>
      </c>
      <c r="AY102" s="17" t="s">
        <v>132</v>
      </c>
      <c r="BE102" s="146">
        <f>IF(N102="základní",J102,0)</f>
        <v>0</v>
      </c>
      <c r="BF102" s="146">
        <f>IF(N102="snížená",J102,0)</f>
        <v>0</v>
      </c>
      <c r="BG102" s="146">
        <f>IF(N102="zákl. přenesená",J102,0)</f>
        <v>0</v>
      </c>
      <c r="BH102" s="146">
        <f>IF(N102="sníž. přenesená",J102,0)</f>
        <v>0</v>
      </c>
      <c r="BI102" s="146">
        <f>IF(N102="nulová",J102,0)</f>
        <v>0</v>
      </c>
      <c r="BJ102" s="17" t="s">
        <v>81</v>
      </c>
      <c r="BK102" s="146">
        <f>ROUND(I102*H102,2)</f>
        <v>0</v>
      </c>
      <c r="BL102" s="17" t="s">
        <v>790</v>
      </c>
      <c r="BM102" s="145" t="s">
        <v>265</v>
      </c>
    </row>
    <row r="103" spans="1:65" s="2" customFormat="1" ht="11.25">
      <c r="A103" s="29"/>
      <c r="B103" s="30"/>
      <c r="C103" s="29"/>
      <c r="D103" s="147" t="s">
        <v>142</v>
      </c>
      <c r="E103" s="29"/>
      <c r="F103" s="148" t="s">
        <v>871</v>
      </c>
      <c r="G103" s="29"/>
      <c r="H103" s="29"/>
      <c r="I103" s="29"/>
      <c r="J103" s="29"/>
      <c r="K103" s="29"/>
      <c r="L103" s="30"/>
      <c r="M103" s="149"/>
      <c r="N103" s="150"/>
      <c r="O103" s="50"/>
      <c r="P103" s="50"/>
      <c r="Q103" s="50"/>
      <c r="R103" s="50"/>
      <c r="S103" s="50"/>
      <c r="T103" s="51"/>
      <c r="U103" s="29"/>
      <c r="V103" s="29"/>
      <c r="W103" s="29"/>
      <c r="X103" s="29"/>
      <c r="Y103" s="29"/>
      <c r="Z103" s="29"/>
      <c r="AA103" s="29"/>
      <c r="AB103" s="29"/>
      <c r="AC103" s="29"/>
      <c r="AD103" s="29"/>
      <c r="AE103" s="29"/>
      <c r="AT103" s="17" t="s">
        <v>142</v>
      </c>
      <c r="AU103" s="17" t="s">
        <v>83</v>
      </c>
    </row>
    <row r="104" spans="1:65" s="2" customFormat="1" ht="16.5" customHeight="1">
      <c r="A104" s="29"/>
      <c r="B104" s="134"/>
      <c r="C104" s="135" t="s">
        <v>226</v>
      </c>
      <c r="D104" s="135" t="s">
        <v>135</v>
      </c>
      <c r="E104" s="136" t="s">
        <v>872</v>
      </c>
      <c r="F104" s="137" t="s">
        <v>873</v>
      </c>
      <c r="G104" s="138" t="s">
        <v>229</v>
      </c>
      <c r="H104" s="139">
        <v>1</v>
      </c>
      <c r="I104" s="231"/>
      <c r="J104" s="140">
        <f>ROUND(I104*H104,2)</f>
        <v>0</v>
      </c>
      <c r="K104" s="137" t="s">
        <v>3</v>
      </c>
      <c r="L104" s="30"/>
      <c r="M104" s="141" t="s">
        <v>3</v>
      </c>
      <c r="N104" s="142" t="s">
        <v>44</v>
      </c>
      <c r="O104" s="143">
        <v>0</v>
      </c>
      <c r="P104" s="143">
        <f>O104*H104</f>
        <v>0</v>
      </c>
      <c r="Q104" s="143">
        <v>0</v>
      </c>
      <c r="R104" s="143">
        <f>Q104*H104</f>
        <v>0</v>
      </c>
      <c r="S104" s="143">
        <v>0</v>
      </c>
      <c r="T104" s="144">
        <f>S104*H104</f>
        <v>0</v>
      </c>
      <c r="U104" s="29"/>
      <c r="V104" s="29"/>
      <c r="W104" s="29"/>
      <c r="X104" s="29"/>
      <c r="Y104" s="29"/>
      <c r="Z104" s="29"/>
      <c r="AA104" s="29"/>
      <c r="AB104" s="29"/>
      <c r="AC104" s="29"/>
      <c r="AD104" s="29"/>
      <c r="AE104" s="29"/>
      <c r="AR104" s="145" t="s">
        <v>790</v>
      </c>
      <c r="AT104" s="145" t="s">
        <v>135</v>
      </c>
      <c r="AU104" s="145" t="s">
        <v>83</v>
      </c>
      <c r="AY104" s="17" t="s">
        <v>132</v>
      </c>
      <c r="BE104" s="146">
        <f>IF(N104="základní",J104,0)</f>
        <v>0</v>
      </c>
      <c r="BF104" s="146">
        <f>IF(N104="snížená",J104,0)</f>
        <v>0</v>
      </c>
      <c r="BG104" s="146">
        <f>IF(N104="zákl. přenesená",J104,0)</f>
        <v>0</v>
      </c>
      <c r="BH104" s="146">
        <f>IF(N104="sníž. přenesená",J104,0)</f>
        <v>0</v>
      </c>
      <c r="BI104" s="146">
        <f>IF(N104="nulová",J104,0)</f>
        <v>0</v>
      </c>
      <c r="BJ104" s="17" t="s">
        <v>81</v>
      </c>
      <c r="BK104" s="146">
        <f>ROUND(I104*H104,2)</f>
        <v>0</v>
      </c>
      <c r="BL104" s="17" t="s">
        <v>790</v>
      </c>
      <c r="BM104" s="145" t="s">
        <v>277</v>
      </c>
    </row>
    <row r="105" spans="1:65" s="2" customFormat="1" ht="11.25">
      <c r="A105" s="29"/>
      <c r="B105" s="30"/>
      <c r="C105" s="29"/>
      <c r="D105" s="147" t="s">
        <v>142</v>
      </c>
      <c r="E105" s="29"/>
      <c r="F105" s="148" t="s">
        <v>873</v>
      </c>
      <c r="G105" s="29"/>
      <c r="H105" s="29"/>
      <c r="I105" s="29"/>
      <c r="J105" s="29"/>
      <c r="K105" s="29"/>
      <c r="L105" s="30"/>
      <c r="M105" s="149"/>
      <c r="N105" s="150"/>
      <c r="O105" s="50"/>
      <c r="P105" s="50"/>
      <c r="Q105" s="50"/>
      <c r="R105" s="50"/>
      <c r="S105" s="50"/>
      <c r="T105" s="51"/>
      <c r="U105" s="29"/>
      <c r="V105" s="29"/>
      <c r="W105" s="29"/>
      <c r="X105" s="29"/>
      <c r="Y105" s="29"/>
      <c r="Z105" s="29"/>
      <c r="AA105" s="29"/>
      <c r="AB105" s="29"/>
      <c r="AC105" s="29"/>
      <c r="AD105" s="29"/>
      <c r="AE105" s="29"/>
      <c r="AT105" s="17" t="s">
        <v>142</v>
      </c>
      <c r="AU105" s="17" t="s">
        <v>83</v>
      </c>
    </row>
    <row r="106" spans="1:65" s="2" customFormat="1" ht="16.5" customHeight="1">
      <c r="A106" s="29"/>
      <c r="B106" s="134"/>
      <c r="C106" s="135" t="s">
        <v>232</v>
      </c>
      <c r="D106" s="135" t="s">
        <v>135</v>
      </c>
      <c r="E106" s="136" t="s">
        <v>874</v>
      </c>
      <c r="F106" s="137" t="s">
        <v>875</v>
      </c>
      <c r="G106" s="138" t="s">
        <v>177</v>
      </c>
      <c r="H106" s="139">
        <v>2</v>
      </c>
      <c r="I106" s="231"/>
      <c r="J106" s="140">
        <f>ROUND(I106*H106,2)</f>
        <v>0</v>
      </c>
      <c r="K106" s="137" t="s">
        <v>3</v>
      </c>
      <c r="L106" s="30"/>
      <c r="M106" s="141" t="s">
        <v>3</v>
      </c>
      <c r="N106" s="142" t="s">
        <v>44</v>
      </c>
      <c r="O106" s="143">
        <v>0</v>
      </c>
      <c r="P106" s="143">
        <f>O106*H106</f>
        <v>0</v>
      </c>
      <c r="Q106" s="143">
        <v>0</v>
      </c>
      <c r="R106" s="143">
        <f>Q106*H106</f>
        <v>0</v>
      </c>
      <c r="S106" s="143">
        <v>0</v>
      </c>
      <c r="T106" s="144">
        <f>S106*H106</f>
        <v>0</v>
      </c>
      <c r="U106" s="29"/>
      <c r="V106" s="29"/>
      <c r="W106" s="29"/>
      <c r="X106" s="29"/>
      <c r="Y106" s="29"/>
      <c r="Z106" s="29"/>
      <c r="AA106" s="29"/>
      <c r="AB106" s="29"/>
      <c r="AC106" s="29"/>
      <c r="AD106" s="29"/>
      <c r="AE106" s="29"/>
      <c r="AR106" s="145" t="s">
        <v>790</v>
      </c>
      <c r="AT106" s="145" t="s">
        <v>135</v>
      </c>
      <c r="AU106" s="145" t="s">
        <v>83</v>
      </c>
      <c r="AY106" s="17" t="s">
        <v>132</v>
      </c>
      <c r="BE106" s="146">
        <f>IF(N106="základní",J106,0)</f>
        <v>0</v>
      </c>
      <c r="BF106" s="146">
        <f>IF(N106="snížená",J106,0)</f>
        <v>0</v>
      </c>
      <c r="BG106" s="146">
        <f>IF(N106="zákl. přenesená",J106,0)</f>
        <v>0</v>
      </c>
      <c r="BH106" s="146">
        <f>IF(N106="sníž. přenesená",J106,0)</f>
        <v>0</v>
      </c>
      <c r="BI106" s="146">
        <f>IF(N106="nulová",J106,0)</f>
        <v>0</v>
      </c>
      <c r="BJ106" s="17" t="s">
        <v>81</v>
      </c>
      <c r="BK106" s="146">
        <f>ROUND(I106*H106,2)</f>
        <v>0</v>
      </c>
      <c r="BL106" s="17" t="s">
        <v>790</v>
      </c>
      <c r="BM106" s="145" t="s">
        <v>285</v>
      </c>
    </row>
    <row r="107" spans="1:65" s="2" customFormat="1" ht="11.25">
      <c r="A107" s="29"/>
      <c r="B107" s="30"/>
      <c r="C107" s="29"/>
      <c r="D107" s="147" t="s">
        <v>142</v>
      </c>
      <c r="E107" s="29"/>
      <c r="F107" s="148" t="s">
        <v>875</v>
      </c>
      <c r="G107" s="29"/>
      <c r="H107" s="29"/>
      <c r="I107" s="29"/>
      <c r="J107" s="29"/>
      <c r="K107" s="29"/>
      <c r="L107" s="30"/>
      <c r="M107" s="149"/>
      <c r="N107" s="150"/>
      <c r="O107" s="50"/>
      <c r="P107" s="50"/>
      <c r="Q107" s="50"/>
      <c r="R107" s="50"/>
      <c r="S107" s="50"/>
      <c r="T107" s="51"/>
      <c r="U107" s="29"/>
      <c r="V107" s="29"/>
      <c r="W107" s="29"/>
      <c r="X107" s="29"/>
      <c r="Y107" s="29"/>
      <c r="Z107" s="29"/>
      <c r="AA107" s="29"/>
      <c r="AB107" s="29"/>
      <c r="AC107" s="29"/>
      <c r="AD107" s="29"/>
      <c r="AE107" s="29"/>
      <c r="AT107" s="17" t="s">
        <v>142</v>
      </c>
      <c r="AU107" s="17" t="s">
        <v>83</v>
      </c>
    </row>
    <row r="108" spans="1:65" s="2" customFormat="1" ht="16.5" customHeight="1">
      <c r="A108" s="29"/>
      <c r="B108" s="134"/>
      <c r="C108" s="135" t="s">
        <v>236</v>
      </c>
      <c r="D108" s="135" t="s">
        <v>135</v>
      </c>
      <c r="E108" s="136" t="s">
        <v>876</v>
      </c>
      <c r="F108" s="137" t="s">
        <v>877</v>
      </c>
      <c r="G108" s="138" t="s">
        <v>177</v>
      </c>
      <c r="H108" s="139">
        <v>1</v>
      </c>
      <c r="I108" s="231"/>
      <c r="J108" s="140">
        <f>ROUND(I108*H108,2)</f>
        <v>0</v>
      </c>
      <c r="K108" s="137" t="s">
        <v>3</v>
      </c>
      <c r="L108" s="30"/>
      <c r="M108" s="141" t="s">
        <v>3</v>
      </c>
      <c r="N108" s="142" t="s">
        <v>44</v>
      </c>
      <c r="O108" s="143">
        <v>0</v>
      </c>
      <c r="P108" s="143">
        <f>O108*H108</f>
        <v>0</v>
      </c>
      <c r="Q108" s="143">
        <v>0</v>
      </c>
      <c r="R108" s="143">
        <f>Q108*H108</f>
        <v>0</v>
      </c>
      <c r="S108" s="143">
        <v>0</v>
      </c>
      <c r="T108" s="144">
        <f>S108*H108</f>
        <v>0</v>
      </c>
      <c r="U108" s="29"/>
      <c r="V108" s="29"/>
      <c r="W108" s="29"/>
      <c r="X108" s="29"/>
      <c r="Y108" s="29"/>
      <c r="Z108" s="29"/>
      <c r="AA108" s="29"/>
      <c r="AB108" s="29"/>
      <c r="AC108" s="29"/>
      <c r="AD108" s="29"/>
      <c r="AE108" s="29"/>
      <c r="AR108" s="145" t="s">
        <v>790</v>
      </c>
      <c r="AT108" s="145" t="s">
        <v>135</v>
      </c>
      <c r="AU108" s="145" t="s">
        <v>83</v>
      </c>
      <c r="AY108" s="17" t="s">
        <v>132</v>
      </c>
      <c r="BE108" s="146">
        <f>IF(N108="základní",J108,0)</f>
        <v>0</v>
      </c>
      <c r="BF108" s="146">
        <f>IF(N108="snížená",J108,0)</f>
        <v>0</v>
      </c>
      <c r="BG108" s="146">
        <f>IF(N108="zákl. přenesená",J108,0)</f>
        <v>0</v>
      </c>
      <c r="BH108" s="146">
        <f>IF(N108="sníž. přenesená",J108,0)</f>
        <v>0</v>
      </c>
      <c r="BI108" s="146">
        <f>IF(N108="nulová",J108,0)</f>
        <v>0</v>
      </c>
      <c r="BJ108" s="17" t="s">
        <v>81</v>
      </c>
      <c r="BK108" s="146">
        <f>ROUND(I108*H108,2)</f>
        <v>0</v>
      </c>
      <c r="BL108" s="17" t="s">
        <v>790</v>
      </c>
      <c r="BM108" s="145" t="s">
        <v>295</v>
      </c>
    </row>
    <row r="109" spans="1:65" s="2" customFormat="1" ht="11.25">
      <c r="A109" s="29"/>
      <c r="B109" s="30"/>
      <c r="C109" s="29"/>
      <c r="D109" s="147" t="s">
        <v>142</v>
      </c>
      <c r="E109" s="29"/>
      <c r="F109" s="148" t="s">
        <v>877</v>
      </c>
      <c r="G109" s="29"/>
      <c r="H109" s="29"/>
      <c r="I109" s="29"/>
      <c r="J109" s="29"/>
      <c r="K109" s="29"/>
      <c r="L109" s="30"/>
      <c r="M109" s="149"/>
      <c r="N109" s="150"/>
      <c r="O109" s="50"/>
      <c r="P109" s="50"/>
      <c r="Q109" s="50"/>
      <c r="R109" s="50"/>
      <c r="S109" s="50"/>
      <c r="T109" s="51"/>
      <c r="U109" s="29"/>
      <c r="V109" s="29"/>
      <c r="W109" s="29"/>
      <c r="X109" s="29"/>
      <c r="Y109" s="29"/>
      <c r="Z109" s="29"/>
      <c r="AA109" s="29"/>
      <c r="AB109" s="29"/>
      <c r="AC109" s="29"/>
      <c r="AD109" s="29"/>
      <c r="AE109" s="29"/>
      <c r="AT109" s="17" t="s">
        <v>142</v>
      </c>
      <c r="AU109" s="17" t="s">
        <v>83</v>
      </c>
    </row>
    <row r="110" spans="1:65" s="2" customFormat="1" ht="16.5" customHeight="1">
      <c r="A110" s="29"/>
      <c r="B110" s="134"/>
      <c r="C110" s="135" t="s">
        <v>240</v>
      </c>
      <c r="D110" s="135" t="s">
        <v>135</v>
      </c>
      <c r="E110" s="136" t="s">
        <v>878</v>
      </c>
      <c r="F110" s="137" t="s">
        <v>879</v>
      </c>
      <c r="G110" s="138" t="s">
        <v>177</v>
      </c>
      <c r="H110" s="139">
        <v>1</v>
      </c>
      <c r="I110" s="231"/>
      <c r="J110" s="140">
        <f>ROUND(I110*H110,2)</f>
        <v>0</v>
      </c>
      <c r="K110" s="137" t="s">
        <v>3</v>
      </c>
      <c r="L110" s="30"/>
      <c r="M110" s="141" t="s">
        <v>3</v>
      </c>
      <c r="N110" s="142" t="s">
        <v>44</v>
      </c>
      <c r="O110" s="143">
        <v>0</v>
      </c>
      <c r="P110" s="143">
        <f>O110*H110</f>
        <v>0</v>
      </c>
      <c r="Q110" s="143">
        <v>0</v>
      </c>
      <c r="R110" s="143">
        <f>Q110*H110</f>
        <v>0</v>
      </c>
      <c r="S110" s="143">
        <v>0</v>
      </c>
      <c r="T110" s="144">
        <f>S110*H110</f>
        <v>0</v>
      </c>
      <c r="U110" s="29"/>
      <c r="V110" s="29"/>
      <c r="W110" s="29"/>
      <c r="X110" s="29"/>
      <c r="Y110" s="29"/>
      <c r="Z110" s="29"/>
      <c r="AA110" s="29"/>
      <c r="AB110" s="29"/>
      <c r="AC110" s="29"/>
      <c r="AD110" s="29"/>
      <c r="AE110" s="29"/>
      <c r="AR110" s="145" t="s">
        <v>790</v>
      </c>
      <c r="AT110" s="145" t="s">
        <v>135</v>
      </c>
      <c r="AU110" s="145" t="s">
        <v>83</v>
      </c>
      <c r="AY110" s="17" t="s">
        <v>132</v>
      </c>
      <c r="BE110" s="146">
        <f>IF(N110="základní",J110,0)</f>
        <v>0</v>
      </c>
      <c r="BF110" s="146">
        <f>IF(N110="snížená",J110,0)</f>
        <v>0</v>
      </c>
      <c r="BG110" s="146">
        <f>IF(N110="zákl. přenesená",J110,0)</f>
        <v>0</v>
      </c>
      <c r="BH110" s="146">
        <f>IF(N110="sníž. přenesená",J110,0)</f>
        <v>0</v>
      </c>
      <c r="BI110" s="146">
        <f>IF(N110="nulová",J110,0)</f>
        <v>0</v>
      </c>
      <c r="BJ110" s="17" t="s">
        <v>81</v>
      </c>
      <c r="BK110" s="146">
        <f>ROUND(I110*H110,2)</f>
        <v>0</v>
      </c>
      <c r="BL110" s="17" t="s">
        <v>790</v>
      </c>
      <c r="BM110" s="145" t="s">
        <v>309</v>
      </c>
    </row>
    <row r="111" spans="1:65" s="2" customFormat="1" ht="11.25">
      <c r="A111" s="29"/>
      <c r="B111" s="30"/>
      <c r="C111" s="29"/>
      <c r="D111" s="147" t="s">
        <v>142</v>
      </c>
      <c r="E111" s="29"/>
      <c r="F111" s="148" t="s">
        <v>879</v>
      </c>
      <c r="G111" s="29"/>
      <c r="H111" s="29"/>
      <c r="I111" s="29"/>
      <c r="J111" s="29"/>
      <c r="K111" s="29"/>
      <c r="L111" s="30"/>
      <c r="M111" s="149"/>
      <c r="N111" s="150"/>
      <c r="O111" s="50"/>
      <c r="P111" s="50"/>
      <c r="Q111" s="50"/>
      <c r="R111" s="50"/>
      <c r="S111" s="50"/>
      <c r="T111" s="51"/>
      <c r="U111" s="29"/>
      <c r="V111" s="29"/>
      <c r="W111" s="29"/>
      <c r="X111" s="29"/>
      <c r="Y111" s="29"/>
      <c r="Z111" s="29"/>
      <c r="AA111" s="29"/>
      <c r="AB111" s="29"/>
      <c r="AC111" s="29"/>
      <c r="AD111" s="29"/>
      <c r="AE111" s="29"/>
      <c r="AT111" s="17" t="s">
        <v>142</v>
      </c>
      <c r="AU111" s="17" t="s">
        <v>83</v>
      </c>
    </row>
    <row r="112" spans="1:65" s="2" customFormat="1" ht="16.5" customHeight="1">
      <c r="A112" s="29"/>
      <c r="B112" s="134"/>
      <c r="C112" s="135" t="s">
        <v>9</v>
      </c>
      <c r="D112" s="135" t="s">
        <v>135</v>
      </c>
      <c r="E112" s="136" t="s">
        <v>880</v>
      </c>
      <c r="F112" s="137" t="s">
        <v>881</v>
      </c>
      <c r="G112" s="138" t="s">
        <v>177</v>
      </c>
      <c r="H112" s="139">
        <v>1</v>
      </c>
      <c r="I112" s="231"/>
      <c r="J112" s="140">
        <f>ROUND(I112*H112,2)</f>
        <v>0</v>
      </c>
      <c r="K112" s="137" t="s">
        <v>3</v>
      </c>
      <c r="L112" s="30"/>
      <c r="M112" s="141" t="s">
        <v>3</v>
      </c>
      <c r="N112" s="142" t="s">
        <v>44</v>
      </c>
      <c r="O112" s="143">
        <v>0</v>
      </c>
      <c r="P112" s="143">
        <f>O112*H112</f>
        <v>0</v>
      </c>
      <c r="Q112" s="143">
        <v>0</v>
      </c>
      <c r="R112" s="143">
        <f>Q112*H112</f>
        <v>0</v>
      </c>
      <c r="S112" s="143">
        <v>0</v>
      </c>
      <c r="T112" s="144">
        <f>S112*H112</f>
        <v>0</v>
      </c>
      <c r="U112" s="29"/>
      <c r="V112" s="29"/>
      <c r="W112" s="29"/>
      <c r="X112" s="29"/>
      <c r="Y112" s="29"/>
      <c r="Z112" s="29"/>
      <c r="AA112" s="29"/>
      <c r="AB112" s="29"/>
      <c r="AC112" s="29"/>
      <c r="AD112" s="29"/>
      <c r="AE112" s="29"/>
      <c r="AR112" s="145" t="s">
        <v>790</v>
      </c>
      <c r="AT112" s="145" t="s">
        <v>135</v>
      </c>
      <c r="AU112" s="145" t="s">
        <v>83</v>
      </c>
      <c r="AY112" s="17" t="s">
        <v>132</v>
      </c>
      <c r="BE112" s="146">
        <f>IF(N112="základní",J112,0)</f>
        <v>0</v>
      </c>
      <c r="BF112" s="146">
        <f>IF(N112="snížená",J112,0)</f>
        <v>0</v>
      </c>
      <c r="BG112" s="146">
        <f>IF(N112="zákl. přenesená",J112,0)</f>
        <v>0</v>
      </c>
      <c r="BH112" s="146">
        <f>IF(N112="sníž. přenesená",J112,0)</f>
        <v>0</v>
      </c>
      <c r="BI112" s="146">
        <f>IF(N112="nulová",J112,0)</f>
        <v>0</v>
      </c>
      <c r="BJ112" s="17" t="s">
        <v>81</v>
      </c>
      <c r="BK112" s="146">
        <f>ROUND(I112*H112,2)</f>
        <v>0</v>
      </c>
      <c r="BL112" s="17" t="s">
        <v>790</v>
      </c>
      <c r="BM112" s="145" t="s">
        <v>322</v>
      </c>
    </row>
    <row r="113" spans="1:65" s="2" customFormat="1" ht="11.25">
      <c r="A113" s="29"/>
      <c r="B113" s="30"/>
      <c r="C113" s="29"/>
      <c r="D113" s="147" t="s">
        <v>142</v>
      </c>
      <c r="E113" s="29"/>
      <c r="F113" s="148" t="s">
        <v>881</v>
      </c>
      <c r="G113" s="29"/>
      <c r="H113" s="29"/>
      <c r="I113" s="29"/>
      <c r="J113" s="29"/>
      <c r="K113" s="29"/>
      <c r="L113" s="30"/>
      <c r="M113" s="149"/>
      <c r="N113" s="150"/>
      <c r="O113" s="50"/>
      <c r="P113" s="50"/>
      <c r="Q113" s="50"/>
      <c r="R113" s="50"/>
      <c r="S113" s="50"/>
      <c r="T113" s="51"/>
      <c r="U113" s="29"/>
      <c r="V113" s="29"/>
      <c r="W113" s="29"/>
      <c r="X113" s="29"/>
      <c r="Y113" s="29"/>
      <c r="Z113" s="29"/>
      <c r="AA113" s="29"/>
      <c r="AB113" s="29"/>
      <c r="AC113" s="29"/>
      <c r="AD113" s="29"/>
      <c r="AE113" s="29"/>
      <c r="AT113" s="17" t="s">
        <v>142</v>
      </c>
      <c r="AU113" s="17" t="s">
        <v>83</v>
      </c>
    </row>
    <row r="114" spans="1:65" s="2" customFormat="1" ht="16.5" customHeight="1">
      <c r="A114" s="29"/>
      <c r="B114" s="134"/>
      <c r="C114" s="135" t="s">
        <v>163</v>
      </c>
      <c r="D114" s="135" t="s">
        <v>135</v>
      </c>
      <c r="E114" s="136" t="s">
        <v>882</v>
      </c>
      <c r="F114" s="137" t="s">
        <v>883</v>
      </c>
      <c r="G114" s="138" t="s">
        <v>177</v>
      </c>
      <c r="H114" s="139">
        <v>1</v>
      </c>
      <c r="I114" s="231"/>
      <c r="J114" s="140">
        <f>ROUND(I114*H114,2)</f>
        <v>0</v>
      </c>
      <c r="K114" s="137" t="s">
        <v>3</v>
      </c>
      <c r="L114" s="30"/>
      <c r="M114" s="141" t="s">
        <v>3</v>
      </c>
      <c r="N114" s="142" t="s">
        <v>44</v>
      </c>
      <c r="O114" s="143">
        <v>0</v>
      </c>
      <c r="P114" s="143">
        <f>O114*H114</f>
        <v>0</v>
      </c>
      <c r="Q114" s="143">
        <v>0</v>
      </c>
      <c r="R114" s="143">
        <f>Q114*H114</f>
        <v>0</v>
      </c>
      <c r="S114" s="143">
        <v>0</v>
      </c>
      <c r="T114" s="144">
        <f>S114*H114</f>
        <v>0</v>
      </c>
      <c r="U114" s="29"/>
      <c r="V114" s="29"/>
      <c r="W114" s="29"/>
      <c r="X114" s="29"/>
      <c r="Y114" s="29"/>
      <c r="Z114" s="29"/>
      <c r="AA114" s="29"/>
      <c r="AB114" s="29"/>
      <c r="AC114" s="29"/>
      <c r="AD114" s="29"/>
      <c r="AE114" s="29"/>
      <c r="AR114" s="145" t="s">
        <v>790</v>
      </c>
      <c r="AT114" s="145" t="s">
        <v>135</v>
      </c>
      <c r="AU114" s="145" t="s">
        <v>83</v>
      </c>
      <c r="AY114" s="17" t="s">
        <v>132</v>
      </c>
      <c r="BE114" s="146">
        <f>IF(N114="základní",J114,0)</f>
        <v>0</v>
      </c>
      <c r="BF114" s="146">
        <f>IF(N114="snížená",J114,0)</f>
        <v>0</v>
      </c>
      <c r="BG114" s="146">
        <f>IF(N114="zákl. přenesená",J114,0)</f>
        <v>0</v>
      </c>
      <c r="BH114" s="146">
        <f>IF(N114="sníž. přenesená",J114,0)</f>
        <v>0</v>
      </c>
      <c r="BI114" s="146">
        <f>IF(N114="nulová",J114,0)</f>
        <v>0</v>
      </c>
      <c r="BJ114" s="17" t="s">
        <v>81</v>
      </c>
      <c r="BK114" s="146">
        <f>ROUND(I114*H114,2)</f>
        <v>0</v>
      </c>
      <c r="BL114" s="17" t="s">
        <v>790</v>
      </c>
      <c r="BM114" s="145" t="s">
        <v>223</v>
      </c>
    </row>
    <row r="115" spans="1:65" s="2" customFormat="1" ht="11.25">
      <c r="A115" s="29"/>
      <c r="B115" s="30"/>
      <c r="C115" s="29"/>
      <c r="D115" s="147" t="s">
        <v>142</v>
      </c>
      <c r="E115" s="29"/>
      <c r="F115" s="148" t="s">
        <v>883</v>
      </c>
      <c r="G115" s="29"/>
      <c r="H115" s="29"/>
      <c r="I115" s="29"/>
      <c r="J115" s="29"/>
      <c r="K115" s="29"/>
      <c r="L115" s="30"/>
      <c r="M115" s="149"/>
      <c r="N115" s="150"/>
      <c r="O115" s="50"/>
      <c r="P115" s="50"/>
      <c r="Q115" s="50"/>
      <c r="R115" s="50"/>
      <c r="S115" s="50"/>
      <c r="T115" s="51"/>
      <c r="U115" s="29"/>
      <c r="V115" s="29"/>
      <c r="W115" s="29"/>
      <c r="X115" s="29"/>
      <c r="Y115" s="29"/>
      <c r="Z115" s="29"/>
      <c r="AA115" s="29"/>
      <c r="AB115" s="29"/>
      <c r="AC115" s="29"/>
      <c r="AD115" s="29"/>
      <c r="AE115" s="29"/>
      <c r="AT115" s="17" t="s">
        <v>142</v>
      </c>
      <c r="AU115" s="17" t="s">
        <v>83</v>
      </c>
    </row>
    <row r="116" spans="1:65" s="2" customFormat="1" ht="16.5" customHeight="1">
      <c r="A116" s="29"/>
      <c r="B116" s="134"/>
      <c r="C116" s="135" t="s">
        <v>251</v>
      </c>
      <c r="D116" s="135" t="s">
        <v>135</v>
      </c>
      <c r="E116" s="136" t="s">
        <v>884</v>
      </c>
      <c r="F116" s="137" t="s">
        <v>885</v>
      </c>
      <c r="G116" s="138" t="s">
        <v>177</v>
      </c>
      <c r="H116" s="139">
        <v>3</v>
      </c>
      <c r="I116" s="231"/>
      <c r="J116" s="140">
        <f>ROUND(I116*H116,2)</f>
        <v>0</v>
      </c>
      <c r="K116" s="137" t="s">
        <v>3</v>
      </c>
      <c r="L116" s="30"/>
      <c r="M116" s="141" t="s">
        <v>3</v>
      </c>
      <c r="N116" s="142" t="s">
        <v>44</v>
      </c>
      <c r="O116" s="143">
        <v>0</v>
      </c>
      <c r="P116" s="143">
        <f>O116*H116</f>
        <v>0</v>
      </c>
      <c r="Q116" s="143">
        <v>0</v>
      </c>
      <c r="R116" s="143">
        <f>Q116*H116</f>
        <v>0</v>
      </c>
      <c r="S116" s="143">
        <v>0</v>
      </c>
      <c r="T116" s="144">
        <f>S116*H116</f>
        <v>0</v>
      </c>
      <c r="U116" s="29"/>
      <c r="V116" s="29"/>
      <c r="W116" s="29"/>
      <c r="X116" s="29"/>
      <c r="Y116" s="29"/>
      <c r="Z116" s="29"/>
      <c r="AA116" s="29"/>
      <c r="AB116" s="29"/>
      <c r="AC116" s="29"/>
      <c r="AD116" s="29"/>
      <c r="AE116" s="29"/>
      <c r="AR116" s="145" t="s">
        <v>790</v>
      </c>
      <c r="AT116" s="145" t="s">
        <v>135</v>
      </c>
      <c r="AU116" s="145" t="s">
        <v>83</v>
      </c>
      <c r="AY116" s="17" t="s">
        <v>132</v>
      </c>
      <c r="BE116" s="146">
        <f>IF(N116="základní",J116,0)</f>
        <v>0</v>
      </c>
      <c r="BF116" s="146">
        <f>IF(N116="snížená",J116,0)</f>
        <v>0</v>
      </c>
      <c r="BG116" s="146">
        <f>IF(N116="zákl. přenesená",J116,0)</f>
        <v>0</v>
      </c>
      <c r="BH116" s="146">
        <f>IF(N116="sníž. přenesená",J116,0)</f>
        <v>0</v>
      </c>
      <c r="BI116" s="146">
        <f>IF(N116="nulová",J116,0)</f>
        <v>0</v>
      </c>
      <c r="BJ116" s="17" t="s">
        <v>81</v>
      </c>
      <c r="BK116" s="146">
        <f>ROUND(I116*H116,2)</f>
        <v>0</v>
      </c>
      <c r="BL116" s="17" t="s">
        <v>790</v>
      </c>
      <c r="BM116" s="145" t="s">
        <v>345</v>
      </c>
    </row>
    <row r="117" spans="1:65" s="2" customFormat="1" ht="11.25">
      <c r="A117" s="29"/>
      <c r="B117" s="30"/>
      <c r="C117" s="29"/>
      <c r="D117" s="147" t="s">
        <v>142</v>
      </c>
      <c r="E117" s="29"/>
      <c r="F117" s="148" t="s">
        <v>885</v>
      </c>
      <c r="G117" s="29"/>
      <c r="H117" s="29"/>
      <c r="I117" s="29"/>
      <c r="J117" s="29"/>
      <c r="K117" s="29"/>
      <c r="L117" s="30"/>
      <c r="M117" s="149"/>
      <c r="N117" s="150"/>
      <c r="O117" s="50"/>
      <c r="P117" s="50"/>
      <c r="Q117" s="50"/>
      <c r="R117" s="50"/>
      <c r="S117" s="50"/>
      <c r="T117" s="51"/>
      <c r="U117" s="29"/>
      <c r="V117" s="29"/>
      <c r="W117" s="29"/>
      <c r="X117" s="29"/>
      <c r="Y117" s="29"/>
      <c r="Z117" s="29"/>
      <c r="AA117" s="29"/>
      <c r="AB117" s="29"/>
      <c r="AC117" s="29"/>
      <c r="AD117" s="29"/>
      <c r="AE117" s="29"/>
      <c r="AT117" s="17" t="s">
        <v>142</v>
      </c>
      <c r="AU117" s="17" t="s">
        <v>83</v>
      </c>
    </row>
    <row r="118" spans="1:65" s="2" customFormat="1" ht="16.5" customHeight="1">
      <c r="A118" s="29"/>
      <c r="B118" s="134"/>
      <c r="C118" s="135" t="s">
        <v>255</v>
      </c>
      <c r="D118" s="135" t="s">
        <v>135</v>
      </c>
      <c r="E118" s="136" t="s">
        <v>886</v>
      </c>
      <c r="F118" s="137" t="s">
        <v>887</v>
      </c>
      <c r="G118" s="138" t="s">
        <v>177</v>
      </c>
      <c r="H118" s="139">
        <v>2</v>
      </c>
      <c r="I118" s="231"/>
      <c r="J118" s="140">
        <f>ROUND(I118*H118,2)</f>
        <v>0</v>
      </c>
      <c r="K118" s="137" t="s">
        <v>3</v>
      </c>
      <c r="L118" s="30"/>
      <c r="M118" s="141" t="s">
        <v>3</v>
      </c>
      <c r="N118" s="142" t="s">
        <v>44</v>
      </c>
      <c r="O118" s="143">
        <v>0</v>
      </c>
      <c r="P118" s="143">
        <f>O118*H118</f>
        <v>0</v>
      </c>
      <c r="Q118" s="143">
        <v>0</v>
      </c>
      <c r="R118" s="143">
        <f>Q118*H118</f>
        <v>0</v>
      </c>
      <c r="S118" s="143">
        <v>0</v>
      </c>
      <c r="T118" s="144">
        <f>S118*H118</f>
        <v>0</v>
      </c>
      <c r="U118" s="29"/>
      <c r="V118" s="29"/>
      <c r="W118" s="29"/>
      <c r="X118" s="29"/>
      <c r="Y118" s="29"/>
      <c r="Z118" s="29"/>
      <c r="AA118" s="29"/>
      <c r="AB118" s="29"/>
      <c r="AC118" s="29"/>
      <c r="AD118" s="29"/>
      <c r="AE118" s="29"/>
      <c r="AR118" s="145" t="s">
        <v>790</v>
      </c>
      <c r="AT118" s="145" t="s">
        <v>135</v>
      </c>
      <c r="AU118" s="145" t="s">
        <v>83</v>
      </c>
      <c r="AY118" s="17" t="s">
        <v>132</v>
      </c>
      <c r="BE118" s="146">
        <f>IF(N118="základní",J118,0)</f>
        <v>0</v>
      </c>
      <c r="BF118" s="146">
        <f>IF(N118="snížená",J118,0)</f>
        <v>0</v>
      </c>
      <c r="BG118" s="146">
        <f>IF(N118="zákl. přenesená",J118,0)</f>
        <v>0</v>
      </c>
      <c r="BH118" s="146">
        <f>IF(N118="sníž. přenesená",J118,0)</f>
        <v>0</v>
      </c>
      <c r="BI118" s="146">
        <f>IF(N118="nulová",J118,0)</f>
        <v>0</v>
      </c>
      <c r="BJ118" s="17" t="s">
        <v>81</v>
      </c>
      <c r="BK118" s="146">
        <f>ROUND(I118*H118,2)</f>
        <v>0</v>
      </c>
      <c r="BL118" s="17" t="s">
        <v>790</v>
      </c>
      <c r="BM118" s="145" t="s">
        <v>357</v>
      </c>
    </row>
    <row r="119" spans="1:65" s="2" customFormat="1" ht="11.25">
      <c r="A119" s="29"/>
      <c r="B119" s="30"/>
      <c r="C119" s="29"/>
      <c r="D119" s="147" t="s">
        <v>142</v>
      </c>
      <c r="E119" s="29"/>
      <c r="F119" s="148" t="s">
        <v>887</v>
      </c>
      <c r="G119" s="29"/>
      <c r="H119" s="29"/>
      <c r="I119" s="29"/>
      <c r="J119" s="29"/>
      <c r="K119" s="29"/>
      <c r="L119" s="30"/>
      <c r="M119" s="149"/>
      <c r="N119" s="150"/>
      <c r="O119" s="50"/>
      <c r="P119" s="50"/>
      <c r="Q119" s="50"/>
      <c r="R119" s="50"/>
      <c r="S119" s="50"/>
      <c r="T119" s="51"/>
      <c r="U119" s="29"/>
      <c r="V119" s="29"/>
      <c r="W119" s="29"/>
      <c r="X119" s="29"/>
      <c r="Y119" s="29"/>
      <c r="Z119" s="29"/>
      <c r="AA119" s="29"/>
      <c r="AB119" s="29"/>
      <c r="AC119" s="29"/>
      <c r="AD119" s="29"/>
      <c r="AE119" s="29"/>
      <c r="AT119" s="17" t="s">
        <v>142</v>
      </c>
      <c r="AU119" s="17" t="s">
        <v>83</v>
      </c>
    </row>
    <row r="120" spans="1:65" s="2" customFormat="1" ht="16.5" customHeight="1">
      <c r="A120" s="29"/>
      <c r="B120" s="134"/>
      <c r="C120" s="135" t="s">
        <v>259</v>
      </c>
      <c r="D120" s="135" t="s">
        <v>135</v>
      </c>
      <c r="E120" s="136" t="s">
        <v>888</v>
      </c>
      <c r="F120" s="137" t="s">
        <v>889</v>
      </c>
      <c r="G120" s="138" t="s">
        <v>229</v>
      </c>
      <c r="H120" s="139">
        <v>2</v>
      </c>
      <c r="I120" s="231"/>
      <c r="J120" s="140">
        <f>ROUND(I120*H120,2)</f>
        <v>0</v>
      </c>
      <c r="K120" s="137" t="s">
        <v>3</v>
      </c>
      <c r="L120" s="30"/>
      <c r="M120" s="141" t="s">
        <v>3</v>
      </c>
      <c r="N120" s="142" t="s">
        <v>44</v>
      </c>
      <c r="O120" s="143">
        <v>0</v>
      </c>
      <c r="P120" s="143">
        <f>O120*H120</f>
        <v>0</v>
      </c>
      <c r="Q120" s="143">
        <v>0</v>
      </c>
      <c r="R120" s="143">
        <f>Q120*H120</f>
        <v>0</v>
      </c>
      <c r="S120" s="143">
        <v>0</v>
      </c>
      <c r="T120" s="144">
        <f>S120*H120</f>
        <v>0</v>
      </c>
      <c r="U120" s="29"/>
      <c r="V120" s="29"/>
      <c r="W120" s="29"/>
      <c r="X120" s="29"/>
      <c r="Y120" s="29"/>
      <c r="Z120" s="29"/>
      <c r="AA120" s="29"/>
      <c r="AB120" s="29"/>
      <c r="AC120" s="29"/>
      <c r="AD120" s="29"/>
      <c r="AE120" s="29"/>
      <c r="AR120" s="145" t="s">
        <v>790</v>
      </c>
      <c r="AT120" s="145" t="s">
        <v>135</v>
      </c>
      <c r="AU120" s="145" t="s">
        <v>83</v>
      </c>
      <c r="AY120" s="17" t="s">
        <v>132</v>
      </c>
      <c r="BE120" s="146">
        <f>IF(N120="základní",J120,0)</f>
        <v>0</v>
      </c>
      <c r="BF120" s="146">
        <f>IF(N120="snížená",J120,0)</f>
        <v>0</v>
      </c>
      <c r="BG120" s="146">
        <f>IF(N120="zákl. přenesená",J120,0)</f>
        <v>0</v>
      </c>
      <c r="BH120" s="146">
        <f>IF(N120="sníž. přenesená",J120,0)</f>
        <v>0</v>
      </c>
      <c r="BI120" s="146">
        <f>IF(N120="nulová",J120,0)</f>
        <v>0</v>
      </c>
      <c r="BJ120" s="17" t="s">
        <v>81</v>
      </c>
      <c r="BK120" s="146">
        <f>ROUND(I120*H120,2)</f>
        <v>0</v>
      </c>
      <c r="BL120" s="17" t="s">
        <v>790</v>
      </c>
      <c r="BM120" s="145" t="s">
        <v>369</v>
      </c>
    </row>
    <row r="121" spans="1:65" s="2" customFormat="1" ht="11.25">
      <c r="A121" s="29"/>
      <c r="B121" s="30"/>
      <c r="C121" s="29"/>
      <c r="D121" s="147" t="s">
        <v>142</v>
      </c>
      <c r="E121" s="29"/>
      <c r="F121" s="148" t="s">
        <v>889</v>
      </c>
      <c r="G121" s="29"/>
      <c r="H121" s="29"/>
      <c r="I121" s="29"/>
      <c r="J121" s="29"/>
      <c r="K121" s="29"/>
      <c r="L121" s="30"/>
      <c r="M121" s="149"/>
      <c r="N121" s="150"/>
      <c r="O121" s="50"/>
      <c r="P121" s="50"/>
      <c r="Q121" s="50"/>
      <c r="R121" s="50"/>
      <c r="S121" s="50"/>
      <c r="T121" s="51"/>
      <c r="U121" s="29"/>
      <c r="V121" s="29"/>
      <c r="W121" s="29"/>
      <c r="X121" s="29"/>
      <c r="Y121" s="29"/>
      <c r="Z121" s="29"/>
      <c r="AA121" s="29"/>
      <c r="AB121" s="29"/>
      <c r="AC121" s="29"/>
      <c r="AD121" s="29"/>
      <c r="AE121" s="29"/>
      <c r="AT121" s="17" t="s">
        <v>142</v>
      </c>
      <c r="AU121" s="17" t="s">
        <v>83</v>
      </c>
    </row>
    <row r="122" spans="1:65" s="2" customFormat="1" ht="16.5" customHeight="1">
      <c r="A122" s="29"/>
      <c r="B122" s="134"/>
      <c r="C122" s="135" t="s">
        <v>265</v>
      </c>
      <c r="D122" s="135" t="s">
        <v>135</v>
      </c>
      <c r="E122" s="136" t="s">
        <v>890</v>
      </c>
      <c r="F122" s="137" t="s">
        <v>891</v>
      </c>
      <c r="G122" s="138" t="s">
        <v>177</v>
      </c>
      <c r="H122" s="139">
        <v>2</v>
      </c>
      <c r="I122" s="231"/>
      <c r="J122" s="140">
        <f>ROUND(I122*H122,2)</f>
        <v>0</v>
      </c>
      <c r="K122" s="137" t="s">
        <v>3</v>
      </c>
      <c r="L122" s="30"/>
      <c r="M122" s="141" t="s">
        <v>3</v>
      </c>
      <c r="N122" s="142" t="s">
        <v>44</v>
      </c>
      <c r="O122" s="143">
        <v>0</v>
      </c>
      <c r="P122" s="143">
        <f>O122*H122</f>
        <v>0</v>
      </c>
      <c r="Q122" s="143">
        <v>0</v>
      </c>
      <c r="R122" s="143">
        <f>Q122*H122</f>
        <v>0</v>
      </c>
      <c r="S122" s="143">
        <v>0</v>
      </c>
      <c r="T122" s="144">
        <f>S122*H122</f>
        <v>0</v>
      </c>
      <c r="U122" s="29"/>
      <c r="V122" s="29"/>
      <c r="W122" s="29"/>
      <c r="X122" s="29"/>
      <c r="Y122" s="29"/>
      <c r="Z122" s="29"/>
      <c r="AA122" s="29"/>
      <c r="AB122" s="29"/>
      <c r="AC122" s="29"/>
      <c r="AD122" s="29"/>
      <c r="AE122" s="29"/>
      <c r="AR122" s="145" t="s">
        <v>790</v>
      </c>
      <c r="AT122" s="145" t="s">
        <v>135</v>
      </c>
      <c r="AU122" s="145" t="s">
        <v>83</v>
      </c>
      <c r="AY122" s="17" t="s">
        <v>132</v>
      </c>
      <c r="BE122" s="146">
        <f>IF(N122="základní",J122,0)</f>
        <v>0</v>
      </c>
      <c r="BF122" s="146">
        <f>IF(N122="snížená",J122,0)</f>
        <v>0</v>
      </c>
      <c r="BG122" s="146">
        <f>IF(N122="zákl. přenesená",J122,0)</f>
        <v>0</v>
      </c>
      <c r="BH122" s="146">
        <f>IF(N122="sníž. přenesená",J122,0)</f>
        <v>0</v>
      </c>
      <c r="BI122" s="146">
        <f>IF(N122="nulová",J122,0)</f>
        <v>0</v>
      </c>
      <c r="BJ122" s="17" t="s">
        <v>81</v>
      </c>
      <c r="BK122" s="146">
        <f>ROUND(I122*H122,2)</f>
        <v>0</v>
      </c>
      <c r="BL122" s="17" t="s">
        <v>790</v>
      </c>
      <c r="BM122" s="145" t="s">
        <v>383</v>
      </c>
    </row>
    <row r="123" spans="1:65" s="2" customFormat="1" ht="11.25">
      <c r="A123" s="29"/>
      <c r="B123" s="30"/>
      <c r="C123" s="29"/>
      <c r="D123" s="147" t="s">
        <v>142</v>
      </c>
      <c r="E123" s="29"/>
      <c r="F123" s="148" t="s">
        <v>891</v>
      </c>
      <c r="G123" s="29"/>
      <c r="H123" s="29"/>
      <c r="I123" s="29"/>
      <c r="J123" s="29"/>
      <c r="K123" s="29"/>
      <c r="L123" s="30"/>
      <c r="M123" s="149"/>
      <c r="N123" s="150"/>
      <c r="O123" s="50"/>
      <c r="P123" s="50"/>
      <c r="Q123" s="50"/>
      <c r="R123" s="50"/>
      <c r="S123" s="50"/>
      <c r="T123" s="51"/>
      <c r="U123" s="29"/>
      <c r="V123" s="29"/>
      <c r="W123" s="29"/>
      <c r="X123" s="29"/>
      <c r="Y123" s="29"/>
      <c r="Z123" s="29"/>
      <c r="AA123" s="29"/>
      <c r="AB123" s="29"/>
      <c r="AC123" s="29"/>
      <c r="AD123" s="29"/>
      <c r="AE123" s="29"/>
      <c r="AT123" s="17" t="s">
        <v>142</v>
      </c>
      <c r="AU123" s="17" t="s">
        <v>83</v>
      </c>
    </row>
    <row r="124" spans="1:65" s="2" customFormat="1" ht="16.5" customHeight="1">
      <c r="A124" s="29"/>
      <c r="B124" s="134"/>
      <c r="C124" s="135" t="s">
        <v>8</v>
      </c>
      <c r="D124" s="135" t="s">
        <v>135</v>
      </c>
      <c r="E124" s="136" t="s">
        <v>892</v>
      </c>
      <c r="F124" s="137" t="s">
        <v>893</v>
      </c>
      <c r="G124" s="138" t="s">
        <v>177</v>
      </c>
      <c r="H124" s="139">
        <v>1</v>
      </c>
      <c r="I124" s="231"/>
      <c r="J124" s="140">
        <f>ROUND(I124*H124,2)</f>
        <v>0</v>
      </c>
      <c r="K124" s="137" t="s">
        <v>3</v>
      </c>
      <c r="L124" s="30"/>
      <c r="M124" s="141" t="s">
        <v>3</v>
      </c>
      <c r="N124" s="142" t="s">
        <v>44</v>
      </c>
      <c r="O124" s="143">
        <v>0</v>
      </c>
      <c r="P124" s="143">
        <f>O124*H124</f>
        <v>0</v>
      </c>
      <c r="Q124" s="143">
        <v>0</v>
      </c>
      <c r="R124" s="143">
        <f>Q124*H124</f>
        <v>0</v>
      </c>
      <c r="S124" s="143">
        <v>0</v>
      </c>
      <c r="T124" s="144">
        <f>S124*H124</f>
        <v>0</v>
      </c>
      <c r="U124" s="29"/>
      <c r="V124" s="29"/>
      <c r="W124" s="29"/>
      <c r="X124" s="29"/>
      <c r="Y124" s="29"/>
      <c r="Z124" s="29"/>
      <c r="AA124" s="29"/>
      <c r="AB124" s="29"/>
      <c r="AC124" s="29"/>
      <c r="AD124" s="29"/>
      <c r="AE124" s="29"/>
      <c r="AR124" s="145" t="s">
        <v>790</v>
      </c>
      <c r="AT124" s="145" t="s">
        <v>135</v>
      </c>
      <c r="AU124" s="145" t="s">
        <v>83</v>
      </c>
      <c r="AY124" s="17" t="s">
        <v>132</v>
      </c>
      <c r="BE124" s="146">
        <f>IF(N124="základní",J124,0)</f>
        <v>0</v>
      </c>
      <c r="BF124" s="146">
        <f>IF(N124="snížená",J124,0)</f>
        <v>0</v>
      </c>
      <c r="BG124" s="146">
        <f>IF(N124="zákl. přenesená",J124,0)</f>
        <v>0</v>
      </c>
      <c r="BH124" s="146">
        <f>IF(N124="sníž. přenesená",J124,0)</f>
        <v>0</v>
      </c>
      <c r="BI124" s="146">
        <f>IF(N124="nulová",J124,0)</f>
        <v>0</v>
      </c>
      <c r="BJ124" s="17" t="s">
        <v>81</v>
      </c>
      <c r="BK124" s="146">
        <f>ROUND(I124*H124,2)</f>
        <v>0</v>
      </c>
      <c r="BL124" s="17" t="s">
        <v>790</v>
      </c>
      <c r="BM124" s="145" t="s">
        <v>394</v>
      </c>
    </row>
    <row r="125" spans="1:65" s="2" customFormat="1" ht="11.25">
      <c r="A125" s="29"/>
      <c r="B125" s="30"/>
      <c r="C125" s="29"/>
      <c r="D125" s="147" t="s">
        <v>142</v>
      </c>
      <c r="E125" s="29"/>
      <c r="F125" s="148" t="s">
        <v>893</v>
      </c>
      <c r="G125" s="29"/>
      <c r="H125" s="29"/>
      <c r="I125" s="29"/>
      <c r="J125" s="29"/>
      <c r="K125" s="29"/>
      <c r="L125" s="30"/>
      <c r="M125" s="149"/>
      <c r="N125" s="150"/>
      <c r="O125" s="50"/>
      <c r="P125" s="50"/>
      <c r="Q125" s="50"/>
      <c r="R125" s="50"/>
      <c r="S125" s="50"/>
      <c r="T125" s="51"/>
      <c r="U125" s="29"/>
      <c r="V125" s="29"/>
      <c r="W125" s="29"/>
      <c r="X125" s="29"/>
      <c r="Y125" s="29"/>
      <c r="Z125" s="29"/>
      <c r="AA125" s="29"/>
      <c r="AB125" s="29"/>
      <c r="AC125" s="29"/>
      <c r="AD125" s="29"/>
      <c r="AE125" s="29"/>
      <c r="AT125" s="17" t="s">
        <v>142</v>
      </c>
      <c r="AU125" s="17" t="s">
        <v>83</v>
      </c>
    </row>
    <row r="126" spans="1:65" s="2" customFormat="1" ht="16.5" customHeight="1">
      <c r="A126" s="29"/>
      <c r="B126" s="134"/>
      <c r="C126" s="135" t="s">
        <v>277</v>
      </c>
      <c r="D126" s="135" t="s">
        <v>135</v>
      </c>
      <c r="E126" s="136" t="s">
        <v>894</v>
      </c>
      <c r="F126" s="137" t="s">
        <v>895</v>
      </c>
      <c r="G126" s="138" t="s">
        <v>229</v>
      </c>
      <c r="H126" s="139">
        <v>2</v>
      </c>
      <c r="I126" s="231"/>
      <c r="J126" s="140">
        <f>ROUND(I126*H126,2)</f>
        <v>0</v>
      </c>
      <c r="K126" s="137" t="s">
        <v>3</v>
      </c>
      <c r="L126" s="30"/>
      <c r="M126" s="141" t="s">
        <v>3</v>
      </c>
      <c r="N126" s="142" t="s">
        <v>44</v>
      </c>
      <c r="O126" s="143">
        <v>0</v>
      </c>
      <c r="P126" s="143">
        <f>O126*H126</f>
        <v>0</v>
      </c>
      <c r="Q126" s="143">
        <v>0</v>
      </c>
      <c r="R126" s="143">
        <f>Q126*H126</f>
        <v>0</v>
      </c>
      <c r="S126" s="143">
        <v>0</v>
      </c>
      <c r="T126" s="144">
        <f>S126*H126</f>
        <v>0</v>
      </c>
      <c r="U126" s="29"/>
      <c r="V126" s="29"/>
      <c r="W126" s="29"/>
      <c r="X126" s="29"/>
      <c r="Y126" s="29"/>
      <c r="Z126" s="29"/>
      <c r="AA126" s="29"/>
      <c r="AB126" s="29"/>
      <c r="AC126" s="29"/>
      <c r="AD126" s="29"/>
      <c r="AE126" s="29"/>
      <c r="AR126" s="145" t="s">
        <v>790</v>
      </c>
      <c r="AT126" s="145" t="s">
        <v>135</v>
      </c>
      <c r="AU126" s="145" t="s">
        <v>83</v>
      </c>
      <c r="AY126" s="17" t="s">
        <v>132</v>
      </c>
      <c r="BE126" s="146">
        <f>IF(N126="základní",J126,0)</f>
        <v>0</v>
      </c>
      <c r="BF126" s="146">
        <f>IF(N126="snížená",J126,0)</f>
        <v>0</v>
      </c>
      <c r="BG126" s="146">
        <f>IF(N126="zákl. přenesená",J126,0)</f>
        <v>0</v>
      </c>
      <c r="BH126" s="146">
        <f>IF(N126="sníž. přenesená",J126,0)</f>
        <v>0</v>
      </c>
      <c r="BI126" s="146">
        <f>IF(N126="nulová",J126,0)</f>
        <v>0</v>
      </c>
      <c r="BJ126" s="17" t="s">
        <v>81</v>
      </c>
      <c r="BK126" s="146">
        <f>ROUND(I126*H126,2)</f>
        <v>0</v>
      </c>
      <c r="BL126" s="17" t="s">
        <v>790</v>
      </c>
      <c r="BM126" s="145" t="s">
        <v>410</v>
      </c>
    </row>
    <row r="127" spans="1:65" s="2" customFormat="1" ht="11.25">
      <c r="A127" s="29"/>
      <c r="B127" s="30"/>
      <c r="C127" s="29"/>
      <c r="D127" s="147" t="s">
        <v>142</v>
      </c>
      <c r="E127" s="29"/>
      <c r="F127" s="148" t="s">
        <v>895</v>
      </c>
      <c r="G127" s="29"/>
      <c r="H127" s="29"/>
      <c r="I127" s="29"/>
      <c r="J127" s="29"/>
      <c r="K127" s="29"/>
      <c r="L127" s="30"/>
      <c r="M127" s="149"/>
      <c r="N127" s="150"/>
      <c r="O127" s="50"/>
      <c r="P127" s="50"/>
      <c r="Q127" s="50"/>
      <c r="R127" s="50"/>
      <c r="S127" s="50"/>
      <c r="T127" s="51"/>
      <c r="U127" s="29"/>
      <c r="V127" s="29"/>
      <c r="W127" s="29"/>
      <c r="X127" s="29"/>
      <c r="Y127" s="29"/>
      <c r="Z127" s="29"/>
      <c r="AA127" s="29"/>
      <c r="AB127" s="29"/>
      <c r="AC127" s="29"/>
      <c r="AD127" s="29"/>
      <c r="AE127" s="29"/>
      <c r="AT127" s="17" t="s">
        <v>142</v>
      </c>
      <c r="AU127" s="17" t="s">
        <v>83</v>
      </c>
    </row>
    <row r="128" spans="1:65" s="2" customFormat="1" ht="16.5" customHeight="1">
      <c r="A128" s="29"/>
      <c r="B128" s="134"/>
      <c r="C128" s="135" t="s">
        <v>281</v>
      </c>
      <c r="D128" s="135" t="s">
        <v>135</v>
      </c>
      <c r="E128" s="136" t="s">
        <v>896</v>
      </c>
      <c r="F128" s="137" t="s">
        <v>897</v>
      </c>
      <c r="G128" s="138" t="s">
        <v>229</v>
      </c>
      <c r="H128" s="139">
        <v>1</v>
      </c>
      <c r="I128" s="231"/>
      <c r="J128" s="140">
        <f>ROUND(I128*H128,2)</f>
        <v>0</v>
      </c>
      <c r="K128" s="137" t="s">
        <v>3</v>
      </c>
      <c r="L128" s="30"/>
      <c r="M128" s="141" t="s">
        <v>3</v>
      </c>
      <c r="N128" s="142" t="s">
        <v>44</v>
      </c>
      <c r="O128" s="143">
        <v>0</v>
      </c>
      <c r="P128" s="143">
        <f>O128*H128</f>
        <v>0</v>
      </c>
      <c r="Q128" s="143">
        <v>0</v>
      </c>
      <c r="R128" s="143">
        <f>Q128*H128</f>
        <v>0</v>
      </c>
      <c r="S128" s="143">
        <v>0</v>
      </c>
      <c r="T128" s="144">
        <f>S128*H128</f>
        <v>0</v>
      </c>
      <c r="U128" s="29"/>
      <c r="V128" s="29"/>
      <c r="W128" s="29"/>
      <c r="X128" s="29"/>
      <c r="Y128" s="29"/>
      <c r="Z128" s="29"/>
      <c r="AA128" s="29"/>
      <c r="AB128" s="29"/>
      <c r="AC128" s="29"/>
      <c r="AD128" s="29"/>
      <c r="AE128" s="29"/>
      <c r="AR128" s="145" t="s">
        <v>790</v>
      </c>
      <c r="AT128" s="145" t="s">
        <v>135</v>
      </c>
      <c r="AU128" s="145" t="s">
        <v>83</v>
      </c>
      <c r="AY128" s="17" t="s">
        <v>132</v>
      </c>
      <c r="BE128" s="146">
        <f>IF(N128="základní",J128,0)</f>
        <v>0</v>
      </c>
      <c r="BF128" s="146">
        <f>IF(N128="snížená",J128,0)</f>
        <v>0</v>
      </c>
      <c r="BG128" s="146">
        <f>IF(N128="zákl. přenesená",J128,0)</f>
        <v>0</v>
      </c>
      <c r="BH128" s="146">
        <f>IF(N128="sníž. přenesená",J128,0)</f>
        <v>0</v>
      </c>
      <c r="BI128" s="146">
        <f>IF(N128="nulová",J128,0)</f>
        <v>0</v>
      </c>
      <c r="BJ128" s="17" t="s">
        <v>81</v>
      </c>
      <c r="BK128" s="146">
        <f>ROUND(I128*H128,2)</f>
        <v>0</v>
      </c>
      <c r="BL128" s="17" t="s">
        <v>790</v>
      </c>
      <c r="BM128" s="145" t="s">
        <v>537</v>
      </c>
    </row>
    <row r="129" spans="1:65" s="2" customFormat="1" ht="11.25">
      <c r="A129" s="29"/>
      <c r="B129" s="30"/>
      <c r="C129" s="29"/>
      <c r="D129" s="147" t="s">
        <v>142</v>
      </c>
      <c r="E129" s="29"/>
      <c r="F129" s="148" t="s">
        <v>897</v>
      </c>
      <c r="G129" s="29"/>
      <c r="H129" s="29"/>
      <c r="I129" s="29"/>
      <c r="J129" s="29"/>
      <c r="K129" s="29"/>
      <c r="L129" s="30"/>
      <c r="M129" s="149"/>
      <c r="N129" s="150"/>
      <c r="O129" s="50"/>
      <c r="P129" s="50"/>
      <c r="Q129" s="50"/>
      <c r="R129" s="50"/>
      <c r="S129" s="50"/>
      <c r="T129" s="51"/>
      <c r="U129" s="29"/>
      <c r="V129" s="29"/>
      <c r="W129" s="29"/>
      <c r="X129" s="29"/>
      <c r="Y129" s="29"/>
      <c r="Z129" s="29"/>
      <c r="AA129" s="29"/>
      <c r="AB129" s="29"/>
      <c r="AC129" s="29"/>
      <c r="AD129" s="29"/>
      <c r="AE129" s="29"/>
      <c r="AT129" s="17" t="s">
        <v>142</v>
      </c>
      <c r="AU129" s="17" t="s">
        <v>83</v>
      </c>
    </row>
    <row r="130" spans="1:65" s="2" customFormat="1" ht="16.5" customHeight="1">
      <c r="A130" s="29"/>
      <c r="B130" s="134"/>
      <c r="C130" s="135" t="s">
        <v>285</v>
      </c>
      <c r="D130" s="135" t="s">
        <v>135</v>
      </c>
      <c r="E130" s="136" t="s">
        <v>898</v>
      </c>
      <c r="F130" s="137" t="s">
        <v>899</v>
      </c>
      <c r="G130" s="138" t="s">
        <v>378</v>
      </c>
      <c r="H130" s="139">
        <v>100</v>
      </c>
      <c r="I130" s="231"/>
      <c r="J130" s="140">
        <f>ROUND(I130*H130,2)</f>
        <v>0</v>
      </c>
      <c r="K130" s="137" t="s">
        <v>3</v>
      </c>
      <c r="L130" s="30"/>
      <c r="M130" s="141" t="s">
        <v>3</v>
      </c>
      <c r="N130" s="142" t="s">
        <v>44</v>
      </c>
      <c r="O130" s="143">
        <v>0</v>
      </c>
      <c r="P130" s="143">
        <f>O130*H130</f>
        <v>0</v>
      </c>
      <c r="Q130" s="143">
        <v>0</v>
      </c>
      <c r="R130" s="143">
        <f>Q130*H130</f>
        <v>0</v>
      </c>
      <c r="S130" s="143">
        <v>0</v>
      </c>
      <c r="T130" s="144">
        <f>S130*H130</f>
        <v>0</v>
      </c>
      <c r="U130" s="29"/>
      <c r="V130" s="29"/>
      <c r="W130" s="29"/>
      <c r="X130" s="29"/>
      <c r="Y130" s="29"/>
      <c r="Z130" s="29"/>
      <c r="AA130" s="29"/>
      <c r="AB130" s="29"/>
      <c r="AC130" s="29"/>
      <c r="AD130" s="29"/>
      <c r="AE130" s="29"/>
      <c r="AR130" s="145" t="s">
        <v>790</v>
      </c>
      <c r="AT130" s="145" t="s">
        <v>135</v>
      </c>
      <c r="AU130" s="145" t="s">
        <v>83</v>
      </c>
      <c r="AY130" s="17" t="s">
        <v>132</v>
      </c>
      <c r="BE130" s="146">
        <f>IF(N130="základní",J130,0)</f>
        <v>0</v>
      </c>
      <c r="BF130" s="146">
        <f>IF(N130="snížená",J130,0)</f>
        <v>0</v>
      </c>
      <c r="BG130" s="146">
        <f>IF(N130="zákl. přenesená",J130,0)</f>
        <v>0</v>
      </c>
      <c r="BH130" s="146">
        <f>IF(N130="sníž. přenesená",J130,0)</f>
        <v>0</v>
      </c>
      <c r="BI130" s="146">
        <f>IF(N130="nulová",J130,0)</f>
        <v>0</v>
      </c>
      <c r="BJ130" s="17" t="s">
        <v>81</v>
      </c>
      <c r="BK130" s="146">
        <f>ROUND(I130*H130,2)</f>
        <v>0</v>
      </c>
      <c r="BL130" s="17" t="s">
        <v>790</v>
      </c>
      <c r="BM130" s="145" t="s">
        <v>541</v>
      </c>
    </row>
    <row r="131" spans="1:65" s="2" customFormat="1" ht="11.25">
      <c r="A131" s="29"/>
      <c r="B131" s="30"/>
      <c r="C131" s="29"/>
      <c r="D131" s="147" t="s">
        <v>142</v>
      </c>
      <c r="E131" s="29"/>
      <c r="F131" s="148" t="s">
        <v>899</v>
      </c>
      <c r="G131" s="29"/>
      <c r="H131" s="29"/>
      <c r="I131" s="29"/>
      <c r="J131" s="29"/>
      <c r="K131" s="29"/>
      <c r="L131" s="30"/>
      <c r="M131" s="149"/>
      <c r="N131" s="150"/>
      <c r="O131" s="50"/>
      <c r="P131" s="50"/>
      <c r="Q131" s="50"/>
      <c r="R131" s="50"/>
      <c r="S131" s="50"/>
      <c r="T131" s="51"/>
      <c r="U131" s="29"/>
      <c r="V131" s="29"/>
      <c r="W131" s="29"/>
      <c r="X131" s="29"/>
      <c r="Y131" s="29"/>
      <c r="Z131" s="29"/>
      <c r="AA131" s="29"/>
      <c r="AB131" s="29"/>
      <c r="AC131" s="29"/>
      <c r="AD131" s="29"/>
      <c r="AE131" s="29"/>
      <c r="AT131" s="17" t="s">
        <v>142</v>
      </c>
      <c r="AU131" s="17" t="s">
        <v>83</v>
      </c>
    </row>
    <row r="132" spans="1:65" s="2" customFormat="1" ht="16.5" customHeight="1">
      <c r="A132" s="29"/>
      <c r="B132" s="134"/>
      <c r="C132" s="135" t="s">
        <v>289</v>
      </c>
      <c r="D132" s="135" t="s">
        <v>135</v>
      </c>
      <c r="E132" s="136" t="s">
        <v>900</v>
      </c>
      <c r="F132" s="137" t="s">
        <v>901</v>
      </c>
      <c r="G132" s="138" t="s">
        <v>378</v>
      </c>
      <c r="H132" s="139">
        <v>60</v>
      </c>
      <c r="I132" s="231"/>
      <c r="J132" s="140">
        <f>ROUND(I132*H132,2)</f>
        <v>0</v>
      </c>
      <c r="K132" s="137" t="s">
        <v>3</v>
      </c>
      <c r="L132" s="30"/>
      <c r="M132" s="141" t="s">
        <v>3</v>
      </c>
      <c r="N132" s="142" t="s">
        <v>44</v>
      </c>
      <c r="O132" s="143">
        <v>0</v>
      </c>
      <c r="P132" s="143">
        <f>O132*H132</f>
        <v>0</v>
      </c>
      <c r="Q132" s="143">
        <v>0</v>
      </c>
      <c r="R132" s="143">
        <f>Q132*H132</f>
        <v>0</v>
      </c>
      <c r="S132" s="143">
        <v>0</v>
      </c>
      <c r="T132" s="144">
        <f>S132*H132</f>
        <v>0</v>
      </c>
      <c r="U132" s="29"/>
      <c r="V132" s="29"/>
      <c r="W132" s="29"/>
      <c r="X132" s="29"/>
      <c r="Y132" s="29"/>
      <c r="Z132" s="29"/>
      <c r="AA132" s="29"/>
      <c r="AB132" s="29"/>
      <c r="AC132" s="29"/>
      <c r="AD132" s="29"/>
      <c r="AE132" s="29"/>
      <c r="AR132" s="145" t="s">
        <v>790</v>
      </c>
      <c r="AT132" s="145" t="s">
        <v>135</v>
      </c>
      <c r="AU132" s="145" t="s">
        <v>83</v>
      </c>
      <c r="AY132" s="17" t="s">
        <v>132</v>
      </c>
      <c r="BE132" s="146">
        <f>IF(N132="základní",J132,0)</f>
        <v>0</v>
      </c>
      <c r="BF132" s="146">
        <f>IF(N132="snížená",J132,0)</f>
        <v>0</v>
      </c>
      <c r="BG132" s="146">
        <f>IF(N132="zákl. přenesená",J132,0)</f>
        <v>0</v>
      </c>
      <c r="BH132" s="146">
        <f>IF(N132="sníž. přenesená",J132,0)</f>
        <v>0</v>
      </c>
      <c r="BI132" s="146">
        <f>IF(N132="nulová",J132,0)</f>
        <v>0</v>
      </c>
      <c r="BJ132" s="17" t="s">
        <v>81</v>
      </c>
      <c r="BK132" s="146">
        <f>ROUND(I132*H132,2)</f>
        <v>0</v>
      </c>
      <c r="BL132" s="17" t="s">
        <v>790</v>
      </c>
      <c r="BM132" s="145" t="s">
        <v>544</v>
      </c>
    </row>
    <row r="133" spans="1:65" s="2" customFormat="1" ht="11.25">
      <c r="A133" s="29"/>
      <c r="B133" s="30"/>
      <c r="C133" s="29"/>
      <c r="D133" s="147" t="s">
        <v>142</v>
      </c>
      <c r="E133" s="29"/>
      <c r="F133" s="148" t="s">
        <v>901</v>
      </c>
      <c r="G133" s="29"/>
      <c r="H133" s="29"/>
      <c r="I133" s="29"/>
      <c r="J133" s="29"/>
      <c r="K133" s="29"/>
      <c r="L133" s="30"/>
      <c r="M133" s="149"/>
      <c r="N133" s="150"/>
      <c r="O133" s="50"/>
      <c r="P133" s="50"/>
      <c r="Q133" s="50"/>
      <c r="R133" s="50"/>
      <c r="S133" s="50"/>
      <c r="T133" s="51"/>
      <c r="U133" s="29"/>
      <c r="V133" s="29"/>
      <c r="W133" s="29"/>
      <c r="X133" s="29"/>
      <c r="Y133" s="29"/>
      <c r="Z133" s="29"/>
      <c r="AA133" s="29"/>
      <c r="AB133" s="29"/>
      <c r="AC133" s="29"/>
      <c r="AD133" s="29"/>
      <c r="AE133" s="29"/>
      <c r="AT133" s="17" t="s">
        <v>142</v>
      </c>
      <c r="AU133" s="17" t="s">
        <v>83</v>
      </c>
    </row>
    <row r="134" spans="1:65" s="2" customFormat="1" ht="16.5" customHeight="1">
      <c r="A134" s="29"/>
      <c r="B134" s="134"/>
      <c r="C134" s="135" t="s">
        <v>295</v>
      </c>
      <c r="D134" s="135" t="s">
        <v>135</v>
      </c>
      <c r="E134" s="136" t="s">
        <v>902</v>
      </c>
      <c r="F134" s="137" t="s">
        <v>903</v>
      </c>
      <c r="G134" s="138" t="s">
        <v>378</v>
      </c>
      <c r="H134" s="139">
        <v>170</v>
      </c>
      <c r="I134" s="231"/>
      <c r="J134" s="140">
        <f>ROUND(I134*H134,2)</f>
        <v>0</v>
      </c>
      <c r="K134" s="137" t="s">
        <v>3</v>
      </c>
      <c r="L134" s="30"/>
      <c r="M134" s="141" t="s">
        <v>3</v>
      </c>
      <c r="N134" s="142" t="s">
        <v>44</v>
      </c>
      <c r="O134" s="143">
        <v>0</v>
      </c>
      <c r="P134" s="143">
        <f>O134*H134</f>
        <v>0</v>
      </c>
      <c r="Q134" s="143">
        <v>0</v>
      </c>
      <c r="R134" s="143">
        <f>Q134*H134</f>
        <v>0</v>
      </c>
      <c r="S134" s="143">
        <v>0</v>
      </c>
      <c r="T134" s="144">
        <f>S134*H134</f>
        <v>0</v>
      </c>
      <c r="U134" s="29"/>
      <c r="V134" s="29"/>
      <c r="W134" s="29"/>
      <c r="X134" s="29"/>
      <c r="Y134" s="29"/>
      <c r="Z134" s="29"/>
      <c r="AA134" s="29"/>
      <c r="AB134" s="29"/>
      <c r="AC134" s="29"/>
      <c r="AD134" s="29"/>
      <c r="AE134" s="29"/>
      <c r="AR134" s="145" t="s">
        <v>790</v>
      </c>
      <c r="AT134" s="145" t="s">
        <v>135</v>
      </c>
      <c r="AU134" s="145" t="s">
        <v>83</v>
      </c>
      <c r="AY134" s="17" t="s">
        <v>132</v>
      </c>
      <c r="BE134" s="146">
        <f>IF(N134="základní",J134,0)</f>
        <v>0</v>
      </c>
      <c r="BF134" s="146">
        <f>IF(N134="snížená",J134,0)</f>
        <v>0</v>
      </c>
      <c r="BG134" s="146">
        <f>IF(N134="zákl. přenesená",J134,0)</f>
        <v>0</v>
      </c>
      <c r="BH134" s="146">
        <f>IF(N134="sníž. přenesená",J134,0)</f>
        <v>0</v>
      </c>
      <c r="BI134" s="146">
        <f>IF(N134="nulová",J134,0)</f>
        <v>0</v>
      </c>
      <c r="BJ134" s="17" t="s">
        <v>81</v>
      </c>
      <c r="BK134" s="146">
        <f>ROUND(I134*H134,2)</f>
        <v>0</v>
      </c>
      <c r="BL134" s="17" t="s">
        <v>790</v>
      </c>
      <c r="BM134" s="145" t="s">
        <v>559</v>
      </c>
    </row>
    <row r="135" spans="1:65" s="2" customFormat="1" ht="11.25">
      <c r="A135" s="29"/>
      <c r="B135" s="30"/>
      <c r="C135" s="29"/>
      <c r="D135" s="147" t="s">
        <v>142</v>
      </c>
      <c r="E135" s="29"/>
      <c r="F135" s="148" t="s">
        <v>903</v>
      </c>
      <c r="G135" s="29"/>
      <c r="H135" s="29"/>
      <c r="I135" s="29"/>
      <c r="J135" s="29"/>
      <c r="K135" s="29"/>
      <c r="L135" s="30"/>
      <c r="M135" s="149"/>
      <c r="N135" s="150"/>
      <c r="O135" s="50"/>
      <c r="P135" s="50"/>
      <c r="Q135" s="50"/>
      <c r="R135" s="50"/>
      <c r="S135" s="50"/>
      <c r="T135" s="51"/>
      <c r="U135" s="29"/>
      <c r="V135" s="29"/>
      <c r="W135" s="29"/>
      <c r="X135" s="29"/>
      <c r="Y135" s="29"/>
      <c r="Z135" s="29"/>
      <c r="AA135" s="29"/>
      <c r="AB135" s="29"/>
      <c r="AC135" s="29"/>
      <c r="AD135" s="29"/>
      <c r="AE135" s="29"/>
      <c r="AT135" s="17" t="s">
        <v>142</v>
      </c>
      <c r="AU135" s="17" t="s">
        <v>83</v>
      </c>
    </row>
    <row r="136" spans="1:65" s="2" customFormat="1" ht="16.5" customHeight="1">
      <c r="A136" s="29"/>
      <c r="B136" s="134"/>
      <c r="C136" s="168" t="s">
        <v>303</v>
      </c>
      <c r="D136" s="168" t="s">
        <v>220</v>
      </c>
      <c r="E136" s="169" t="s">
        <v>904</v>
      </c>
      <c r="F136" s="170" t="s">
        <v>905</v>
      </c>
      <c r="G136" s="171" t="s">
        <v>229</v>
      </c>
      <c r="H136" s="172">
        <v>1</v>
      </c>
      <c r="I136" s="232"/>
      <c r="J136" s="173">
        <f>ROUND(I136*H136,2)</f>
        <v>0</v>
      </c>
      <c r="K136" s="170" t="s">
        <v>3</v>
      </c>
      <c r="L136" s="174"/>
      <c r="M136" s="175" t="s">
        <v>3</v>
      </c>
      <c r="N136" s="176" t="s">
        <v>44</v>
      </c>
      <c r="O136" s="143">
        <v>0</v>
      </c>
      <c r="P136" s="143">
        <f>O136*H136</f>
        <v>0</v>
      </c>
      <c r="Q136" s="143">
        <v>0</v>
      </c>
      <c r="R136" s="143">
        <f>Q136*H136</f>
        <v>0</v>
      </c>
      <c r="S136" s="143">
        <v>0</v>
      </c>
      <c r="T136" s="144">
        <f>S136*H136</f>
        <v>0</v>
      </c>
      <c r="U136" s="29"/>
      <c r="V136" s="29"/>
      <c r="W136" s="29"/>
      <c r="X136" s="29"/>
      <c r="Y136" s="29"/>
      <c r="Z136" s="29"/>
      <c r="AA136" s="29"/>
      <c r="AB136" s="29"/>
      <c r="AC136" s="29"/>
      <c r="AD136" s="29"/>
      <c r="AE136" s="29"/>
      <c r="AR136" s="145" t="s">
        <v>906</v>
      </c>
      <c r="AT136" s="145" t="s">
        <v>220</v>
      </c>
      <c r="AU136" s="145" t="s">
        <v>83</v>
      </c>
      <c r="AY136" s="17" t="s">
        <v>132</v>
      </c>
      <c r="BE136" s="146">
        <f>IF(N136="základní",J136,0)</f>
        <v>0</v>
      </c>
      <c r="BF136" s="146">
        <f>IF(N136="snížená",J136,0)</f>
        <v>0</v>
      </c>
      <c r="BG136" s="146">
        <f>IF(N136="zákl. přenesená",J136,0)</f>
        <v>0</v>
      </c>
      <c r="BH136" s="146">
        <f>IF(N136="sníž. přenesená",J136,0)</f>
        <v>0</v>
      </c>
      <c r="BI136" s="146">
        <f>IF(N136="nulová",J136,0)</f>
        <v>0</v>
      </c>
      <c r="BJ136" s="17" t="s">
        <v>81</v>
      </c>
      <c r="BK136" s="146">
        <f>ROUND(I136*H136,2)</f>
        <v>0</v>
      </c>
      <c r="BL136" s="17" t="s">
        <v>790</v>
      </c>
      <c r="BM136" s="145" t="s">
        <v>562</v>
      </c>
    </row>
    <row r="137" spans="1:65" s="2" customFormat="1" ht="11.25">
      <c r="A137" s="29"/>
      <c r="B137" s="30"/>
      <c r="C137" s="29"/>
      <c r="D137" s="147" t="s">
        <v>142</v>
      </c>
      <c r="E137" s="29"/>
      <c r="F137" s="148" t="s">
        <v>905</v>
      </c>
      <c r="G137" s="29"/>
      <c r="H137" s="29"/>
      <c r="I137" s="29"/>
      <c r="J137" s="29"/>
      <c r="K137" s="29"/>
      <c r="L137" s="30"/>
      <c r="M137" s="149"/>
      <c r="N137" s="150"/>
      <c r="O137" s="50"/>
      <c r="P137" s="50"/>
      <c r="Q137" s="50"/>
      <c r="R137" s="50"/>
      <c r="S137" s="50"/>
      <c r="T137" s="51"/>
      <c r="U137" s="29"/>
      <c r="V137" s="29"/>
      <c r="W137" s="29"/>
      <c r="X137" s="29"/>
      <c r="Y137" s="29"/>
      <c r="Z137" s="29"/>
      <c r="AA137" s="29"/>
      <c r="AB137" s="29"/>
      <c r="AC137" s="29"/>
      <c r="AD137" s="29"/>
      <c r="AE137" s="29"/>
      <c r="AT137" s="17" t="s">
        <v>142</v>
      </c>
      <c r="AU137" s="17" t="s">
        <v>83</v>
      </c>
    </row>
    <row r="138" spans="1:65" s="2" customFormat="1" ht="16.5" customHeight="1">
      <c r="A138" s="29"/>
      <c r="B138" s="134"/>
      <c r="C138" s="135" t="s">
        <v>309</v>
      </c>
      <c r="D138" s="135" t="s">
        <v>135</v>
      </c>
      <c r="E138" s="136" t="s">
        <v>907</v>
      </c>
      <c r="F138" s="137" t="s">
        <v>908</v>
      </c>
      <c r="G138" s="138" t="s">
        <v>229</v>
      </c>
      <c r="H138" s="139">
        <v>1</v>
      </c>
      <c r="I138" s="231"/>
      <c r="J138" s="140">
        <f>ROUND(I138*H138,2)</f>
        <v>0</v>
      </c>
      <c r="K138" s="137" t="s">
        <v>3</v>
      </c>
      <c r="L138" s="30"/>
      <c r="M138" s="141" t="s">
        <v>3</v>
      </c>
      <c r="N138" s="142" t="s">
        <v>44</v>
      </c>
      <c r="O138" s="143">
        <v>0</v>
      </c>
      <c r="P138" s="143">
        <f>O138*H138</f>
        <v>0</v>
      </c>
      <c r="Q138" s="143">
        <v>0</v>
      </c>
      <c r="R138" s="143">
        <f>Q138*H138</f>
        <v>0</v>
      </c>
      <c r="S138" s="143">
        <v>0</v>
      </c>
      <c r="T138" s="144">
        <f>S138*H138</f>
        <v>0</v>
      </c>
      <c r="U138" s="29"/>
      <c r="V138" s="29"/>
      <c r="W138" s="29"/>
      <c r="X138" s="29"/>
      <c r="Y138" s="29"/>
      <c r="Z138" s="29"/>
      <c r="AA138" s="29"/>
      <c r="AB138" s="29"/>
      <c r="AC138" s="29"/>
      <c r="AD138" s="29"/>
      <c r="AE138" s="29"/>
      <c r="AR138" s="145" t="s">
        <v>790</v>
      </c>
      <c r="AT138" s="145" t="s">
        <v>135</v>
      </c>
      <c r="AU138" s="145" t="s">
        <v>83</v>
      </c>
      <c r="AY138" s="17" t="s">
        <v>132</v>
      </c>
      <c r="BE138" s="146">
        <f>IF(N138="základní",J138,0)</f>
        <v>0</v>
      </c>
      <c r="BF138" s="146">
        <f>IF(N138="snížená",J138,0)</f>
        <v>0</v>
      </c>
      <c r="BG138" s="146">
        <f>IF(N138="zákl. přenesená",J138,0)</f>
        <v>0</v>
      </c>
      <c r="BH138" s="146">
        <f>IF(N138="sníž. přenesená",J138,0)</f>
        <v>0</v>
      </c>
      <c r="BI138" s="146">
        <f>IF(N138="nulová",J138,0)</f>
        <v>0</v>
      </c>
      <c r="BJ138" s="17" t="s">
        <v>81</v>
      </c>
      <c r="BK138" s="146">
        <f>ROUND(I138*H138,2)</f>
        <v>0</v>
      </c>
      <c r="BL138" s="17" t="s">
        <v>790</v>
      </c>
      <c r="BM138" s="145" t="s">
        <v>566</v>
      </c>
    </row>
    <row r="139" spans="1:65" s="2" customFormat="1" ht="11.25">
      <c r="A139" s="29"/>
      <c r="B139" s="30"/>
      <c r="C139" s="29"/>
      <c r="D139" s="147" t="s">
        <v>142</v>
      </c>
      <c r="E139" s="29"/>
      <c r="F139" s="148" t="s">
        <v>908</v>
      </c>
      <c r="G139" s="29"/>
      <c r="H139" s="29"/>
      <c r="I139" s="29"/>
      <c r="J139" s="29"/>
      <c r="K139" s="29"/>
      <c r="L139" s="30"/>
      <c r="M139" s="149"/>
      <c r="N139" s="150"/>
      <c r="O139" s="50"/>
      <c r="P139" s="50"/>
      <c r="Q139" s="50"/>
      <c r="R139" s="50"/>
      <c r="S139" s="50"/>
      <c r="T139" s="51"/>
      <c r="U139" s="29"/>
      <c r="V139" s="29"/>
      <c r="W139" s="29"/>
      <c r="X139" s="29"/>
      <c r="Y139" s="29"/>
      <c r="Z139" s="29"/>
      <c r="AA139" s="29"/>
      <c r="AB139" s="29"/>
      <c r="AC139" s="29"/>
      <c r="AD139" s="29"/>
      <c r="AE139" s="29"/>
      <c r="AT139" s="17" t="s">
        <v>142</v>
      </c>
      <c r="AU139" s="17" t="s">
        <v>83</v>
      </c>
    </row>
    <row r="140" spans="1:65" s="2" customFormat="1" ht="16.5" customHeight="1">
      <c r="A140" s="29"/>
      <c r="B140" s="134"/>
      <c r="C140" s="135" t="s">
        <v>315</v>
      </c>
      <c r="D140" s="135" t="s">
        <v>135</v>
      </c>
      <c r="E140" s="136" t="s">
        <v>909</v>
      </c>
      <c r="F140" s="137" t="s">
        <v>910</v>
      </c>
      <c r="G140" s="138" t="s">
        <v>229</v>
      </c>
      <c r="H140" s="139">
        <v>1</v>
      </c>
      <c r="I140" s="231"/>
      <c r="J140" s="140">
        <f>ROUND(I140*H140,2)</f>
        <v>0</v>
      </c>
      <c r="K140" s="137" t="s">
        <v>3</v>
      </c>
      <c r="L140" s="30"/>
      <c r="M140" s="141" t="s">
        <v>3</v>
      </c>
      <c r="N140" s="142" t="s">
        <v>44</v>
      </c>
      <c r="O140" s="143">
        <v>0</v>
      </c>
      <c r="P140" s="143">
        <f>O140*H140</f>
        <v>0</v>
      </c>
      <c r="Q140" s="143">
        <v>0</v>
      </c>
      <c r="R140" s="143">
        <f>Q140*H140</f>
        <v>0</v>
      </c>
      <c r="S140" s="143">
        <v>0</v>
      </c>
      <c r="T140" s="144">
        <f>S140*H140</f>
        <v>0</v>
      </c>
      <c r="U140" s="29"/>
      <c r="V140" s="29"/>
      <c r="W140" s="29"/>
      <c r="X140" s="29"/>
      <c r="Y140" s="29"/>
      <c r="Z140" s="29"/>
      <c r="AA140" s="29"/>
      <c r="AB140" s="29"/>
      <c r="AC140" s="29"/>
      <c r="AD140" s="29"/>
      <c r="AE140" s="29"/>
      <c r="AR140" s="145" t="s">
        <v>790</v>
      </c>
      <c r="AT140" s="145" t="s">
        <v>135</v>
      </c>
      <c r="AU140" s="145" t="s">
        <v>83</v>
      </c>
      <c r="AY140" s="17" t="s">
        <v>132</v>
      </c>
      <c r="BE140" s="146">
        <f>IF(N140="základní",J140,0)</f>
        <v>0</v>
      </c>
      <c r="BF140" s="146">
        <f>IF(N140="snížená",J140,0)</f>
        <v>0</v>
      </c>
      <c r="BG140" s="146">
        <f>IF(N140="zákl. přenesená",J140,0)</f>
        <v>0</v>
      </c>
      <c r="BH140" s="146">
        <f>IF(N140="sníž. přenesená",J140,0)</f>
        <v>0</v>
      </c>
      <c r="BI140" s="146">
        <f>IF(N140="nulová",J140,0)</f>
        <v>0</v>
      </c>
      <c r="BJ140" s="17" t="s">
        <v>81</v>
      </c>
      <c r="BK140" s="146">
        <f>ROUND(I140*H140,2)</f>
        <v>0</v>
      </c>
      <c r="BL140" s="17" t="s">
        <v>790</v>
      </c>
      <c r="BM140" s="145" t="s">
        <v>570</v>
      </c>
    </row>
    <row r="141" spans="1:65" s="2" customFormat="1" ht="11.25">
      <c r="A141" s="29"/>
      <c r="B141" s="30"/>
      <c r="C141" s="29"/>
      <c r="D141" s="147" t="s">
        <v>142</v>
      </c>
      <c r="E141" s="29"/>
      <c r="F141" s="148" t="s">
        <v>910</v>
      </c>
      <c r="G141" s="29"/>
      <c r="H141" s="29"/>
      <c r="I141" s="29"/>
      <c r="J141" s="29"/>
      <c r="K141" s="29"/>
      <c r="L141" s="30"/>
      <c r="M141" s="149"/>
      <c r="N141" s="150"/>
      <c r="O141" s="50"/>
      <c r="P141" s="50"/>
      <c r="Q141" s="50"/>
      <c r="R141" s="50"/>
      <c r="S141" s="50"/>
      <c r="T141" s="51"/>
      <c r="U141" s="29"/>
      <c r="V141" s="29"/>
      <c r="W141" s="29"/>
      <c r="X141" s="29"/>
      <c r="Y141" s="29"/>
      <c r="Z141" s="29"/>
      <c r="AA141" s="29"/>
      <c r="AB141" s="29"/>
      <c r="AC141" s="29"/>
      <c r="AD141" s="29"/>
      <c r="AE141" s="29"/>
      <c r="AT141" s="17" t="s">
        <v>142</v>
      </c>
      <c r="AU141" s="17" t="s">
        <v>83</v>
      </c>
    </row>
    <row r="142" spans="1:65" s="2" customFormat="1" ht="16.5" customHeight="1">
      <c r="A142" s="29"/>
      <c r="B142" s="134"/>
      <c r="C142" s="135" t="s">
        <v>322</v>
      </c>
      <c r="D142" s="135" t="s">
        <v>135</v>
      </c>
      <c r="E142" s="136" t="s">
        <v>911</v>
      </c>
      <c r="F142" s="137" t="s">
        <v>912</v>
      </c>
      <c r="G142" s="138" t="s">
        <v>229</v>
      </c>
      <c r="H142" s="139">
        <v>1</v>
      </c>
      <c r="I142" s="231"/>
      <c r="J142" s="140">
        <f>ROUND(I142*H142,2)</f>
        <v>0</v>
      </c>
      <c r="K142" s="137" t="s">
        <v>3</v>
      </c>
      <c r="L142" s="30"/>
      <c r="M142" s="141" t="s">
        <v>3</v>
      </c>
      <c r="N142" s="142" t="s">
        <v>44</v>
      </c>
      <c r="O142" s="143">
        <v>0</v>
      </c>
      <c r="P142" s="143">
        <f>O142*H142</f>
        <v>0</v>
      </c>
      <c r="Q142" s="143">
        <v>0</v>
      </c>
      <c r="R142" s="143">
        <f>Q142*H142</f>
        <v>0</v>
      </c>
      <c r="S142" s="143">
        <v>0</v>
      </c>
      <c r="T142" s="144">
        <f>S142*H142</f>
        <v>0</v>
      </c>
      <c r="U142" s="29"/>
      <c r="V142" s="29"/>
      <c r="W142" s="29"/>
      <c r="X142" s="29"/>
      <c r="Y142" s="29"/>
      <c r="Z142" s="29"/>
      <c r="AA142" s="29"/>
      <c r="AB142" s="29"/>
      <c r="AC142" s="29"/>
      <c r="AD142" s="29"/>
      <c r="AE142" s="29"/>
      <c r="AR142" s="145" t="s">
        <v>790</v>
      </c>
      <c r="AT142" s="145" t="s">
        <v>135</v>
      </c>
      <c r="AU142" s="145" t="s">
        <v>83</v>
      </c>
      <c r="AY142" s="17" t="s">
        <v>132</v>
      </c>
      <c r="BE142" s="146">
        <f>IF(N142="základní",J142,0)</f>
        <v>0</v>
      </c>
      <c r="BF142" s="146">
        <f>IF(N142="snížená",J142,0)</f>
        <v>0</v>
      </c>
      <c r="BG142" s="146">
        <f>IF(N142="zákl. přenesená",J142,0)</f>
        <v>0</v>
      </c>
      <c r="BH142" s="146">
        <f>IF(N142="sníž. přenesená",J142,0)</f>
        <v>0</v>
      </c>
      <c r="BI142" s="146">
        <f>IF(N142="nulová",J142,0)</f>
        <v>0</v>
      </c>
      <c r="BJ142" s="17" t="s">
        <v>81</v>
      </c>
      <c r="BK142" s="146">
        <f>ROUND(I142*H142,2)</f>
        <v>0</v>
      </c>
      <c r="BL142" s="17" t="s">
        <v>790</v>
      </c>
      <c r="BM142" s="145" t="s">
        <v>778</v>
      </c>
    </row>
    <row r="143" spans="1:65" s="2" customFormat="1" ht="11.25">
      <c r="A143" s="29"/>
      <c r="B143" s="30"/>
      <c r="C143" s="29"/>
      <c r="D143" s="147" t="s">
        <v>142</v>
      </c>
      <c r="E143" s="29"/>
      <c r="F143" s="148" t="s">
        <v>912</v>
      </c>
      <c r="G143" s="29"/>
      <c r="H143" s="29"/>
      <c r="I143" s="29"/>
      <c r="J143" s="29"/>
      <c r="K143" s="29"/>
      <c r="L143" s="30"/>
      <c r="M143" s="149"/>
      <c r="N143" s="150"/>
      <c r="O143" s="50"/>
      <c r="P143" s="50"/>
      <c r="Q143" s="50"/>
      <c r="R143" s="50"/>
      <c r="S143" s="50"/>
      <c r="T143" s="51"/>
      <c r="U143" s="29"/>
      <c r="V143" s="29"/>
      <c r="W143" s="29"/>
      <c r="X143" s="29"/>
      <c r="Y143" s="29"/>
      <c r="Z143" s="29"/>
      <c r="AA143" s="29"/>
      <c r="AB143" s="29"/>
      <c r="AC143" s="29"/>
      <c r="AD143" s="29"/>
      <c r="AE143" s="29"/>
      <c r="AT143" s="17" t="s">
        <v>142</v>
      </c>
      <c r="AU143" s="17" t="s">
        <v>83</v>
      </c>
    </row>
    <row r="144" spans="1:65" s="2" customFormat="1" ht="16.5" customHeight="1">
      <c r="A144" s="29"/>
      <c r="B144" s="134"/>
      <c r="C144" s="135" t="s">
        <v>328</v>
      </c>
      <c r="D144" s="135" t="s">
        <v>135</v>
      </c>
      <c r="E144" s="136" t="s">
        <v>913</v>
      </c>
      <c r="F144" s="137" t="s">
        <v>914</v>
      </c>
      <c r="G144" s="138" t="s">
        <v>229</v>
      </c>
      <c r="H144" s="139">
        <v>1</v>
      </c>
      <c r="I144" s="231"/>
      <c r="J144" s="140">
        <f>ROUND(I144*H144,2)</f>
        <v>0</v>
      </c>
      <c r="K144" s="137" t="s">
        <v>3</v>
      </c>
      <c r="L144" s="30"/>
      <c r="M144" s="141" t="s">
        <v>3</v>
      </c>
      <c r="N144" s="142" t="s">
        <v>44</v>
      </c>
      <c r="O144" s="143">
        <v>0</v>
      </c>
      <c r="P144" s="143">
        <f>O144*H144</f>
        <v>0</v>
      </c>
      <c r="Q144" s="143">
        <v>0</v>
      </c>
      <c r="R144" s="143">
        <f>Q144*H144</f>
        <v>0</v>
      </c>
      <c r="S144" s="143">
        <v>0</v>
      </c>
      <c r="T144" s="144">
        <f>S144*H144</f>
        <v>0</v>
      </c>
      <c r="U144" s="29"/>
      <c r="V144" s="29"/>
      <c r="W144" s="29"/>
      <c r="X144" s="29"/>
      <c r="Y144" s="29"/>
      <c r="Z144" s="29"/>
      <c r="AA144" s="29"/>
      <c r="AB144" s="29"/>
      <c r="AC144" s="29"/>
      <c r="AD144" s="29"/>
      <c r="AE144" s="29"/>
      <c r="AR144" s="145" t="s">
        <v>790</v>
      </c>
      <c r="AT144" s="145" t="s">
        <v>135</v>
      </c>
      <c r="AU144" s="145" t="s">
        <v>83</v>
      </c>
      <c r="AY144" s="17" t="s">
        <v>132</v>
      </c>
      <c r="BE144" s="146">
        <f>IF(N144="základní",J144,0)</f>
        <v>0</v>
      </c>
      <c r="BF144" s="146">
        <f>IF(N144="snížená",J144,0)</f>
        <v>0</v>
      </c>
      <c r="BG144" s="146">
        <f>IF(N144="zákl. přenesená",J144,0)</f>
        <v>0</v>
      </c>
      <c r="BH144" s="146">
        <f>IF(N144="sníž. přenesená",J144,0)</f>
        <v>0</v>
      </c>
      <c r="BI144" s="146">
        <f>IF(N144="nulová",J144,0)</f>
        <v>0</v>
      </c>
      <c r="BJ144" s="17" t="s">
        <v>81</v>
      </c>
      <c r="BK144" s="146">
        <f>ROUND(I144*H144,2)</f>
        <v>0</v>
      </c>
      <c r="BL144" s="17" t="s">
        <v>790</v>
      </c>
      <c r="BM144" s="145" t="s">
        <v>784</v>
      </c>
    </row>
    <row r="145" spans="1:47" s="2" customFormat="1" ht="11.25">
      <c r="A145" s="29"/>
      <c r="B145" s="30"/>
      <c r="C145" s="29"/>
      <c r="D145" s="147" t="s">
        <v>142</v>
      </c>
      <c r="E145" s="29"/>
      <c r="F145" s="148" t="s">
        <v>914</v>
      </c>
      <c r="G145" s="29"/>
      <c r="H145" s="29"/>
      <c r="I145" s="29"/>
      <c r="J145" s="29"/>
      <c r="K145" s="29"/>
      <c r="L145" s="30"/>
      <c r="M145" s="183"/>
      <c r="N145" s="184"/>
      <c r="O145" s="185"/>
      <c r="P145" s="185"/>
      <c r="Q145" s="185"/>
      <c r="R145" s="185"/>
      <c r="S145" s="185"/>
      <c r="T145" s="186"/>
      <c r="U145" s="29"/>
      <c r="V145" s="29"/>
      <c r="W145" s="29"/>
      <c r="X145" s="29"/>
      <c r="Y145" s="29"/>
      <c r="Z145" s="29"/>
      <c r="AA145" s="29"/>
      <c r="AB145" s="29"/>
      <c r="AC145" s="29"/>
      <c r="AD145" s="29"/>
      <c r="AE145" s="29"/>
      <c r="AT145" s="17" t="s">
        <v>142</v>
      </c>
      <c r="AU145" s="17" t="s">
        <v>83</v>
      </c>
    </row>
    <row r="146" spans="1:47" s="2" customFormat="1" ht="6.95" customHeight="1">
      <c r="A146" s="29"/>
      <c r="B146" s="39"/>
      <c r="C146" s="40"/>
      <c r="D146" s="40"/>
      <c r="E146" s="40"/>
      <c r="F146" s="40"/>
      <c r="G146" s="40"/>
      <c r="H146" s="40"/>
      <c r="I146" s="40"/>
      <c r="J146" s="40"/>
      <c r="K146" s="40"/>
      <c r="L146" s="30"/>
      <c r="M146" s="29"/>
      <c r="O146" s="29"/>
      <c r="P146" s="29"/>
      <c r="Q146" s="29"/>
      <c r="R146" s="29"/>
      <c r="S146" s="29"/>
      <c r="T146" s="29"/>
      <c r="U146" s="29"/>
      <c r="V146" s="29"/>
      <c r="W146" s="29"/>
      <c r="X146" s="29"/>
      <c r="Y146" s="29"/>
      <c r="Z146" s="29"/>
      <c r="AA146" s="29"/>
      <c r="AB146" s="29"/>
      <c r="AC146" s="29"/>
      <c r="AD146" s="29"/>
      <c r="AE146" s="29"/>
    </row>
  </sheetData>
  <autoFilter ref="C80:K145" xr:uid="{00000000-0009-0000-0000-00000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M100"/>
  <sheetViews>
    <sheetView showGridLines="0" topLeftCell="A62" workbookViewId="0">
      <selection activeCell="V82" sqref="V82"/>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ht="11.25">
      <c r="A1" s="85"/>
    </row>
    <row r="2" spans="1:46" s="1" customFormat="1" ht="36.950000000000003" customHeight="1">
      <c r="L2" s="219" t="s">
        <v>6</v>
      </c>
      <c r="M2" s="206"/>
      <c r="N2" s="206"/>
      <c r="O2" s="206"/>
      <c r="P2" s="206"/>
      <c r="Q2" s="206"/>
      <c r="R2" s="206"/>
      <c r="S2" s="206"/>
      <c r="T2" s="206"/>
      <c r="U2" s="206"/>
      <c r="V2" s="206"/>
      <c r="AT2" s="17" t="s">
        <v>97</v>
      </c>
    </row>
    <row r="3" spans="1:46" s="1" customFormat="1" ht="6.95" customHeight="1">
      <c r="B3" s="18"/>
      <c r="C3" s="19"/>
      <c r="D3" s="19"/>
      <c r="E3" s="19"/>
      <c r="F3" s="19"/>
      <c r="G3" s="19"/>
      <c r="H3" s="19"/>
      <c r="I3" s="19"/>
      <c r="J3" s="19"/>
      <c r="K3" s="19"/>
      <c r="L3" s="20"/>
      <c r="AT3" s="17" t="s">
        <v>83</v>
      </c>
    </row>
    <row r="4" spans="1:46" s="1" customFormat="1" ht="24.95" customHeight="1">
      <c r="B4" s="20"/>
      <c r="D4" s="21" t="s">
        <v>98</v>
      </c>
      <c r="L4" s="20"/>
      <c r="M4" s="86" t="s">
        <v>11</v>
      </c>
      <c r="AT4" s="17" t="s">
        <v>4</v>
      </c>
    </row>
    <row r="5" spans="1:46" s="1" customFormat="1" ht="6.95" customHeight="1">
      <c r="B5" s="20"/>
      <c r="L5" s="20"/>
    </row>
    <row r="6" spans="1:46" s="1" customFormat="1" ht="12" customHeight="1">
      <c r="B6" s="20"/>
      <c r="D6" s="26" t="s">
        <v>15</v>
      </c>
      <c r="L6" s="20"/>
    </row>
    <row r="7" spans="1:46" s="1" customFormat="1" ht="16.5" customHeight="1">
      <c r="B7" s="20"/>
      <c r="E7" s="220" t="str">
        <f>'Rekapitulace stavby'!K6</f>
        <v>Rekonstrukce multifunkčního sálu v budově NZM - 2. etapa</v>
      </c>
      <c r="F7" s="221"/>
      <c r="G7" s="221"/>
      <c r="H7" s="221"/>
      <c r="L7" s="20"/>
    </row>
    <row r="8" spans="1:46" s="2" customFormat="1" ht="12" customHeight="1">
      <c r="A8" s="29"/>
      <c r="B8" s="30"/>
      <c r="C8" s="29"/>
      <c r="D8" s="26" t="s">
        <v>99</v>
      </c>
      <c r="E8" s="29"/>
      <c r="F8" s="29"/>
      <c r="G8" s="29"/>
      <c r="H8" s="29"/>
      <c r="I8" s="29"/>
      <c r="J8" s="29"/>
      <c r="K8" s="29"/>
      <c r="L8" s="87"/>
      <c r="S8" s="29"/>
      <c r="T8" s="29"/>
      <c r="U8" s="29"/>
      <c r="V8" s="29"/>
      <c r="W8" s="29"/>
      <c r="X8" s="29"/>
      <c r="Y8" s="29"/>
      <c r="Z8" s="29"/>
      <c r="AA8" s="29"/>
      <c r="AB8" s="29"/>
      <c r="AC8" s="29"/>
      <c r="AD8" s="29"/>
      <c r="AE8" s="29"/>
    </row>
    <row r="9" spans="1:46" s="2" customFormat="1" ht="16.5" customHeight="1">
      <c r="A9" s="29"/>
      <c r="B9" s="30"/>
      <c r="C9" s="29"/>
      <c r="D9" s="29"/>
      <c r="E9" s="187" t="s">
        <v>915</v>
      </c>
      <c r="F9" s="222"/>
      <c r="G9" s="222"/>
      <c r="H9" s="222"/>
      <c r="I9" s="29"/>
      <c r="J9" s="29"/>
      <c r="K9" s="29"/>
      <c r="L9" s="87"/>
      <c r="S9" s="29"/>
      <c r="T9" s="29"/>
      <c r="U9" s="29"/>
      <c r="V9" s="29"/>
      <c r="W9" s="29"/>
      <c r="X9" s="29"/>
      <c r="Y9" s="29"/>
      <c r="Z9" s="29"/>
      <c r="AA9" s="29"/>
      <c r="AB9" s="29"/>
      <c r="AC9" s="29"/>
      <c r="AD9" s="29"/>
      <c r="AE9" s="29"/>
    </row>
    <row r="10" spans="1:46" s="2" customFormat="1" ht="11.25">
      <c r="A10" s="29"/>
      <c r="B10" s="30"/>
      <c r="C10" s="29"/>
      <c r="D10" s="29"/>
      <c r="E10" s="29"/>
      <c r="F10" s="29"/>
      <c r="G10" s="29"/>
      <c r="H10" s="29"/>
      <c r="I10" s="29"/>
      <c r="J10" s="29"/>
      <c r="K10" s="29"/>
      <c r="L10" s="87"/>
      <c r="S10" s="29"/>
      <c r="T10" s="29"/>
      <c r="U10" s="29"/>
      <c r="V10" s="29"/>
      <c r="W10" s="29"/>
      <c r="X10" s="29"/>
      <c r="Y10" s="29"/>
      <c r="Z10" s="29"/>
      <c r="AA10" s="29"/>
      <c r="AB10" s="29"/>
      <c r="AC10" s="29"/>
      <c r="AD10" s="29"/>
      <c r="AE10" s="29"/>
    </row>
    <row r="11" spans="1:46" s="2" customFormat="1" ht="12" customHeight="1">
      <c r="A11" s="29"/>
      <c r="B11" s="30"/>
      <c r="C11" s="29"/>
      <c r="D11" s="26" t="s">
        <v>17</v>
      </c>
      <c r="E11" s="29"/>
      <c r="F11" s="24" t="s">
        <v>3</v>
      </c>
      <c r="G11" s="29"/>
      <c r="H11" s="29"/>
      <c r="I11" s="26" t="s">
        <v>18</v>
      </c>
      <c r="J11" s="24" t="s">
        <v>3</v>
      </c>
      <c r="K11" s="29"/>
      <c r="L11" s="87"/>
      <c r="S11" s="29"/>
      <c r="T11" s="29"/>
      <c r="U11" s="29"/>
      <c r="V11" s="29"/>
      <c r="W11" s="29"/>
      <c r="X11" s="29"/>
      <c r="Y11" s="29"/>
      <c r="Z11" s="29"/>
      <c r="AA11" s="29"/>
      <c r="AB11" s="29"/>
      <c r="AC11" s="29"/>
      <c r="AD11" s="29"/>
      <c r="AE11" s="29"/>
    </row>
    <row r="12" spans="1:46" s="2" customFormat="1" ht="12" customHeight="1">
      <c r="A12" s="29"/>
      <c r="B12" s="30"/>
      <c r="C12" s="29"/>
      <c r="D12" s="26" t="s">
        <v>19</v>
      </c>
      <c r="E12" s="29"/>
      <c r="F12" s="24" t="s">
        <v>20</v>
      </c>
      <c r="G12" s="29"/>
      <c r="H12" s="29"/>
      <c r="I12" s="26" t="s">
        <v>21</v>
      </c>
      <c r="J12" s="47" t="str">
        <f>'Rekapitulace stavby'!AN8</f>
        <v>19. 6. 2024</v>
      </c>
      <c r="K12" s="29"/>
      <c r="L12" s="87"/>
      <c r="S12" s="29"/>
      <c r="T12" s="29"/>
      <c r="U12" s="29"/>
      <c r="V12" s="29"/>
      <c r="W12" s="29"/>
      <c r="X12" s="29"/>
      <c r="Y12" s="29"/>
      <c r="Z12" s="29"/>
      <c r="AA12" s="29"/>
      <c r="AB12" s="29"/>
      <c r="AC12" s="29"/>
      <c r="AD12" s="29"/>
      <c r="AE12" s="29"/>
    </row>
    <row r="13" spans="1:46" s="2" customFormat="1" ht="10.9" customHeight="1">
      <c r="A13" s="29"/>
      <c r="B13" s="30"/>
      <c r="C13" s="29"/>
      <c r="D13" s="29"/>
      <c r="E13" s="29"/>
      <c r="F13" s="29"/>
      <c r="G13" s="29"/>
      <c r="H13" s="29"/>
      <c r="I13" s="29"/>
      <c r="J13" s="29"/>
      <c r="K13" s="29"/>
      <c r="L13" s="87"/>
      <c r="S13" s="29"/>
      <c r="T13" s="29"/>
      <c r="U13" s="29"/>
      <c r="V13" s="29"/>
      <c r="W13" s="29"/>
      <c r="X13" s="29"/>
      <c r="Y13" s="29"/>
      <c r="Z13" s="29"/>
      <c r="AA13" s="29"/>
      <c r="AB13" s="29"/>
      <c r="AC13" s="29"/>
      <c r="AD13" s="29"/>
      <c r="AE13" s="29"/>
    </row>
    <row r="14" spans="1:46" s="2" customFormat="1" ht="12" customHeight="1">
      <c r="A14" s="29"/>
      <c r="B14" s="30"/>
      <c r="C14" s="29"/>
      <c r="D14" s="26" t="s">
        <v>23</v>
      </c>
      <c r="E14" s="29"/>
      <c r="F14" s="29"/>
      <c r="G14" s="29"/>
      <c r="H14" s="29"/>
      <c r="I14" s="26" t="s">
        <v>24</v>
      </c>
      <c r="J14" s="24" t="s">
        <v>25</v>
      </c>
      <c r="K14" s="29"/>
      <c r="L14" s="87"/>
      <c r="S14" s="29"/>
      <c r="T14" s="29"/>
      <c r="U14" s="29"/>
      <c r="V14" s="29"/>
      <c r="W14" s="29"/>
      <c r="X14" s="29"/>
      <c r="Y14" s="29"/>
      <c r="Z14" s="29"/>
      <c r="AA14" s="29"/>
      <c r="AB14" s="29"/>
      <c r="AC14" s="29"/>
      <c r="AD14" s="29"/>
      <c r="AE14" s="29"/>
    </row>
    <row r="15" spans="1:46" s="2" customFormat="1" ht="18" customHeight="1">
      <c r="A15" s="29"/>
      <c r="B15" s="30"/>
      <c r="C15" s="29"/>
      <c r="D15" s="29"/>
      <c r="E15" s="24" t="s">
        <v>26</v>
      </c>
      <c r="F15" s="29"/>
      <c r="G15" s="29"/>
      <c r="H15" s="29"/>
      <c r="I15" s="26" t="s">
        <v>27</v>
      </c>
      <c r="J15" s="24" t="s">
        <v>3</v>
      </c>
      <c r="K15" s="29"/>
      <c r="L15" s="87"/>
      <c r="S15" s="29"/>
      <c r="T15" s="29"/>
      <c r="U15" s="29"/>
      <c r="V15" s="29"/>
      <c r="W15" s="29"/>
      <c r="X15" s="29"/>
      <c r="Y15" s="29"/>
      <c r="Z15" s="29"/>
      <c r="AA15" s="29"/>
      <c r="AB15" s="29"/>
      <c r="AC15" s="29"/>
      <c r="AD15" s="29"/>
      <c r="AE15" s="29"/>
    </row>
    <row r="16" spans="1:46" s="2" customFormat="1" ht="6.95" customHeight="1">
      <c r="A16" s="29"/>
      <c r="B16" s="30"/>
      <c r="C16" s="29"/>
      <c r="D16" s="29"/>
      <c r="E16" s="29"/>
      <c r="F16" s="29"/>
      <c r="G16" s="29"/>
      <c r="H16" s="29"/>
      <c r="I16" s="29"/>
      <c r="J16" s="29"/>
      <c r="K16" s="29"/>
      <c r="L16" s="87"/>
      <c r="S16" s="29"/>
      <c r="T16" s="29"/>
      <c r="U16" s="29"/>
      <c r="V16" s="29"/>
      <c r="W16" s="29"/>
      <c r="X16" s="29"/>
      <c r="Y16" s="29"/>
      <c r="Z16" s="29"/>
      <c r="AA16" s="29"/>
      <c r="AB16" s="29"/>
      <c r="AC16" s="29"/>
      <c r="AD16" s="29"/>
      <c r="AE16" s="29"/>
    </row>
    <row r="17" spans="1:31" s="2" customFormat="1" ht="12" customHeight="1">
      <c r="A17" s="29"/>
      <c r="B17" s="30"/>
      <c r="C17" s="29"/>
      <c r="D17" s="26" t="s">
        <v>28</v>
      </c>
      <c r="E17" s="29"/>
      <c r="F17" s="29"/>
      <c r="G17" s="29"/>
      <c r="H17" s="29"/>
      <c r="I17" s="26" t="s">
        <v>24</v>
      </c>
      <c r="J17" s="24" t="str">
        <f>'Rekapitulace stavby'!AN13</f>
        <v/>
      </c>
      <c r="K17" s="29"/>
      <c r="L17" s="87"/>
      <c r="S17" s="29"/>
      <c r="T17" s="29"/>
      <c r="U17" s="29"/>
      <c r="V17" s="29"/>
      <c r="W17" s="29"/>
      <c r="X17" s="29"/>
      <c r="Y17" s="29"/>
      <c r="Z17" s="29"/>
      <c r="AA17" s="29"/>
      <c r="AB17" s="29"/>
      <c r="AC17" s="29"/>
      <c r="AD17" s="29"/>
      <c r="AE17" s="29"/>
    </row>
    <row r="18" spans="1:31" s="2" customFormat="1" ht="18" customHeight="1">
      <c r="A18" s="29"/>
      <c r="B18" s="30"/>
      <c r="C18" s="29"/>
      <c r="D18" s="29"/>
      <c r="E18" s="205" t="str">
        <f>'Rekapitulace stavby'!E14</f>
        <v xml:space="preserve"> </v>
      </c>
      <c r="F18" s="205"/>
      <c r="G18" s="205"/>
      <c r="H18" s="205"/>
      <c r="I18" s="26" t="s">
        <v>27</v>
      </c>
      <c r="J18" s="24" t="str">
        <f>'Rekapitulace stavby'!AN14</f>
        <v/>
      </c>
      <c r="K18" s="29"/>
      <c r="L18" s="87"/>
      <c r="S18" s="29"/>
      <c r="T18" s="29"/>
      <c r="U18" s="29"/>
      <c r="V18" s="29"/>
      <c r="W18" s="29"/>
      <c r="X18" s="29"/>
      <c r="Y18" s="29"/>
      <c r="Z18" s="29"/>
      <c r="AA18" s="29"/>
      <c r="AB18" s="29"/>
      <c r="AC18" s="29"/>
      <c r="AD18" s="29"/>
      <c r="AE18" s="29"/>
    </row>
    <row r="19" spans="1:31" s="2" customFormat="1" ht="6.95" customHeight="1">
      <c r="A19" s="29"/>
      <c r="B19" s="30"/>
      <c r="C19" s="29"/>
      <c r="D19" s="29"/>
      <c r="E19" s="29"/>
      <c r="F19" s="29"/>
      <c r="G19" s="29"/>
      <c r="H19" s="29"/>
      <c r="I19" s="29"/>
      <c r="J19" s="29"/>
      <c r="K19" s="29"/>
      <c r="L19" s="87"/>
      <c r="S19" s="29"/>
      <c r="T19" s="29"/>
      <c r="U19" s="29"/>
      <c r="V19" s="29"/>
      <c r="W19" s="29"/>
      <c r="X19" s="29"/>
      <c r="Y19" s="29"/>
      <c r="Z19" s="29"/>
      <c r="AA19" s="29"/>
      <c r="AB19" s="29"/>
      <c r="AC19" s="29"/>
      <c r="AD19" s="29"/>
      <c r="AE19" s="29"/>
    </row>
    <row r="20" spans="1:31" s="2" customFormat="1" ht="12" customHeight="1">
      <c r="A20" s="29"/>
      <c r="B20" s="30"/>
      <c r="C20" s="29"/>
      <c r="D20" s="26" t="s">
        <v>30</v>
      </c>
      <c r="E20" s="29"/>
      <c r="F20" s="29"/>
      <c r="G20" s="29"/>
      <c r="H20" s="29"/>
      <c r="I20" s="26" t="s">
        <v>24</v>
      </c>
      <c r="J20" s="24" t="s">
        <v>31</v>
      </c>
      <c r="K20" s="29"/>
      <c r="L20" s="87"/>
      <c r="S20" s="29"/>
      <c r="T20" s="29"/>
      <c r="U20" s="29"/>
      <c r="V20" s="29"/>
      <c r="W20" s="29"/>
      <c r="X20" s="29"/>
      <c r="Y20" s="29"/>
      <c r="Z20" s="29"/>
      <c r="AA20" s="29"/>
      <c r="AB20" s="29"/>
      <c r="AC20" s="29"/>
      <c r="AD20" s="29"/>
      <c r="AE20" s="29"/>
    </row>
    <row r="21" spans="1:31" s="2" customFormat="1" ht="18" customHeight="1">
      <c r="A21" s="29"/>
      <c r="B21" s="30"/>
      <c r="C21" s="29"/>
      <c r="D21" s="29"/>
      <c r="E21" s="24" t="s">
        <v>32</v>
      </c>
      <c r="F21" s="29"/>
      <c r="G21" s="29"/>
      <c r="H21" s="29"/>
      <c r="I21" s="26" t="s">
        <v>27</v>
      </c>
      <c r="J21" s="24" t="s">
        <v>3</v>
      </c>
      <c r="K21" s="29"/>
      <c r="L21" s="87"/>
      <c r="S21" s="29"/>
      <c r="T21" s="29"/>
      <c r="U21" s="29"/>
      <c r="V21" s="29"/>
      <c r="W21" s="29"/>
      <c r="X21" s="29"/>
      <c r="Y21" s="29"/>
      <c r="Z21" s="29"/>
      <c r="AA21" s="29"/>
      <c r="AB21" s="29"/>
      <c r="AC21" s="29"/>
      <c r="AD21" s="29"/>
      <c r="AE21" s="29"/>
    </row>
    <row r="22" spans="1:31" s="2" customFormat="1" ht="6.95" customHeight="1">
      <c r="A22" s="29"/>
      <c r="B22" s="30"/>
      <c r="C22" s="29"/>
      <c r="D22" s="29"/>
      <c r="E22" s="29"/>
      <c r="F22" s="29"/>
      <c r="G22" s="29"/>
      <c r="H22" s="29"/>
      <c r="I22" s="29"/>
      <c r="J22" s="29"/>
      <c r="K22" s="29"/>
      <c r="L22" s="87"/>
      <c r="S22" s="29"/>
      <c r="T22" s="29"/>
      <c r="U22" s="29"/>
      <c r="V22" s="29"/>
      <c r="W22" s="29"/>
      <c r="X22" s="29"/>
      <c r="Y22" s="29"/>
      <c r="Z22" s="29"/>
      <c r="AA22" s="29"/>
      <c r="AB22" s="29"/>
      <c r="AC22" s="29"/>
      <c r="AD22" s="29"/>
      <c r="AE22" s="29"/>
    </row>
    <row r="23" spans="1:31" s="2" customFormat="1" ht="12" customHeight="1">
      <c r="A23" s="29"/>
      <c r="B23" s="30"/>
      <c r="C23" s="29"/>
      <c r="D23" s="26" t="s">
        <v>34</v>
      </c>
      <c r="E23" s="29"/>
      <c r="F23" s="29"/>
      <c r="G23" s="29"/>
      <c r="H23" s="29"/>
      <c r="I23" s="26" t="s">
        <v>24</v>
      </c>
      <c r="J23" s="24" t="s">
        <v>35</v>
      </c>
      <c r="K23" s="29"/>
      <c r="L23" s="87"/>
      <c r="S23" s="29"/>
      <c r="T23" s="29"/>
      <c r="U23" s="29"/>
      <c r="V23" s="29"/>
      <c r="W23" s="29"/>
      <c r="X23" s="29"/>
      <c r="Y23" s="29"/>
      <c r="Z23" s="29"/>
      <c r="AA23" s="29"/>
      <c r="AB23" s="29"/>
      <c r="AC23" s="29"/>
      <c r="AD23" s="29"/>
      <c r="AE23" s="29"/>
    </row>
    <row r="24" spans="1:31" s="2" customFormat="1" ht="18" customHeight="1">
      <c r="A24" s="29"/>
      <c r="B24" s="30"/>
      <c r="C24" s="29"/>
      <c r="D24" s="29"/>
      <c r="E24" s="24" t="s">
        <v>36</v>
      </c>
      <c r="F24" s="29"/>
      <c r="G24" s="29"/>
      <c r="H24" s="29"/>
      <c r="I24" s="26" t="s">
        <v>27</v>
      </c>
      <c r="J24" s="24" t="s">
        <v>3</v>
      </c>
      <c r="K24" s="29"/>
      <c r="L24" s="87"/>
      <c r="S24" s="29"/>
      <c r="T24" s="29"/>
      <c r="U24" s="29"/>
      <c r="V24" s="29"/>
      <c r="W24" s="29"/>
      <c r="X24" s="29"/>
      <c r="Y24" s="29"/>
      <c r="Z24" s="29"/>
      <c r="AA24" s="29"/>
      <c r="AB24" s="29"/>
      <c r="AC24" s="29"/>
      <c r="AD24" s="29"/>
      <c r="AE24" s="29"/>
    </row>
    <row r="25" spans="1:31" s="2" customFormat="1" ht="6.95" customHeight="1">
      <c r="A25" s="29"/>
      <c r="B25" s="30"/>
      <c r="C25" s="29"/>
      <c r="D25" s="29"/>
      <c r="E25" s="29"/>
      <c r="F25" s="29"/>
      <c r="G25" s="29"/>
      <c r="H25" s="29"/>
      <c r="I25" s="29"/>
      <c r="J25" s="29"/>
      <c r="K25" s="29"/>
      <c r="L25" s="87"/>
      <c r="S25" s="29"/>
      <c r="T25" s="29"/>
      <c r="U25" s="29"/>
      <c r="V25" s="29"/>
      <c r="W25" s="29"/>
      <c r="X25" s="29"/>
      <c r="Y25" s="29"/>
      <c r="Z25" s="29"/>
      <c r="AA25" s="29"/>
      <c r="AB25" s="29"/>
      <c r="AC25" s="29"/>
      <c r="AD25" s="29"/>
      <c r="AE25" s="29"/>
    </row>
    <row r="26" spans="1:31" s="2" customFormat="1" ht="12" customHeight="1">
      <c r="A26" s="29"/>
      <c r="B26" s="30"/>
      <c r="C26" s="29"/>
      <c r="D26" s="26" t="s">
        <v>37</v>
      </c>
      <c r="E26" s="29"/>
      <c r="F26" s="29"/>
      <c r="G26" s="29"/>
      <c r="H26" s="29"/>
      <c r="I26" s="29"/>
      <c r="J26" s="29"/>
      <c r="K26" s="29"/>
      <c r="L26" s="87"/>
      <c r="S26" s="29"/>
      <c r="T26" s="29"/>
      <c r="U26" s="29"/>
      <c r="V26" s="29"/>
      <c r="W26" s="29"/>
      <c r="X26" s="29"/>
      <c r="Y26" s="29"/>
      <c r="Z26" s="29"/>
      <c r="AA26" s="29"/>
      <c r="AB26" s="29"/>
      <c r="AC26" s="29"/>
      <c r="AD26" s="29"/>
      <c r="AE26" s="29"/>
    </row>
    <row r="27" spans="1:31" s="8" customFormat="1" ht="47.25" customHeight="1">
      <c r="A27" s="88"/>
      <c r="B27" s="89"/>
      <c r="C27" s="88"/>
      <c r="D27" s="88"/>
      <c r="E27" s="208" t="s">
        <v>38</v>
      </c>
      <c r="F27" s="208"/>
      <c r="G27" s="208"/>
      <c r="H27" s="208"/>
      <c r="I27" s="88"/>
      <c r="J27" s="88"/>
      <c r="K27" s="88"/>
      <c r="L27" s="90"/>
      <c r="S27" s="88"/>
      <c r="T27" s="88"/>
      <c r="U27" s="88"/>
      <c r="V27" s="88"/>
      <c r="W27" s="88"/>
      <c r="X27" s="88"/>
      <c r="Y27" s="88"/>
      <c r="Z27" s="88"/>
      <c r="AA27" s="88"/>
      <c r="AB27" s="88"/>
      <c r="AC27" s="88"/>
      <c r="AD27" s="88"/>
      <c r="AE27" s="88"/>
    </row>
    <row r="28" spans="1:31" s="2" customFormat="1" ht="6.95" customHeight="1">
      <c r="A28" s="29"/>
      <c r="B28" s="30"/>
      <c r="C28" s="29"/>
      <c r="D28" s="29"/>
      <c r="E28" s="29"/>
      <c r="F28" s="29"/>
      <c r="G28" s="29"/>
      <c r="H28" s="29"/>
      <c r="I28" s="29"/>
      <c r="J28" s="29"/>
      <c r="K28" s="29"/>
      <c r="L28" s="87"/>
      <c r="S28" s="29"/>
      <c r="T28" s="29"/>
      <c r="U28" s="29"/>
      <c r="V28" s="29"/>
      <c r="W28" s="29"/>
      <c r="X28" s="29"/>
      <c r="Y28" s="29"/>
      <c r="Z28" s="29"/>
      <c r="AA28" s="29"/>
      <c r="AB28" s="29"/>
      <c r="AC28" s="29"/>
      <c r="AD28" s="29"/>
      <c r="AE28" s="29"/>
    </row>
    <row r="29" spans="1:31" s="2" customFormat="1" ht="6.95" customHeight="1">
      <c r="A29" s="29"/>
      <c r="B29" s="30"/>
      <c r="C29" s="29"/>
      <c r="D29" s="58"/>
      <c r="E29" s="58"/>
      <c r="F29" s="58"/>
      <c r="G29" s="58"/>
      <c r="H29" s="58"/>
      <c r="I29" s="58"/>
      <c r="J29" s="58"/>
      <c r="K29" s="58"/>
      <c r="L29" s="87"/>
      <c r="S29" s="29"/>
      <c r="T29" s="29"/>
      <c r="U29" s="29"/>
      <c r="V29" s="29"/>
      <c r="W29" s="29"/>
      <c r="X29" s="29"/>
      <c r="Y29" s="29"/>
      <c r="Z29" s="29"/>
      <c r="AA29" s="29"/>
      <c r="AB29" s="29"/>
      <c r="AC29" s="29"/>
      <c r="AD29" s="29"/>
      <c r="AE29" s="29"/>
    </row>
    <row r="30" spans="1:31" s="2" customFormat="1" ht="25.35" customHeight="1">
      <c r="A30" s="29"/>
      <c r="B30" s="30"/>
      <c r="C30" s="29"/>
      <c r="D30" s="91" t="s">
        <v>39</v>
      </c>
      <c r="E30" s="29"/>
      <c r="F30" s="29"/>
      <c r="G30" s="29"/>
      <c r="H30" s="29"/>
      <c r="I30" s="29"/>
      <c r="J30" s="63">
        <f>ROUND(J80, 2)</f>
        <v>0</v>
      </c>
      <c r="K30" s="29"/>
      <c r="L30" s="87"/>
      <c r="S30" s="29"/>
      <c r="T30" s="29"/>
      <c r="U30" s="29"/>
      <c r="V30" s="29"/>
      <c r="W30" s="29"/>
      <c r="X30" s="29"/>
      <c r="Y30" s="29"/>
      <c r="Z30" s="29"/>
      <c r="AA30" s="29"/>
      <c r="AB30" s="29"/>
      <c r="AC30" s="29"/>
      <c r="AD30" s="29"/>
      <c r="AE30" s="29"/>
    </row>
    <row r="31" spans="1:31" s="2" customFormat="1" ht="6.95" customHeight="1">
      <c r="A31" s="29"/>
      <c r="B31" s="30"/>
      <c r="C31" s="29"/>
      <c r="D31" s="58"/>
      <c r="E31" s="58"/>
      <c r="F31" s="58"/>
      <c r="G31" s="58"/>
      <c r="H31" s="58"/>
      <c r="I31" s="58"/>
      <c r="J31" s="58"/>
      <c r="K31" s="58"/>
      <c r="L31" s="87"/>
      <c r="S31" s="29"/>
      <c r="T31" s="29"/>
      <c r="U31" s="29"/>
      <c r="V31" s="29"/>
      <c r="W31" s="29"/>
      <c r="X31" s="29"/>
      <c r="Y31" s="29"/>
      <c r="Z31" s="29"/>
      <c r="AA31" s="29"/>
      <c r="AB31" s="29"/>
      <c r="AC31" s="29"/>
      <c r="AD31" s="29"/>
      <c r="AE31" s="29"/>
    </row>
    <row r="32" spans="1:31" s="2" customFormat="1" ht="14.45" customHeight="1">
      <c r="A32" s="29"/>
      <c r="B32" s="30"/>
      <c r="C32" s="29"/>
      <c r="D32" s="29"/>
      <c r="E32" s="29"/>
      <c r="F32" s="33" t="s">
        <v>41</v>
      </c>
      <c r="G32" s="29"/>
      <c r="H32" s="29"/>
      <c r="I32" s="33" t="s">
        <v>40</v>
      </c>
      <c r="J32" s="33" t="s">
        <v>42</v>
      </c>
      <c r="K32" s="29"/>
      <c r="L32" s="87"/>
      <c r="S32" s="29"/>
      <c r="T32" s="29"/>
      <c r="U32" s="29"/>
      <c r="V32" s="29"/>
      <c r="W32" s="29"/>
      <c r="X32" s="29"/>
      <c r="Y32" s="29"/>
      <c r="Z32" s="29"/>
      <c r="AA32" s="29"/>
      <c r="AB32" s="29"/>
      <c r="AC32" s="29"/>
      <c r="AD32" s="29"/>
      <c r="AE32" s="29"/>
    </row>
    <row r="33" spans="1:31" s="2" customFormat="1" ht="14.45" customHeight="1">
      <c r="A33" s="29"/>
      <c r="B33" s="30"/>
      <c r="C33" s="29"/>
      <c r="D33" s="92" t="s">
        <v>43</v>
      </c>
      <c r="E33" s="26" t="s">
        <v>44</v>
      </c>
      <c r="F33" s="93">
        <f>ROUND((SUM(BE80:BE99)),  2)</f>
        <v>0</v>
      </c>
      <c r="G33" s="29"/>
      <c r="H33" s="29"/>
      <c r="I33" s="94">
        <v>0.21</v>
      </c>
      <c r="J33" s="93">
        <f>ROUND(((SUM(BE80:BE99))*I33),  2)</f>
        <v>0</v>
      </c>
      <c r="K33" s="29"/>
      <c r="L33" s="87"/>
      <c r="S33" s="29"/>
      <c r="T33" s="29"/>
      <c r="U33" s="29"/>
      <c r="V33" s="29"/>
      <c r="W33" s="29"/>
      <c r="X33" s="29"/>
      <c r="Y33" s="29"/>
      <c r="Z33" s="29"/>
      <c r="AA33" s="29"/>
      <c r="AB33" s="29"/>
      <c r="AC33" s="29"/>
      <c r="AD33" s="29"/>
      <c r="AE33" s="29"/>
    </row>
    <row r="34" spans="1:31" s="2" customFormat="1" ht="14.45" customHeight="1">
      <c r="A34" s="29"/>
      <c r="B34" s="30"/>
      <c r="C34" s="29"/>
      <c r="D34" s="29"/>
      <c r="E34" s="26" t="s">
        <v>45</v>
      </c>
      <c r="F34" s="93">
        <f>ROUND((SUM(BF80:BF99)),  2)</f>
        <v>0</v>
      </c>
      <c r="G34" s="29"/>
      <c r="H34" s="29"/>
      <c r="I34" s="94">
        <v>0.15</v>
      </c>
      <c r="J34" s="93">
        <f>ROUND(((SUM(BF80:BF99))*I34),  2)</f>
        <v>0</v>
      </c>
      <c r="K34" s="29"/>
      <c r="L34" s="87"/>
      <c r="S34" s="29"/>
      <c r="T34" s="29"/>
      <c r="U34" s="29"/>
      <c r="V34" s="29"/>
      <c r="W34" s="29"/>
      <c r="X34" s="29"/>
      <c r="Y34" s="29"/>
      <c r="Z34" s="29"/>
      <c r="AA34" s="29"/>
      <c r="AB34" s="29"/>
      <c r="AC34" s="29"/>
      <c r="AD34" s="29"/>
      <c r="AE34" s="29"/>
    </row>
    <row r="35" spans="1:31" s="2" customFormat="1" ht="14.45" hidden="1" customHeight="1">
      <c r="A35" s="29"/>
      <c r="B35" s="30"/>
      <c r="C35" s="29"/>
      <c r="D35" s="29"/>
      <c r="E35" s="26" t="s">
        <v>46</v>
      </c>
      <c r="F35" s="93">
        <f>ROUND((SUM(BG80:BG99)),  2)</f>
        <v>0</v>
      </c>
      <c r="G35" s="29"/>
      <c r="H35" s="29"/>
      <c r="I35" s="94">
        <v>0.21</v>
      </c>
      <c r="J35" s="93">
        <f>0</f>
        <v>0</v>
      </c>
      <c r="K35" s="29"/>
      <c r="L35" s="87"/>
      <c r="S35" s="29"/>
      <c r="T35" s="29"/>
      <c r="U35" s="29"/>
      <c r="V35" s="29"/>
      <c r="W35" s="29"/>
      <c r="X35" s="29"/>
      <c r="Y35" s="29"/>
      <c r="Z35" s="29"/>
      <c r="AA35" s="29"/>
      <c r="AB35" s="29"/>
      <c r="AC35" s="29"/>
      <c r="AD35" s="29"/>
      <c r="AE35" s="29"/>
    </row>
    <row r="36" spans="1:31" s="2" customFormat="1" ht="14.45" hidden="1" customHeight="1">
      <c r="A36" s="29"/>
      <c r="B36" s="30"/>
      <c r="C36" s="29"/>
      <c r="D36" s="29"/>
      <c r="E36" s="26" t="s">
        <v>47</v>
      </c>
      <c r="F36" s="93">
        <f>ROUND((SUM(BH80:BH99)),  2)</f>
        <v>0</v>
      </c>
      <c r="G36" s="29"/>
      <c r="H36" s="29"/>
      <c r="I36" s="94">
        <v>0.15</v>
      </c>
      <c r="J36" s="93">
        <f>0</f>
        <v>0</v>
      </c>
      <c r="K36" s="29"/>
      <c r="L36" s="87"/>
      <c r="S36" s="29"/>
      <c r="T36" s="29"/>
      <c r="U36" s="29"/>
      <c r="V36" s="29"/>
      <c r="W36" s="29"/>
      <c r="X36" s="29"/>
      <c r="Y36" s="29"/>
      <c r="Z36" s="29"/>
      <c r="AA36" s="29"/>
      <c r="AB36" s="29"/>
      <c r="AC36" s="29"/>
      <c r="AD36" s="29"/>
      <c r="AE36" s="29"/>
    </row>
    <row r="37" spans="1:31" s="2" customFormat="1" ht="14.45" hidden="1" customHeight="1">
      <c r="A37" s="29"/>
      <c r="B37" s="30"/>
      <c r="C37" s="29"/>
      <c r="D37" s="29"/>
      <c r="E37" s="26" t="s">
        <v>48</v>
      </c>
      <c r="F37" s="93">
        <f>ROUND((SUM(BI80:BI99)),  2)</f>
        <v>0</v>
      </c>
      <c r="G37" s="29"/>
      <c r="H37" s="29"/>
      <c r="I37" s="94">
        <v>0</v>
      </c>
      <c r="J37" s="93">
        <f>0</f>
        <v>0</v>
      </c>
      <c r="K37" s="29"/>
      <c r="L37" s="87"/>
      <c r="S37" s="29"/>
      <c r="T37" s="29"/>
      <c r="U37" s="29"/>
      <c r="V37" s="29"/>
      <c r="W37" s="29"/>
      <c r="X37" s="29"/>
      <c r="Y37" s="29"/>
      <c r="Z37" s="29"/>
      <c r="AA37" s="29"/>
      <c r="AB37" s="29"/>
      <c r="AC37" s="29"/>
      <c r="AD37" s="29"/>
      <c r="AE37" s="29"/>
    </row>
    <row r="38" spans="1:31" s="2" customFormat="1" ht="6.95" customHeight="1">
      <c r="A38" s="29"/>
      <c r="B38" s="30"/>
      <c r="C38" s="29"/>
      <c r="D38" s="29"/>
      <c r="E38" s="29"/>
      <c r="F38" s="29"/>
      <c r="G38" s="29"/>
      <c r="H38" s="29"/>
      <c r="I38" s="29"/>
      <c r="J38" s="29"/>
      <c r="K38" s="29"/>
      <c r="L38" s="87"/>
      <c r="S38" s="29"/>
      <c r="T38" s="29"/>
      <c r="U38" s="29"/>
      <c r="V38" s="29"/>
      <c r="W38" s="29"/>
      <c r="X38" s="29"/>
      <c r="Y38" s="29"/>
      <c r="Z38" s="29"/>
      <c r="AA38" s="29"/>
      <c r="AB38" s="29"/>
      <c r="AC38" s="29"/>
      <c r="AD38" s="29"/>
      <c r="AE38" s="29"/>
    </row>
    <row r="39" spans="1:31" s="2" customFormat="1" ht="25.35" customHeight="1">
      <c r="A39" s="29"/>
      <c r="B39" s="30"/>
      <c r="C39" s="95"/>
      <c r="D39" s="96" t="s">
        <v>49</v>
      </c>
      <c r="E39" s="52"/>
      <c r="F39" s="52"/>
      <c r="G39" s="97" t="s">
        <v>50</v>
      </c>
      <c r="H39" s="98" t="s">
        <v>51</v>
      </c>
      <c r="I39" s="52"/>
      <c r="J39" s="99">
        <f>SUM(J30:J37)</f>
        <v>0</v>
      </c>
      <c r="K39" s="100"/>
      <c r="L39" s="87"/>
      <c r="S39" s="29"/>
      <c r="T39" s="29"/>
      <c r="U39" s="29"/>
      <c r="V39" s="29"/>
      <c r="W39" s="29"/>
      <c r="X39" s="29"/>
      <c r="Y39" s="29"/>
      <c r="Z39" s="29"/>
      <c r="AA39" s="29"/>
      <c r="AB39" s="29"/>
      <c r="AC39" s="29"/>
      <c r="AD39" s="29"/>
      <c r="AE39" s="29"/>
    </row>
    <row r="40" spans="1:31" s="2" customFormat="1" ht="14.45" customHeight="1">
      <c r="A40" s="29"/>
      <c r="B40" s="39"/>
      <c r="C40" s="40"/>
      <c r="D40" s="40"/>
      <c r="E40" s="40"/>
      <c r="F40" s="40"/>
      <c r="G40" s="40"/>
      <c r="H40" s="40"/>
      <c r="I40" s="40"/>
      <c r="J40" s="40"/>
      <c r="K40" s="40"/>
      <c r="L40" s="87"/>
      <c r="S40" s="29"/>
      <c r="T40" s="29"/>
      <c r="U40" s="29"/>
      <c r="V40" s="29"/>
      <c r="W40" s="29"/>
      <c r="X40" s="29"/>
      <c r="Y40" s="29"/>
      <c r="Z40" s="29"/>
      <c r="AA40" s="29"/>
      <c r="AB40" s="29"/>
      <c r="AC40" s="29"/>
      <c r="AD40" s="29"/>
      <c r="AE40" s="29"/>
    </row>
    <row r="44" spans="1:31" s="2" customFormat="1" ht="6.95" customHeight="1">
      <c r="A44" s="29"/>
      <c r="B44" s="41"/>
      <c r="C44" s="42"/>
      <c r="D44" s="42"/>
      <c r="E44" s="42"/>
      <c r="F44" s="42"/>
      <c r="G44" s="42"/>
      <c r="H44" s="42"/>
      <c r="I44" s="42"/>
      <c r="J44" s="42"/>
      <c r="K44" s="42"/>
      <c r="L44" s="87"/>
      <c r="S44" s="29"/>
      <c r="T44" s="29"/>
      <c r="U44" s="29"/>
      <c r="V44" s="29"/>
      <c r="W44" s="29"/>
      <c r="X44" s="29"/>
      <c r="Y44" s="29"/>
      <c r="Z44" s="29"/>
      <c r="AA44" s="29"/>
      <c r="AB44" s="29"/>
      <c r="AC44" s="29"/>
      <c r="AD44" s="29"/>
      <c r="AE44" s="29"/>
    </row>
    <row r="45" spans="1:31" s="2" customFormat="1" ht="24.95" customHeight="1">
      <c r="A45" s="29"/>
      <c r="B45" s="30"/>
      <c r="C45" s="21" t="s">
        <v>101</v>
      </c>
      <c r="D45" s="29"/>
      <c r="E45" s="29"/>
      <c r="F45" s="29"/>
      <c r="G45" s="29"/>
      <c r="H45" s="29"/>
      <c r="I45" s="29"/>
      <c r="J45" s="29"/>
      <c r="K45" s="29"/>
      <c r="L45" s="87"/>
      <c r="S45" s="29"/>
      <c r="T45" s="29"/>
      <c r="U45" s="29"/>
      <c r="V45" s="29"/>
      <c r="W45" s="29"/>
      <c r="X45" s="29"/>
      <c r="Y45" s="29"/>
      <c r="Z45" s="29"/>
      <c r="AA45" s="29"/>
      <c r="AB45" s="29"/>
      <c r="AC45" s="29"/>
      <c r="AD45" s="29"/>
      <c r="AE45" s="29"/>
    </row>
    <row r="46" spans="1:31" s="2" customFormat="1" ht="6.95" customHeight="1">
      <c r="A46" s="29"/>
      <c r="B46" s="30"/>
      <c r="C46" s="29"/>
      <c r="D46" s="29"/>
      <c r="E46" s="29"/>
      <c r="F46" s="29"/>
      <c r="G46" s="29"/>
      <c r="H46" s="29"/>
      <c r="I46" s="29"/>
      <c r="J46" s="29"/>
      <c r="K46" s="29"/>
      <c r="L46" s="87"/>
      <c r="S46" s="29"/>
      <c r="T46" s="29"/>
      <c r="U46" s="29"/>
      <c r="V46" s="29"/>
      <c r="W46" s="29"/>
      <c r="X46" s="29"/>
      <c r="Y46" s="29"/>
      <c r="Z46" s="29"/>
      <c r="AA46" s="29"/>
      <c r="AB46" s="29"/>
      <c r="AC46" s="29"/>
      <c r="AD46" s="29"/>
      <c r="AE46" s="29"/>
    </row>
    <row r="47" spans="1:31" s="2" customFormat="1" ht="12" customHeight="1">
      <c r="A47" s="29"/>
      <c r="B47" s="30"/>
      <c r="C47" s="26" t="s">
        <v>15</v>
      </c>
      <c r="D47" s="29"/>
      <c r="E47" s="29"/>
      <c r="F47" s="29"/>
      <c r="G47" s="29"/>
      <c r="H47" s="29"/>
      <c r="I47" s="29"/>
      <c r="J47" s="29"/>
      <c r="K47" s="29"/>
      <c r="L47" s="87"/>
      <c r="S47" s="29"/>
      <c r="T47" s="29"/>
      <c r="U47" s="29"/>
      <c r="V47" s="29"/>
      <c r="W47" s="29"/>
      <c r="X47" s="29"/>
      <c r="Y47" s="29"/>
      <c r="Z47" s="29"/>
      <c r="AA47" s="29"/>
      <c r="AB47" s="29"/>
      <c r="AC47" s="29"/>
      <c r="AD47" s="29"/>
      <c r="AE47" s="29"/>
    </row>
    <row r="48" spans="1:31" s="2" customFormat="1" ht="16.5" customHeight="1">
      <c r="A48" s="29"/>
      <c r="B48" s="30"/>
      <c r="C48" s="29"/>
      <c r="D48" s="29"/>
      <c r="E48" s="220" t="str">
        <f>E7</f>
        <v>Rekonstrukce multifunkčního sálu v budově NZM - 2. etapa</v>
      </c>
      <c r="F48" s="221"/>
      <c r="G48" s="221"/>
      <c r="H48" s="221"/>
      <c r="I48" s="29"/>
      <c r="J48" s="29"/>
      <c r="K48" s="29"/>
      <c r="L48" s="87"/>
      <c r="S48" s="29"/>
      <c r="T48" s="29"/>
      <c r="U48" s="29"/>
      <c r="V48" s="29"/>
      <c r="W48" s="29"/>
      <c r="X48" s="29"/>
      <c r="Y48" s="29"/>
      <c r="Z48" s="29"/>
      <c r="AA48" s="29"/>
      <c r="AB48" s="29"/>
      <c r="AC48" s="29"/>
      <c r="AD48" s="29"/>
      <c r="AE48" s="29"/>
    </row>
    <row r="49" spans="1:47" s="2" customFormat="1" ht="12" customHeight="1">
      <c r="A49" s="29"/>
      <c r="B49" s="30"/>
      <c r="C49" s="26" t="s">
        <v>99</v>
      </c>
      <c r="D49" s="29"/>
      <c r="E49" s="29"/>
      <c r="F49" s="29"/>
      <c r="G49" s="29"/>
      <c r="H49" s="29"/>
      <c r="I49" s="29"/>
      <c r="J49" s="29"/>
      <c r="K49" s="29"/>
      <c r="L49" s="87"/>
      <c r="S49" s="29"/>
      <c r="T49" s="29"/>
      <c r="U49" s="29"/>
      <c r="V49" s="29"/>
      <c r="W49" s="29"/>
      <c r="X49" s="29"/>
      <c r="Y49" s="29"/>
      <c r="Z49" s="29"/>
      <c r="AA49" s="29"/>
      <c r="AB49" s="29"/>
      <c r="AC49" s="29"/>
      <c r="AD49" s="29"/>
      <c r="AE49" s="29"/>
    </row>
    <row r="50" spans="1:47" s="2" customFormat="1" ht="16.5" customHeight="1">
      <c r="A50" s="29"/>
      <c r="B50" s="30"/>
      <c r="C50" s="29"/>
      <c r="D50" s="29"/>
      <c r="E50" s="187" t="str">
        <f>E9</f>
        <v>v - VON</v>
      </c>
      <c r="F50" s="222"/>
      <c r="G50" s="222"/>
      <c r="H50" s="222"/>
      <c r="I50" s="29"/>
      <c r="J50" s="29"/>
      <c r="K50" s="29"/>
      <c r="L50" s="87"/>
      <c r="S50" s="29"/>
      <c r="T50" s="29"/>
      <c r="U50" s="29"/>
      <c r="V50" s="29"/>
      <c r="W50" s="29"/>
      <c r="X50" s="29"/>
      <c r="Y50" s="29"/>
      <c r="Z50" s="29"/>
      <c r="AA50" s="29"/>
      <c r="AB50" s="29"/>
      <c r="AC50" s="29"/>
      <c r="AD50" s="29"/>
      <c r="AE50" s="29"/>
    </row>
    <row r="51" spans="1:47" s="2" customFormat="1" ht="6.95" customHeight="1">
      <c r="A51" s="29"/>
      <c r="B51" s="30"/>
      <c r="C51" s="29"/>
      <c r="D51" s="29"/>
      <c r="E51" s="29"/>
      <c r="F51" s="29"/>
      <c r="G51" s="29"/>
      <c r="H51" s="29"/>
      <c r="I51" s="29"/>
      <c r="J51" s="29"/>
      <c r="K51" s="29"/>
      <c r="L51" s="87"/>
      <c r="S51" s="29"/>
      <c r="T51" s="29"/>
      <c r="U51" s="29"/>
      <c r="V51" s="29"/>
      <c r="W51" s="29"/>
      <c r="X51" s="29"/>
      <c r="Y51" s="29"/>
      <c r="Z51" s="29"/>
      <c r="AA51" s="29"/>
      <c r="AB51" s="29"/>
      <c r="AC51" s="29"/>
      <c r="AD51" s="29"/>
      <c r="AE51" s="29"/>
    </row>
    <row r="52" spans="1:47" s="2" customFormat="1" ht="12" customHeight="1">
      <c r="A52" s="29"/>
      <c r="B52" s="30"/>
      <c r="C52" s="26" t="s">
        <v>19</v>
      </c>
      <c r="D52" s="29"/>
      <c r="E52" s="29"/>
      <c r="F52" s="24" t="str">
        <f>F12</f>
        <v>Kostelní 1300/44, Praha 7</v>
      </c>
      <c r="G52" s="29"/>
      <c r="H52" s="29"/>
      <c r="I52" s="26" t="s">
        <v>21</v>
      </c>
      <c r="J52" s="47" t="str">
        <f>IF(J12="","",J12)</f>
        <v>19. 6. 2024</v>
      </c>
      <c r="K52" s="29"/>
      <c r="L52" s="87"/>
      <c r="S52" s="29"/>
      <c r="T52" s="29"/>
      <c r="U52" s="29"/>
      <c r="V52" s="29"/>
      <c r="W52" s="29"/>
      <c r="X52" s="29"/>
      <c r="Y52" s="29"/>
      <c r="Z52" s="29"/>
      <c r="AA52" s="29"/>
      <c r="AB52" s="29"/>
      <c r="AC52" s="29"/>
      <c r="AD52" s="29"/>
      <c r="AE52" s="29"/>
    </row>
    <row r="53" spans="1:47" s="2" customFormat="1" ht="6.95" customHeight="1">
      <c r="A53" s="29"/>
      <c r="B53" s="30"/>
      <c r="C53" s="29"/>
      <c r="D53" s="29"/>
      <c r="E53" s="29"/>
      <c r="F53" s="29"/>
      <c r="G53" s="29"/>
      <c r="H53" s="29"/>
      <c r="I53" s="29"/>
      <c r="J53" s="29"/>
      <c r="K53" s="29"/>
      <c r="L53" s="87"/>
      <c r="S53" s="29"/>
      <c r="T53" s="29"/>
      <c r="U53" s="29"/>
      <c r="V53" s="29"/>
      <c r="W53" s="29"/>
      <c r="X53" s="29"/>
      <c r="Y53" s="29"/>
      <c r="Z53" s="29"/>
      <c r="AA53" s="29"/>
      <c r="AB53" s="29"/>
      <c r="AC53" s="29"/>
      <c r="AD53" s="29"/>
      <c r="AE53" s="29"/>
    </row>
    <row r="54" spans="1:47" s="2" customFormat="1" ht="40.15" customHeight="1">
      <c r="A54" s="29"/>
      <c r="B54" s="30"/>
      <c r="C54" s="26" t="s">
        <v>23</v>
      </c>
      <c r="D54" s="29"/>
      <c r="E54" s="29"/>
      <c r="F54" s="24" t="str">
        <f>E15</f>
        <v>NÁRODNÍ ZEMĚDĚLSKÉ MUZEUM PRAHA, KOSTELNÍ 44, P7</v>
      </c>
      <c r="G54" s="29"/>
      <c r="H54" s="29"/>
      <c r="I54" s="26" t="s">
        <v>30</v>
      </c>
      <c r="J54" s="27" t="str">
        <f>E21</f>
        <v>ARCH TECH, K Noskovně 148, Praha 6</v>
      </c>
      <c r="K54" s="29"/>
      <c r="L54" s="87"/>
      <c r="S54" s="29"/>
      <c r="T54" s="29"/>
      <c r="U54" s="29"/>
      <c r="V54" s="29"/>
      <c r="W54" s="29"/>
      <c r="X54" s="29"/>
      <c r="Y54" s="29"/>
      <c r="Z54" s="29"/>
      <c r="AA54" s="29"/>
      <c r="AB54" s="29"/>
      <c r="AC54" s="29"/>
      <c r="AD54" s="29"/>
      <c r="AE54" s="29"/>
    </row>
    <row r="55" spans="1:47" s="2" customFormat="1" ht="40.15" customHeight="1">
      <c r="A55" s="29"/>
      <c r="B55" s="30"/>
      <c r="C55" s="26" t="s">
        <v>28</v>
      </c>
      <c r="D55" s="29"/>
      <c r="E55" s="29"/>
      <c r="F55" s="24" t="str">
        <f>IF(E18="","",E18)</f>
        <v xml:space="preserve"> </v>
      </c>
      <c r="G55" s="29"/>
      <c r="H55" s="29"/>
      <c r="I55" s="26" t="s">
        <v>34</v>
      </c>
      <c r="J55" s="27" t="str">
        <f>E24</f>
        <v>Jiří Večerník, Wolkerova 1747/27, Jihlava</v>
      </c>
      <c r="K55" s="29"/>
      <c r="L55" s="87"/>
      <c r="S55" s="29"/>
      <c r="T55" s="29"/>
      <c r="U55" s="29"/>
      <c r="V55" s="29"/>
      <c r="W55" s="29"/>
      <c r="X55" s="29"/>
      <c r="Y55" s="29"/>
      <c r="Z55" s="29"/>
      <c r="AA55" s="29"/>
      <c r="AB55" s="29"/>
      <c r="AC55" s="29"/>
      <c r="AD55" s="29"/>
      <c r="AE55" s="29"/>
    </row>
    <row r="56" spans="1:47" s="2" customFormat="1" ht="10.35" customHeight="1">
      <c r="A56" s="29"/>
      <c r="B56" s="30"/>
      <c r="C56" s="29"/>
      <c r="D56" s="29"/>
      <c r="E56" s="29"/>
      <c r="F56" s="29"/>
      <c r="G56" s="29"/>
      <c r="H56" s="29"/>
      <c r="I56" s="29"/>
      <c r="J56" s="29"/>
      <c r="K56" s="29"/>
      <c r="L56" s="87"/>
      <c r="S56" s="29"/>
      <c r="T56" s="29"/>
      <c r="U56" s="29"/>
      <c r="V56" s="29"/>
      <c r="W56" s="29"/>
      <c r="X56" s="29"/>
      <c r="Y56" s="29"/>
      <c r="Z56" s="29"/>
      <c r="AA56" s="29"/>
      <c r="AB56" s="29"/>
      <c r="AC56" s="29"/>
      <c r="AD56" s="29"/>
      <c r="AE56" s="29"/>
    </row>
    <row r="57" spans="1:47" s="2" customFormat="1" ht="29.25" customHeight="1">
      <c r="A57" s="29"/>
      <c r="B57" s="30"/>
      <c r="C57" s="101" t="s">
        <v>102</v>
      </c>
      <c r="D57" s="95"/>
      <c r="E57" s="95"/>
      <c r="F57" s="95"/>
      <c r="G57" s="95"/>
      <c r="H57" s="95"/>
      <c r="I57" s="95"/>
      <c r="J57" s="102" t="s">
        <v>103</v>
      </c>
      <c r="K57" s="95"/>
      <c r="L57" s="87"/>
      <c r="S57" s="29"/>
      <c r="T57" s="29"/>
      <c r="U57" s="29"/>
      <c r="V57" s="29"/>
      <c r="W57" s="29"/>
      <c r="X57" s="29"/>
      <c r="Y57" s="29"/>
      <c r="Z57" s="29"/>
      <c r="AA57" s="29"/>
      <c r="AB57" s="29"/>
      <c r="AC57" s="29"/>
      <c r="AD57" s="29"/>
      <c r="AE57" s="29"/>
    </row>
    <row r="58" spans="1:47" s="2" customFormat="1" ht="10.35" customHeight="1">
      <c r="A58" s="29"/>
      <c r="B58" s="30"/>
      <c r="C58" s="29"/>
      <c r="D58" s="29"/>
      <c r="E58" s="29"/>
      <c r="F58" s="29"/>
      <c r="G58" s="29"/>
      <c r="H58" s="29"/>
      <c r="I58" s="29"/>
      <c r="J58" s="29"/>
      <c r="K58" s="29"/>
      <c r="L58" s="87"/>
      <c r="S58" s="29"/>
      <c r="T58" s="29"/>
      <c r="U58" s="29"/>
      <c r="V58" s="29"/>
      <c r="W58" s="29"/>
      <c r="X58" s="29"/>
      <c r="Y58" s="29"/>
      <c r="Z58" s="29"/>
      <c r="AA58" s="29"/>
      <c r="AB58" s="29"/>
      <c r="AC58" s="29"/>
      <c r="AD58" s="29"/>
      <c r="AE58" s="29"/>
    </row>
    <row r="59" spans="1:47" s="2" customFormat="1" ht="22.9" customHeight="1">
      <c r="A59" s="29"/>
      <c r="B59" s="30"/>
      <c r="C59" s="103" t="s">
        <v>71</v>
      </c>
      <c r="D59" s="29"/>
      <c r="E59" s="29"/>
      <c r="F59" s="29"/>
      <c r="G59" s="29"/>
      <c r="H59" s="29"/>
      <c r="I59" s="29"/>
      <c r="J59" s="63">
        <f>J80</f>
        <v>0</v>
      </c>
      <c r="K59" s="29"/>
      <c r="L59" s="87"/>
      <c r="S59" s="29"/>
      <c r="T59" s="29"/>
      <c r="U59" s="29"/>
      <c r="V59" s="29"/>
      <c r="W59" s="29"/>
      <c r="X59" s="29"/>
      <c r="Y59" s="29"/>
      <c r="Z59" s="29"/>
      <c r="AA59" s="29"/>
      <c r="AB59" s="29"/>
      <c r="AC59" s="29"/>
      <c r="AD59" s="29"/>
      <c r="AE59" s="29"/>
      <c r="AU59" s="17" t="s">
        <v>104</v>
      </c>
    </row>
    <row r="60" spans="1:47" s="9" customFormat="1" ht="24.95" customHeight="1">
      <c r="B60" s="104"/>
      <c r="D60" s="105" t="s">
        <v>115</v>
      </c>
      <c r="E60" s="106"/>
      <c r="F60" s="106"/>
      <c r="G60" s="106"/>
      <c r="H60" s="106"/>
      <c r="I60" s="106"/>
      <c r="J60" s="107">
        <f>J81</f>
        <v>0</v>
      </c>
      <c r="L60" s="104"/>
    </row>
    <row r="61" spans="1:47" s="2" customFormat="1" ht="21.75" customHeight="1">
      <c r="A61" s="29"/>
      <c r="B61" s="30"/>
      <c r="C61" s="29"/>
      <c r="D61" s="29"/>
      <c r="E61" s="29"/>
      <c r="F61" s="29"/>
      <c r="G61" s="29"/>
      <c r="H61" s="29"/>
      <c r="I61" s="29"/>
      <c r="J61" s="29"/>
      <c r="K61" s="29"/>
      <c r="L61" s="87"/>
      <c r="S61" s="29"/>
      <c r="T61" s="29"/>
      <c r="U61" s="29"/>
      <c r="V61" s="29"/>
      <c r="W61" s="29"/>
      <c r="X61" s="29"/>
      <c r="Y61" s="29"/>
      <c r="Z61" s="29"/>
      <c r="AA61" s="29"/>
      <c r="AB61" s="29"/>
      <c r="AC61" s="29"/>
      <c r="AD61" s="29"/>
      <c r="AE61" s="29"/>
    </row>
    <row r="62" spans="1:47" s="2" customFormat="1" ht="6.95" customHeight="1">
      <c r="A62" s="29"/>
      <c r="B62" s="39"/>
      <c r="C62" s="40"/>
      <c r="D62" s="40"/>
      <c r="E62" s="40"/>
      <c r="F62" s="40"/>
      <c r="G62" s="40"/>
      <c r="H62" s="40"/>
      <c r="I62" s="40"/>
      <c r="J62" s="40"/>
      <c r="K62" s="40"/>
      <c r="L62" s="87"/>
      <c r="S62" s="29"/>
      <c r="T62" s="29"/>
      <c r="U62" s="29"/>
      <c r="V62" s="29"/>
      <c r="W62" s="29"/>
      <c r="X62" s="29"/>
      <c r="Y62" s="29"/>
      <c r="Z62" s="29"/>
      <c r="AA62" s="29"/>
      <c r="AB62" s="29"/>
      <c r="AC62" s="29"/>
      <c r="AD62" s="29"/>
      <c r="AE62" s="29"/>
    </row>
    <row r="66" spans="1:63" s="2" customFormat="1" ht="6.95" customHeight="1">
      <c r="A66" s="29"/>
      <c r="B66" s="41"/>
      <c r="C66" s="42"/>
      <c r="D66" s="42"/>
      <c r="E66" s="42"/>
      <c r="F66" s="42"/>
      <c r="G66" s="42"/>
      <c r="H66" s="42"/>
      <c r="I66" s="42"/>
      <c r="J66" s="42"/>
      <c r="K66" s="42"/>
      <c r="L66" s="87"/>
      <c r="S66" s="29"/>
      <c r="T66" s="29"/>
      <c r="U66" s="29"/>
      <c r="V66" s="29"/>
      <c r="W66" s="29"/>
      <c r="X66" s="29"/>
      <c r="Y66" s="29"/>
      <c r="Z66" s="29"/>
      <c r="AA66" s="29"/>
      <c r="AB66" s="29"/>
      <c r="AC66" s="29"/>
      <c r="AD66" s="29"/>
      <c r="AE66" s="29"/>
    </row>
    <row r="67" spans="1:63" s="2" customFormat="1" ht="24.95" customHeight="1">
      <c r="A67" s="29"/>
      <c r="B67" s="30"/>
      <c r="C67" s="21" t="s">
        <v>117</v>
      </c>
      <c r="D67" s="29"/>
      <c r="E67" s="29"/>
      <c r="F67" s="29"/>
      <c r="G67" s="29"/>
      <c r="H67" s="29"/>
      <c r="I67" s="29"/>
      <c r="J67" s="29"/>
      <c r="K67" s="29"/>
      <c r="L67" s="87"/>
      <c r="S67" s="29"/>
      <c r="T67" s="29"/>
      <c r="U67" s="29"/>
      <c r="V67" s="29"/>
      <c r="W67" s="29"/>
      <c r="X67" s="29"/>
      <c r="Y67" s="29"/>
      <c r="Z67" s="29"/>
      <c r="AA67" s="29"/>
      <c r="AB67" s="29"/>
      <c r="AC67" s="29"/>
      <c r="AD67" s="29"/>
      <c r="AE67" s="29"/>
    </row>
    <row r="68" spans="1:63" s="2" customFormat="1" ht="6.95" customHeight="1">
      <c r="A68" s="29"/>
      <c r="B68" s="30"/>
      <c r="C68" s="29"/>
      <c r="D68" s="29"/>
      <c r="E68" s="29"/>
      <c r="F68" s="29"/>
      <c r="G68" s="29"/>
      <c r="H68" s="29"/>
      <c r="I68" s="29"/>
      <c r="J68" s="29"/>
      <c r="K68" s="29"/>
      <c r="L68" s="87"/>
      <c r="S68" s="29"/>
      <c r="T68" s="29"/>
      <c r="U68" s="29"/>
      <c r="V68" s="29"/>
      <c r="W68" s="29"/>
      <c r="X68" s="29"/>
      <c r="Y68" s="29"/>
      <c r="Z68" s="29"/>
      <c r="AA68" s="29"/>
      <c r="AB68" s="29"/>
      <c r="AC68" s="29"/>
      <c r="AD68" s="29"/>
      <c r="AE68" s="29"/>
    </row>
    <row r="69" spans="1:63" s="2" customFormat="1" ht="12" customHeight="1">
      <c r="A69" s="29"/>
      <c r="B69" s="30"/>
      <c r="C69" s="26" t="s">
        <v>15</v>
      </c>
      <c r="D69" s="29"/>
      <c r="E69" s="29"/>
      <c r="F69" s="29"/>
      <c r="G69" s="29"/>
      <c r="H69" s="29"/>
      <c r="I69" s="29"/>
      <c r="J69" s="29"/>
      <c r="K69" s="29"/>
      <c r="L69" s="87"/>
      <c r="S69" s="29"/>
      <c r="T69" s="29"/>
      <c r="U69" s="29"/>
      <c r="V69" s="29"/>
      <c r="W69" s="29"/>
      <c r="X69" s="29"/>
      <c r="Y69" s="29"/>
      <c r="Z69" s="29"/>
      <c r="AA69" s="29"/>
      <c r="AB69" s="29"/>
      <c r="AC69" s="29"/>
      <c r="AD69" s="29"/>
      <c r="AE69" s="29"/>
    </row>
    <row r="70" spans="1:63" s="2" customFormat="1" ht="16.5" customHeight="1">
      <c r="A70" s="29"/>
      <c r="B70" s="30"/>
      <c r="C70" s="29"/>
      <c r="D70" s="29"/>
      <c r="E70" s="220" t="str">
        <f>E7</f>
        <v>Rekonstrukce multifunkčního sálu v budově NZM - 2. etapa</v>
      </c>
      <c r="F70" s="221"/>
      <c r="G70" s="221"/>
      <c r="H70" s="221"/>
      <c r="I70" s="29"/>
      <c r="J70" s="29"/>
      <c r="K70" s="29"/>
      <c r="L70" s="87"/>
      <c r="S70" s="29"/>
      <c r="T70" s="29"/>
      <c r="U70" s="29"/>
      <c r="V70" s="29"/>
      <c r="W70" s="29"/>
      <c r="X70" s="29"/>
      <c r="Y70" s="29"/>
      <c r="Z70" s="29"/>
      <c r="AA70" s="29"/>
      <c r="AB70" s="29"/>
      <c r="AC70" s="29"/>
      <c r="AD70" s="29"/>
      <c r="AE70" s="29"/>
    </row>
    <row r="71" spans="1:63" s="2" customFormat="1" ht="12" customHeight="1">
      <c r="A71" s="29"/>
      <c r="B71" s="30"/>
      <c r="C71" s="26" t="s">
        <v>99</v>
      </c>
      <c r="D71" s="29"/>
      <c r="E71" s="29"/>
      <c r="F71" s="29"/>
      <c r="G71" s="29"/>
      <c r="H71" s="29"/>
      <c r="I71" s="29"/>
      <c r="J71" s="29"/>
      <c r="K71" s="29"/>
      <c r="L71" s="87"/>
      <c r="S71" s="29"/>
      <c r="T71" s="29"/>
      <c r="U71" s="29"/>
      <c r="V71" s="29"/>
      <c r="W71" s="29"/>
      <c r="X71" s="29"/>
      <c r="Y71" s="29"/>
      <c r="Z71" s="29"/>
      <c r="AA71" s="29"/>
      <c r="AB71" s="29"/>
      <c r="AC71" s="29"/>
      <c r="AD71" s="29"/>
      <c r="AE71" s="29"/>
    </row>
    <row r="72" spans="1:63" s="2" customFormat="1" ht="16.5" customHeight="1">
      <c r="A72" s="29"/>
      <c r="B72" s="30"/>
      <c r="C72" s="29"/>
      <c r="D72" s="29"/>
      <c r="E72" s="187" t="str">
        <f>E9</f>
        <v>v - VON</v>
      </c>
      <c r="F72" s="222"/>
      <c r="G72" s="222"/>
      <c r="H72" s="222"/>
      <c r="I72" s="29"/>
      <c r="J72" s="29"/>
      <c r="K72" s="29"/>
      <c r="L72" s="87"/>
      <c r="S72" s="29"/>
      <c r="T72" s="29"/>
      <c r="U72" s="29"/>
      <c r="V72" s="29"/>
      <c r="W72" s="29"/>
      <c r="X72" s="29"/>
      <c r="Y72" s="29"/>
      <c r="Z72" s="29"/>
      <c r="AA72" s="29"/>
      <c r="AB72" s="29"/>
      <c r="AC72" s="29"/>
      <c r="AD72" s="29"/>
      <c r="AE72" s="29"/>
    </row>
    <row r="73" spans="1:63" s="2" customFormat="1" ht="6.95" customHeight="1">
      <c r="A73" s="29"/>
      <c r="B73" s="30"/>
      <c r="C73" s="29"/>
      <c r="D73" s="29"/>
      <c r="E73" s="29"/>
      <c r="F73" s="29"/>
      <c r="G73" s="29"/>
      <c r="H73" s="29"/>
      <c r="I73" s="29"/>
      <c r="J73" s="29"/>
      <c r="K73" s="29"/>
      <c r="L73" s="87"/>
      <c r="S73" s="29"/>
      <c r="T73" s="29"/>
      <c r="U73" s="29"/>
      <c r="V73" s="29"/>
      <c r="W73" s="29"/>
      <c r="X73" s="29"/>
      <c r="Y73" s="29"/>
      <c r="Z73" s="29"/>
      <c r="AA73" s="29"/>
      <c r="AB73" s="29"/>
      <c r="AC73" s="29"/>
      <c r="AD73" s="29"/>
      <c r="AE73" s="29"/>
    </row>
    <row r="74" spans="1:63" s="2" customFormat="1" ht="12" customHeight="1">
      <c r="A74" s="29"/>
      <c r="B74" s="30"/>
      <c r="C74" s="26" t="s">
        <v>19</v>
      </c>
      <c r="D74" s="29"/>
      <c r="E74" s="29"/>
      <c r="F74" s="24" t="str">
        <f>F12</f>
        <v>Kostelní 1300/44, Praha 7</v>
      </c>
      <c r="G74" s="29"/>
      <c r="H74" s="29"/>
      <c r="I74" s="26" t="s">
        <v>21</v>
      </c>
      <c r="J74" s="47" t="str">
        <f>IF(J12="","",J12)</f>
        <v>19. 6. 2024</v>
      </c>
      <c r="K74" s="29"/>
      <c r="L74" s="87"/>
      <c r="S74" s="29"/>
      <c r="T74" s="29"/>
      <c r="U74" s="29"/>
      <c r="V74" s="29"/>
      <c r="W74" s="29"/>
      <c r="X74" s="29"/>
      <c r="Y74" s="29"/>
      <c r="Z74" s="29"/>
      <c r="AA74" s="29"/>
      <c r="AB74" s="29"/>
      <c r="AC74" s="29"/>
      <c r="AD74" s="29"/>
      <c r="AE74" s="29"/>
    </row>
    <row r="75" spans="1:63" s="2" customFormat="1" ht="6.95" customHeight="1">
      <c r="A75" s="29"/>
      <c r="B75" s="30"/>
      <c r="C75" s="29"/>
      <c r="D75" s="29"/>
      <c r="E75" s="29"/>
      <c r="F75" s="29"/>
      <c r="G75" s="29"/>
      <c r="H75" s="29"/>
      <c r="I75" s="29"/>
      <c r="J75" s="29"/>
      <c r="K75" s="29"/>
      <c r="L75" s="87"/>
      <c r="S75" s="29"/>
      <c r="T75" s="29"/>
      <c r="U75" s="29"/>
      <c r="V75" s="29"/>
      <c r="W75" s="29"/>
      <c r="X75" s="29"/>
      <c r="Y75" s="29"/>
      <c r="Z75" s="29"/>
      <c r="AA75" s="29"/>
      <c r="AB75" s="29"/>
      <c r="AC75" s="29"/>
      <c r="AD75" s="29"/>
      <c r="AE75" s="29"/>
    </row>
    <row r="76" spans="1:63" s="2" customFormat="1" ht="40.15" customHeight="1">
      <c r="A76" s="29"/>
      <c r="B76" s="30"/>
      <c r="C76" s="26" t="s">
        <v>23</v>
      </c>
      <c r="D76" s="29"/>
      <c r="E76" s="29"/>
      <c r="F76" s="24" t="str">
        <f>E15</f>
        <v>NÁRODNÍ ZEMĚDĚLSKÉ MUZEUM PRAHA, KOSTELNÍ 44, P7</v>
      </c>
      <c r="G76" s="29"/>
      <c r="H76" s="29"/>
      <c r="I76" s="26" t="s">
        <v>30</v>
      </c>
      <c r="J76" s="27" t="str">
        <f>E21</f>
        <v>ARCH TECH, K Noskovně 148, Praha 6</v>
      </c>
      <c r="K76" s="29"/>
      <c r="L76" s="87"/>
      <c r="S76" s="29"/>
      <c r="T76" s="29"/>
      <c r="U76" s="29"/>
      <c r="V76" s="29"/>
      <c r="W76" s="29"/>
      <c r="X76" s="29"/>
      <c r="Y76" s="29"/>
      <c r="Z76" s="29"/>
      <c r="AA76" s="29"/>
      <c r="AB76" s="29"/>
      <c r="AC76" s="29"/>
      <c r="AD76" s="29"/>
      <c r="AE76" s="29"/>
    </row>
    <row r="77" spans="1:63" s="2" customFormat="1" ht="40.15" customHeight="1">
      <c r="A77" s="29"/>
      <c r="B77" s="30"/>
      <c r="C77" s="26" t="s">
        <v>28</v>
      </c>
      <c r="D77" s="29"/>
      <c r="E77" s="29"/>
      <c r="F77" s="24" t="str">
        <f>IF(E18="","",E18)</f>
        <v xml:space="preserve"> </v>
      </c>
      <c r="G77" s="29"/>
      <c r="H77" s="29"/>
      <c r="I77" s="26" t="s">
        <v>34</v>
      </c>
      <c r="J77" s="27" t="str">
        <f>E24</f>
        <v>Jiří Večerník, Wolkerova 1747/27, Jihlava</v>
      </c>
      <c r="K77" s="29"/>
      <c r="L77" s="87"/>
      <c r="S77" s="29"/>
      <c r="T77" s="29"/>
      <c r="U77" s="29"/>
      <c r="V77" s="29"/>
      <c r="W77" s="29"/>
      <c r="X77" s="29"/>
      <c r="Y77" s="29"/>
      <c r="Z77" s="29"/>
      <c r="AA77" s="29"/>
      <c r="AB77" s="29"/>
      <c r="AC77" s="29"/>
      <c r="AD77" s="29"/>
      <c r="AE77" s="29"/>
    </row>
    <row r="78" spans="1:63" s="2" customFormat="1" ht="10.35" customHeight="1">
      <c r="A78" s="29"/>
      <c r="B78" s="30"/>
      <c r="C78" s="29"/>
      <c r="D78" s="29"/>
      <c r="E78" s="29"/>
      <c r="F78" s="29"/>
      <c r="G78" s="29"/>
      <c r="H78" s="29"/>
      <c r="I78" s="29"/>
      <c r="J78" s="29"/>
      <c r="K78" s="29"/>
      <c r="L78" s="87"/>
      <c r="S78" s="29"/>
      <c r="T78" s="29"/>
      <c r="U78" s="29"/>
      <c r="V78" s="29"/>
      <c r="W78" s="29"/>
      <c r="X78" s="29"/>
      <c r="Y78" s="29"/>
      <c r="Z78" s="29"/>
      <c r="AA78" s="29"/>
      <c r="AB78" s="29"/>
      <c r="AC78" s="29"/>
      <c r="AD78" s="29"/>
      <c r="AE78" s="29"/>
    </row>
    <row r="79" spans="1:63" s="11" customFormat="1" ht="29.25" customHeight="1">
      <c r="A79" s="112"/>
      <c r="B79" s="113"/>
      <c r="C79" s="114" t="s">
        <v>118</v>
      </c>
      <c r="D79" s="115" t="s">
        <v>58</v>
      </c>
      <c r="E79" s="115" t="s">
        <v>54</v>
      </c>
      <c r="F79" s="115" t="s">
        <v>55</v>
      </c>
      <c r="G79" s="115" t="s">
        <v>119</v>
      </c>
      <c r="H79" s="115" t="s">
        <v>120</v>
      </c>
      <c r="I79" s="115" t="s">
        <v>121</v>
      </c>
      <c r="J79" s="115" t="s">
        <v>103</v>
      </c>
      <c r="K79" s="116" t="s">
        <v>122</v>
      </c>
      <c r="L79" s="117"/>
      <c r="M79" s="54" t="s">
        <v>3</v>
      </c>
      <c r="N79" s="55" t="s">
        <v>43</v>
      </c>
      <c r="O79" s="55" t="s">
        <v>123</v>
      </c>
      <c r="P79" s="55" t="s">
        <v>124</v>
      </c>
      <c r="Q79" s="55" t="s">
        <v>125</v>
      </c>
      <c r="R79" s="55" t="s">
        <v>126</v>
      </c>
      <c r="S79" s="55" t="s">
        <v>127</v>
      </c>
      <c r="T79" s="56" t="s">
        <v>128</v>
      </c>
      <c r="U79" s="112"/>
      <c r="V79" s="112"/>
      <c r="W79" s="112"/>
      <c r="X79" s="112"/>
      <c r="Y79" s="112"/>
      <c r="Z79" s="112"/>
      <c r="AA79" s="112"/>
      <c r="AB79" s="112"/>
      <c r="AC79" s="112"/>
      <c r="AD79" s="112"/>
      <c r="AE79" s="112"/>
    </row>
    <row r="80" spans="1:63" s="2" customFormat="1" ht="22.9" customHeight="1">
      <c r="A80" s="29"/>
      <c r="B80" s="30"/>
      <c r="C80" s="61" t="s">
        <v>129</v>
      </c>
      <c r="D80" s="29"/>
      <c r="E80" s="29"/>
      <c r="F80" s="29"/>
      <c r="G80" s="29"/>
      <c r="H80" s="29"/>
      <c r="I80" s="29"/>
      <c r="J80" s="118">
        <f>BK80</f>
        <v>0</v>
      </c>
      <c r="K80" s="29"/>
      <c r="L80" s="30"/>
      <c r="M80" s="57"/>
      <c r="N80" s="48"/>
      <c r="O80" s="58"/>
      <c r="P80" s="119">
        <f>P81</f>
        <v>0</v>
      </c>
      <c r="Q80" s="58"/>
      <c r="R80" s="119">
        <f>R81</f>
        <v>0</v>
      </c>
      <c r="S80" s="58"/>
      <c r="T80" s="120">
        <f>T81</f>
        <v>0</v>
      </c>
      <c r="U80" s="29"/>
      <c r="V80" s="29"/>
      <c r="W80" s="29"/>
      <c r="X80" s="29"/>
      <c r="Y80" s="29"/>
      <c r="Z80" s="29"/>
      <c r="AA80" s="29"/>
      <c r="AB80" s="29"/>
      <c r="AC80" s="29"/>
      <c r="AD80" s="29"/>
      <c r="AE80" s="29"/>
      <c r="AT80" s="17" t="s">
        <v>72</v>
      </c>
      <c r="AU80" s="17" t="s">
        <v>104</v>
      </c>
      <c r="BK80" s="121">
        <f>BK81</f>
        <v>0</v>
      </c>
    </row>
    <row r="81" spans="1:65" s="12" customFormat="1" ht="25.9" customHeight="1">
      <c r="B81" s="122"/>
      <c r="D81" s="123" t="s">
        <v>72</v>
      </c>
      <c r="E81" s="124" t="s">
        <v>418</v>
      </c>
      <c r="F81" s="124" t="s">
        <v>419</v>
      </c>
      <c r="J81" s="125">
        <f>BK81</f>
        <v>0</v>
      </c>
      <c r="L81" s="122"/>
      <c r="M81" s="126"/>
      <c r="N81" s="127"/>
      <c r="O81" s="127"/>
      <c r="P81" s="128">
        <f>SUM(P82:P99)</f>
        <v>0</v>
      </c>
      <c r="Q81" s="127"/>
      <c r="R81" s="128">
        <f>SUM(R82:R99)</f>
        <v>0</v>
      </c>
      <c r="S81" s="127"/>
      <c r="T81" s="129">
        <f>SUM(T82:T99)</f>
        <v>0</v>
      </c>
      <c r="AR81" s="123" t="s">
        <v>183</v>
      </c>
      <c r="AT81" s="130" t="s">
        <v>72</v>
      </c>
      <c r="AU81" s="130" t="s">
        <v>73</v>
      </c>
      <c r="AY81" s="123" t="s">
        <v>132</v>
      </c>
      <c r="BK81" s="131">
        <f>SUM(BK82:BK99)</f>
        <v>0</v>
      </c>
    </row>
    <row r="82" spans="1:65" s="2" customFormat="1" ht="16.5" customHeight="1">
      <c r="A82" s="29"/>
      <c r="B82" s="134"/>
      <c r="C82" s="135" t="s">
        <v>81</v>
      </c>
      <c r="D82" s="135" t="s">
        <v>135</v>
      </c>
      <c r="E82" s="136" t="s">
        <v>916</v>
      </c>
      <c r="F82" s="137" t="s">
        <v>917</v>
      </c>
      <c r="G82" s="138" t="s">
        <v>229</v>
      </c>
      <c r="H82" s="139">
        <v>1</v>
      </c>
      <c r="I82" s="231"/>
      <c r="J82" s="140">
        <f>ROUND(I82*H82,2)</f>
        <v>0</v>
      </c>
      <c r="K82" s="137" t="s">
        <v>918</v>
      </c>
      <c r="L82" s="30"/>
      <c r="M82" s="141" t="s">
        <v>3</v>
      </c>
      <c r="N82" s="142" t="s">
        <v>44</v>
      </c>
      <c r="O82" s="143">
        <v>0</v>
      </c>
      <c r="P82" s="143">
        <f>O82*H82</f>
        <v>0</v>
      </c>
      <c r="Q82" s="143">
        <v>0</v>
      </c>
      <c r="R82" s="143">
        <f>Q82*H82</f>
        <v>0</v>
      </c>
      <c r="S82" s="143">
        <v>0</v>
      </c>
      <c r="T82" s="144">
        <f>S82*H82</f>
        <v>0</v>
      </c>
      <c r="U82" s="29"/>
      <c r="V82" s="29"/>
      <c r="W82" s="29"/>
      <c r="X82" s="29"/>
      <c r="Y82" s="29"/>
      <c r="Z82" s="29"/>
      <c r="AA82" s="29"/>
      <c r="AB82" s="29"/>
      <c r="AC82" s="29"/>
      <c r="AD82" s="29"/>
      <c r="AE82" s="29"/>
      <c r="AR82" s="145" t="s">
        <v>425</v>
      </c>
      <c r="AT82" s="145" t="s">
        <v>135</v>
      </c>
      <c r="AU82" s="145" t="s">
        <v>81</v>
      </c>
      <c r="AY82" s="17" t="s">
        <v>132</v>
      </c>
      <c r="BE82" s="146">
        <f>IF(N82="základní",J82,0)</f>
        <v>0</v>
      </c>
      <c r="BF82" s="146">
        <f>IF(N82="snížená",J82,0)</f>
        <v>0</v>
      </c>
      <c r="BG82" s="146">
        <f>IF(N82="zákl. přenesená",J82,0)</f>
        <v>0</v>
      </c>
      <c r="BH82" s="146">
        <f>IF(N82="sníž. přenesená",J82,0)</f>
        <v>0</v>
      </c>
      <c r="BI82" s="146">
        <f>IF(N82="nulová",J82,0)</f>
        <v>0</v>
      </c>
      <c r="BJ82" s="17" t="s">
        <v>81</v>
      </c>
      <c r="BK82" s="146">
        <f>ROUND(I82*H82,2)</f>
        <v>0</v>
      </c>
      <c r="BL82" s="17" t="s">
        <v>425</v>
      </c>
      <c r="BM82" s="145" t="s">
        <v>919</v>
      </c>
    </row>
    <row r="83" spans="1:65" s="2" customFormat="1" ht="11.25">
      <c r="A83" s="29"/>
      <c r="B83" s="30"/>
      <c r="C83" s="29"/>
      <c r="D83" s="147" t="s">
        <v>142</v>
      </c>
      <c r="E83" s="29"/>
      <c r="F83" s="148" t="s">
        <v>917</v>
      </c>
      <c r="G83" s="29"/>
      <c r="H83" s="29"/>
      <c r="I83" s="29"/>
      <c r="J83" s="29"/>
      <c r="K83" s="29"/>
      <c r="L83" s="30"/>
      <c r="M83" s="149"/>
      <c r="N83" s="150"/>
      <c r="O83" s="50"/>
      <c r="P83" s="50"/>
      <c r="Q83" s="50"/>
      <c r="R83" s="50"/>
      <c r="S83" s="50"/>
      <c r="T83" s="51"/>
      <c r="U83" s="29"/>
      <c r="V83" s="29"/>
      <c r="W83" s="29"/>
      <c r="X83" s="29"/>
      <c r="Y83" s="29"/>
      <c r="Z83" s="29"/>
      <c r="AA83" s="29"/>
      <c r="AB83" s="29"/>
      <c r="AC83" s="29"/>
      <c r="AD83" s="29"/>
      <c r="AE83" s="29"/>
      <c r="AT83" s="17" t="s">
        <v>142</v>
      </c>
      <c r="AU83" s="17" t="s">
        <v>81</v>
      </c>
    </row>
    <row r="84" spans="1:65" s="2" customFormat="1" ht="11.25">
      <c r="A84" s="29"/>
      <c r="B84" s="30"/>
      <c r="C84" s="29"/>
      <c r="D84" s="151" t="s">
        <v>144</v>
      </c>
      <c r="E84" s="29"/>
      <c r="F84" s="152" t="s">
        <v>920</v>
      </c>
      <c r="G84" s="29"/>
      <c r="H84" s="29"/>
      <c r="I84" s="29"/>
      <c r="J84" s="29"/>
      <c r="K84" s="29"/>
      <c r="L84" s="30"/>
      <c r="M84" s="149"/>
      <c r="N84" s="150"/>
      <c r="O84" s="50"/>
      <c r="P84" s="50"/>
      <c r="Q84" s="50"/>
      <c r="R84" s="50"/>
      <c r="S84" s="50"/>
      <c r="T84" s="51"/>
      <c r="U84" s="29"/>
      <c r="V84" s="29"/>
      <c r="W84" s="29"/>
      <c r="X84" s="29"/>
      <c r="Y84" s="29"/>
      <c r="Z84" s="29"/>
      <c r="AA84" s="29"/>
      <c r="AB84" s="29"/>
      <c r="AC84" s="29"/>
      <c r="AD84" s="29"/>
      <c r="AE84" s="29"/>
      <c r="AT84" s="17" t="s">
        <v>144</v>
      </c>
      <c r="AU84" s="17" t="s">
        <v>81</v>
      </c>
    </row>
    <row r="85" spans="1:65" s="2" customFormat="1" ht="68.25">
      <c r="A85" s="29"/>
      <c r="B85" s="30"/>
      <c r="C85" s="29"/>
      <c r="D85" s="147" t="s">
        <v>181</v>
      </c>
      <c r="E85" s="29"/>
      <c r="F85" s="167" t="s">
        <v>921</v>
      </c>
      <c r="G85" s="29"/>
      <c r="H85" s="29"/>
      <c r="I85" s="29"/>
      <c r="J85" s="29"/>
      <c r="K85" s="29"/>
      <c r="L85" s="30"/>
      <c r="M85" s="149"/>
      <c r="N85" s="150"/>
      <c r="O85" s="50"/>
      <c r="P85" s="50"/>
      <c r="Q85" s="50"/>
      <c r="R85" s="50"/>
      <c r="S85" s="50"/>
      <c r="T85" s="51"/>
      <c r="U85" s="29"/>
      <c r="V85" s="29"/>
      <c r="W85" s="29"/>
      <c r="X85" s="29"/>
      <c r="Y85" s="29"/>
      <c r="Z85" s="29"/>
      <c r="AA85" s="29"/>
      <c r="AB85" s="29"/>
      <c r="AC85" s="29"/>
      <c r="AD85" s="29"/>
      <c r="AE85" s="29"/>
      <c r="AT85" s="17" t="s">
        <v>181</v>
      </c>
      <c r="AU85" s="17" t="s">
        <v>81</v>
      </c>
    </row>
    <row r="86" spans="1:65" s="2" customFormat="1" ht="16.5" customHeight="1">
      <c r="A86" s="29"/>
      <c r="B86" s="134"/>
      <c r="C86" s="135" t="s">
        <v>83</v>
      </c>
      <c r="D86" s="135" t="s">
        <v>135</v>
      </c>
      <c r="E86" s="136" t="s">
        <v>922</v>
      </c>
      <c r="F86" s="137" t="s">
        <v>923</v>
      </c>
      <c r="G86" s="138" t="s">
        <v>169</v>
      </c>
      <c r="H86" s="139">
        <f>('D.1.1 - ASŘ'!J91+'D.1.2 - Prostorová akustika'!J81+'D.1.4.1 - Zdravotní insta...'!J83+'D.1.4.2 - Silnoproud, sla...'!J86+'D.1.4.3 - Audio vizuální ...'!J81)/100</f>
        <v>0</v>
      </c>
      <c r="I86" s="231"/>
      <c r="J86" s="140">
        <f>ROUND(I86*H86,2)</f>
        <v>0</v>
      </c>
      <c r="K86" s="137" t="s">
        <v>918</v>
      </c>
      <c r="L86" s="30"/>
      <c r="M86" s="141" t="s">
        <v>3</v>
      </c>
      <c r="N86" s="142" t="s">
        <v>44</v>
      </c>
      <c r="O86" s="143">
        <v>0</v>
      </c>
      <c r="P86" s="143">
        <f>O86*H86</f>
        <v>0</v>
      </c>
      <c r="Q86" s="143">
        <v>0</v>
      </c>
      <c r="R86" s="143">
        <f>Q86*H86</f>
        <v>0</v>
      </c>
      <c r="S86" s="143">
        <v>0</v>
      </c>
      <c r="T86" s="144">
        <f>S86*H86</f>
        <v>0</v>
      </c>
      <c r="U86" s="29"/>
      <c r="V86" s="29"/>
      <c r="W86" s="29"/>
      <c r="X86" s="29"/>
      <c r="Y86" s="29"/>
      <c r="Z86" s="29"/>
      <c r="AA86" s="29"/>
      <c r="AB86" s="29"/>
      <c r="AC86" s="29"/>
      <c r="AD86" s="29"/>
      <c r="AE86" s="29"/>
      <c r="AR86" s="145" t="s">
        <v>425</v>
      </c>
      <c r="AT86" s="145" t="s">
        <v>135</v>
      </c>
      <c r="AU86" s="145" t="s">
        <v>81</v>
      </c>
      <c r="AY86" s="17" t="s">
        <v>132</v>
      </c>
      <c r="BE86" s="146">
        <f>IF(N86="základní",J86,0)</f>
        <v>0</v>
      </c>
      <c r="BF86" s="146">
        <f>IF(N86="snížená",J86,0)</f>
        <v>0</v>
      </c>
      <c r="BG86" s="146">
        <f>IF(N86="zákl. přenesená",J86,0)</f>
        <v>0</v>
      </c>
      <c r="BH86" s="146">
        <f>IF(N86="sníž. přenesená",J86,0)</f>
        <v>0</v>
      </c>
      <c r="BI86" s="146">
        <f>IF(N86="nulová",J86,0)</f>
        <v>0</v>
      </c>
      <c r="BJ86" s="17" t="s">
        <v>81</v>
      </c>
      <c r="BK86" s="146">
        <f>ROUND(I86*H86,2)</f>
        <v>0</v>
      </c>
      <c r="BL86" s="17" t="s">
        <v>425</v>
      </c>
      <c r="BM86" s="145" t="s">
        <v>924</v>
      </c>
    </row>
    <row r="87" spans="1:65" s="2" customFormat="1" ht="11.25">
      <c r="A87" s="29"/>
      <c r="B87" s="30"/>
      <c r="C87" s="29"/>
      <c r="D87" s="147" t="s">
        <v>142</v>
      </c>
      <c r="E87" s="29"/>
      <c r="F87" s="148" t="s">
        <v>923</v>
      </c>
      <c r="G87" s="29"/>
      <c r="H87" s="29"/>
      <c r="I87" s="29"/>
      <c r="J87" s="29"/>
      <c r="K87" s="29"/>
      <c r="L87" s="30"/>
      <c r="M87" s="149"/>
      <c r="N87" s="150"/>
      <c r="O87" s="50"/>
      <c r="P87" s="50"/>
      <c r="Q87" s="50"/>
      <c r="R87" s="50"/>
      <c r="S87" s="50"/>
      <c r="T87" s="51"/>
      <c r="U87" s="29"/>
      <c r="V87" s="29"/>
      <c r="W87" s="29"/>
      <c r="X87" s="29"/>
      <c r="Y87" s="29"/>
      <c r="Z87" s="29"/>
      <c r="AA87" s="29"/>
      <c r="AB87" s="29"/>
      <c r="AC87" s="29"/>
      <c r="AD87" s="29"/>
      <c r="AE87" s="29"/>
      <c r="AT87" s="17" t="s">
        <v>142</v>
      </c>
      <c r="AU87" s="17" t="s">
        <v>81</v>
      </c>
    </row>
    <row r="88" spans="1:65" s="2" customFormat="1" ht="11.25">
      <c r="A88" s="29"/>
      <c r="B88" s="30"/>
      <c r="C88" s="29"/>
      <c r="D88" s="151" t="s">
        <v>144</v>
      </c>
      <c r="E88" s="29"/>
      <c r="F88" s="152" t="s">
        <v>925</v>
      </c>
      <c r="G88" s="29"/>
      <c r="H88" s="29"/>
      <c r="I88" s="29"/>
      <c r="J88" s="29"/>
      <c r="K88" s="29"/>
      <c r="L88" s="30"/>
      <c r="M88" s="149"/>
      <c r="N88" s="150"/>
      <c r="O88" s="50"/>
      <c r="P88" s="50"/>
      <c r="Q88" s="50"/>
      <c r="R88" s="50"/>
      <c r="S88" s="50"/>
      <c r="T88" s="51"/>
      <c r="U88" s="29"/>
      <c r="V88" s="29"/>
      <c r="W88" s="29"/>
      <c r="X88" s="29"/>
      <c r="Y88" s="29"/>
      <c r="Z88" s="29"/>
      <c r="AA88" s="29"/>
      <c r="AB88" s="29"/>
      <c r="AC88" s="29"/>
      <c r="AD88" s="29"/>
      <c r="AE88" s="29"/>
      <c r="AT88" s="17" t="s">
        <v>144</v>
      </c>
      <c r="AU88" s="17" t="s">
        <v>81</v>
      </c>
    </row>
    <row r="89" spans="1:65" s="2" customFormat="1" ht="97.5">
      <c r="A89" s="29"/>
      <c r="B89" s="30"/>
      <c r="C89" s="29"/>
      <c r="D89" s="147" t="s">
        <v>181</v>
      </c>
      <c r="E89" s="29"/>
      <c r="F89" s="167" t="s">
        <v>926</v>
      </c>
      <c r="G89" s="29"/>
      <c r="H89" s="29"/>
      <c r="I89" s="29"/>
      <c r="J89" s="29"/>
      <c r="K89" s="29"/>
      <c r="L89" s="30"/>
      <c r="M89" s="149"/>
      <c r="N89" s="150"/>
      <c r="O89" s="50"/>
      <c r="P89" s="50"/>
      <c r="Q89" s="50"/>
      <c r="R89" s="50"/>
      <c r="S89" s="50"/>
      <c r="T89" s="51"/>
      <c r="U89" s="29"/>
      <c r="V89" s="29"/>
      <c r="W89" s="29"/>
      <c r="X89" s="29"/>
      <c r="Y89" s="29"/>
      <c r="Z89" s="29"/>
      <c r="AA89" s="29"/>
      <c r="AB89" s="29"/>
      <c r="AC89" s="29"/>
      <c r="AD89" s="29"/>
      <c r="AE89" s="29"/>
      <c r="AT89" s="17" t="s">
        <v>181</v>
      </c>
      <c r="AU89" s="17" t="s">
        <v>81</v>
      </c>
    </row>
    <row r="90" spans="1:65" s="2" customFormat="1" ht="16.5" customHeight="1">
      <c r="A90" s="29"/>
      <c r="B90" s="134"/>
      <c r="C90" s="135" t="s">
        <v>166</v>
      </c>
      <c r="D90" s="135" t="s">
        <v>135</v>
      </c>
      <c r="E90" s="136" t="s">
        <v>927</v>
      </c>
      <c r="F90" s="137" t="s">
        <v>928</v>
      </c>
      <c r="G90" s="138" t="s">
        <v>169</v>
      </c>
      <c r="H90" s="139">
        <f>H86</f>
        <v>0</v>
      </c>
      <c r="I90" s="231"/>
      <c r="J90" s="140">
        <f>ROUND(I90*H90,2)</f>
        <v>0</v>
      </c>
      <c r="K90" s="137" t="s">
        <v>3</v>
      </c>
      <c r="L90" s="30"/>
      <c r="M90" s="141" t="s">
        <v>3</v>
      </c>
      <c r="N90" s="142" t="s">
        <v>44</v>
      </c>
      <c r="O90" s="143">
        <v>0</v>
      </c>
      <c r="P90" s="143">
        <f>O90*H90</f>
        <v>0</v>
      </c>
      <c r="Q90" s="143">
        <v>0</v>
      </c>
      <c r="R90" s="143">
        <f>Q90*H90</f>
        <v>0</v>
      </c>
      <c r="S90" s="143">
        <v>0</v>
      </c>
      <c r="T90" s="144">
        <f>S90*H90</f>
        <v>0</v>
      </c>
      <c r="U90" s="29"/>
      <c r="V90" s="29"/>
      <c r="W90" s="29"/>
      <c r="X90" s="29"/>
      <c r="Y90" s="29"/>
      <c r="Z90" s="29"/>
      <c r="AA90" s="29"/>
      <c r="AB90" s="29"/>
      <c r="AC90" s="29"/>
      <c r="AD90" s="29"/>
      <c r="AE90" s="29"/>
      <c r="AR90" s="145" t="s">
        <v>425</v>
      </c>
      <c r="AT90" s="145" t="s">
        <v>135</v>
      </c>
      <c r="AU90" s="145" t="s">
        <v>81</v>
      </c>
      <c r="AY90" s="17" t="s">
        <v>132</v>
      </c>
      <c r="BE90" s="146">
        <f>IF(N90="základní",J90,0)</f>
        <v>0</v>
      </c>
      <c r="BF90" s="146">
        <f>IF(N90="snížená",J90,0)</f>
        <v>0</v>
      </c>
      <c r="BG90" s="146">
        <f>IF(N90="zákl. přenesená",J90,0)</f>
        <v>0</v>
      </c>
      <c r="BH90" s="146">
        <f>IF(N90="sníž. přenesená",J90,0)</f>
        <v>0</v>
      </c>
      <c r="BI90" s="146">
        <f>IF(N90="nulová",J90,0)</f>
        <v>0</v>
      </c>
      <c r="BJ90" s="17" t="s">
        <v>81</v>
      </c>
      <c r="BK90" s="146">
        <f>ROUND(I90*H90,2)</f>
        <v>0</v>
      </c>
      <c r="BL90" s="17" t="s">
        <v>425</v>
      </c>
      <c r="BM90" s="145" t="s">
        <v>929</v>
      </c>
    </row>
    <row r="91" spans="1:65" s="2" customFormat="1" ht="11.25">
      <c r="A91" s="29"/>
      <c r="B91" s="30"/>
      <c r="C91" s="29"/>
      <c r="D91" s="147" t="s">
        <v>142</v>
      </c>
      <c r="E91" s="29"/>
      <c r="F91" s="148" t="s">
        <v>928</v>
      </c>
      <c r="G91" s="29"/>
      <c r="H91" s="29"/>
      <c r="I91" s="29"/>
      <c r="J91" s="29"/>
      <c r="K91" s="29"/>
      <c r="L91" s="30"/>
      <c r="M91" s="149"/>
      <c r="N91" s="150"/>
      <c r="O91" s="50"/>
      <c r="P91" s="50"/>
      <c r="Q91" s="50"/>
      <c r="R91" s="50"/>
      <c r="S91" s="50"/>
      <c r="T91" s="51"/>
      <c r="U91" s="29"/>
      <c r="V91" s="29"/>
      <c r="W91" s="29"/>
      <c r="X91" s="29"/>
      <c r="Y91" s="29"/>
      <c r="Z91" s="29"/>
      <c r="AA91" s="29"/>
      <c r="AB91" s="29"/>
      <c r="AC91" s="29"/>
      <c r="AD91" s="29"/>
      <c r="AE91" s="29"/>
      <c r="AT91" s="17" t="s">
        <v>142</v>
      </c>
      <c r="AU91" s="17" t="s">
        <v>81</v>
      </c>
    </row>
    <row r="92" spans="1:65" s="2" customFormat="1" ht="16.5" customHeight="1">
      <c r="A92" s="29"/>
      <c r="B92" s="134"/>
      <c r="C92" s="135" t="s">
        <v>140</v>
      </c>
      <c r="D92" s="135" t="s">
        <v>135</v>
      </c>
      <c r="E92" s="136" t="s">
        <v>930</v>
      </c>
      <c r="F92" s="137" t="s">
        <v>931</v>
      </c>
      <c r="G92" s="138" t="s">
        <v>169</v>
      </c>
      <c r="H92" s="139">
        <f>H86</f>
        <v>0</v>
      </c>
      <c r="I92" s="231"/>
      <c r="J92" s="140">
        <f>ROUND(I92*H92,2)</f>
        <v>0</v>
      </c>
      <c r="K92" s="137" t="s">
        <v>918</v>
      </c>
      <c r="L92" s="30"/>
      <c r="M92" s="141" t="s">
        <v>3</v>
      </c>
      <c r="N92" s="142" t="s">
        <v>44</v>
      </c>
      <c r="O92" s="143">
        <v>0</v>
      </c>
      <c r="P92" s="143">
        <f>O92*H92</f>
        <v>0</v>
      </c>
      <c r="Q92" s="143">
        <v>0</v>
      </c>
      <c r="R92" s="143">
        <f>Q92*H92</f>
        <v>0</v>
      </c>
      <c r="S92" s="143">
        <v>0</v>
      </c>
      <c r="T92" s="144">
        <f>S92*H92</f>
        <v>0</v>
      </c>
      <c r="U92" s="29"/>
      <c r="V92" s="29"/>
      <c r="W92" s="29"/>
      <c r="X92" s="29"/>
      <c r="Y92" s="29"/>
      <c r="Z92" s="29"/>
      <c r="AA92" s="29"/>
      <c r="AB92" s="29"/>
      <c r="AC92" s="29"/>
      <c r="AD92" s="29"/>
      <c r="AE92" s="29"/>
      <c r="AR92" s="145" t="s">
        <v>425</v>
      </c>
      <c r="AT92" s="145" t="s">
        <v>135</v>
      </c>
      <c r="AU92" s="145" t="s">
        <v>81</v>
      </c>
      <c r="AY92" s="17" t="s">
        <v>132</v>
      </c>
      <c r="BE92" s="146">
        <f>IF(N92="základní",J92,0)</f>
        <v>0</v>
      </c>
      <c r="BF92" s="146">
        <f>IF(N92="snížená",J92,0)</f>
        <v>0</v>
      </c>
      <c r="BG92" s="146">
        <f>IF(N92="zákl. přenesená",J92,0)</f>
        <v>0</v>
      </c>
      <c r="BH92" s="146">
        <f>IF(N92="sníž. přenesená",J92,0)</f>
        <v>0</v>
      </c>
      <c r="BI92" s="146">
        <f>IF(N92="nulová",J92,0)</f>
        <v>0</v>
      </c>
      <c r="BJ92" s="17" t="s">
        <v>81</v>
      </c>
      <c r="BK92" s="146">
        <f>ROUND(I92*H92,2)</f>
        <v>0</v>
      </c>
      <c r="BL92" s="17" t="s">
        <v>425</v>
      </c>
      <c r="BM92" s="145" t="s">
        <v>932</v>
      </c>
    </row>
    <row r="93" spans="1:65" s="2" customFormat="1" ht="11.25">
      <c r="A93" s="29"/>
      <c r="B93" s="30"/>
      <c r="C93" s="29"/>
      <c r="D93" s="147" t="s">
        <v>142</v>
      </c>
      <c r="E93" s="29"/>
      <c r="F93" s="148" t="s">
        <v>931</v>
      </c>
      <c r="G93" s="29"/>
      <c r="H93" s="29"/>
      <c r="I93" s="29"/>
      <c r="J93" s="29"/>
      <c r="K93" s="29"/>
      <c r="L93" s="30"/>
      <c r="M93" s="149"/>
      <c r="N93" s="150"/>
      <c r="O93" s="50"/>
      <c r="P93" s="50"/>
      <c r="Q93" s="50"/>
      <c r="R93" s="50"/>
      <c r="S93" s="50"/>
      <c r="T93" s="51"/>
      <c r="U93" s="29"/>
      <c r="V93" s="29"/>
      <c r="W93" s="29"/>
      <c r="X93" s="29"/>
      <c r="Y93" s="29"/>
      <c r="Z93" s="29"/>
      <c r="AA93" s="29"/>
      <c r="AB93" s="29"/>
      <c r="AC93" s="29"/>
      <c r="AD93" s="29"/>
      <c r="AE93" s="29"/>
      <c r="AT93" s="17" t="s">
        <v>142</v>
      </c>
      <c r="AU93" s="17" t="s">
        <v>81</v>
      </c>
    </row>
    <row r="94" spans="1:65" s="2" customFormat="1" ht="11.25">
      <c r="A94" s="29"/>
      <c r="B94" s="30"/>
      <c r="C94" s="29"/>
      <c r="D94" s="151" t="s">
        <v>144</v>
      </c>
      <c r="E94" s="29"/>
      <c r="F94" s="152" t="s">
        <v>933</v>
      </c>
      <c r="G94" s="29"/>
      <c r="H94" s="29"/>
      <c r="I94" s="29"/>
      <c r="J94" s="29"/>
      <c r="K94" s="29"/>
      <c r="L94" s="30"/>
      <c r="M94" s="149"/>
      <c r="N94" s="150"/>
      <c r="O94" s="50"/>
      <c r="P94" s="50"/>
      <c r="Q94" s="50"/>
      <c r="R94" s="50"/>
      <c r="S94" s="50"/>
      <c r="T94" s="51"/>
      <c r="U94" s="29"/>
      <c r="V94" s="29"/>
      <c r="W94" s="29"/>
      <c r="X94" s="29"/>
      <c r="Y94" s="29"/>
      <c r="Z94" s="29"/>
      <c r="AA94" s="29"/>
      <c r="AB94" s="29"/>
      <c r="AC94" s="29"/>
      <c r="AD94" s="29"/>
      <c r="AE94" s="29"/>
      <c r="AT94" s="17" t="s">
        <v>144</v>
      </c>
      <c r="AU94" s="17" t="s">
        <v>81</v>
      </c>
    </row>
    <row r="95" spans="1:65" s="2" customFormat="1" ht="39">
      <c r="A95" s="29"/>
      <c r="B95" s="30"/>
      <c r="C95" s="29"/>
      <c r="D95" s="147" t="s">
        <v>181</v>
      </c>
      <c r="E95" s="29"/>
      <c r="F95" s="167" t="s">
        <v>934</v>
      </c>
      <c r="G95" s="29"/>
      <c r="H95" s="29"/>
      <c r="I95" s="29"/>
      <c r="J95" s="29"/>
      <c r="K95" s="29"/>
      <c r="L95" s="30"/>
      <c r="M95" s="149"/>
      <c r="N95" s="150"/>
      <c r="O95" s="50"/>
      <c r="P95" s="50"/>
      <c r="Q95" s="50"/>
      <c r="R95" s="50"/>
      <c r="S95" s="50"/>
      <c r="T95" s="51"/>
      <c r="U95" s="29"/>
      <c r="V95" s="29"/>
      <c r="W95" s="29"/>
      <c r="X95" s="29"/>
      <c r="Y95" s="29"/>
      <c r="Z95" s="29"/>
      <c r="AA95" s="29"/>
      <c r="AB95" s="29"/>
      <c r="AC95" s="29"/>
      <c r="AD95" s="29"/>
      <c r="AE95" s="29"/>
      <c r="AT95" s="17" t="s">
        <v>181</v>
      </c>
      <c r="AU95" s="17" t="s">
        <v>81</v>
      </c>
    </row>
    <row r="96" spans="1:65" s="2" customFormat="1" ht="16.5" customHeight="1">
      <c r="A96" s="29"/>
      <c r="B96" s="134"/>
      <c r="C96" s="135" t="s">
        <v>183</v>
      </c>
      <c r="D96" s="135" t="s">
        <v>135</v>
      </c>
      <c r="E96" s="136" t="s">
        <v>423</v>
      </c>
      <c r="F96" s="137" t="s">
        <v>935</v>
      </c>
      <c r="G96" s="138" t="s">
        <v>169</v>
      </c>
      <c r="H96" s="139">
        <f>H86</f>
        <v>0</v>
      </c>
      <c r="I96" s="231"/>
      <c r="J96" s="140">
        <f>ROUND(I96*H96,2)</f>
        <v>0</v>
      </c>
      <c r="K96" s="137" t="s">
        <v>918</v>
      </c>
      <c r="L96" s="30"/>
      <c r="M96" s="141" t="s">
        <v>3</v>
      </c>
      <c r="N96" s="142" t="s">
        <v>44</v>
      </c>
      <c r="O96" s="143">
        <v>0</v>
      </c>
      <c r="P96" s="143">
        <f>O96*H96</f>
        <v>0</v>
      </c>
      <c r="Q96" s="143">
        <v>0</v>
      </c>
      <c r="R96" s="143">
        <f>Q96*H96</f>
        <v>0</v>
      </c>
      <c r="S96" s="143">
        <v>0</v>
      </c>
      <c r="T96" s="144">
        <f>S96*H96</f>
        <v>0</v>
      </c>
      <c r="U96" s="29"/>
      <c r="V96" s="29"/>
      <c r="W96" s="29"/>
      <c r="X96" s="29"/>
      <c r="Y96" s="29"/>
      <c r="Z96" s="29"/>
      <c r="AA96" s="29"/>
      <c r="AB96" s="29"/>
      <c r="AC96" s="29"/>
      <c r="AD96" s="29"/>
      <c r="AE96" s="29"/>
      <c r="AR96" s="145" t="s">
        <v>425</v>
      </c>
      <c r="AT96" s="145" t="s">
        <v>135</v>
      </c>
      <c r="AU96" s="145" t="s">
        <v>81</v>
      </c>
      <c r="AY96" s="17" t="s">
        <v>132</v>
      </c>
      <c r="BE96" s="146">
        <f>IF(N96="základní",J96,0)</f>
        <v>0</v>
      </c>
      <c r="BF96" s="146">
        <f>IF(N96="snížená",J96,0)</f>
        <v>0</v>
      </c>
      <c r="BG96" s="146">
        <f>IF(N96="zákl. přenesená",J96,0)</f>
        <v>0</v>
      </c>
      <c r="BH96" s="146">
        <f>IF(N96="sníž. přenesená",J96,0)</f>
        <v>0</v>
      </c>
      <c r="BI96" s="146">
        <f>IF(N96="nulová",J96,0)</f>
        <v>0</v>
      </c>
      <c r="BJ96" s="17" t="s">
        <v>81</v>
      </c>
      <c r="BK96" s="146">
        <f>ROUND(I96*H96,2)</f>
        <v>0</v>
      </c>
      <c r="BL96" s="17" t="s">
        <v>425</v>
      </c>
      <c r="BM96" s="145" t="s">
        <v>936</v>
      </c>
    </row>
    <row r="97" spans="1:47" s="2" customFormat="1" ht="11.25">
      <c r="A97" s="29"/>
      <c r="B97" s="30"/>
      <c r="C97" s="29"/>
      <c r="D97" s="147" t="s">
        <v>142</v>
      </c>
      <c r="E97" s="29"/>
      <c r="F97" s="148" t="s">
        <v>935</v>
      </c>
      <c r="G97" s="29"/>
      <c r="H97" s="29"/>
      <c r="I97" s="29"/>
      <c r="J97" s="29"/>
      <c r="K97" s="29"/>
      <c r="L97" s="30"/>
      <c r="M97" s="149"/>
      <c r="N97" s="150"/>
      <c r="O97" s="50"/>
      <c r="P97" s="50"/>
      <c r="Q97" s="50"/>
      <c r="R97" s="50"/>
      <c r="S97" s="50"/>
      <c r="T97" s="51"/>
      <c r="U97" s="29"/>
      <c r="V97" s="29"/>
      <c r="W97" s="29"/>
      <c r="X97" s="29"/>
      <c r="Y97" s="29"/>
      <c r="Z97" s="29"/>
      <c r="AA97" s="29"/>
      <c r="AB97" s="29"/>
      <c r="AC97" s="29"/>
      <c r="AD97" s="29"/>
      <c r="AE97" s="29"/>
      <c r="AT97" s="17" t="s">
        <v>142</v>
      </c>
      <c r="AU97" s="17" t="s">
        <v>81</v>
      </c>
    </row>
    <row r="98" spans="1:47" s="2" customFormat="1" ht="11.25">
      <c r="A98" s="29"/>
      <c r="B98" s="30"/>
      <c r="C98" s="29"/>
      <c r="D98" s="151" t="s">
        <v>144</v>
      </c>
      <c r="E98" s="29"/>
      <c r="F98" s="152" t="s">
        <v>937</v>
      </c>
      <c r="G98" s="29"/>
      <c r="H98" s="29"/>
      <c r="I98" s="29"/>
      <c r="J98" s="29"/>
      <c r="K98" s="29"/>
      <c r="L98" s="30"/>
      <c r="M98" s="149"/>
      <c r="N98" s="150"/>
      <c r="O98" s="50"/>
      <c r="P98" s="50"/>
      <c r="Q98" s="50"/>
      <c r="R98" s="50"/>
      <c r="S98" s="50"/>
      <c r="T98" s="51"/>
      <c r="U98" s="29"/>
      <c r="V98" s="29"/>
      <c r="W98" s="29"/>
      <c r="X98" s="29"/>
      <c r="Y98" s="29"/>
      <c r="Z98" s="29"/>
      <c r="AA98" s="29"/>
      <c r="AB98" s="29"/>
      <c r="AC98" s="29"/>
      <c r="AD98" s="29"/>
      <c r="AE98" s="29"/>
      <c r="AT98" s="17" t="s">
        <v>144</v>
      </c>
      <c r="AU98" s="17" t="s">
        <v>81</v>
      </c>
    </row>
    <row r="99" spans="1:47" s="2" customFormat="1" ht="48.75">
      <c r="A99" s="29"/>
      <c r="B99" s="30"/>
      <c r="C99" s="29"/>
      <c r="D99" s="147" t="s">
        <v>181</v>
      </c>
      <c r="E99" s="29"/>
      <c r="F99" s="167" t="s">
        <v>938</v>
      </c>
      <c r="G99" s="29"/>
      <c r="H99" s="29"/>
      <c r="I99" s="29"/>
      <c r="J99" s="29"/>
      <c r="K99" s="29"/>
      <c r="L99" s="30"/>
      <c r="M99" s="183"/>
      <c r="N99" s="184"/>
      <c r="O99" s="185"/>
      <c r="P99" s="185"/>
      <c r="Q99" s="185"/>
      <c r="R99" s="185"/>
      <c r="S99" s="185"/>
      <c r="T99" s="186"/>
      <c r="U99" s="29"/>
      <c r="V99" s="29"/>
      <c r="W99" s="29"/>
      <c r="X99" s="29"/>
      <c r="Y99" s="29"/>
      <c r="Z99" s="29"/>
      <c r="AA99" s="29"/>
      <c r="AB99" s="29"/>
      <c r="AC99" s="29"/>
      <c r="AD99" s="29"/>
      <c r="AE99" s="29"/>
      <c r="AT99" s="17" t="s">
        <v>181</v>
      </c>
      <c r="AU99" s="17" t="s">
        <v>81</v>
      </c>
    </row>
    <row r="100" spans="1:47" s="2" customFormat="1" ht="6.95" customHeight="1">
      <c r="A100" s="29"/>
      <c r="B100" s="39"/>
      <c r="C100" s="40"/>
      <c r="D100" s="40"/>
      <c r="E100" s="40"/>
      <c r="F100" s="40"/>
      <c r="G100" s="40"/>
      <c r="H100" s="40"/>
      <c r="I100" s="40"/>
      <c r="J100" s="40"/>
      <c r="K100" s="40"/>
      <c r="L100" s="30"/>
      <c r="M100" s="29"/>
      <c r="O100" s="29"/>
      <c r="P100" s="29"/>
      <c r="Q100" s="29"/>
      <c r="R100" s="29"/>
      <c r="S100" s="29"/>
      <c r="T100" s="29"/>
      <c r="U100" s="29"/>
      <c r="V100" s="29"/>
      <c r="W100" s="29"/>
      <c r="X100" s="29"/>
      <c r="Y100" s="29"/>
      <c r="Z100" s="29"/>
      <c r="AA100" s="29"/>
      <c r="AB100" s="29"/>
      <c r="AC100" s="29"/>
      <c r="AD100" s="29"/>
      <c r="AE100" s="29"/>
    </row>
  </sheetData>
  <autoFilter ref="C79:K99" xr:uid="{00000000-0009-0000-0000-000006000000}"/>
  <mergeCells count="9">
    <mergeCell ref="E50:H50"/>
    <mergeCell ref="E70:H70"/>
    <mergeCell ref="E72:H72"/>
    <mergeCell ref="L2:V2"/>
    <mergeCell ref="E7:H7"/>
    <mergeCell ref="E9:H9"/>
    <mergeCell ref="E18:H18"/>
    <mergeCell ref="E27:H27"/>
    <mergeCell ref="E48:H48"/>
  </mergeCells>
  <hyperlinks>
    <hyperlink ref="F84" r:id="rId1" xr:uid="{00000000-0004-0000-0600-000000000000}"/>
    <hyperlink ref="F88" r:id="rId2" xr:uid="{00000000-0004-0000-0600-000001000000}"/>
    <hyperlink ref="F94" r:id="rId3" xr:uid="{00000000-0004-0000-0600-000002000000}"/>
    <hyperlink ref="F98" r:id="rId4" xr:uid="{00000000-0004-0000-06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stavby</vt:lpstr>
      <vt:lpstr>D.1.1 - ASŘ</vt:lpstr>
      <vt:lpstr>D.1.2 - Prostorová akustika</vt:lpstr>
      <vt:lpstr>D.1.4.1 - Zdravotní insta...</vt:lpstr>
      <vt:lpstr>D.1.4.2 - Silnoproud, sla...</vt:lpstr>
      <vt:lpstr>D.1.4.3 - Audio vizuální ...</vt:lpstr>
      <vt:lpstr>v - VON</vt:lpstr>
      <vt:lpstr>'D.1.1 - ASŘ'!Názvy_tisku</vt:lpstr>
      <vt:lpstr>'D.1.2 - Prostorová akustika'!Názvy_tisku</vt:lpstr>
      <vt:lpstr>'D.1.4.1 - Zdravotní insta...'!Názvy_tisku</vt:lpstr>
      <vt:lpstr>'D.1.4.2 - Silnoproud, sla...'!Názvy_tisku</vt:lpstr>
      <vt:lpstr>'D.1.4.3 - Audio vizuální ...'!Názvy_tisku</vt:lpstr>
      <vt:lpstr>'Rekapitulace stavby'!Názvy_tisku</vt:lpstr>
      <vt:lpstr>'v - VON'!Názvy_tisku</vt:lpstr>
      <vt:lpstr>'D.1.1 - ASŘ'!Oblast_tisku</vt:lpstr>
      <vt:lpstr>'D.1.2 - Prostorová akustika'!Oblast_tisku</vt:lpstr>
      <vt:lpstr>'D.1.4.1 - Zdravotní insta...'!Oblast_tisku</vt:lpstr>
      <vt:lpstr>'D.1.4.2 - Silnoproud, sla...'!Oblast_tisku</vt:lpstr>
      <vt:lpstr>'D.1.4.3 - Audio vizuální ...'!Oblast_tisku</vt:lpstr>
      <vt:lpstr>'Rekapitulace stavby'!Oblast_tisku</vt:lpstr>
      <vt:lpstr>'v - VON'!Oblast_tisku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Večerník</dc:creator>
  <cp:lastModifiedBy>Zedník Ctirad</cp:lastModifiedBy>
  <dcterms:created xsi:type="dcterms:W3CDTF">2024-06-21T03:28:08Z</dcterms:created>
  <dcterms:modified xsi:type="dcterms:W3CDTF">2024-06-21T08:05:17Z</dcterms:modified>
</cp:coreProperties>
</file>