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-24 - Novohradka, Jeni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'002-24 - Novohradka, Jeni...'!$C$117:$K$161</definedName>
    <definedName name="_xlnm.Print_Area" localSheetId="1">'002-24 - Novohradka, Jeni...'!$C$4:$J$76,'002-24 - Novohradka, Jeni...'!$C$82:$J$101,'002-24 - Novohradka, Jeni...'!$C$107:$K$161</definedName>
    <definedName name="_xlnm.Print_Titles" localSheetId="1">'002-24 - Novohradka, Jeni...'!$117:$117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F114"/>
  <c r="F112"/>
  <c r="E110"/>
  <c r="J90"/>
  <c r="F89"/>
  <c r="F87"/>
  <c r="E85"/>
  <c r="J19"/>
  <c r="E19"/>
  <c r="J114"/>
  <c r="J18"/>
  <c r="J16"/>
  <c r="E16"/>
  <c r="F90"/>
  <c r="J15"/>
  <c r="J10"/>
  <c r="J87"/>
  <c i="1" r="L90"/>
  <c r="AM90"/>
  <c r="AM89"/>
  <c r="L89"/>
  <c r="AM87"/>
  <c r="L87"/>
  <c r="L85"/>
  <c r="L84"/>
  <c i="2" r="BK155"/>
  <c r="J128"/>
  <c r="J157"/>
  <c r="F32"/>
  <c r="J132"/>
  <c r="BK157"/>
  <c r="BK128"/>
  <c r="BK130"/>
  <c r="BK134"/>
  <c r="J147"/>
  <c r="J32"/>
  <c r="BK138"/>
  <c r="J138"/>
  <c r="BK152"/>
  <c r="J152"/>
  <c r="J142"/>
  <c r="F33"/>
  <c r="J126"/>
  <c r="BK159"/>
  <c r="BK126"/>
  <c r="F35"/>
  <c r="BK142"/>
  <c i="1" r="AS94"/>
  <c i="2" r="J159"/>
  <c r="J123"/>
  <c r="J130"/>
  <c r="BK132"/>
  <c r="F34"/>
  <c r="BK121"/>
  <c r="J150"/>
  <c r="J121"/>
  <c r="J155"/>
  <c r="BK123"/>
  <c r="BK150"/>
  <c r="J134"/>
  <c r="BK147"/>
  <c l="1" r="P120"/>
  <c r="P119"/>
  <c r="P118"/>
  <c i="1" r="AU95"/>
  <c i="2" r="T120"/>
  <c r="T119"/>
  <c r="T118"/>
  <c r="BK120"/>
  <c r="J120"/>
  <c r="J96"/>
  <c r="R120"/>
  <c r="R119"/>
  <c r="R118"/>
  <c r="BK146"/>
  <c r="J146"/>
  <c r="J100"/>
  <c r="P146"/>
  <c r="P145"/>
  <c r="R146"/>
  <c r="R145"/>
  <c r="T146"/>
  <c r="T145"/>
  <c r="BK137"/>
  <c r="J137"/>
  <c r="J97"/>
  <c r="BK141"/>
  <c r="J141"/>
  <c r="J98"/>
  <c i="1" r="BB95"/>
  <c r="AW95"/>
  <c i="2" r="BE123"/>
  <c r="BE126"/>
  <c r="BE128"/>
  <c r="BE138"/>
  <c r="BE155"/>
  <c r="BE147"/>
  <c i="1" r="BC95"/>
  <c i="2" r="BE157"/>
  <c r="J89"/>
  <c r="BE121"/>
  <c r="BE159"/>
  <c r="J112"/>
  <c r="F115"/>
  <c r="BE130"/>
  <c r="BE132"/>
  <c r="BE134"/>
  <c r="BE142"/>
  <c r="BE152"/>
  <c i="1" r="BA95"/>
  <c i="2" r="BE150"/>
  <c i="1" r="BD95"/>
  <c r="AU94"/>
  <c r="BB94"/>
  <c r="W31"/>
  <c r="BC94"/>
  <c r="AY94"/>
  <c r="BA94"/>
  <c r="AW94"/>
  <c r="AK30"/>
  <c r="BD94"/>
  <c r="W33"/>
  <c i="2" l="1" r="BK119"/>
  <c r="J119"/>
  <c r="J95"/>
  <c r="BK145"/>
  <c r="J145"/>
  <c r="J99"/>
  <c i="1" r="AX94"/>
  <c i="2" r="J31"/>
  <c i="1" r="AV95"/>
  <c r="AT95"/>
  <c r="W32"/>
  <c r="W30"/>
  <c i="2" r="F31"/>
  <c i="1" r="AZ95"/>
  <c r="AZ94"/>
  <c r="AV94"/>
  <c r="AK29"/>
  <c i="2" l="1" r="BK118"/>
  <c r="J118"/>
  <c r="J94"/>
  <c i="1" r="AT94"/>
  <c r="W29"/>
  <c i="2" l="1" r="J28"/>
  <c i="1" r="AG95"/>
  <c r="AG94"/>
  <c r="AK26"/>
  <c i="2" l="1" r="J37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<sst xmlns="http://schemas.openxmlformats.org/spreadsheetml/2006/main">
  <si>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</si>
  <si>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</si>
  <si>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</si>
  <si>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</si>
  <si>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</si>
  <si>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{560135a3-6dc6-4275-bf4d-9e15b2800baf}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</si>
  <si>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</si>
  <si>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</si>
  <si>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</si>
  <si>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</si>
  <si>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</si>
  <si>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</si>
  <si>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</si>
  <si>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</si>
  <si>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002/24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</si>
  <si>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</si>
  <si>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</si>
  <si>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Novohradka, Jenišovice, odstranění nánosů, ř. km 21,720 - 21,840</t>
  </si>
  <si>
    <t>KSO:</t>
  </si>
  <si>
    <t>CC-CZ:</t>
  </si>
  <si>
    <t>Místo:</t>
  </si>
  <si>
    <t>Jenišovice</t>
  </si>
  <si>
    <t>Datum:</t>
  </si>
  <si>
    <t>3. 6. 2024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</si>
  <si>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</si>
  <si>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</si>
  <si>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</si>
  <si>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</si>
  <si>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</si>
  <si>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</si>
  <si>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</si>
  <si>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</si>
  <si>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</si>
  <si>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</si>
  <si>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</si>
  <si>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</si>
  <si>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</si>
  <si>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</si>
  <si>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</si>
  <si>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</si>
  <si>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</si>
  <si>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</si>
  <si>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</si>
  <si>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</si>
  <si>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</si>
  <si>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</si>
  <si>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</si>
  <si>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</si>
  <si>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</si>
  <si>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</si>
  <si>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</si>
  <si>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</si>
  <si>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</si>
  <si>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</si>
  <si>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</si>
  <si>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</si>
  <si>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</si>
  <si>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</si>
  <si>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</si>
  <si>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</si>
  <si>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</si>
  <si>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</si>
  <si>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</si>
  <si>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</si>
  <si>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</si>
  <si>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</si>
  <si>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</si>
  <si>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</si>
  <si>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</si>
  <si>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</si>
  <si>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</si>
  <si>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</si>
  <si>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</si>
  <si>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</si>
  <si>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</si>
  <si>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</si>
  <si>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</si>
  <si>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</si>
  <si>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</si>
  <si>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</si>
  <si>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</si>
  <si>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</si>
  <si>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</si>
  <si>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</si>
  <si>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</si>
  <si>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</si>
  <si>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</si>
  <si>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</si>
  <si>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</si>
  <si>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</si>
  <si>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</si>
  <si>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</si>
  <si>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</si>
  <si>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</si>
  <si>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</si>
  <si>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</si>
  <si>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</si>
  <si>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</si>
  <si>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</si>
  <si>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</si>
  <si>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</si>
  <si>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</si>
  <si>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</si>
  <si>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</si>
  <si>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</si>
  <si>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</si>
  <si>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</si>
  <si>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</si>
  <si>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</si>
  <si>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</si>
  <si>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</si>
  <si>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</si>
  <si>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</si>
  <si>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</si>
  <si>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124253101</t>
  </si>
  <si>
    <t>Vykopávky pro koryta vodotečí v hornině třídy těžitelnosti I skupiny 3 objem do 1000 m3 strojně</t>
  </si>
  <si>
    <t>m3</t>
  </si>
  <si>
    <t>CS ÚRS 2023 02</t>
  </si>
  <si>
    <t>4</t>
  </si>
  <si>
    <t>494926538</t>
  </si>
  <si>
    <t>PP</t>
  </si>
  <si>
    <t>Vykopávky pro koryta vodotečí strojně v hornině třídy těžitelnosti I skupiny 3 přes 100 do 1 000 m3</t>
  </si>
  <si>
    <t>139001101</t>
  </si>
  <si>
    <t>Příplatek za ztížení vykopávky v blízkosti podzemního vedení</t>
  </si>
  <si>
    <t>-272642094</t>
  </si>
  <si>
    <t>Příplatek k cenám hloubených vykopávek za ztížení vykopávky v blízkosti podzemního vedení nebo výbušnin pro jakoukoliv třídu horniny</t>
  </si>
  <si>
    <t>P</t>
  </si>
  <si>
    <t>Poznámka k položce:_x000d_
_x000d_
_x000d_
Příplatek za práce v ochranném pásmu podzemního vedení.</t>
  </si>
  <si>
    <t>162253102</t>
  </si>
  <si>
    <t>Vodorovné přemístění nánosu z nádrží přes 20 do 40 m při únosnost dna přes 15 do 40 kPa</t>
  </si>
  <si>
    <t>1229695058</t>
  </si>
  <si>
    <t>Vodorovné přemístění nánosu z vodních nádrží nebo rybníků s vyklopením a hrubým urovnáním skládky při únosnosti dna přes 15 do 40 kPa, na vzdálenost přes 20 do 40 m</t>
  </si>
  <si>
    <t>12</t>
  </si>
  <si>
    <t>162751117</t>
  </si>
  <si>
    <t>Vodorovné přemístění přes 9 000 do 10000 m výkopku/sypaniny z horniny třídy těžitelnosti I skupiny 1 až 3</t>
  </si>
  <si>
    <t>-1419987507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</si>
  <si>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</si>
  <si>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</t>
  </si>
  <si>
    <t>162751119</t>
  </si>
  <si>
    <t>Příplatek k vodorovnému přemístění výkopku/sypaniny z horniny třídy těžitelnosti I skupiny 1 až 3 ZKD 1000 m přes 10000 m</t>
  </si>
  <si>
    <t>-1992903337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</si>
  <si>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</si>
  <si>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</t>
  </si>
  <si>
    <t>171251201</t>
  </si>
  <si>
    <t>Uložení sypaniny na skládky nebo meziskládky</t>
  </si>
  <si>
    <t>551665627</t>
  </si>
  <si>
    <t>Uložení sypaniny na skládky nebo meziskládky bez hutnění s upravením uložené sypaniny do předepsaného tvaru</t>
  </si>
  <si>
    <t>3</t>
  </si>
  <si>
    <t>182151111</t>
  </si>
  <si>
    <t>Svahování v zářezech v hornině třídy těžitelnosti I skupiny 1 až 3 strojně</t>
  </si>
  <si>
    <t>m2</t>
  </si>
  <si>
    <t>-454353283</t>
  </si>
  <si>
    <t>Svahování trvalých svahů do projektovaných profilů strojně s potřebným přemístěním výkopku při svahování v zářezech v hornině třídy těžitelnosti I, skupiny 1 až 3</t>
  </si>
  <si>
    <t>Poznámka k položce:_x000d_
_x000d_
_x000d_
Úprava svahů v místěch těžení u břehové hrany - 66 m x 1,6 m = 105,6 m2</t>
  </si>
  <si>
    <t>9</t>
  </si>
  <si>
    <t>Ostatní konstrukce a práce, bourání</t>
  </si>
  <si>
    <t>938909311</t>
  </si>
  <si>
    <t>Čištění vozovek metením strojně podkladu nebo krytu betonového nebo živičného</t>
  </si>
  <si>
    <t>342388598</t>
  </si>
  <si>
    <t>Čištění vozovek metením bláta, prachu nebo hlinitého nánosu s odklizením na hromady na vzdálenost do 20 m nebo naložením na dopravní prostředek strojně povrchu podkladu nebo krytu betonového nebo živičného</t>
  </si>
  <si>
    <t xml:space="preserve">Poznámka k položce:_x000d_
_x000d_
_x000d_
1650 m2   x   6 = 9900 m2</t>
  </si>
  <si>
    <t>997</t>
  </si>
  <si>
    <t>Přesun sutě</t>
  </si>
  <si>
    <t>5</t>
  </si>
  <si>
    <t>997221873</t>
  </si>
  <si>
    <t>Poplatek za uložení na recyklační skládce (skládkovné) stavebního odpadu zeminy a kamení zatříděného do Katalogu odpadů pod kódem 17 05 04</t>
  </si>
  <si>
    <t>t</t>
  </si>
  <si>
    <t>-461714783</t>
  </si>
  <si>
    <t>Poplatek za uložení stavebního odpadu na recyklační skládce (skládkovné) zeminy a kamení zatříděného do Katalogu odpadů pod kódem 17 05 04</t>
  </si>
  <si>
    <t xml:space="preserve">Poznámka k položce:_x000d_
_x000d_
_x000d_
Předpoklad uložení - skládka Tuněchody s.r.o._x000d_
_x000d_
_x000d_
324,8 m3   x 1,9 = 617,12 t</t>
  </si>
  <si>
    <t>VRN</t>
  </si>
  <si>
    <t>Vedlejší rozpočtové náklady</t>
  </si>
  <si>
    <t>VRN3</t>
  </si>
  <si>
    <t>Zařízení staveniště</t>
  </si>
  <si>
    <t>14</t>
  </si>
  <si>
    <t>030001000</t>
  </si>
  <si>
    <t>kpl</t>
  </si>
  <si>
    <t>1024</t>
  </si>
  <si>
    <t>-1029268930</t>
  </si>
  <si>
    <t>Poznámka k položce:_x000d_
_x000d_
_x000d_
Položka obsahuje kompletní zřízení i odstranění zařízení staveniště._x000d_
úklid použitých pozemků.</t>
  </si>
  <si>
    <t>7</t>
  </si>
  <si>
    <t>034303000</t>
  </si>
  <si>
    <t>Dopravní značení na staveništi</t>
  </si>
  <si>
    <t>-1604014279</t>
  </si>
  <si>
    <t>8</t>
  </si>
  <si>
    <t>R001</t>
  </si>
  <si>
    <t>Slovení rybí obsádky</t>
  </si>
  <si>
    <t>-1339457334</t>
  </si>
  <si>
    <t>Poznámka k položce:_x000d_
_x000d_
_x000d_
Položka obsahuje slovení rybí obsádky a transfer živočichů na vhodná místa mimo zábor stavby.</t>
  </si>
  <si>
    <t>16</t>
  </si>
  <si>
    <t>R002</t>
  </si>
  <si>
    <t>Navrácení pozemků do původního stavu</t>
  </si>
  <si>
    <t>-1941833335</t>
  </si>
  <si>
    <t>17</t>
  </si>
  <si>
    <t>R003</t>
  </si>
  <si>
    <t>Provedení pasportizace přilehlých pozemků a nemovitostí</t>
  </si>
  <si>
    <t>1109463873</t>
  </si>
  <si>
    <t>18</t>
  </si>
  <si>
    <t>R004</t>
  </si>
  <si>
    <t>Vytýčení inženýrských sítí</t>
  </si>
  <si>
    <t>soubor</t>
  </si>
  <si>
    <t>1111217774</t>
  </si>
  <si>
    <t xml:space="preserve">Poznámka k položce:_x000d_
_x000d_
_x000d_
Položka obsahuje vytýčení a zpětné převzetí inženýrských sítí, které budou stavbou dotčené._x000d_
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</si>
</sst>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002/24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Novohradka, Jenišovice, odstranění nánosů, ř. km 21,720 - 21,840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Jenišovice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3. 6. 2024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Povodí Labe, státní podnik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'002-24 - Novohradka, Jeni...'!J28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'002-24 - Novohradka, Jeni...'!P118</f>
        <v>0</v>
      </c>
      <c r="AV95" s="124">
        <f>'002-24 - Novohradka, Jeni...'!J31</f>
        <v>0</v>
      </c>
      <c r="AW95" s="124">
        <f>'002-24 - Novohradka, Jeni...'!J32</f>
        <v>0</v>
      </c>
      <c r="AX95" s="124">
        <f>'002-24 - Novohradka, Jeni...'!J33</f>
        <v>0</v>
      </c>
      <c r="AY95" s="124">
        <f>'002-24 - Novohradka, Jeni...'!J34</f>
        <v>0</v>
      </c>
      <c r="AZ95" s="124">
        <f>'002-24 - Novohradka, Jeni...'!F31</f>
        <v>0</v>
      </c>
      <c r="BA95" s="124">
        <f>'002-24 - Novohradka, Jeni...'!F32</f>
        <v>0</v>
      </c>
      <c r="BB95" s="124">
        <f>'002-24 - Novohradka, Jeni...'!F33</f>
        <v>0</v>
      </c>
      <c r="BC95" s="124">
        <f>'002-24 - Novohradka, Jeni...'!F34</f>
        <v>0</v>
      </c>
      <c r="BD95" s="126">
        <f>'002-24 - Novohradka, Jeni...'!F35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cX1ka8RiZQnmz1QZJBkMUSS6oE60ZEsayXRQtOn0A5/hboP6IR5jf+T0kjlrlgjDvMWYjLXhS8NfCLJ0u/2Aig==" hashValue="tcWUVc8beFo8+SfrFtYK7AHxCUiLsIUZpclfWSwL5QsZvsVx8L2KIIqawn+QVR+jLgf9KXgnpG6liUbzIUrSK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2-24 - Novohradka, Jen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3. 6. 2024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29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31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34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27</v>
      </c>
      <c r="F22" s="35"/>
      <c r="G22" s="35"/>
      <c r="H22" s="35"/>
      <c r="I22" s="132" t="s">
        <v>28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ROUND(J118,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ROUND((SUM(BE118:BE161)),  2)</f>
        <v>0</v>
      </c>
      <c r="G31" s="35"/>
      <c r="H31" s="35"/>
      <c r="I31" s="146">
        <v>0.20999999999999999</v>
      </c>
      <c r="J31" s="145">
        <f>ROUND(((SUM(BE118:BE161))*I31),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42</v>
      </c>
      <c r="F32" s="145">
        <f>ROUND((SUM(BF118:BF161)),  2)</f>
        <v>0</v>
      </c>
      <c r="G32" s="35"/>
      <c r="H32" s="35"/>
      <c r="I32" s="146">
        <v>0.14999999999999999</v>
      </c>
      <c r="J32" s="145">
        <f>ROUND(((SUM(BF118:BF161))*I32),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ROUND((SUM(BG118:BG161)),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ROUND((SUM(BH118:BH161)),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ROUND((SUM(BI118:BI161)),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Novohradka, Jenišovice, odstranění nánosů, ř. km 21,720 - 21,840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Jenišovice</v>
      </c>
      <c r="G87" s="37"/>
      <c r="H87" s="37"/>
      <c r="I87" s="29" t="s">
        <v>22</v>
      </c>
      <c r="J87" s="76" t="str">
        <f>IF(J10="","",J10)</f>
        <v>3. 6. 2024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státní podnik</v>
      </c>
      <c r="G89" s="37"/>
      <c r="H89" s="37"/>
      <c r="I89" s="29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25.6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>Povodí Labe, státní podnik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J118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J119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J120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J141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9"/>
      <c r="C99" s="170"/>
      <c r="D99" s="171" t="s">
        <v>94</v>
      </c>
      <c r="E99" s="172"/>
      <c r="F99" s="172"/>
      <c r="G99" s="172"/>
      <c r="H99" s="172"/>
      <c r="I99" s="172"/>
      <c r="J99" s="173">
        <f>J145</f>
        <v>0</v>
      </c>
      <c r="K99" s="170"/>
      <c r="L99" s="17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J146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96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30" customHeight="1">
      <c r="A110" s="35"/>
      <c r="B110" s="36"/>
      <c r="C110" s="37"/>
      <c r="D110" s="37"/>
      <c r="E110" s="73" t="str">
        <f>E7</f>
        <v>Novohradka, Jenišovice, odstranění nánosů, ř. km 21,720 - 21,840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F10</f>
        <v>Jenišovice</v>
      </c>
      <c r="G112" s="37"/>
      <c r="H112" s="37"/>
      <c r="I112" s="29" t="s">
        <v>22</v>
      </c>
      <c r="J112" s="76" t="str">
        <f>IF(J10="","",J10)</f>
        <v>3. 6. 2024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E13</f>
        <v>Povodí Labe, státní podnik</v>
      </c>
      <c r="G114" s="37"/>
      <c r="H114" s="37"/>
      <c r="I114" s="29" t="s">
        <v>31</v>
      </c>
      <c r="J114" s="33" t="str">
        <f>E19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5.65" customHeight="1">
      <c r="A115" s="35"/>
      <c r="B115" s="36"/>
      <c r="C115" s="29" t="s">
        <v>29</v>
      </c>
      <c r="D115" s="37"/>
      <c r="E115" s="37"/>
      <c r="F115" s="24" t="str">
        <f>IF(E16="","",E16)</f>
        <v>Vyplň údaj</v>
      </c>
      <c r="G115" s="37"/>
      <c r="H115" s="37"/>
      <c r="I115" s="29" t="s">
        <v>34</v>
      </c>
      <c r="J115" s="33" t="str">
        <f>E22</f>
        <v>Povodí Labe, státní podnik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1"/>
      <c r="B117" s="182"/>
      <c r="C117" s="183" t="s">
        <v>97</v>
      </c>
      <c r="D117" s="184" t="s">
        <v>61</v>
      </c>
      <c r="E117" s="184" t="s">
        <v>57</v>
      </c>
      <c r="F117" s="184" t="s">
        <v>58</v>
      </c>
      <c r="G117" s="184" t="s">
        <v>98</v>
      </c>
      <c r="H117" s="184" t="s">
        <v>99</v>
      </c>
      <c r="I117" s="184" t="s">
        <v>100</v>
      </c>
      <c r="J117" s="184" t="s">
        <v>87</v>
      </c>
      <c r="K117" s="185" t="s">
        <v>101</v>
      </c>
      <c r="L117" s="186"/>
      <c r="M117" s="97" t="s">
        <v>1</v>
      </c>
      <c r="N117" s="98" t="s">
        <v>40</v>
      </c>
      <c r="O117" s="98" t="s">
        <v>102</v>
      </c>
      <c r="P117" s="98" t="s">
        <v>103</v>
      </c>
      <c r="Q117" s="98" t="s">
        <v>104</v>
      </c>
      <c r="R117" s="98" t="s">
        <v>105</v>
      </c>
      <c r="S117" s="98" t="s">
        <v>106</v>
      </c>
      <c r="T117" s="99" t="s">
        <v>107</v>
      </c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</row>
    <row r="118" s="2" customFormat="1" ht="22.8" customHeight="1">
      <c r="A118" s="35"/>
      <c r="B118" s="36"/>
      <c r="C118" s="104" t="s">
        <v>108</v>
      </c>
      <c r="D118" s="37"/>
      <c r="E118" s="37"/>
      <c r="F118" s="37"/>
      <c r="G118" s="37"/>
      <c r="H118" s="37"/>
      <c r="I118" s="37"/>
      <c r="J118" s="187">
        <f>BK118</f>
        <v>0</v>
      </c>
      <c r="K118" s="37"/>
      <c r="L118" s="41"/>
      <c r="M118" s="100"/>
      <c r="N118" s="188"/>
      <c r="O118" s="101"/>
      <c r="P118" s="189">
        <f>P119+P145</f>
        <v>0</v>
      </c>
      <c r="Q118" s="101"/>
      <c r="R118" s="189">
        <f>R119+R145</f>
        <v>0</v>
      </c>
      <c r="S118" s="101"/>
      <c r="T118" s="190">
        <f>T119+T145</f>
        <v>198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75</v>
      </c>
      <c r="AU118" s="14" t="s">
        <v>89</v>
      </c>
      <c r="BK118" s="191">
        <f>BK119+BK145</f>
        <v>0</v>
      </c>
    </row>
    <row r="119" s="12" customFormat="1" ht="25.92" customHeight="1">
      <c r="A119" s="12"/>
      <c r="B119" s="192"/>
      <c r="C119" s="193"/>
      <c r="D119" s="194" t="s">
        <v>75</v>
      </c>
      <c r="E119" s="195" t="s">
        <v>109</v>
      </c>
      <c r="F119" s="195" t="s">
        <v>110</v>
      </c>
      <c r="G119" s="193"/>
      <c r="H119" s="193"/>
      <c r="I119" s="196"/>
      <c r="J119" s="197">
        <f>BK119</f>
        <v>0</v>
      </c>
      <c r="K119" s="193"/>
      <c r="L119" s="198"/>
      <c r="M119" s="199"/>
      <c r="N119" s="200"/>
      <c r="O119" s="200"/>
      <c r="P119" s="201">
        <f>P120+P137+P141</f>
        <v>0</v>
      </c>
      <c r="Q119" s="200"/>
      <c r="R119" s="201">
        <f>R120+R137+R141</f>
        <v>0</v>
      </c>
      <c r="S119" s="200"/>
      <c r="T119" s="202">
        <f>T120+T137+T141</f>
        <v>198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81</v>
      </c>
      <c r="AT119" s="204" t="s">
        <v>75</v>
      </c>
      <c r="AU119" s="204" t="s">
        <v>76</v>
      </c>
      <c r="AY119" s="203" t="s">
        <v>111</v>
      </c>
      <c r="BK119" s="205">
        <f>BK120+BK137+BK141</f>
        <v>0</v>
      </c>
    </row>
    <row r="120" s="12" customFormat="1" ht="22.8" customHeight="1">
      <c r="A120" s="12"/>
      <c r="B120" s="192"/>
      <c r="C120" s="193"/>
      <c r="D120" s="194" t="s">
        <v>75</v>
      </c>
      <c r="E120" s="206" t="s">
        <v>81</v>
      </c>
      <c r="F120" s="206" t="s">
        <v>112</v>
      </c>
      <c r="G120" s="193"/>
      <c r="H120" s="193"/>
      <c r="I120" s="196"/>
      <c r="J120" s="207">
        <f>BK120</f>
        <v>0</v>
      </c>
      <c r="K120" s="193"/>
      <c r="L120" s="198"/>
      <c r="M120" s="199"/>
      <c r="N120" s="200"/>
      <c r="O120" s="200"/>
      <c r="P120" s="201">
        <f>SUM(P121:P136)</f>
        <v>0</v>
      </c>
      <c r="Q120" s="200"/>
      <c r="R120" s="201">
        <f>SUM(R121:R136)</f>
        <v>0</v>
      </c>
      <c r="S120" s="200"/>
      <c r="T120" s="202">
        <f>SUM(T121:T136)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75</v>
      </c>
      <c r="AU120" s="204" t="s">
        <v>81</v>
      </c>
      <c r="AY120" s="203" t="s">
        <v>111</v>
      </c>
      <c r="BK120" s="205">
        <f>SUM(BK121:BK136)</f>
        <v>0</v>
      </c>
    </row>
    <row r="121" s="2" customFormat="1" ht="33" customHeight="1">
      <c r="A121" s="35"/>
      <c r="B121" s="36"/>
      <c r="C121" s="208" t="s">
        <v>81</v>
      </c>
      <c r="D121" s="208" t="s">
        <v>113</v>
      </c>
      <c r="E121" s="209" t="s">
        <v>114</v>
      </c>
      <c r="F121" s="210" t="s">
        <v>115</v>
      </c>
      <c r="G121" s="211" t="s">
        <v>116</v>
      </c>
      <c r="H121" s="212">
        <v>324.80000000000001</v>
      </c>
      <c r="I121" s="213"/>
      <c r="J121" s="214">
        <f>ROUND(I121*H121,2)</f>
        <v>0</v>
      </c>
      <c r="K121" s="210" t="s">
        <v>117</v>
      </c>
      <c r="L121" s="41"/>
      <c r="M121" s="215" t="s">
        <v>1</v>
      </c>
      <c r="N121" s="216" t="s">
        <v>41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9" t="s">
        <v>118</v>
      </c>
      <c r="AT121" s="219" t="s">
        <v>113</v>
      </c>
      <c r="AU121" s="219" t="s">
        <v>83</v>
      </c>
      <c r="AY121" s="14" t="s">
        <v>111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81</v>
      </c>
      <c r="BK121" s="220">
        <f>ROUND(I121*H121,2)</f>
        <v>0</v>
      </c>
      <c r="BL121" s="14" t="s">
        <v>118</v>
      </c>
      <c r="BM121" s="219" t="s">
        <v>119</v>
      </c>
    </row>
    <row r="122" s="2" customFormat="1">
      <c r="A122" s="35"/>
      <c r="B122" s="36"/>
      <c r="C122" s="37"/>
      <c r="D122" s="221" t="s">
        <v>120</v>
      </c>
      <c r="E122" s="37"/>
      <c r="F122" s="222" t="s">
        <v>121</v>
      </c>
      <c r="G122" s="37"/>
      <c r="H122" s="37"/>
      <c r="I122" s="223"/>
      <c r="J122" s="37"/>
      <c r="K122" s="37"/>
      <c r="L122" s="41"/>
      <c r="M122" s="224"/>
      <c r="N122" s="225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120</v>
      </c>
      <c r="AU122" s="14" t="s">
        <v>83</v>
      </c>
    </row>
    <row r="123" s="2" customFormat="1" ht="24.15" customHeight="1">
      <c r="A123" s="35"/>
      <c r="B123" s="36"/>
      <c r="C123" s="208" t="s">
        <v>8</v>
      </c>
      <c r="D123" s="208" t="s">
        <v>113</v>
      </c>
      <c r="E123" s="209" t="s">
        <v>122</v>
      </c>
      <c r="F123" s="210" t="s">
        <v>123</v>
      </c>
      <c r="G123" s="211" t="s">
        <v>116</v>
      </c>
      <c r="H123" s="212">
        <v>31.5</v>
      </c>
      <c r="I123" s="213"/>
      <c r="J123" s="214">
        <f>ROUND(I123*H123,2)</f>
        <v>0</v>
      </c>
      <c r="K123" s="210" t="s">
        <v>117</v>
      </c>
      <c r="L123" s="41"/>
      <c r="M123" s="215" t="s">
        <v>1</v>
      </c>
      <c r="N123" s="216" t="s">
        <v>41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9" t="s">
        <v>118</v>
      </c>
      <c r="AT123" s="219" t="s">
        <v>113</v>
      </c>
      <c r="AU123" s="219" t="s">
        <v>83</v>
      </c>
      <c r="AY123" s="14" t="s">
        <v>111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81</v>
      </c>
      <c r="BK123" s="220">
        <f>ROUND(I123*H123,2)</f>
        <v>0</v>
      </c>
      <c r="BL123" s="14" t="s">
        <v>118</v>
      </c>
      <c r="BM123" s="219" t="s">
        <v>124</v>
      </c>
    </row>
    <row r="124" s="2" customFormat="1">
      <c r="A124" s="35"/>
      <c r="B124" s="36"/>
      <c r="C124" s="37"/>
      <c r="D124" s="221" t="s">
        <v>120</v>
      </c>
      <c r="E124" s="37"/>
      <c r="F124" s="222" t="s">
        <v>125</v>
      </c>
      <c r="G124" s="37"/>
      <c r="H124" s="37"/>
      <c r="I124" s="223"/>
      <c r="J124" s="37"/>
      <c r="K124" s="37"/>
      <c r="L124" s="41"/>
      <c r="M124" s="224"/>
      <c r="N124" s="225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120</v>
      </c>
      <c r="AU124" s="14" t="s">
        <v>83</v>
      </c>
    </row>
    <row r="125" s="2" customFormat="1">
      <c r="A125" s="35"/>
      <c r="B125" s="36"/>
      <c r="C125" s="37"/>
      <c r="D125" s="221" t="s">
        <v>126</v>
      </c>
      <c r="E125" s="37"/>
      <c r="F125" s="226" t="s">
        <v>127</v>
      </c>
      <c r="G125" s="37"/>
      <c r="H125" s="37"/>
      <c r="I125" s="223"/>
      <c r="J125" s="37"/>
      <c r="K125" s="37"/>
      <c r="L125" s="41"/>
      <c r="M125" s="224"/>
      <c r="N125" s="225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126</v>
      </c>
      <c r="AU125" s="14" t="s">
        <v>83</v>
      </c>
    </row>
    <row r="126" s="2" customFormat="1" ht="33" customHeight="1">
      <c r="A126" s="35"/>
      <c r="B126" s="36"/>
      <c r="C126" s="208" t="s">
        <v>118</v>
      </c>
      <c r="D126" s="208" t="s">
        <v>113</v>
      </c>
      <c r="E126" s="209" t="s">
        <v>128</v>
      </c>
      <c r="F126" s="210" t="s">
        <v>129</v>
      </c>
      <c r="G126" s="211" t="s">
        <v>116</v>
      </c>
      <c r="H126" s="212">
        <v>324.80000000000001</v>
      </c>
      <c r="I126" s="213"/>
      <c r="J126" s="214">
        <f>ROUND(I126*H126,2)</f>
        <v>0</v>
      </c>
      <c r="K126" s="210" t="s">
        <v>117</v>
      </c>
      <c r="L126" s="41"/>
      <c r="M126" s="215" t="s">
        <v>1</v>
      </c>
      <c r="N126" s="216" t="s">
        <v>41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118</v>
      </c>
      <c r="AT126" s="219" t="s">
        <v>113</v>
      </c>
      <c r="AU126" s="219" t="s">
        <v>83</v>
      </c>
      <c r="AY126" s="14" t="s">
        <v>111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81</v>
      </c>
      <c r="BK126" s="220">
        <f>ROUND(I126*H126,2)</f>
        <v>0</v>
      </c>
      <c r="BL126" s="14" t="s">
        <v>118</v>
      </c>
      <c r="BM126" s="219" t="s">
        <v>130</v>
      </c>
    </row>
    <row r="127" s="2" customFormat="1">
      <c r="A127" s="35"/>
      <c r="B127" s="36"/>
      <c r="C127" s="37"/>
      <c r="D127" s="221" t="s">
        <v>120</v>
      </c>
      <c r="E127" s="37"/>
      <c r="F127" s="222" t="s">
        <v>131</v>
      </c>
      <c r="G127" s="37"/>
      <c r="H127" s="37"/>
      <c r="I127" s="223"/>
      <c r="J127" s="37"/>
      <c r="K127" s="37"/>
      <c r="L127" s="41"/>
      <c r="M127" s="224"/>
      <c r="N127" s="225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120</v>
      </c>
      <c r="AU127" s="14" t="s">
        <v>83</v>
      </c>
    </row>
    <row r="128" s="2" customFormat="1" ht="37.8" customHeight="1">
      <c r="A128" s="35"/>
      <c r="B128" s="36"/>
      <c r="C128" s="208" t="s">
        <v>132</v>
      </c>
      <c r="D128" s="208" t="s">
        <v>113</v>
      </c>
      <c r="E128" s="209" t="s">
        <v>133</v>
      </c>
      <c r="F128" s="210" t="s">
        <v>134</v>
      </c>
      <c r="G128" s="211" t="s">
        <v>116</v>
      </c>
      <c r="H128" s="212">
        <v>324.80000000000001</v>
      </c>
      <c r="I128" s="213"/>
      <c r="J128" s="214">
        <f>ROUND(I128*H128,2)</f>
        <v>0</v>
      </c>
      <c r="K128" s="210" t="s">
        <v>117</v>
      </c>
      <c r="L128" s="41"/>
      <c r="M128" s="215" t="s">
        <v>1</v>
      </c>
      <c r="N128" s="216" t="s">
        <v>41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118</v>
      </c>
      <c r="AT128" s="219" t="s">
        <v>113</v>
      </c>
      <c r="AU128" s="219" t="s">
        <v>83</v>
      </c>
      <c r="AY128" s="14" t="s">
        <v>111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81</v>
      </c>
      <c r="BK128" s="220">
        <f>ROUND(I128*H128,2)</f>
        <v>0</v>
      </c>
      <c r="BL128" s="14" t="s">
        <v>118</v>
      </c>
      <c r="BM128" s="219" t="s">
        <v>135</v>
      </c>
    </row>
    <row r="129" s="2" customFormat="1">
      <c r="A129" s="35"/>
      <c r="B129" s="36"/>
      <c r="C129" s="37"/>
      <c r="D129" s="221" t="s">
        <v>120</v>
      </c>
      <c r="E129" s="37"/>
      <c r="F129" s="222" t="s">
        <v>136</v>
      </c>
      <c r="G129" s="37"/>
      <c r="H129" s="37"/>
      <c r="I129" s="223"/>
      <c r="J129" s="37"/>
      <c r="K129" s="37"/>
      <c r="L129" s="41"/>
      <c r="M129" s="224"/>
      <c r="N129" s="225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120</v>
      </c>
      <c r="AU129" s="14" t="s">
        <v>83</v>
      </c>
    </row>
    <row r="130" s="2" customFormat="1" ht="37.8" customHeight="1">
      <c r="A130" s="35"/>
      <c r="B130" s="36"/>
      <c r="C130" s="208" t="s">
        <v>137</v>
      </c>
      <c r="D130" s="208" t="s">
        <v>113</v>
      </c>
      <c r="E130" s="209" t="s">
        <v>138</v>
      </c>
      <c r="F130" s="210" t="s">
        <v>139</v>
      </c>
      <c r="G130" s="211" t="s">
        <v>116</v>
      </c>
      <c r="H130" s="212">
        <v>2273.5999999999999</v>
      </c>
      <c r="I130" s="213"/>
      <c r="J130" s="214">
        <f>ROUND(I130*H130,2)</f>
        <v>0</v>
      </c>
      <c r="K130" s="210" t="s">
        <v>117</v>
      </c>
      <c r="L130" s="41"/>
      <c r="M130" s="215" t="s">
        <v>1</v>
      </c>
      <c r="N130" s="216" t="s">
        <v>41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118</v>
      </c>
      <c r="AT130" s="219" t="s">
        <v>113</v>
      </c>
      <c r="AU130" s="219" t="s">
        <v>83</v>
      </c>
      <c r="AY130" s="14" t="s">
        <v>111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81</v>
      </c>
      <c r="BK130" s="220">
        <f>ROUND(I130*H130,2)</f>
        <v>0</v>
      </c>
      <c r="BL130" s="14" t="s">
        <v>118</v>
      </c>
      <c r="BM130" s="219" t="s">
        <v>140</v>
      </c>
    </row>
    <row r="131" s="2" customFormat="1">
      <c r="A131" s="35"/>
      <c r="B131" s="36"/>
      <c r="C131" s="37"/>
      <c r="D131" s="221" t="s">
        <v>120</v>
      </c>
      <c r="E131" s="37"/>
      <c r="F131" s="222" t="s">
        <v>141</v>
      </c>
      <c r="G131" s="37"/>
      <c r="H131" s="37"/>
      <c r="I131" s="223"/>
      <c r="J131" s="37"/>
      <c r="K131" s="37"/>
      <c r="L131" s="41"/>
      <c r="M131" s="224"/>
      <c r="N131" s="225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120</v>
      </c>
      <c r="AU131" s="14" t="s">
        <v>83</v>
      </c>
    </row>
    <row r="132" s="2" customFormat="1" ht="16.5" customHeight="1">
      <c r="A132" s="35"/>
      <c r="B132" s="36"/>
      <c r="C132" s="208" t="s">
        <v>142</v>
      </c>
      <c r="D132" s="208" t="s">
        <v>113</v>
      </c>
      <c r="E132" s="209" t="s">
        <v>143</v>
      </c>
      <c r="F132" s="210" t="s">
        <v>144</v>
      </c>
      <c r="G132" s="211" t="s">
        <v>116</v>
      </c>
      <c r="H132" s="212">
        <v>324.80000000000001</v>
      </c>
      <c r="I132" s="213"/>
      <c r="J132" s="214">
        <f>ROUND(I132*H132,2)</f>
        <v>0</v>
      </c>
      <c r="K132" s="210" t="s">
        <v>117</v>
      </c>
      <c r="L132" s="41"/>
      <c r="M132" s="215" t="s">
        <v>1</v>
      </c>
      <c r="N132" s="216" t="s">
        <v>41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118</v>
      </c>
      <c r="AT132" s="219" t="s">
        <v>113</v>
      </c>
      <c r="AU132" s="219" t="s">
        <v>83</v>
      </c>
      <c r="AY132" s="14" t="s">
        <v>111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81</v>
      </c>
      <c r="BK132" s="220">
        <f>ROUND(I132*H132,2)</f>
        <v>0</v>
      </c>
      <c r="BL132" s="14" t="s">
        <v>118</v>
      </c>
      <c r="BM132" s="219" t="s">
        <v>145</v>
      </c>
    </row>
    <row r="133" s="2" customFormat="1">
      <c r="A133" s="35"/>
      <c r="B133" s="36"/>
      <c r="C133" s="37"/>
      <c r="D133" s="221" t="s">
        <v>120</v>
      </c>
      <c r="E133" s="37"/>
      <c r="F133" s="222" t="s">
        <v>146</v>
      </c>
      <c r="G133" s="37"/>
      <c r="H133" s="37"/>
      <c r="I133" s="223"/>
      <c r="J133" s="37"/>
      <c r="K133" s="37"/>
      <c r="L133" s="41"/>
      <c r="M133" s="224"/>
      <c r="N133" s="225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120</v>
      </c>
      <c r="AU133" s="14" t="s">
        <v>83</v>
      </c>
    </row>
    <row r="134" s="2" customFormat="1" ht="24.15" customHeight="1">
      <c r="A134" s="35"/>
      <c r="B134" s="36"/>
      <c r="C134" s="208" t="s">
        <v>147</v>
      </c>
      <c r="D134" s="208" t="s">
        <v>113</v>
      </c>
      <c r="E134" s="209" t="s">
        <v>148</v>
      </c>
      <c r="F134" s="210" t="s">
        <v>149</v>
      </c>
      <c r="G134" s="211" t="s">
        <v>150</v>
      </c>
      <c r="H134" s="212">
        <v>105.59999999999999</v>
      </c>
      <c r="I134" s="213"/>
      <c r="J134" s="214">
        <f>ROUND(I134*H134,2)</f>
        <v>0</v>
      </c>
      <c r="K134" s="210" t="s">
        <v>117</v>
      </c>
      <c r="L134" s="41"/>
      <c r="M134" s="215" t="s">
        <v>1</v>
      </c>
      <c r="N134" s="216" t="s">
        <v>41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118</v>
      </c>
      <c r="AT134" s="219" t="s">
        <v>113</v>
      </c>
      <c r="AU134" s="219" t="s">
        <v>83</v>
      </c>
      <c r="AY134" s="14" t="s">
        <v>111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81</v>
      </c>
      <c r="BK134" s="220">
        <f>ROUND(I134*H134,2)</f>
        <v>0</v>
      </c>
      <c r="BL134" s="14" t="s">
        <v>118</v>
      </c>
      <c r="BM134" s="219" t="s">
        <v>151</v>
      </c>
    </row>
    <row r="135" s="2" customFormat="1">
      <c r="A135" s="35"/>
      <c r="B135" s="36"/>
      <c r="C135" s="37"/>
      <c r="D135" s="221" t="s">
        <v>120</v>
      </c>
      <c r="E135" s="37"/>
      <c r="F135" s="222" t="s">
        <v>152</v>
      </c>
      <c r="G135" s="37"/>
      <c r="H135" s="37"/>
      <c r="I135" s="223"/>
      <c r="J135" s="37"/>
      <c r="K135" s="37"/>
      <c r="L135" s="41"/>
      <c r="M135" s="224"/>
      <c r="N135" s="225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120</v>
      </c>
      <c r="AU135" s="14" t="s">
        <v>83</v>
      </c>
    </row>
    <row r="136" s="2" customFormat="1">
      <c r="A136" s="35"/>
      <c r="B136" s="36"/>
      <c r="C136" s="37"/>
      <c r="D136" s="221" t="s">
        <v>126</v>
      </c>
      <c r="E136" s="37"/>
      <c r="F136" s="226" t="s">
        <v>153</v>
      </c>
      <c r="G136" s="37"/>
      <c r="H136" s="37"/>
      <c r="I136" s="223"/>
      <c r="J136" s="37"/>
      <c r="K136" s="37"/>
      <c r="L136" s="41"/>
      <c r="M136" s="224"/>
      <c r="N136" s="225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126</v>
      </c>
      <c r="AU136" s="14" t="s">
        <v>83</v>
      </c>
    </row>
    <row r="137" s="12" customFormat="1" ht="22.8" customHeight="1">
      <c r="A137" s="12"/>
      <c r="B137" s="192"/>
      <c r="C137" s="193"/>
      <c r="D137" s="194" t="s">
        <v>75</v>
      </c>
      <c r="E137" s="206" t="s">
        <v>154</v>
      </c>
      <c r="F137" s="206" t="s">
        <v>155</v>
      </c>
      <c r="G137" s="193"/>
      <c r="H137" s="193"/>
      <c r="I137" s="196"/>
      <c r="J137" s="207">
        <f>BK137</f>
        <v>0</v>
      </c>
      <c r="K137" s="193"/>
      <c r="L137" s="198"/>
      <c r="M137" s="199"/>
      <c r="N137" s="200"/>
      <c r="O137" s="200"/>
      <c r="P137" s="201">
        <f>SUM(P138:P140)</f>
        <v>0</v>
      </c>
      <c r="Q137" s="200"/>
      <c r="R137" s="201">
        <f>SUM(R138:R140)</f>
        <v>0</v>
      </c>
      <c r="S137" s="200"/>
      <c r="T137" s="202">
        <f>SUM(T138:T140)</f>
        <v>198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81</v>
      </c>
      <c r="AT137" s="204" t="s">
        <v>75</v>
      </c>
      <c r="AU137" s="204" t="s">
        <v>81</v>
      </c>
      <c r="AY137" s="203" t="s">
        <v>111</v>
      </c>
      <c r="BK137" s="205">
        <f>SUM(BK138:BK140)</f>
        <v>0</v>
      </c>
    </row>
    <row r="138" s="2" customFormat="1" ht="24.15" customHeight="1">
      <c r="A138" s="35"/>
      <c r="B138" s="36"/>
      <c r="C138" s="208" t="s">
        <v>154</v>
      </c>
      <c r="D138" s="208" t="s">
        <v>113</v>
      </c>
      <c r="E138" s="209" t="s">
        <v>156</v>
      </c>
      <c r="F138" s="210" t="s">
        <v>157</v>
      </c>
      <c r="G138" s="211" t="s">
        <v>150</v>
      </c>
      <c r="H138" s="212">
        <v>9900</v>
      </c>
      <c r="I138" s="213"/>
      <c r="J138" s="214">
        <f>ROUND(I138*H138,2)</f>
        <v>0</v>
      </c>
      <c r="K138" s="210" t="s">
        <v>117</v>
      </c>
      <c r="L138" s="41"/>
      <c r="M138" s="215" t="s">
        <v>1</v>
      </c>
      <c r="N138" s="216" t="s">
        <v>41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0.02</v>
      </c>
      <c r="T138" s="218">
        <f>S138*H138</f>
        <v>198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118</v>
      </c>
      <c r="AT138" s="219" t="s">
        <v>113</v>
      </c>
      <c r="AU138" s="219" t="s">
        <v>83</v>
      </c>
      <c r="AY138" s="14" t="s">
        <v>111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81</v>
      </c>
      <c r="BK138" s="220">
        <f>ROUND(I138*H138,2)</f>
        <v>0</v>
      </c>
      <c r="BL138" s="14" t="s">
        <v>118</v>
      </c>
      <c r="BM138" s="219" t="s">
        <v>158</v>
      </c>
    </row>
    <row r="139" s="2" customFormat="1">
      <c r="A139" s="35"/>
      <c r="B139" s="36"/>
      <c r="C139" s="37"/>
      <c r="D139" s="221" t="s">
        <v>120</v>
      </c>
      <c r="E139" s="37"/>
      <c r="F139" s="222" t="s">
        <v>159</v>
      </c>
      <c r="G139" s="37"/>
      <c r="H139" s="37"/>
      <c r="I139" s="223"/>
      <c r="J139" s="37"/>
      <c r="K139" s="37"/>
      <c r="L139" s="41"/>
      <c r="M139" s="224"/>
      <c r="N139" s="225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120</v>
      </c>
      <c r="AU139" s="14" t="s">
        <v>83</v>
      </c>
    </row>
    <row r="140" s="2" customFormat="1">
      <c r="A140" s="35"/>
      <c r="B140" s="36"/>
      <c r="C140" s="37"/>
      <c r="D140" s="221" t="s">
        <v>126</v>
      </c>
      <c r="E140" s="37"/>
      <c r="F140" s="226" t="s">
        <v>160</v>
      </c>
      <c r="G140" s="37"/>
      <c r="H140" s="37"/>
      <c r="I140" s="223"/>
      <c r="J140" s="37"/>
      <c r="K140" s="37"/>
      <c r="L140" s="41"/>
      <c r="M140" s="224"/>
      <c r="N140" s="225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126</v>
      </c>
      <c r="AU140" s="14" t="s">
        <v>83</v>
      </c>
    </row>
    <row r="141" s="12" customFormat="1" ht="22.8" customHeight="1">
      <c r="A141" s="12"/>
      <c r="B141" s="192"/>
      <c r="C141" s="193"/>
      <c r="D141" s="194" t="s">
        <v>75</v>
      </c>
      <c r="E141" s="206" t="s">
        <v>161</v>
      </c>
      <c r="F141" s="206" t="s">
        <v>162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SUM(P142:P144)</f>
        <v>0</v>
      </c>
      <c r="Q141" s="200"/>
      <c r="R141" s="201">
        <f>SUM(R142:R144)</f>
        <v>0</v>
      </c>
      <c r="S141" s="200"/>
      <c r="T141" s="202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81</v>
      </c>
      <c r="AT141" s="204" t="s">
        <v>75</v>
      </c>
      <c r="AU141" s="204" t="s">
        <v>81</v>
      </c>
      <c r="AY141" s="203" t="s">
        <v>111</v>
      </c>
      <c r="BK141" s="205">
        <f>SUM(BK142:BK144)</f>
        <v>0</v>
      </c>
    </row>
    <row r="142" s="2" customFormat="1" ht="44.25" customHeight="1">
      <c r="A142" s="35"/>
      <c r="B142" s="36"/>
      <c r="C142" s="208" t="s">
        <v>163</v>
      </c>
      <c r="D142" s="208" t="s">
        <v>113</v>
      </c>
      <c r="E142" s="209" t="s">
        <v>164</v>
      </c>
      <c r="F142" s="210" t="s">
        <v>165</v>
      </c>
      <c r="G142" s="211" t="s">
        <v>166</v>
      </c>
      <c r="H142" s="212">
        <v>617.12</v>
      </c>
      <c r="I142" s="213"/>
      <c r="J142" s="214">
        <f>ROUND(I142*H142,2)</f>
        <v>0</v>
      </c>
      <c r="K142" s="210" t="s">
        <v>117</v>
      </c>
      <c r="L142" s="41"/>
      <c r="M142" s="215" t="s">
        <v>1</v>
      </c>
      <c r="N142" s="216" t="s">
        <v>41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118</v>
      </c>
      <c r="AT142" s="219" t="s">
        <v>113</v>
      </c>
      <c r="AU142" s="219" t="s">
        <v>83</v>
      </c>
      <c r="AY142" s="14" t="s">
        <v>111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81</v>
      </c>
      <c r="BK142" s="220">
        <f>ROUND(I142*H142,2)</f>
        <v>0</v>
      </c>
      <c r="BL142" s="14" t="s">
        <v>118</v>
      </c>
      <c r="BM142" s="219" t="s">
        <v>167</v>
      </c>
    </row>
    <row r="143" s="2" customFormat="1">
      <c r="A143" s="35"/>
      <c r="B143" s="36"/>
      <c r="C143" s="37"/>
      <c r="D143" s="221" t="s">
        <v>120</v>
      </c>
      <c r="E143" s="37"/>
      <c r="F143" s="222" t="s">
        <v>168</v>
      </c>
      <c r="G143" s="37"/>
      <c r="H143" s="37"/>
      <c r="I143" s="223"/>
      <c r="J143" s="37"/>
      <c r="K143" s="37"/>
      <c r="L143" s="41"/>
      <c r="M143" s="224"/>
      <c r="N143" s="225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120</v>
      </c>
      <c r="AU143" s="14" t="s">
        <v>83</v>
      </c>
    </row>
    <row r="144" s="2" customFormat="1">
      <c r="A144" s="35"/>
      <c r="B144" s="36"/>
      <c r="C144" s="37"/>
      <c r="D144" s="221" t="s">
        <v>126</v>
      </c>
      <c r="E144" s="37"/>
      <c r="F144" s="226" t="s">
        <v>169</v>
      </c>
      <c r="G144" s="37"/>
      <c r="H144" s="37"/>
      <c r="I144" s="223"/>
      <c r="J144" s="37"/>
      <c r="K144" s="37"/>
      <c r="L144" s="41"/>
      <c r="M144" s="224"/>
      <c r="N144" s="225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126</v>
      </c>
      <c r="AU144" s="14" t="s">
        <v>83</v>
      </c>
    </row>
    <row r="145" s="12" customFormat="1" ht="25.92" customHeight="1">
      <c r="A145" s="12"/>
      <c r="B145" s="192"/>
      <c r="C145" s="193"/>
      <c r="D145" s="194" t="s">
        <v>75</v>
      </c>
      <c r="E145" s="195" t="s">
        <v>170</v>
      </c>
      <c r="F145" s="195" t="s">
        <v>171</v>
      </c>
      <c r="G145" s="193"/>
      <c r="H145" s="193"/>
      <c r="I145" s="196"/>
      <c r="J145" s="197">
        <f>BK145</f>
        <v>0</v>
      </c>
      <c r="K145" s="193"/>
      <c r="L145" s="198"/>
      <c r="M145" s="199"/>
      <c r="N145" s="200"/>
      <c r="O145" s="200"/>
      <c r="P145" s="201">
        <f>P146</f>
        <v>0</v>
      </c>
      <c r="Q145" s="200"/>
      <c r="R145" s="201">
        <f>R146</f>
        <v>0</v>
      </c>
      <c r="S145" s="200"/>
      <c r="T145" s="20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163</v>
      </c>
      <c r="AT145" s="204" t="s">
        <v>75</v>
      </c>
      <c r="AU145" s="204" t="s">
        <v>76</v>
      </c>
      <c r="AY145" s="203" t="s">
        <v>111</v>
      </c>
      <c r="BK145" s="205">
        <f>BK146</f>
        <v>0</v>
      </c>
    </row>
    <row r="146" s="12" customFormat="1" ht="22.8" customHeight="1">
      <c r="A146" s="12"/>
      <c r="B146" s="192"/>
      <c r="C146" s="193"/>
      <c r="D146" s="194" t="s">
        <v>75</v>
      </c>
      <c r="E146" s="206" t="s">
        <v>172</v>
      </c>
      <c r="F146" s="206" t="s">
        <v>173</v>
      </c>
      <c r="G146" s="193"/>
      <c r="H146" s="193"/>
      <c r="I146" s="196"/>
      <c r="J146" s="207">
        <f>BK146</f>
        <v>0</v>
      </c>
      <c r="K146" s="193"/>
      <c r="L146" s="198"/>
      <c r="M146" s="199"/>
      <c r="N146" s="200"/>
      <c r="O146" s="200"/>
      <c r="P146" s="201">
        <f>SUM(P147:P161)</f>
        <v>0</v>
      </c>
      <c r="Q146" s="200"/>
      <c r="R146" s="201">
        <f>SUM(R147:R161)</f>
        <v>0</v>
      </c>
      <c r="S146" s="200"/>
      <c r="T146" s="202">
        <f>SUM(T147:T161)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163</v>
      </c>
      <c r="AT146" s="204" t="s">
        <v>75</v>
      </c>
      <c r="AU146" s="204" t="s">
        <v>81</v>
      </c>
      <c r="AY146" s="203" t="s">
        <v>111</v>
      </c>
      <c r="BK146" s="205">
        <f>SUM(BK147:BK161)</f>
        <v>0</v>
      </c>
    </row>
    <row r="147" s="2" customFormat="1" ht="16.5" customHeight="1">
      <c r="A147" s="35"/>
      <c r="B147" s="36"/>
      <c r="C147" s="208" t="s">
        <v>174</v>
      </c>
      <c r="D147" s="208" t="s">
        <v>113</v>
      </c>
      <c r="E147" s="209" t="s">
        <v>175</v>
      </c>
      <c r="F147" s="210" t="s">
        <v>173</v>
      </c>
      <c r="G147" s="211" t="s">
        <v>176</v>
      </c>
      <c r="H147" s="212">
        <v>1</v>
      </c>
      <c r="I147" s="213"/>
      <c r="J147" s="214">
        <f>ROUND(I147*H147,2)</f>
        <v>0</v>
      </c>
      <c r="K147" s="210" t="s">
        <v>117</v>
      </c>
      <c r="L147" s="41"/>
      <c r="M147" s="215" t="s">
        <v>1</v>
      </c>
      <c r="N147" s="216" t="s">
        <v>41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177</v>
      </c>
      <c r="AT147" s="219" t="s">
        <v>113</v>
      </c>
      <c r="AU147" s="219" t="s">
        <v>83</v>
      </c>
      <c r="AY147" s="14" t="s">
        <v>111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81</v>
      </c>
      <c r="BK147" s="220">
        <f>ROUND(I147*H147,2)</f>
        <v>0</v>
      </c>
      <c r="BL147" s="14" t="s">
        <v>177</v>
      </c>
      <c r="BM147" s="219" t="s">
        <v>178</v>
      </c>
    </row>
    <row r="148" s="2" customFormat="1">
      <c r="A148" s="35"/>
      <c r="B148" s="36"/>
      <c r="C148" s="37"/>
      <c r="D148" s="221" t="s">
        <v>120</v>
      </c>
      <c r="E148" s="37"/>
      <c r="F148" s="222" t="s">
        <v>173</v>
      </c>
      <c r="G148" s="37"/>
      <c r="H148" s="37"/>
      <c r="I148" s="223"/>
      <c r="J148" s="37"/>
      <c r="K148" s="37"/>
      <c r="L148" s="41"/>
      <c r="M148" s="224"/>
      <c r="N148" s="225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120</v>
      </c>
      <c r="AU148" s="14" t="s">
        <v>83</v>
      </c>
    </row>
    <row r="149" s="2" customFormat="1">
      <c r="A149" s="35"/>
      <c r="B149" s="36"/>
      <c r="C149" s="37"/>
      <c r="D149" s="221" t="s">
        <v>126</v>
      </c>
      <c r="E149" s="37"/>
      <c r="F149" s="226" t="s">
        <v>179</v>
      </c>
      <c r="G149" s="37"/>
      <c r="H149" s="37"/>
      <c r="I149" s="223"/>
      <c r="J149" s="37"/>
      <c r="K149" s="37"/>
      <c r="L149" s="41"/>
      <c r="M149" s="224"/>
      <c r="N149" s="225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126</v>
      </c>
      <c r="AU149" s="14" t="s">
        <v>83</v>
      </c>
    </row>
    <row r="150" s="2" customFormat="1" ht="16.5" customHeight="1">
      <c r="A150" s="35"/>
      <c r="B150" s="36"/>
      <c r="C150" s="208" t="s">
        <v>180</v>
      </c>
      <c r="D150" s="208" t="s">
        <v>113</v>
      </c>
      <c r="E150" s="209" t="s">
        <v>181</v>
      </c>
      <c r="F150" s="210" t="s">
        <v>182</v>
      </c>
      <c r="G150" s="211" t="s">
        <v>176</v>
      </c>
      <c r="H150" s="212">
        <v>1</v>
      </c>
      <c r="I150" s="213"/>
      <c r="J150" s="214">
        <f>ROUND(I150*H150,2)</f>
        <v>0</v>
      </c>
      <c r="K150" s="210" t="s">
        <v>117</v>
      </c>
      <c r="L150" s="41"/>
      <c r="M150" s="215" t="s">
        <v>1</v>
      </c>
      <c r="N150" s="216" t="s">
        <v>41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177</v>
      </c>
      <c r="AT150" s="219" t="s">
        <v>113</v>
      </c>
      <c r="AU150" s="219" t="s">
        <v>83</v>
      </c>
      <c r="AY150" s="14" t="s">
        <v>111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81</v>
      </c>
      <c r="BK150" s="220">
        <f>ROUND(I150*H150,2)</f>
        <v>0</v>
      </c>
      <c r="BL150" s="14" t="s">
        <v>177</v>
      </c>
      <c r="BM150" s="219" t="s">
        <v>183</v>
      </c>
    </row>
    <row r="151" s="2" customFormat="1">
      <c r="A151" s="35"/>
      <c r="B151" s="36"/>
      <c r="C151" s="37"/>
      <c r="D151" s="221" t="s">
        <v>120</v>
      </c>
      <c r="E151" s="37"/>
      <c r="F151" s="222" t="s">
        <v>182</v>
      </c>
      <c r="G151" s="37"/>
      <c r="H151" s="37"/>
      <c r="I151" s="223"/>
      <c r="J151" s="37"/>
      <c r="K151" s="37"/>
      <c r="L151" s="41"/>
      <c r="M151" s="224"/>
      <c r="N151" s="225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120</v>
      </c>
      <c r="AU151" s="14" t="s">
        <v>83</v>
      </c>
    </row>
    <row r="152" s="2" customFormat="1" ht="16.5" customHeight="1">
      <c r="A152" s="35"/>
      <c r="B152" s="36"/>
      <c r="C152" s="208" t="s">
        <v>184</v>
      </c>
      <c r="D152" s="208" t="s">
        <v>113</v>
      </c>
      <c r="E152" s="209" t="s">
        <v>185</v>
      </c>
      <c r="F152" s="210" t="s">
        <v>186</v>
      </c>
      <c r="G152" s="211" t="s">
        <v>176</v>
      </c>
      <c r="H152" s="212">
        <v>1</v>
      </c>
      <c r="I152" s="213"/>
      <c r="J152" s="214">
        <f>ROUND(I152*H152,2)</f>
        <v>0</v>
      </c>
      <c r="K152" s="210" t="s">
        <v>1</v>
      </c>
      <c r="L152" s="41"/>
      <c r="M152" s="215" t="s">
        <v>1</v>
      </c>
      <c r="N152" s="216" t="s">
        <v>41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177</v>
      </c>
      <c r="AT152" s="219" t="s">
        <v>113</v>
      </c>
      <c r="AU152" s="219" t="s">
        <v>83</v>
      </c>
      <c r="AY152" s="14" t="s">
        <v>111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81</v>
      </c>
      <c r="BK152" s="220">
        <f>ROUND(I152*H152,2)</f>
        <v>0</v>
      </c>
      <c r="BL152" s="14" t="s">
        <v>177</v>
      </c>
      <c r="BM152" s="219" t="s">
        <v>187</v>
      </c>
    </row>
    <row r="153" s="2" customFormat="1">
      <c r="A153" s="35"/>
      <c r="B153" s="36"/>
      <c r="C153" s="37"/>
      <c r="D153" s="221" t="s">
        <v>120</v>
      </c>
      <c r="E153" s="37"/>
      <c r="F153" s="222" t="s">
        <v>186</v>
      </c>
      <c r="G153" s="37"/>
      <c r="H153" s="37"/>
      <c r="I153" s="223"/>
      <c r="J153" s="37"/>
      <c r="K153" s="37"/>
      <c r="L153" s="41"/>
      <c r="M153" s="224"/>
      <c r="N153" s="225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120</v>
      </c>
      <c r="AU153" s="14" t="s">
        <v>83</v>
      </c>
    </row>
    <row r="154" s="2" customFormat="1">
      <c r="A154" s="35"/>
      <c r="B154" s="36"/>
      <c r="C154" s="37"/>
      <c r="D154" s="221" t="s">
        <v>126</v>
      </c>
      <c r="E154" s="37"/>
      <c r="F154" s="226" t="s">
        <v>188</v>
      </c>
      <c r="G154" s="37"/>
      <c r="H154" s="37"/>
      <c r="I154" s="223"/>
      <c r="J154" s="37"/>
      <c r="K154" s="37"/>
      <c r="L154" s="41"/>
      <c r="M154" s="224"/>
      <c r="N154" s="22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126</v>
      </c>
      <c r="AU154" s="14" t="s">
        <v>83</v>
      </c>
    </row>
    <row r="155" s="2" customFormat="1" ht="16.5" customHeight="1">
      <c r="A155" s="35"/>
      <c r="B155" s="36"/>
      <c r="C155" s="208" t="s">
        <v>189</v>
      </c>
      <c r="D155" s="208" t="s">
        <v>113</v>
      </c>
      <c r="E155" s="209" t="s">
        <v>190</v>
      </c>
      <c r="F155" s="210" t="s">
        <v>191</v>
      </c>
      <c r="G155" s="211" t="s">
        <v>176</v>
      </c>
      <c r="H155" s="212">
        <v>1</v>
      </c>
      <c r="I155" s="213"/>
      <c r="J155" s="214">
        <f>ROUND(I155*H155,2)</f>
        <v>0</v>
      </c>
      <c r="K155" s="210" t="s">
        <v>1</v>
      </c>
      <c r="L155" s="41"/>
      <c r="M155" s="215" t="s">
        <v>1</v>
      </c>
      <c r="N155" s="216" t="s">
        <v>41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177</v>
      </c>
      <c r="AT155" s="219" t="s">
        <v>113</v>
      </c>
      <c r="AU155" s="219" t="s">
        <v>83</v>
      </c>
      <c r="AY155" s="14" t="s">
        <v>111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81</v>
      </c>
      <c r="BK155" s="220">
        <f>ROUND(I155*H155,2)</f>
        <v>0</v>
      </c>
      <c r="BL155" s="14" t="s">
        <v>177</v>
      </c>
      <c r="BM155" s="219" t="s">
        <v>192</v>
      </c>
    </row>
    <row r="156" s="2" customFormat="1">
      <c r="A156" s="35"/>
      <c r="B156" s="36"/>
      <c r="C156" s="37"/>
      <c r="D156" s="221" t="s">
        <v>120</v>
      </c>
      <c r="E156" s="37"/>
      <c r="F156" s="222" t="s">
        <v>191</v>
      </c>
      <c r="G156" s="37"/>
      <c r="H156" s="37"/>
      <c r="I156" s="223"/>
      <c r="J156" s="37"/>
      <c r="K156" s="37"/>
      <c r="L156" s="41"/>
      <c r="M156" s="224"/>
      <c r="N156" s="225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120</v>
      </c>
      <c r="AU156" s="14" t="s">
        <v>83</v>
      </c>
    </row>
    <row r="157" s="2" customFormat="1" ht="24.15" customHeight="1">
      <c r="A157" s="35"/>
      <c r="B157" s="36"/>
      <c r="C157" s="208" t="s">
        <v>193</v>
      </c>
      <c r="D157" s="208" t="s">
        <v>113</v>
      </c>
      <c r="E157" s="209" t="s">
        <v>194</v>
      </c>
      <c r="F157" s="210" t="s">
        <v>195</v>
      </c>
      <c r="G157" s="211" t="s">
        <v>176</v>
      </c>
      <c r="H157" s="212">
        <v>1</v>
      </c>
      <c r="I157" s="213"/>
      <c r="J157" s="214">
        <f>ROUND(I157*H157,2)</f>
        <v>0</v>
      </c>
      <c r="K157" s="210" t="s">
        <v>1</v>
      </c>
      <c r="L157" s="41"/>
      <c r="M157" s="215" t="s">
        <v>1</v>
      </c>
      <c r="N157" s="216" t="s">
        <v>41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177</v>
      </c>
      <c r="AT157" s="219" t="s">
        <v>113</v>
      </c>
      <c r="AU157" s="219" t="s">
        <v>83</v>
      </c>
      <c r="AY157" s="14" t="s">
        <v>111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81</v>
      </c>
      <c r="BK157" s="220">
        <f>ROUND(I157*H157,2)</f>
        <v>0</v>
      </c>
      <c r="BL157" s="14" t="s">
        <v>177</v>
      </c>
      <c r="BM157" s="219" t="s">
        <v>196</v>
      </c>
    </row>
    <row r="158" s="2" customFormat="1">
      <c r="A158" s="35"/>
      <c r="B158" s="36"/>
      <c r="C158" s="37"/>
      <c r="D158" s="221" t="s">
        <v>120</v>
      </c>
      <c r="E158" s="37"/>
      <c r="F158" s="222" t="s">
        <v>195</v>
      </c>
      <c r="G158" s="37"/>
      <c r="H158" s="37"/>
      <c r="I158" s="223"/>
      <c r="J158" s="37"/>
      <c r="K158" s="37"/>
      <c r="L158" s="41"/>
      <c r="M158" s="224"/>
      <c r="N158" s="225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120</v>
      </c>
      <c r="AU158" s="14" t="s">
        <v>83</v>
      </c>
    </row>
    <row r="159" s="2" customFormat="1" ht="16.5" customHeight="1">
      <c r="A159" s="35"/>
      <c r="B159" s="36"/>
      <c r="C159" s="208" t="s">
        <v>197</v>
      </c>
      <c r="D159" s="208" t="s">
        <v>113</v>
      </c>
      <c r="E159" s="209" t="s">
        <v>198</v>
      </c>
      <c r="F159" s="210" t="s">
        <v>199</v>
      </c>
      <c r="G159" s="211" t="s">
        <v>200</v>
      </c>
      <c r="H159" s="212">
        <v>1</v>
      </c>
      <c r="I159" s="213"/>
      <c r="J159" s="214">
        <f>ROUND(I159*H159,2)</f>
        <v>0</v>
      </c>
      <c r="K159" s="210" t="s">
        <v>1</v>
      </c>
      <c r="L159" s="41"/>
      <c r="M159" s="215" t="s">
        <v>1</v>
      </c>
      <c r="N159" s="216" t="s">
        <v>41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177</v>
      </c>
      <c r="AT159" s="219" t="s">
        <v>113</v>
      </c>
      <c r="AU159" s="219" t="s">
        <v>83</v>
      </c>
      <c r="AY159" s="14" t="s">
        <v>111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81</v>
      </c>
      <c r="BK159" s="220">
        <f>ROUND(I159*H159,2)</f>
        <v>0</v>
      </c>
      <c r="BL159" s="14" t="s">
        <v>177</v>
      </c>
      <c r="BM159" s="219" t="s">
        <v>201</v>
      </c>
    </row>
    <row r="160" s="2" customFormat="1">
      <c r="A160" s="35"/>
      <c r="B160" s="36"/>
      <c r="C160" s="37"/>
      <c r="D160" s="221" t="s">
        <v>120</v>
      </c>
      <c r="E160" s="37"/>
      <c r="F160" s="222" t="s">
        <v>199</v>
      </c>
      <c r="G160" s="37"/>
      <c r="H160" s="37"/>
      <c r="I160" s="223"/>
      <c r="J160" s="37"/>
      <c r="K160" s="37"/>
      <c r="L160" s="41"/>
      <c r="M160" s="224"/>
      <c r="N160" s="225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120</v>
      </c>
      <c r="AU160" s="14" t="s">
        <v>83</v>
      </c>
    </row>
    <row r="161" s="2" customFormat="1">
      <c r="A161" s="35"/>
      <c r="B161" s="36"/>
      <c r="C161" s="37"/>
      <c r="D161" s="221" t="s">
        <v>126</v>
      </c>
      <c r="E161" s="37"/>
      <c r="F161" s="226" t="s">
        <v>202</v>
      </c>
      <c r="G161" s="37"/>
      <c r="H161" s="37"/>
      <c r="I161" s="223"/>
      <c r="J161" s="37"/>
      <c r="K161" s="37"/>
      <c r="L161" s="41"/>
      <c r="M161" s="227"/>
      <c r="N161" s="228"/>
      <c r="O161" s="229"/>
      <c r="P161" s="229"/>
      <c r="Q161" s="229"/>
      <c r="R161" s="229"/>
      <c r="S161" s="229"/>
      <c r="T161" s="23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126</v>
      </c>
      <c r="AU161" s="14" t="s">
        <v>83</v>
      </c>
    </row>
    <row r="162" s="2" customFormat="1" ht="6.96" customHeight="1">
      <c r="A162" s="35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96sMWoFtwmp73NbDpO83nC6zfIwQlevz+GdVBWQECGLXu7UaHiI+EgGhekMloYu6dHtvhEpo3qKBssDNY7POEw==" hashValue="adU4rN0dyL9DQZRAZEt9qxNBa8cOzDZvImB3czS0AoWSzA1S2WvTbLIgdzldKWCNGRzxpCbnlmdagEAayT87NA==" algorithmName="SHA-512" password="CC35"/>
  <autoFilter ref="C117:K161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2024-06-04T12:11:12Z</dcterms:created>
  <dcterms:modified xsi:type="dcterms:W3CDTF">2024-06-04T12:11:14Z</dcterms:modified>
</cp:coreProperties>
</file>