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vlcz-my.sharepoint.com/personal/hana_knoulichova_pvl_cz/Documents/2024/lodě a garáže/LODĚ/MATYLDA I/"/>
    </mc:Choice>
  </mc:AlternateContent>
  <xr:revisionPtr revIDLastSave="78" documentId="8_{56322524-92F8-405B-A942-C31B5A88E44A}" xr6:coauthVersionLast="47" xr6:coauthVersionMax="47" xr10:uidLastSave="{765B9707-6284-4A4B-BFCB-F71EC1B90D55}"/>
  <bookViews>
    <workbookView xWindow="-108" yWindow="-108" windowWidth="23256" windowHeight="12576" activeTab="4" xr2:uid="{9B0BBBF2-7590-4162-BC12-8BFCED9205AF}"/>
  </bookViews>
  <sheets>
    <sheet name="Titulní list" sheetId="2" r:id="rId1"/>
    <sheet name="01 - oprava tělesa plavidla" sheetId="1" r:id="rId2"/>
    <sheet name="02 - Nové konstrukce" sheetId="3" r:id="rId3"/>
    <sheet name="03 - Protikorozní ochrany" sheetId="7" r:id="rId4"/>
    <sheet name="VO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7" l="1"/>
  <c r="D22" i="7"/>
  <c r="F15" i="5"/>
  <c r="F46" i="1"/>
  <c r="F37" i="1"/>
  <c r="F21" i="5"/>
  <c r="F12" i="5"/>
  <c r="F16" i="7"/>
  <c r="F80" i="1"/>
  <c r="F97" i="1"/>
  <c r="F95" i="1"/>
  <c r="F93" i="1"/>
  <c r="F91" i="1"/>
  <c r="F88" i="1"/>
  <c r="F85" i="1"/>
  <c r="F82" i="1"/>
  <c r="F62" i="1"/>
  <c r="F78" i="1" l="1"/>
  <c r="F24" i="1" l="1"/>
  <c r="F14" i="1" l="1"/>
  <c r="F102" i="1"/>
  <c r="F100" i="1" s="1"/>
  <c r="F85" i="3" l="1"/>
  <c r="F77" i="3" l="1"/>
  <c r="F75" i="3" s="1"/>
  <c r="F22" i="7" l="1"/>
  <c r="F18" i="7"/>
  <c r="F27" i="5"/>
  <c r="F24" i="5"/>
  <c r="F18" i="5"/>
  <c r="F16" i="5"/>
  <c r="F66" i="3"/>
  <c r="F69" i="3"/>
  <c r="F56" i="3"/>
  <c r="F45" i="3"/>
  <c r="F35" i="3"/>
  <c r="F33" i="3" s="1"/>
  <c r="F22" i="3"/>
  <c r="F30" i="3"/>
  <c r="F15" i="3"/>
  <c r="F13" i="3" l="1"/>
  <c r="F72" i="3"/>
  <c r="F64" i="3" s="1"/>
  <c r="F14" i="7"/>
  <c r="F12" i="7" s="1"/>
  <c r="F10" i="7" s="1"/>
  <c r="D21" i="2" s="1"/>
  <c r="F10" i="5"/>
  <c r="D22" i="2" s="1"/>
  <c r="F52" i="1"/>
  <c r="F75" i="1"/>
  <c r="F73" i="1"/>
  <c r="F71" i="1"/>
  <c r="F68" i="1"/>
  <c r="F65" i="1"/>
  <c r="F59" i="1"/>
  <c r="F54" i="1"/>
  <c r="F49" i="1"/>
  <c r="F31" i="1"/>
  <c r="F17" i="1"/>
  <c r="F10" i="3" l="1"/>
  <c r="D20" i="2"/>
  <c r="F57" i="1"/>
  <c r="F40" i="1" l="1"/>
  <c r="F12" i="1" s="1"/>
  <c r="F10" i="1" s="1"/>
  <c r="D19" i="2" s="1"/>
  <c r="D18" i="2" s="1"/>
</calcChain>
</file>

<file path=xl/sharedStrings.xml><?xml version="1.0" encoding="utf-8"?>
<sst xmlns="http://schemas.openxmlformats.org/spreadsheetml/2006/main" count="314" uniqueCount="195">
  <si>
    <t>Číslo</t>
  </si>
  <si>
    <t>Název</t>
  </si>
  <si>
    <t>2.1.</t>
  </si>
  <si>
    <t>2.2.</t>
  </si>
  <si>
    <t xml:space="preserve">Opravy </t>
  </si>
  <si>
    <t>3.1.</t>
  </si>
  <si>
    <t>3.2.</t>
  </si>
  <si>
    <t>3.3.</t>
  </si>
  <si>
    <t>3.5.</t>
  </si>
  <si>
    <t>Protikorzní ochrany</t>
  </si>
  <si>
    <t>Nátěry ostatní</t>
  </si>
  <si>
    <t>Bod v TP 3
Pro realizaci opravy plavidla bude zhotovitelem zpracována technická dokumentace opravy s částí výkresovou a textovou. Dokumentace bude předložena ke schválení inspekci CS Lloydu. Technickou dokumentaci předkládá a schvalování objednává a hradí zhotovitel. Dokumentace se po ukončení rekonstrukce předává investorovi.</t>
  </si>
  <si>
    <t xml:space="preserve">Bod v TP 3.1
Výkresová část musí obsahovat nejméně:
-	rozvinutou obšívku plavidla s vyznačení vyměněných plechů, styků plechů a jejich tloušťky;
-	další potřebné výkresy vyplývající z rozsahu opravy (viz níže);
-	tabulku svarů;
-	nátěrový plán.
Dokumentace bude rozkreslena do stupně vhodného pro realizaci opravy. </t>
  </si>
  <si>
    <t>Ceny jsou bez DPH</t>
  </si>
  <si>
    <t>Akce:</t>
  </si>
  <si>
    <t>Objednatel:</t>
  </si>
  <si>
    <t>Povodí Vltavy, státní podnik</t>
  </si>
  <si>
    <t>Holečkova 3178/8, 150 00 praha 5 - Smíchov</t>
  </si>
  <si>
    <t>IČO: 70889953</t>
  </si>
  <si>
    <t>DIČ: CZ70889953</t>
  </si>
  <si>
    <t>Zhotovitel:</t>
  </si>
  <si>
    <t>IČO:</t>
  </si>
  <si>
    <t>DIČ:</t>
  </si>
  <si>
    <t>Cena bez DPH</t>
  </si>
  <si>
    <t xml:space="preserve">Náklady soupisu celkem </t>
  </si>
  <si>
    <t>kplt</t>
  </si>
  <si>
    <t>MJ</t>
  </si>
  <si>
    <t>4.1.</t>
  </si>
  <si>
    <t>4.2.</t>
  </si>
  <si>
    <t>3.6.</t>
  </si>
  <si>
    <t>Nové ponorové stupnice</t>
  </si>
  <si>
    <t>Množství</t>
  </si>
  <si>
    <r>
      <t>Jednotková cena</t>
    </r>
    <r>
      <rPr>
        <i/>
        <sz val="10"/>
        <rFont val="Arial"/>
        <family val="2"/>
        <charset val="238"/>
      </rPr>
      <t>[Kč]</t>
    </r>
  </si>
  <si>
    <t>Příprava k opravě</t>
  </si>
  <si>
    <t>Proměření rovinnosti dna</t>
  </si>
  <si>
    <t>Vytažení a ustavení plavidla na stapelu.</t>
  </si>
  <si>
    <t>Bod v TP 4.2.1.</t>
  </si>
  <si>
    <t>3.7.</t>
  </si>
  <si>
    <t>3.8.</t>
  </si>
  <si>
    <t>ks</t>
  </si>
  <si>
    <t>m²</t>
  </si>
  <si>
    <r>
      <t xml:space="preserve">Celková cena </t>
    </r>
    <r>
      <rPr>
        <i/>
        <sz val="10"/>
        <rFont val="Arial"/>
        <family val="2"/>
        <charset val="238"/>
      </rPr>
      <t>[Kč]</t>
    </r>
  </si>
  <si>
    <t>"pod ponor" (do výšky 1,4 m)</t>
  </si>
  <si>
    <t>Činnost a dozor inspekční organizace</t>
  </si>
  <si>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předání opraveného plavidla investorovi.</t>
  </si>
  <si>
    <r>
      <rPr>
        <b/>
        <i/>
        <sz val="9"/>
        <color theme="1"/>
        <rFont val="Arial"/>
        <family val="2"/>
        <charset val="238"/>
      </rPr>
      <t xml:space="preserve">Bod v TP 4.2.1
</t>
    </r>
    <r>
      <rPr>
        <i/>
        <sz val="9"/>
        <color theme="1"/>
        <rFont val="Arial"/>
        <family val="2"/>
        <charset val="238"/>
      </rPr>
      <t xml:space="preserve">
Proměření rovinnosti dna s vystavením protokolu</t>
    </r>
  </si>
  <si>
    <t>Obnova identifikačního označení</t>
  </si>
  <si>
    <t>Činnost a dozor korozního technika</t>
  </si>
  <si>
    <t>Položka zahrnuje veškerou činnost korozního technika při realizaci opravy plavidla u zhotovitele. Korozní technik bude přítomen ve všech důležitých technologických etapách přípravy povrchu a nanaášení protikorzních ochran. Bude též přítomen při předání opraveného plavidla investorovi.</t>
  </si>
  <si>
    <t>Výzisk</t>
  </si>
  <si>
    <t>kg</t>
  </si>
  <si>
    <t>Předmětem výzisku jsou demontované části plavidla, zhotovitel nabídne částku za Kg</t>
  </si>
  <si>
    <t>ocelový plech do 6mm (včetně)</t>
  </si>
  <si>
    <t>ocelový plech nad 6mm</t>
  </si>
  <si>
    <t xml:space="preserve">profily </t>
  </si>
  <si>
    <t>VON</t>
  </si>
  <si>
    <t xml:space="preserve">Podpěry </t>
  </si>
  <si>
    <t>paluba (plechy)</t>
  </si>
  <si>
    <t xml:space="preserve">Holandské kotvy </t>
  </si>
  <si>
    <t>Vedení kotevních pilot</t>
  </si>
  <si>
    <t>Kotevní pilota (holandská kotva)</t>
  </si>
  <si>
    <t>Nájezdové rampy</t>
  </si>
  <si>
    <t>Protikorozní ochrany</t>
  </si>
  <si>
    <t>Polotovary:</t>
  </si>
  <si>
    <t xml:space="preserve">                                                                                                              </t>
  </si>
  <si>
    <t xml:space="preserve">Víko vedení holandské kotvy </t>
  </si>
  <si>
    <t>plech #6</t>
  </si>
  <si>
    <t>ocelová tyč plochá 5x60</t>
  </si>
  <si>
    <t>tyč kruhová KR Ø 16</t>
  </si>
  <si>
    <t>TR Ø 406,4 × 17,5</t>
  </si>
  <si>
    <t>TR Ø 88,9 × 16</t>
  </si>
  <si>
    <t>KR Ø 100</t>
  </si>
  <si>
    <t>plech #25</t>
  </si>
  <si>
    <t>KR Ø 50</t>
  </si>
  <si>
    <t>KR Ø 30</t>
  </si>
  <si>
    <t>TR Ø 457 × 14,2</t>
  </si>
  <si>
    <t>plech #50</t>
  </si>
  <si>
    <t>plech #8</t>
  </si>
  <si>
    <t>TR Ø 114,3 × 10</t>
  </si>
  <si>
    <t>plech #16</t>
  </si>
  <si>
    <t>ocelová tyč plochá 16x150</t>
  </si>
  <si>
    <t>1.1.</t>
  </si>
  <si>
    <t>1.2.</t>
  </si>
  <si>
    <t>1.3.</t>
  </si>
  <si>
    <t>2.3.</t>
  </si>
  <si>
    <t>Vstup</t>
  </si>
  <si>
    <t>Podpalubí</t>
  </si>
  <si>
    <t xml:space="preserve">Ventilace </t>
  </si>
  <si>
    <t>Schodiště + chodník v podpalubí</t>
  </si>
  <si>
    <t>Kód</t>
  </si>
  <si>
    <t>Oprava tělesa plavidla</t>
  </si>
  <si>
    <t>Nové konstrukce</t>
  </si>
  <si>
    <t>Popis</t>
  </si>
  <si>
    <t xml:space="preserve">Náklady z rozpočtů </t>
  </si>
  <si>
    <t>ocelová tyč plochá 10x150</t>
  </si>
  <si>
    <t>Závěsy nájezdů</t>
  </si>
  <si>
    <r>
      <rPr>
        <b/>
        <sz val="8"/>
        <rFont val="Arial"/>
        <family val="2"/>
        <charset val="238"/>
      </rPr>
      <t>plech #8</t>
    </r>
    <r>
      <rPr>
        <sz val="8"/>
        <rFont val="Arial"/>
        <family val="2"/>
        <charset val="238"/>
      </rPr>
      <t xml:space="preserve"> (Dno FR 1</t>
    </r>
    <r>
      <rPr>
        <vertAlign val="superscript"/>
        <sz val="8"/>
        <rFont val="Arial"/>
        <family val="2"/>
        <charset val="238"/>
      </rPr>
      <t>-185</t>
    </r>
    <r>
      <rPr>
        <sz val="8"/>
        <rFont val="Arial"/>
        <family val="2"/>
        <charset val="238"/>
      </rPr>
      <t xml:space="preserve"> ÷ 56</t>
    </r>
    <r>
      <rPr>
        <vertAlign val="superscript"/>
        <sz val="8"/>
        <rFont val="Arial"/>
        <family val="2"/>
        <charset val="238"/>
      </rPr>
      <t>-110</t>
    </r>
    <r>
      <rPr>
        <sz val="8"/>
        <rFont val="Arial"/>
        <family val="2"/>
        <charset val="238"/>
      </rPr>
      <t xml:space="preserve"> ) </t>
    </r>
  </si>
  <si>
    <r>
      <rPr>
        <b/>
        <sz val="8"/>
        <rFont val="Arial"/>
        <family val="2"/>
        <charset val="238"/>
      </rPr>
      <t>plech #12</t>
    </r>
    <r>
      <rPr>
        <sz val="8"/>
        <rFont val="Arial"/>
        <family val="2"/>
        <charset val="238"/>
      </rPr>
      <t xml:space="preserve"> (Podhon FR 56</t>
    </r>
    <r>
      <rPr>
        <vertAlign val="superscript"/>
        <sz val="8"/>
        <rFont val="Arial"/>
        <family val="2"/>
        <charset val="238"/>
      </rPr>
      <t>-110</t>
    </r>
    <r>
      <rPr>
        <sz val="8"/>
        <rFont val="Arial"/>
        <family val="2"/>
        <charset val="238"/>
      </rPr>
      <t xml:space="preserve"> ÷ 68</t>
    </r>
    <r>
      <rPr>
        <vertAlign val="superscript"/>
        <sz val="8"/>
        <rFont val="Arial"/>
        <family val="2"/>
        <charset val="238"/>
      </rPr>
      <t>+135</t>
    </r>
    <r>
      <rPr>
        <sz val="8"/>
        <rFont val="Arial"/>
        <family val="2"/>
        <charset val="238"/>
      </rPr>
      <t xml:space="preserve"> a Podhon/Outor FR 56</t>
    </r>
    <r>
      <rPr>
        <vertAlign val="superscript"/>
        <sz val="8"/>
        <rFont val="Arial"/>
        <family val="2"/>
        <charset val="238"/>
      </rPr>
      <t>-110</t>
    </r>
    <r>
      <rPr>
        <sz val="8"/>
        <rFont val="Arial"/>
        <family val="2"/>
        <charset val="238"/>
      </rPr>
      <t xml:space="preserve"> ÷ 68</t>
    </r>
    <r>
      <rPr>
        <vertAlign val="superscript"/>
        <sz val="8"/>
        <rFont val="Arial"/>
        <family val="2"/>
        <charset val="238"/>
      </rPr>
      <t>+135)</t>
    </r>
  </si>
  <si>
    <r>
      <t xml:space="preserve">plech #10 </t>
    </r>
    <r>
      <rPr>
        <sz val="8"/>
        <rFont val="Arial"/>
        <family val="2"/>
        <charset val="238"/>
      </rPr>
      <t>(Bok FR 3</t>
    </r>
    <r>
      <rPr>
        <vertAlign val="superscript"/>
        <sz val="8"/>
        <rFont val="Arial"/>
        <family val="2"/>
        <charset val="238"/>
      </rPr>
      <t>-185</t>
    </r>
    <r>
      <rPr>
        <sz val="8"/>
        <rFont val="Arial"/>
        <family val="2"/>
        <charset val="238"/>
      </rPr>
      <t xml:space="preserve"> ÷ 5</t>
    </r>
    <r>
      <rPr>
        <vertAlign val="superscript"/>
        <sz val="8"/>
        <rFont val="Arial"/>
        <family val="2"/>
        <charset val="238"/>
      </rPr>
      <t>-110</t>
    </r>
    <r>
      <rPr>
        <sz val="8"/>
        <rFont val="Arial"/>
        <family val="2"/>
        <charset val="238"/>
      </rPr>
      <t xml:space="preserve"> a bok FR 56</t>
    </r>
    <r>
      <rPr>
        <vertAlign val="superscript"/>
        <sz val="8"/>
        <rFont val="Arial"/>
        <family val="2"/>
        <charset val="238"/>
      </rPr>
      <t>-110</t>
    </r>
    <r>
      <rPr>
        <sz val="8"/>
        <rFont val="Arial"/>
        <family val="2"/>
        <charset val="238"/>
      </rPr>
      <t xml:space="preserve"> ÷ 64</t>
    </r>
    <r>
      <rPr>
        <vertAlign val="superscript"/>
        <sz val="8"/>
        <rFont val="Arial"/>
        <family val="2"/>
        <charset val="238"/>
      </rPr>
      <t>+255</t>
    </r>
    <r>
      <rPr>
        <sz val="8"/>
        <rFont val="Arial"/>
        <family val="2"/>
        <charset val="238"/>
      </rPr>
      <t>)</t>
    </r>
  </si>
  <si>
    <t>Kotevní VKR 1,6–19/19+NM 18</t>
  </si>
  <si>
    <t>Lanový naviják WS 6/30</t>
  </si>
  <si>
    <t>Oprava výztuh plavidla</t>
  </si>
  <si>
    <t>Dnová obšívka</t>
  </si>
  <si>
    <r>
      <t xml:space="preserve">plech #10 </t>
    </r>
    <r>
      <rPr>
        <sz val="8"/>
        <rFont val="Arial"/>
        <family val="2"/>
        <charset val="238"/>
      </rPr>
      <t>(Outor FR 1</t>
    </r>
    <r>
      <rPr>
        <vertAlign val="superscript"/>
        <sz val="8"/>
        <rFont val="Arial"/>
        <family val="2"/>
        <charset val="238"/>
      </rPr>
      <t>-200</t>
    </r>
    <r>
      <rPr>
        <sz val="8"/>
        <rFont val="Arial"/>
        <family val="2"/>
        <charset val="238"/>
      </rPr>
      <t xml:space="preserve"> ÷ 5</t>
    </r>
    <r>
      <rPr>
        <vertAlign val="superscript"/>
        <sz val="8"/>
        <rFont val="Arial"/>
        <family val="2"/>
        <charset val="238"/>
      </rPr>
      <t>-105</t>
    </r>
    <r>
      <rPr>
        <sz val="8"/>
        <rFont val="Arial"/>
        <family val="2"/>
        <charset val="238"/>
      </rPr>
      <t>)</t>
    </r>
  </si>
  <si>
    <r>
      <t xml:space="preserve">plech #10 </t>
    </r>
    <r>
      <rPr>
        <sz val="8"/>
        <rFont val="Arial"/>
        <family val="2"/>
        <charset val="238"/>
      </rPr>
      <t>(Outor FR 5</t>
    </r>
    <r>
      <rPr>
        <vertAlign val="superscript"/>
        <sz val="8"/>
        <rFont val="Arial"/>
        <family val="2"/>
        <charset val="238"/>
      </rPr>
      <t>-190</t>
    </r>
    <r>
      <rPr>
        <sz val="8"/>
        <rFont val="Arial"/>
        <family val="2"/>
        <charset val="238"/>
      </rPr>
      <t xml:space="preserve"> ÷ 56</t>
    </r>
    <r>
      <rPr>
        <vertAlign val="superscript"/>
        <sz val="8"/>
        <rFont val="Arial"/>
        <family val="2"/>
        <charset val="238"/>
      </rPr>
      <t>-110</t>
    </r>
    <r>
      <rPr>
        <sz val="8"/>
        <rFont val="Arial"/>
        <family val="2"/>
        <charset val="238"/>
      </rPr>
      <t>)</t>
    </r>
  </si>
  <si>
    <t>Outory</t>
  </si>
  <si>
    <t>1.4.</t>
  </si>
  <si>
    <t>Boční obšívka</t>
  </si>
  <si>
    <t>1.5.</t>
  </si>
  <si>
    <t>Zrcadlo</t>
  </si>
  <si>
    <t>1.6.</t>
  </si>
  <si>
    <t>Oděrky</t>
  </si>
  <si>
    <t>ocelová tyč plochá FB 20x100</t>
  </si>
  <si>
    <t>Zpřístupnění dvojitých boků</t>
  </si>
  <si>
    <t>1.7.</t>
  </si>
  <si>
    <t>Sily</t>
  </si>
  <si>
    <t>1.8.</t>
  </si>
  <si>
    <t>Vnitřní nová paluba</t>
  </si>
  <si>
    <t>Příčné a podelné vyztužení</t>
  </si>
  <si>
    <t>Repase zarážky kotevního řetězu</t>
  </si>
  <si>
    <t>Další blíže nespecifikované práce</t>
  </si>
  <si>
    <t>Repase, dílčí opravy</t>
  </si>
  <si>
    <t>2.4.</t>
  </si>
  <si>
    <t>Repase stožárku</t>
  </si>
  <si>
    <t>2.5.</t>
  </si>
  <si>
    <t>2.6.</t>
  </si>
  <si>
    <t>Oprava uchycení větrací hlavice.</t>
  </si>
  <si>
    <t>2.7.</t>
  </si>
  <si>
    <t xml:space="preserve">Zhotovení a montáž západek nájezdů </t>
  </si>
  <si>
    <t>Dodání nového „volného“ lana</t>
  </si>
  <si>
    <t>m</t>
  </si>
  <si>
    <t>Zhotovení a dodání „protiskluzových“ podkladů pod nohy jeřábu</t>
  </si>
  <si>
    <t>Odříznutí předních směrových ploutví, zabroušení návarků.</t>
  </si>
  <si>
    <t>3.4.</t>
  </si>
  <si>
    <t>Kompletní zrušení elektroinstalace</t>
  </si>
  <si>
    <t>Zabroušení návarků na ochozu po utržených neodborně namontovaných pacholatech</t>
  </si>
  <si>
    <t>Vyrovnání lemů skříně zásuvek na zadní palubě</t>
  </si>
  <si>
    <t>Výměna těsnění poklopů zvýšených jícnů na přídi pro přístup do přední kolizních prostor a podpalubí</t>
  </si>
  <si>
    <t>Lanový naviják NM 18</t>
  </si>
  <si>
    <t>Demontáž sloupku dálkového ovládání reflektoru</t>
  </si>
  <si>
    <r>
      <rPr>
        <b/>
        <i/>
        <sz val="9"/>
        <color theme="1"/>
        <rFont val="Arial"/>
        <family val="2"/>
        <charset val="238"/>
      </rPr>
      <t>Bod v TP 4.3.18</t>
    </r>
    <r>
      <rPr>
        <i/>
        <sz val="9"/>
        <color theme="1"/>
        <rFont val="Arial"/>
        <family val="2"/>
        <charset val="238"/>
      </rPr>
      <t xml:space="preserve">
Součástí položky je i příprava povrchu těsně před nanesením protikozní ochrany takzvaný sweeping. Dále je součástí položky i případné ruční dočištění.
Vnější neměněné plochy (Například: boky, sily, příď , záď, ochozy, boky a přepážky nákladového prostoru, nevyměňované části podhonu
</t>
    </r>
  </si>
  <si>
    <t>Očištění plavidla tryskáním abrazivem na Sa 2,5</t>
  </si>
  <si>
    <t>Očištění plavidla tlakovou vodou (min. 250 bar)</t>
  </si>
  <si>
    <t>Zejména vnitřní prostor (například kolizní prostory a suché prostory boků)</t>
  </si>
  <si>
    <t>Součinnost při cejchování plavidla</t>
  </si>
  <si>
    <t xml:space="preserve">Poloužkou myšleno zapůjčení lodičky a lidí jako výpomoc SPS. Objednání SPS jde za objednatelem </t>
  </si>
  <si>
    <t>m2</t>
  </si>
  <si>
    <t>Zhotovitel je povinen zkontrolovat rozměry na výkrese oporti zkutečnosti na plavidle JTČ František</t>
  </si>
  <si>
    <t>Technická dokumentace přestavby</t>
  </si>
  <si>
    <r>
      <rPr>
        <b/>
        <i/>
        <sz val="9"/>
        <color theme="1"/>
        <rFont val="Arial"/>
        <family val="2"/>
        <charset val="238"/>
      </rPr>
      <t>Bod v SP:</t>
    </r>
    <r>
      <rPr>
        <i/>
        <sz val="9"/>
        <color theme="1"/>
        <rFont val="Arial"/>
        <family val="2"/>
        <charset val="238"/>
      </rPr>
      <t xml:space="preserve"> 4.3.2 Oprava výztuh plavidla</t>
    </r>
  </si>
  <si>
    <r>
      <rPr>
        <b/>
        <i/>
        <sz val="9"/>
        <color theme="1"/>
        <rFont val="Arial"/>
        <family val="2"/>
        <charset val="238"/>
      </rPr>
      <t>Bod v SP:</t>
    </r>
    <r>
      <rPr>
        <i/>
        <sz val="9"/>
        <color theme="1"/>
        <rFont val="Arial"/>
        <family val="2"/>
        <charset val="238"/>
      </rPr>
      <t xml:space="preserve"> 4.3.4 Outory</t>
    </r>
  </si>
  <si>
    <r>
      <rPr>
        <b/>
        <i/>
        <sz val="9"/>
        <color theme="1"/>
        <rFont val="Arial"/>
        <family val="2"/>
        <charset val="238"/>
      </rPr>
      <t>Bod v SP:</t>
    </r>
    <r>
      <rPr>
        <i/>
        <sz val="9"/>
        <color theme="1"/>
        <rFont val="Arial"/>
        <family val="2"/>
        <charset val="238"/>
      </rPr>
      <t xml:space="preserve"> 4.3.5 Boční obšívka</t>
    </r>
  </si>
  <si>
    <r>
      <rPr>
        <b/>
        <i/>
        <sz val="9"/>
        <color theme="1"/>
        <rFont val="Arial"/>
        <family val="2"/>
        <charset val="238"/>
      </rPr>
      <t>Bod v SP:</t>
    </r>
    <r>
      <rPr>
        <i/>
        <sz val="9"/>
        <color theme="1"/>
        <rFont val="Arial"/>
        <family val="2"/>
        <charset val="238"/>
      </rPr>
      <t xml:space="preserve"> 4.3.6 Zrcadlo</t>
    </r>
  </si>
  <si>
    <r>
      <t xml:space="preserve">Bod v SP: </t>
    </r>
    <r>
      <rPr>
        <i/>
        <sz val="9"/>
        <color theme="1"/>
        <rFont val="Arial"/>
        <family val="2"/>
        <charset val="238"/>
      </rPr>
      <t>4.3.7 Oděrky</t>
    </r>
  </si>
  <si>
    <r>
      <t>Bod v SP:</t>
    </r>
    <r>
      <rPr>
        <i/>
        <sz val="9"/>
        <color theme="1"/>
        <rFont val="Arial"/>
        <family val="2"/>
        <charset val="238"/>
      </rPr>
      <t xml:space="preserve"> 4.3.9 Sily</t>
    </r>
  </si>
  <si>
    <t>1.9.</t>
  </si>
  <si>
    <t>1.10.</t>
  </si>
  <si>
    <r>
      <rPr>
        <b/>
        <i/>
        <sz val="9"/>
        <color theme="1"/>
        <rFont val="Arial"/>
        <family val="2"/>
        <charset val="238"/>
      </rPr>
      <t>Bod v SP:</t>
    </r>
    <r>
      <rPr>
        <i/>
        <sz val="9"/>
        <color theme="1"/>
        <rFont val="Arial"/>
        <family val="2"/>
        <charset val="238"/>
      </rPr>
      <t xml:space="preserve"> 4.3.16 Obnova identifikačního označení
Výroba cedulí potřebných rozměrů, nanesení nápisů na cedule, připevnění cedulí na plavidlo.</t>
    </r>
  </si>
  <si>
    <r>
      <rPr>
        <b/>
        <i/>
        <sz val="9"/>
        <color theme="1"/>
        <rFont val="Arial"/>
        <family val="2"/>
        <charset val="238"/>
      </rPr>
      <t xml:space="preserve">Bod v SP: 4.3.15 Obnova ponorových stupnic
</t>
    </r>
    <r>
      <rPr>
        <i/>
        <sz val="9"/>
        <color theme="1"/>
        <rFont val="Arial"/>
        <family val="2"/>
        <charset val="238"/>
      </rPr>
      <t xml:space="preserve">
Výroba nových podponorových stupnic z plechu #5 a jejich natření (6 m²) dle popisu v technických podmínkách revitalizace plavidla.
</t>
    </r>
    <r>
      <rPr>
        <b/>
        <i/>
        <sz val="9"/>
        <color theme="1"/>
        <rFont val="Arial"/>
        <family val="2"/>
        <charset val="238"/>
      </rPr>
      <t>Polotovar:</t>
    </r>
    <r>
      <rPr>
        <i/>
        <sz val="9"/>
        <color theme="1"/>
        <rFont val="Arial"/>
        <family val="2"/>
        <charset val="238"/>
      </rPr>
      <t xml:space="preserve">
plech #5 (1,5 m²)                          </t>
    </r>
  </si>
  <si>
    <r>
      <t xml:space="preserve">Bod v SP: </t>
    </r>
    <r>
      <rPr>
        <i/>
        <sz val="9"/>
        <color theme="1"/>
        <rFont val="Arial"/>
        <family val="2"/>
        <charset val="238"/>
      </rPr>
      <t>4.3.18 Repase, dílčí opravy</t>
    </r>
    <r>
      <rPr>
        <b/>
        <i/>
        <sz val="9"/>
        <color theme="1"/>
        <rFont val="Arial"/>
        <family val="2"/>
        <charset val="238"/>
      </rPr>
      <t xml:space="preserve">
</t>
    </r>
  </si>
  <si>
    <r>
      <rPr>
        <b/>
        <i/>
        <sz val="9"/>
        <color theme="1"/>
        <rFont val="Arial"/>
        <family val="2"/>
        <charset val="238"/>
      </rPr>
      <t xml:space="preserve">Bod v SP: </t>
    </r>
    <r>
      <rPr>
        <i/>
        <sz val="9"/>
        <color theme="1"/>
        <rFont val="Arial"/>
        <family val="2"/>
        <charset val="238"/>
      </rPr>
      <t>4.3.18 Repase, dílčí opravy
Včetně dodání nových 60 m dlouhých lan s minimálním mezním zatížením 141 kN s osvědčením dle evropské normy EN 10204:2004, č. 3.1 a se zapletenými oky Ø50 cm.</t>
    </r>
  </si>
  <si>
    <r>
      <rPr>
        <b/>
        <i/>
        <sz val="9"/>
        <color theme="1"/>
        <rFont val="Arial"/>
        <family val="2"/>
        <charset val="238"/>
      </rPr>
      <t>Bod v SP:</t>
    </r>
    <r>
      <rPr>
        <i/>
        <sz val="9"/>
        <color theme="1"/>
        <rFont val="Arial"/>
        <family val="2"/>
        <charset val="238"/>
      </rPr>
      <t xml:space="preserve"> 4.3.18 Repase, dílčí opravy
Včetně zhotovení a doplnění nového horního odklopného krytu a přesunutí lanového navijáku. Dále je součástí této položky dodání nového 60 m dlouhého lana s minimálním mezním zatížením 141 kN s osvědčením dle evropské normy EN 10204:2004, č. 3.1 a se zapleteným okem Ø50 cm.</t>
    </r>
  </si>
  <si>
    <r>
      <rPr>
        <b/>
        <sz val="9"/>
        <color theme="1"/>
        <rFont val="Arial"/>
        <family val="2"/>
        <charset val="238"/>
      </rPr>
      <t xml:space="preserve">Bod v SP: </t>
    </r>
    <r>
      <rPr>
        <sz val="9"/>
        <color theme="1"/>
        <rFont val="Arial"/>
        <family val="2"/>
        <charset val="238"/>
      </rPr>
      <t>4.3.18 Repase, dílčí opravy</t>
    </r>
  </si>
  <si>
    <r>
      <rPr>
        <b/>
        <sz val="9"/>
        <color theme="1"/>
        <rFont val="Arial"/>
        <family val="2"/>
        <charset val="238"/>
      </rPr>
      <t>Bod v SP:</t>
    </r>
    <r>
      <rPr>
        <sz val="9"/>
        <color theme="1"/>
        <rFont val="Arial"/>
        <family val="2"/>
        <charset val="238"/>
      </rPr>
      <t xml:space="preserve"> 4.3.18 Repase, dílčí opravy</t>
    </r>
  </si>
  <si>
    <r>
      <rPr>
        <b/>
        <sz val="9"/>
        <color theme="1"/>
        <rFont val="Arial"/>
        <family val="2"/>
        <charset val="238"/>
      </rPr>
      <t>Bod v SP:</t>
    </r>
    <r>
      <rPr>
        <sz val="9"/>
        <color theme="1"/>
        <rFont val="Arial"/>
        <family val="2"/>
        <charset val="238"/>
      </rPr>
      <t xml:space="preserve"> 4.3.19 Další blíže nespecifikované práce
Minimálním mezním zatížením 141 kN se zapleteným okem Ø50 cm.</t>
    </r>
  </si>
  <si>
    <r>
      <rPr>
        <b/>
        <sz val="9"/>
        <color theme="1"/>
        <rFont val="Arial"/>
        <family val="2"/>
        <charset val="238"/>
      </rPr>
      <t xml:space="preserve">Bod v SP: </t>
    </r>
    <r>
      <rPr>
        <sz val="9"/>
        <color theme="1"/>
        <rFont val="Arial"/>
        <family val="2"/>
        <charset val="238"/>
      </rPr>
      <t xml:space="preserve"> 4.3.19 Další blíže nespecifikované práce</t>
    </r>
  </si>
  <si>
    <r>
      <rPr>
        <b/>
        <sz val="9"/>
        <color theme="1"/>
        <rFont val="Arial"/>
        <family val="2"/>
        <charset val="238"/>
      </rPr>
      <t>Bod v SP:</t>
    </r>
    <r>
      <rPr>
        <sz val="9"/>
        <color theme="1"/>
        <rFont val="Arial"/>
        <family val="2"/>
        <charset val="238"/>
      </rPr>
      <t xml:space="preserve">  4.3.19 Další blíže nespecifikované práce</t>
    </r>
  </si>
  <si>
    <r>
      <rPr>
        <b/>
        <i/>
        <sz val="9"/>
        <color theme="1"/>
        <rFont val="Arial"/>
        <family val="2"/>
        <charset val="238"/>
      </rPr>
      <t xml:space="preserve">Bod v SP: </t>
    </r>
    <r>
      <rPr>
        <i/>
        <sz val="9"/>
        <color theme="1"/>
        <rFont val="Arial"/>
        <family val="2"/>
        <charset val="238"/>
      </rPr>
      <t xml:space="preserve">4.3.3 Dnová obšívka
</t>
    </r>
    <r>
      <rPr>
        <b/>
        <i/>
        <sz val="9"/>
        <color theme="1"/>
        <rFont val="Arial"/>
        <family val="2"/>
        <charset val="238"/>
      </rPr>
      <t xml:space="preserve">Číslo výkresu: </t>
    </r>
    <r>
      <rPr>
        <i/>
        <sz val="9"/>
        <color theme="1"/>
        <rFont val="Arial"/>
        <family val="2"/>
        <charset val="238"/>
      </rPr>
      <t>640-22-01
Součástí položky jsou i dodatečné podelné výztuhy</t>
    </r>
  </si>
  <si>
    <r>
      <rPr>
        <b/>
        <sz val="9"/>
        <color theme="1"/>
        <rFont val="Arial"/>
        <family val="2"/>
        <charset val="238"/>
      </rPr>
      <t>Bod v SP:</t>
    </r>
    <r>
      <rPr>
        <sz val="9"/>
        <color theme="1"/>
        <rFont val="Arial"/>
        <family val="2"/>
        <charset val="238"/>
      </rPr>
      <t xml:space="preserve"> 4.3.19 Další blíže nespecifikované práce
</t>
    </r>
    <r>
      <rPr>
        <b/>
        <sz val="9"/>
        <color theme="1"/>
        <rFont val="Arial"/>
        <family val="2"/>
        <charset val="238"/>
      </rPr>
      <t>Číslo výkresu:</t>
    </r>
    <r>
      <rPr>
        <sz val="9"/>
        <color theme="1"/>
        <rFont val="Arial"/>
        <family val="2"/>
        <charset val="238"/>
      </rPr>
      <t xml:space="preserve"> 640-51-03</t>
    </r>
  </si>
  <si>
    <r>
      <rPr>
        <b/>
        <i/>
        <sz val="9"/>
        <color theme="1"/>
        <rFont val="Arial"/>
        <family val="2"/>
        <charset val="238"/>
      </rPr>
      <t>Bod v SP:</t>
    </r>
    <r>
      <rPr>
        <i/>
        <sz val="9"/>
        <color theme="1"/>
        <rFont val="Arial"/>
        <family val="2"/>
        <charset val="238"/>
      </rPr>
      <t xml:space="preserve"> 4.3.19 Další blíže nespecifikované práce
</t>
    </r>
    <r>
      <rPr>
        <b/>
        <i/>
        <sz val="9"/>
        <color theme="1"/>
        <rFont val="Arial"/>
        <family val="2"/>
        <charset val="238"/>
      </rPr>
      <t>Číslo výkresu:</t>
    </r>
    <r>
      <rPr>
        <i/>
        <sz val="9"/>
        <color theme="1"/>
        <rFont val="Arial"/>
        <family val="2"/>
        <charset val="238"/>
      </rPr>
      <t xml:space="preserve"> č.v. 640-41-01
</t>
    </r>
  </si>
  <si>
    <r>
      <rPr>
        <b/>
        <sz val="9"/>
        <color theme="1"/>
        <rFont val="Arial"/>
        <family val="2"/>
        <charset val="238"/>
      </rPr>
      <t>Bod v TP:</t>
    </r>
    <r>
      <rPr>
        <sz val="9"/>
        <color theme="1"/>
        <rFont val="Arial"/>
        <family val="2"/>
        <charset val="238"/>
      </rPr>
      <t xml:space="preserve"> 4.3.8 Zpřístupnění dvojitých boků
</t>
    </r>
    <r>
      <rPr>
        <b/>
        <sz val="9"/>
        <color theme="1"/>
        <rFont val="Arial"/>
        <family val="2"/>
        <charset val="238"/>
      </rPr>
      <t>Číslo výkresu:</t>
    </r>
    <r>
      <rPr>
        <sz val="9"/>
        <color theme="1"/>
        <rFont val="Arial"/>
        <family val="2"/>
        <charset val="238"/>
      </rPr>
      <t xml:space="preserve"> 640-26-02</t>
    </r>
  </si>
  <si>
    <r>
      <rPr>
        <b/>
        <i/>
        <sz val="9"/>
        <color theme="1"/>
        <rFont val="Arial"/>
        <family val="2"/>
        <charset val="238"/>
      </rPr>
      <t>Bod v SP:</t>
    </r>
    <r>
      <rPr>
        <i/>
        <sz val="9"/>
        <color theme="1"/>
        <rFont val="Arial"/>
        <family val="2"/>
        <charset val="238"/>
      </rPr>
      <t xml:space="preserve"> 4.3.10 Vnitřní nová paluba
</t>
    </r>
    <r>
      <rPr>
        <b/>
        <i/>
        <sz val="9"/>
        <color theme="1"/>
        <rFont val="Arial"/>
        <family val="2"/>
        <charset val="238"/>
      </rPr>
      <t xml:space="preserve">Číslo výkresu: </t>
    </r>
    <r>
      <rPr>
        <i/>
        <sz val="9"/>
        <color theme="1"/>
        <rFont val="Arial"/>
        <family val="2"/>
        <charset val="238"/>
      </rPr>
      <t>640-22-01</t>
    </r>
  </si>
  <si>
    <r>
      <rPr>
        <b/>
        <i/>
        <sz val="9"/>
        <color theme="1"/>
        <rFont val="Arial"/>
        <family val="2"/>
        <charset val="238"/>
      </rPr>
      <t>Bod v SP:</t>
    </r>
    <r>
      <rPr>
        <i/>
        <sz val="9"/>
        <color theme="1"/>
        <rFont val="Arial"/>
        <family val="2"/>
        <charset val="238"/>
      </rPr>
      <t xml:space="preserve"> 4.3.10 Vnitřní nová paluba
</t>
    </r>
    <r>
      <rPr>
        <b/>
        <i/>
        <sz val="9"/>
        <color theme="1"/>
        <rFont val="Arial"/>
        <family val="2"/>
        <charset val="238"/>
      </rPr>
      <t xml:space="preserve">Výkres číslo: </t>
    </r>
  </si>
  <si>
    <r>
      <rPr>
        <b/>
        <i/>
        <sz val="9"/>
        <color theme="1"/>
        <rFont val="Arial"/>
        <family val="2"/>
        <charset val="238"/>
      </rPr>
      <t>Bod v SP:</t>
    </r>
    <r>
      <rPr>
        <i/>
        <sz val="9"/>
        <color theme="1"/>
        <rFont val="Arial"/>
        <family val="2"/>
        <charset val="238"/>
      </rPr>
      <t xml:space="preserve"> 4.3.10 Vnitřní nová paluba
</t>
    </r>
  </si>
  <si>
    <r>
      <rPr>
        <b/>
        <i/>
        <sz val="9"/>
        <color theme="1"/>
        <rFont val="Arial"/>
        <family val="2"/>
        <charset val="238"/>
      </rPr>
      <t>Bod v SP:</t>
    </r>
    <r>
      <rPr>
        <i/>
        <sz val="9"/>
        <color theme="1"/>
        <rFont val="Arial"/>
        <family val="2"/>
        <charset val="238"/>
      </rPr>
      <t xml:space="preserve"> 4.3.17 Kotevní piloty / "Holandské kotvy"
</t>
    </r>
    <r>
      <rPr>
        <b/>
        <i/>
        <sz val="9"/>
        <color theme="1"/>
        <rFont val="Arial"/>
        <family val="2"/>
        <charset val="238"/>
      </rPr>
      <t xml:space="preserve">Číslo výkresu: </t>
    </r>
    <r>
      <rPr>
        <i/>
        <sz val="9"/>
        <color theme="1"/>
        <rFont val="Arial"/>
        <family val="2"/>
        <charset val="238"/>
      </rPr>
      <t>640-51-01
Součástí položky je i dodání 2 ks zarážek</t>
    </r>
  </si>
  <si>
    <r>
      <rPr>
        <b/>
        <i/>
        <sz val="9"/>
        <color theme="1"/>
        <rFont val="Arial"/>
        <family val="2"/>
        <charset val="238"/>
      </rPr>
      <t>Bod v SP:</t>
    </r>
    <r>
      <rPr>
        <i/>
        <sz val="9"/>
        <color theme="1"/>
        <rFont val="Arial"/>
        <family val="2"/>
        <charset val="238"/>
      </rPr>
      <t xml:space="preserve"> 4.3.11 Vedení kotevních pilot / "holandských kotev"
</t>
    </r>
    <r>
      <rPr>
        <b/>
        <i/>
        <sz val="9"/>
        <color theme="1"/>
        <rFont val="Arial"/>
        <family val="2"/>
        <charset val="238"/>
      </rPr>
      <t>Číslo výkresu:</t>
    </r>
    <r>
      <rPr>
        <i/>
        <sz val="9"/>
        <color theme="1"/>
        <rFont val="Arial"/>
        <family val="2"/>
        <charset val="238"/>
      </rPr>
      <t xml:space="preserve"> 640-26-03</t>
    </r>
  </si>
  <si>
    <r>
      <rPr>
        <b/>
        <i/>
        <sz val="9"/>
        <color theme="1"/>
        <rFont val="Arial"/>
        <family val="2"/>
        <charset val="238"/>
      </rPr>
      <t>Bod v SP:</t>
    </r>
    <r>
      <rPr>
        <i/>
        <sz val="9"/>
        <color theme="1"/>
        <rFont val="Arial"/>
        <family val="2"/>
        <charset val="238"/>
      </rPr>
      <t xml:space="preserve"> 4.3.11 Vedení kotevních pilot / "holandských kotev"
</t>
    </r>
    <r>
      <rPr>
        <b/>
        <i/>
        <sz val="9"/>
        <color theme="1"/>
        <rFont val="Arial"/>
        <family val="2"/>
        <charset val="238"/>
      </rPr>
      <t>Číslo výkresu:</t>
    </r>
    <r>
      <rPr>
        <i/>
        <sz val="9"/>
        <color theme="1"/>
        <rFont val="Arial"/>
        <family val="2"/>
        <charset val="238"/>
      </rPr>
      <t xml:space="preserve"> 640-51-02</t>
    </r>
  </si>
  <si>
    <r>
      <rPr>
        <b/>
        <i/>
        <sz val="9"/>
        <color theme="1"/>
        <rFont val="Arial"/>
        <family val="2"/>
        <charset val="238"/>
      </rPr>
      <t xml:space="preserve">Bod v SP: </t>
    </r>
    <r>
      <rPr>
        <i/>
        <sz val="9"/>
        <color theme="1"/>
        <rFont val="Arial"/>
        <family val="2"/>
        <charset val="238"/>
      </rPr>
      <t xml:space="preserve">4.3.12 Přístup do podpalubí
</t>
    </r>
    <r>
      <rPr>
        <b/>
        <i/>
        <sz val="9"/>
        <color theme="1"/>
        <rFont val="Arial"/>
        <family val="2"/>
        <charset val="238"/>
      </rPr>
      <t xml:space="preserve">Číslo výkresu: </t>
    </r>
    <r>
      <rPr>
        <i/>
        <sz val="9"/>
        <color theme="1"/>
        <rFont val="Arial"/>
        <family val="2"/>
        <charset val="238"/>
      </rPr>
      <t>640-24-02</t>
    </r>
  </si>
  <si>
    <r>
      <rPr>
        <b/>
        <i/>
        <sz val="9"/>
        <color theme="1"/>
        <rFont val="Arial"/>
        <family val="2"/>
        <charset val="238"/>
      </rPr>
      <t>Bod v SP:</t>
    </r>
    <r>
      <rPr>
        <i/>
        <sz val="9"/>
        <color theme="1"/>
        <rFont val="Arial"/>
        <family val="2"/>
        <charset val="238"/>
      </rPr>
      <t xml:space="preserve"> 4.3.12 Přístup do podpalubí
</t>
    </r>
    <r>
      <rPr>
        <b/>
        <i/>
        <sz val="9"/>
        <color theme="1"/>
        <rFont val="Arial"/>
        <family val="2"/>
        <charset val="238"/>
      </rPr>
      <t>Číslo výkresu:</t>
    </r>
    <r>
      <rPr>
        <i/>
        <sz val="9"/>
        <color theme="1"/>
        <rFont val="Arial"/>
        <family val="2"/>
        <charset val="238"/>
      </rPr>
      <t xml:space="preserve"> 640-26-05 a 640-22-01</t>
    </r>
  </si>
  <si>
    <r>
      <rPr>
        <b/>
        <i/>
        <sz val="9"/>
        <color theme="1"/>
        <rFont val="Arial"/>
        <family val="2"/>
        <charset val="238"/>
      </rPr>
      <t>Bod v SP:</t>
    </r>
    <r>
      <rPr>
        <i/>
        <sz val="9"/>
        <color theme="1"/>
        <rFont val="Arial"/>
        <family val="2"/>
        <charset val="238"/>
      </rPr>
      <t xml:space="preserve"> 4.3.10 Vnitřní nová paluba</t>
    </r>
  </si>
  <si>
    <r>
      <rPr>
        <b/>
        <i/>
        <sz val="9"/>
        <color theme="1"/>
        <rFont val="Arial"/>
        <family val="2"/>
        <charset val="238"/>
      </rPr>
      <t>Bod v SP:</t>
    </r>
    <r>
      <rPr>
        <i/>
        <sz val="9"/>
        <color theme="1"/>
        <rFont val="Arial"/>
        <family val="2"/>
        <charset val="238"/>
      </rPr>
      <t xml:space="preserve"> 4.3.6 Zrcadlo</t>
    </r>
    <r>
      <rPr>
        <b/>
        <i/>
        <sz val="9"/>
        <color theme="1"/>
        <rFont val="Arial"/>
        <family val="2"/>
        <charset val="238"/>
      </rPr>
      <t xml:space="preserve">
Výkres číslo: </t>
    </r>
    <r>
      <rPr>
        <i/>
        <sz val="9"/>
        <color theme="1"/>
        <rFont val="Arial"/>
        <family val="2"/>
        <charset val="238"/>
      </rPr>
      <t xml:space="preserve">
640-51-02
640-25-01
640-41-01
Zhotovitel je povinen zkontrolovat rozměry na výkrese oporti zkutečnosti na plavidle JTČ František</t>
    </r>
  </si>
  <si>
    <t>01 - oprava tělesa plavidla</t>
  </si>
  <si>
    <t>02 - Nové konstrukce</t>
  </si>
  <si>
    <t>REKAPITULACE PRACÍ</t>
  </si>
  <si>
    <r>
      <rPr>
        <b/>
        <i/>
        <sz val="9"/>
        <color theme="1"/>
        <rFont val="Arial"/>
        <family val="2"/>
        <charset val="238"/>
      </rPr>
      <t>Bod v TP 4.3.20</t>
    </r>
    <r>
      <rPr>
        <i/>
        <sz val="9"/>
        <color theme="1"/>
        <rFont val="Arial"/>
        <family val="2"/>
        <charset val="238"/>
      </rPr>
      <t xml:space="preserve">
Plocha:
</t>
    </r>
  </si>
  <si>
    <t>Nátěry vnější obšívky "pod ponor" do výšky 1,4m</t>
  </si>
  <si>
    <t>prostor dvojitých boků, vrátky, stožárek</t>
  </si>
  <si>
    <t>přední a zadní kolizní prostor</t>
  </si>
  <si>
    <t>ostatní části plavidla (vnější obšívka nad 1,4m, paluby, ochozy, podpalubí, holanské kotvy</t>
  </si>
  <si>
    <t>03 - Protikorozní ochrany</t>
  </si>
  <si>
    <t>04- VON</t>
  </si>
  <si>
    <t>Přestavba tlačného člunu MATYLDA I.</t>
  </si>
  <si>
    <t>Název akce: Přestavba tlačného člunu MATYLDA I.</t>
  </si>
  <si>
    <t>Soupis prací přestavby tlačného člunu MATYLDA I.</t>
  </si>
  <si>
    <t>Název akce:  Přestavba tlačného člunu MATYLDA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</si>
</sst>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quot;Kč&quot;"/>
    <numFmt numFmtId="165" formatCode="&quot;0&quot;\1"/>
    <numFmt numFmtId="166" formatCode="&quot;0&quot;\2"/>
    <numFmt numFmtId="167" formatCode="&quot;0&quot;\3"/>
    <numFmt numFmtId="168" formatCode="_-* #,##0_-;\-* #,##0_-;_-* &quot;-&quot;??_-;_-@_-"/>
  </numFmts>
  <fonts count="49" x14ac:knownFonts="1">
    <font>
      <sz val="11"/>
      <color theme="1"/>
      <name val="Calibri"/>
      <family val="2"/>
      <charset val="238"/>
      <scheme val="minor"/>
    </font>
    <font>
      <sz val="11"/>
      <color theme="1"/>
      <name val="Calibri"/>
      <family val="2"/>
      <charset val="238"/>
      <scheme val="minor"/>
    </font>
    <font>
      <b/>
      <i/>
      <sz val="10"/>
      <name val="Arial"/>
      <family val="2"/>
      <charset val="238"/>
    </font>
    <font>
      <i/>
      <sz val="10"/>
      <name val="Arial"/>
      <family val="2"/>
      <charset val="238"/>
    </font>
    <font>
      <sz val="12"/>
      <color rgb="FF003366"/>
      <name val="Arial"/>
      <family val="2"/>
      <charset val="238"/>
    </font>
    <font>
      <sz val="10"/>
      <color rgb="FF003366"/>
      <name val="Arial"/>
      <family val="2"/>
      <charset val="238"/>
    </font>
    <font>
      <sz val="10"/>
      <color theme="1"/>
      <name val="Arial"/>
      <family val="2"/>
      <charset val="238"/>
    </font>
    <font>
      <sz val="12"/>
      <name val="Arial"/>
      <family val="2"/>
      <charset val="238"/>
    </font>
    <font>
      <b/>
      <sz val="10"/>
      <color theme="1"/>
      <name val="Arial"/>
      <family val="2"/>
      <charset val="238"/>
    </font>
    <font>
      <b/>
      <sz val="9"/>
      <color theme="1"/>
      <name val="Arial"/>
      <family val="2"/>
      <charset val="238"/>
    </font>
    <font>
      <i/>
      <sz val="9"/>
      <color theme="2" tint="-0.499984740745262"/>
      <name val="Arial"/>
      <family val="2"/>
      <charset val="238"/>
    </font>
    <font>
      <i/>
      <sz val="10"/>
      <color theme="2" tint="-0.499984740745262"/>
      <name val="Arial"/>
      <family val="2"/>
      <charset val="238"/>
    </font>
    <font>
      <sz val="14"/>
      <color theme="1"/>
      <name val="Calibri"/>
      <family val="2"/>
      <charset val="238"/>
      <scheme val="minor"/>
    </font>
    <font>
      <b/>
      <sz val="18"/>
      <color theme="1"/>
      <name val="Calibri"/>
      <family val="2"/>
      <charset val="238"/>
      <scheme val="minor"/>
    </font>
    <font>
      <b/>
      <sz val="14"/>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rgb="FFFF0000"/>
      <name val="Calibri"/>
      <family val="2"/>
      <charset val="238"/>
      <scheme val="minor"/>
    </font>
    <font>
      <b/>
      <sz val="22"/>
      <color theme="1"/>
      <name val="Calibri"/>
      <family val="2"/>
      <charset val="238"/>
      <scheme val="minor"/>
    </font>
    <font>
      <b/>
      <sz val="18"/>
      <color rgb="FFC00000"/>
      <name val="Calibri"/>
      <family val="2"/>
      <charset val="238"/>
      <scheme val="minor"/>
    </font>
    <font>
      <b/>
      <i/>
      <sz val="16"/>
      <color rgb="FFC00000"/>
      <name val="Arial"/>
      <family val="2"/>
      <charset val="238"/>
    </font>
    <font>
      <sz val="11"/>
      <color rgb="FFC00000"/>
      <name val="Calibri"/>
      <family val="2"/>
      <charset val="238"/>
      <scheme val="minor"/>
    </font>
    <font>
      <b/>
      <sz val="11"/>
      <color theme="1"/>
      <name val="Arial"/>
      <family val="2"/>
      <charset val="238"/>
    </font>
    <font>
      <sz val="11"/>
      <color rgb="FFFF0000"/>
      <name val="Calibri"/>
      <family val="2"/>
      <charset val="238"/>
      <scheme val="minor"/>
    </font>
    <font>
      <i/>
      <sz val="10"/>
      <color rgb="FFFF0000"/>
      <name val="Arial"/>
      <family val="2"/>
      <charset val="238"/>
    </font>
    <font>
      <b/>
      <i/>
      <sz val="9"/>
      <color theme="1"/>
      <name val="Arial"/>
      <family val="2"/>
      <charset val="238"/>
    </font>
    <font>
      <sz val="9"/>
      <color theme="1"/>
      <name val="Arial"/>
      <family val="2"/>
      <charset val="238"/>
    </font>
    <font>
      <i/>
      <sz val="9"/>
      <color theme="1"/>
      <name val="Arial"/>
      <family val="2"/>
      <charset val="238"/>
    </font>
    <font>
      <sz val="12"/>
      <color theme="1"/>
      <name val="Arial"/>
      <family val="2"/>
      <charset val="238"/>
    </font>
    <font>
      <b/>
      <sz val="11"/>
      <name val="Arial"/>
      <family val="2"/>
      <charset val="238"/>
    </font>
    <font>
      <i/>
      <sz val="9"/>
      <name val="Arial"/>
      <family val="2"/>
      <charset val="238"/>
    </font>
    <font>
      <i/>
      <sz val="10"/>
      <color theme="1"/>
      <name val="Arial"/>
      <family val="2"/>
      <charset val="238"/>
    </font>
    <font>
      <i/>
      <sz val="9"/>
      <color theme="1"/>
      <name val="Calibri"/>
      <family val="2"/>
      <charset val="238"/>
      <scheme val="minor"/>
    </font>
    <font>
      <sz val="9"/>
      <color theme="1"/>
      <name val="Calibri"/>
      <family val="2"/>
      <charset val="238"/>
      <scheme val="minor"/>
    </font>
    <font>
      <sz val="8"/>
      <color theme="1"/>
      <name val="Arial"/>
      <family val="2"/>
      <charset val="238"/>
    </font>
    <font>
      <b/>
      <sz val="8"/>
      <color theme="1"/>
      <name val="Arial"/>
      <family val="2"/>
      <charset val="238"/>
    </font>
    <font>
      <i/>
      <sz val="8"/>
      <color theme="2" tint="-0.499984740745262"/>
      <name val="Arial"/>
      <family val="2"/>
      <charset val="238"/>
    </font>
    <font>
      <i/>
      <sz val="8"/>
      <color theme="1"/>
      <name val="Arial"/>
      <family val="2"/>
      <charset val="238"/>
    </font>
    <font>
      <sz val="8"/>
      <color theme="1"/>
      <name val="Calibri"/>
      <family val="2"/>
      <charset val="238"/>
      <scheme val="minor"/>
    </font>
    <font>
      <sz val="8"/>
      <color rgb="FF003366"/>
      <name val="Arial"/>
      <family val="2"/>
      <charset val="238"/>
    </font>
    <font>
      <b/>
      <sz val="16"/>
      <color theme="4"/>
      <name val="Calibri"/>
      <family val="2"/>
      <charset val="238"/>
      <scheme val="minor"/>
    </font>
    <font>
      <b/>
      <sz val="16"/>
      <color theme="1"/>
      <name val="Calibri"/>
      <family val="2"/>
      <charset val="238"/>
      <scheme val="minor"/>
    </font>
    <font>
      <sz val="8"/>
      <color rgb="FFFF0000"/>
      <name val="Arial"/>
      <family val="2"/>
      <charset val="238"/>
    </font>
    <font>
      <sz val="8"/>
      <name val="Calibri"/>
      <family val="2"/>
      <charset val="238"/>
      <scheme val="minor"/>
    </font>
    <font>
      <b/>
      <sz val="11"/>
      <color rgb="FFFF0000"/>
      <name val="Calibri"/>
      <family val="2"/>
      <charset val="238"/>
      <scheme val="minor"/>
    </font>
    <font>
      <b/>
      <sz val="10"/>
      <name val="Arial"/>
      <family val="2"/>
      <charset val="238"/>
    </font>
    <font>
      <sz val="8"/>
      <name val="Arial"/>
      <family val="2"/>
      <charset val="238"/>
    </font>
    <font>
      <vertAlign val="superscript"/>
      <sz val="8"/>
      <name val="Arial"/>
      <family val="2"/>
      <charset val="238"/>
    </font>
    <font>
      <b/>
      <sz val="8"/>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s>
  <borders count="16">
    <border>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s>
  <cellStyleXfs count="3">
    <xf numFmtId="0" fontId="0" fillId="0" borderId="0"/>
    <xf numFmtId="0" fontId="1" fillId="0" borderId="0"/>
    <xf numFmtId="43" fontId="1" fillId="0" borderId="0" applyFont="0" applyFill="0" applyBorder="0" applyAlignment="0" applyProtection="0"/>
  </cellStyleXfs>
  <cellXfs count="156">
    <xf numFmtId="0" fontId="0" fillId="0" borderId="0" xfId="0"/>
    <xf numFmtId="0" fontId="0" fillId="0" borderId="0" xfId="0" applyAlignment="1">
      <alignment horizontal="center" vertical="center"/>
    </xf>
    <xf numFmtId="0" fontId="0" fillId="0" borderId="0" xfId="0"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15" fillId="0" borderId="0" xfId="0" applyFont="1"/>
    <xf numFmtId="164" fontId="8" fillId="3" borderId="1" xfId="1" applyNumberFormat="1" applyFont="1" applyFill="1" applyBorder="1" applyAlignment="1" applyProtection="1">
      <alignment horizontal="right" vertical="center" wrapText="1"/>
      <protection locked="0"/>
    </xf>
    <xf numFmtId="0" fontId="0" fillId="4" borderId="4" xfId="0" applyFill="1" applyBorder="1"/>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4" fontId="2" fillId="2" borderId="6" xfId="1" applyNumberFormat="1" applyFont="1" applyFill="1" applyBorder="1" applyAlignment="1">
      <alignment horizontal="center" vertical="center"/>
    </xf>
    <xf numFmtId="4" fontId="2" fillId="2" borderId="7" xfId="1" applyNumberFormat="1" applyFont="1" applyFill="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4" fontId="6" fillId="3" borderId="0" xfId="1" applyNumberFormat="1" applyFont="1" applyFill="1" applyAlignment="1" applyProtection="1">
      <alignment horizontal="left" vertical="center" wrapText="1"/>
      <protection locked="0"/>
    </xf>
    <xf numFmtId="4" fontId="8" fillId="3" borderId="0" xfId="1" applyNumberFormat="1" applyFont="1" applyFill="1" applyAlignment="1" applyProtection="1">
      <alignment horizontal="right" vertical="center" wrapText="1"/>
      <protection locked="0"/>
    </xf>
    <xf numFmtId="0" fontId="19" fillId="0" borderId="0" xfId="1" applyFont="1" applyAlignment="1">
      <alignment horizontal="center" vertical="center"/>
    </xf>
    <xf numFmtId="164" fontId="20" fillId="0" borderId="0" xfId="1" applyNumberFormat="1" applyFont="1" applyAlignment="1">
      <alignmen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4" fontId="2" fillId="0" borderId="0" xfId="1" applyNumberFormat="1" applyFont="1" applyAlignment="1">
      <alignment horizontal="right" vertical="center"/>
    </xf>
    <xf numFmtId="0" fontId="23" fillId="0" borderId="0" xfId="0" applyFont="1" applyAlignment="1">
      <alignment vertical="center" wrapText="1"/>
    </xf>
    <xf numFmtId="0" fontId="23" fillId="0" borderId="0" xfId="0" applyFont="1" applyAlignment="1">
      <alignment horizontal="center" vertical="center" wrapText="1"/>
    </xf>
    <xf numFmtId="0" fontId="22" fillId="4" borderId="4" xfId="1"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164" fontId="8" fillId="0" borderId="1" xfId="1" applyNumberFormat="1" applyFont="1" applyBorder="1" applyAlignment="1">
      <alignment horizontal="right" vertical="center"/>
    </xf>
    <xf numFmtId="0" fontId="8" fillId="0" borderId="1" xfId="1" applyFont="1" applyBorder="1" applyAlignment="1">
      <alignment horizontal="left" vertical="center" wrapText="1"/>
    </xf>
    <xf numFmtId="0" fontId="26" fillId="0" borderId="0" xfId="1" applyFont="1" applyAlignment="1">
      <alignment horizontal="center" vertical="center"/>
    </xf>
    <xf numFmtId="0" fontId="8" fillId="0" borderId="0" xfId="1" applyFont="1" applyAlignment="1">
      <alignment horizontal="center" vertical="center"/>
    </xf>
    <xf numFmtId="164" fontId="8" fillId="0" borderId="0" xfId="1" applyNumberFormat="1" applyFont="1" applyAlignment="1" applyProtection="1">
      <alignment horizontal="right" vertical="center" wrapText="1"/>
      <protection locked="0"/>
    </xf>
    <xf numFmtId="164" fontId="8" fillId="0" borderId="0" xfId="1" applyNumberFormat="1" applyFont="1" applyAlignment="1">
      <alignment horizontal="right" vertical="center"/>
    </xf>
    <xf numFmtId="0" fontId="6" fillId="0" borderId="0" xfId="1" applyFont="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4" fontId="6" fillId="0" borderId="0" xfId="1" applyNumberFormat="1" applyFont="1" applyAlignment="1" applyProtection="1">
      <alignment horizontal="right" vertical="center" wrapText="1"/>
      <protection locked="0"/>
    </xf>
    <xf numFmtId="4" fontId="6" fillId="0" borderId="0" xfId="1" applyNumberFormat="1" applyFont="1" applyAlignment="1">
      <alignment horizontal="right" vertical="center"/>
    </xf>
    <xf numFmtId="0" fontId="10" fillId="0" borderId="0" xfId="1" applyFont="1" applyAlignment="1">
      <alignment horizontal="center" vertical="center" wrapText="1"/>
    </xf>
    <xf numFmtId="0" fontId="4" fillId="0" borderId="0" xfId="1" applyFont="1" applyAlignment="1">
      <alignment horizontal="center" vertical="center"/>
    </xf>
    <xf numFmtId="4" fontId="4" fillId="0" borderId="0" xfId="1" applyNumberFormat="1" applyFont="1" applyAlignment="1">
      <alignment horizontal="left" vertical="center"/>
    </xf>
    <xf numFmtId="4" fontId="4" fillId="0" borderId="0" xfId="1" applyNumberFormat="1" applyFont="1" applyAlignment="1">
      <alignment horizontal="right" vertical="center"/>
    </xf>
    <xf numFmtId="16" fontId="5" fillId="0" borderId="0" xfId="1" applyNumberFormat="1" applyFont="1" applyAlignment="1">
      <alignment horizontal="center" vertical="center"/>
    </xf>
    <xf numFmtId="4" fontId="5" fillId="0" borderId="0" xfId="1" applyNumberFormat="1" applyFont="1" applyAlignment="1">
      <alignment horizontal="right" vertical="center"/>
    </xf>
    <xf numFmtId="16" fontId="5"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wrapText="1"/>
      <protection locked="0"/>
    </xf>
    <xf numFmtId="4" fontId="5" fillId="0" borderId="0" xfId="1" applyNumberFormat="1" applyFont="1" applyAlignment="1" applyProtection="1">
      <alignment horizontal="right" vertical="center"/>
      <protection locked="0"/>
    </xf>
    <xf numFmtId="0" fontId="5" fillId="0" borderId="0" xfId="1" applyFont="1" applyAlignment="1">
      <alignment horizontal="center" vertical="center"/>
    </xf>
    <xf numFmtId="0" fontId="4" fillId="0" borderId="0" xfId="1" applyFont="1" applyAlignment="1">
      <alignment horizontal="left" vertical="center"/>
    </xf>
    <xf numFmtId="4" fontId="7" fillId="0" borderId="0" xfId="1" applyNumberFormat="1" applyFont="1" applyAlignment="1">
      <alignment horizontal="right" vertical="center"/>
    </xf>
    <xf numFmtId="16" fontId="8" fillId="0" borderId="1" xfId="1" applyNumberFormat="1" applyFont="1" applyBorder="1" applyAlignment="1" applyProtection="1">
      <alignment horizontal="center" vertical="center"/>
      <protection locked="0"/>
    </xf>
    <xf numFmtId="0" fontId="25" fillId="0" borderId="1" xfId="1" applyFont="1" applyBorder="1" applyAlignment="1" applyProtection="1">
      <alignment horizontal="left" vertical="center" wrapText="1"/>
      <protection locked="0"/>
    </xf>
    <xf numFmtId="0" fontId="25" fillId="0" borderId="1" xfId="1" applyFont="1" applyBorder="1" applyAlignment="1" applyProtection="1">
      <alignment horizontal="center" vertical="center" wrapText="1"/>
      <protection locked="0"/>
    </xf>
    <xf numFmtId="0" fontId="9" fillId="0" borderId="1" xfId="1" applyFont="1" applyBorder="1" applyAlignment="1" applyProtection="1">
      <alignment horizontal="left" vertical="center" wrapText="1"/>
      <protection locked="0"/>
    </xf>
    <xf numFmtId="16" fontId="8" fillId="0" borderId="1" xfId="1" applyNumberFormat="1" applyFont="1" applyBorder="1" applyAlignment="1">
      <alignment horizontal="center" vertical="center"/>
    </xf>
    <xf numFmtId="0" fontId="22" fillId="4" borderId="10" xfId="1" applyFont="1" applyFill="1" applyBorder="1" applyAlignment="1">
      <alignment horizontal="center" vertical="center"/>
    </xf>
    <xf numFmtId="0" fontId="22" fillId="4" borderId="4" xfId="1" applyFont="1" applyFill="1" applyBorder="1" applyAlignment="1">
      <alignment horizontal="left" vertical="center"/>
    </xf>
    <xf numFmtId="164" fontId="22" fillId="4" borderId="11" xfId="1" applyNumberFormat="1" applyFont="1" applyFill="1" applyBorder="1" applyAlignment="1">
      <alignment vertical="center"/>
    </xf>
    <xf numFmtId="49" fontId="8" fillId="0" borderId="1" xfId="1" applyNumberFormat="1" applyFont="1" applyBorder="1" applyAlignment="1">
      <alignment horizontal="center" vertical="center"/>
    </xf>
    <xf numFmtId="164" fontId="8" fillId="0" borderId="1" xfId="1" applyNumberFormat="1" applyFont="1" applyBorder="1" applyAlignment="1" applyProtection="1">
      <alignment horizontal="right" vertical="center"/>
      <protection locked="0"/>
    </xf>
    <xf numFmtId="0" fontId="27" fillId="0" borderId="0" xfId="1" applyFont="1" applyAlignment="1">
      <alignment horizontal="left" vertical="top" wrapText="1"/>
    </xf>
    <xf numFmtId="0" fontId="27" fillId="0" borderId="0" xfId="1" applyFont="1" applyAlignment="1" applyProtection="1">
      <alignment horizontal="left" vertical="top" wrapText="1"/>
      <protection locked="0"/>
    </xf>
    <xf numFmtId="0" fontId="25" fillId="0" borderId="0" xfId="1" applyFont="1" applyAlignment="1" applyProtection="1">
      <alignment horizontal="left" vertical="top" wrapText="1"/>
      <protection locked="0"/>
    </xf>
    <xf numFmtId="0" fontId="28" fillId="0" borderId="0" xfId="1" applyFont="1" applyAlignment="1">
      <alignment horizontal="left" vertical="center"/>
    </xf>
    <xf numFmtId="0" fontId="25" fillId="0" borderId="0" xfId="1" applyFont="1" applyAlignment="1">
      <alignment horizontal="left" vertical="top" wrapText="1"/>
    </xf>
    <xf numFmtId="0" fontId="27" fillId="0" borderId="0" xfId="1" applyFont="1" applyAlignment="1">
      <alignment horizontal="left" vertical="center" wrapText="1"/>
    </xf>
    <xf numFmtId="0" fontId="6" fillId="0" borderId="0" xfId="1" applyFont="1" applyAlignment="1">
      <alignment horizontal="left" vertical="center"/>
    </xf>
    <xf numFmtId="0" fontId="22" fillId="4" borderId="2" xfId="1" applyFont="1" applyFill="1" applyBorder="1" applyAlignment="1">
      <alignment horizontal="center" vertical="center"/>
    </xf>
    <xf numFmtId="0" fontId="22" fillId="4" borderId="3" xfId="1" applyFont="1" applyFill="1" applyBorder="1" applyAlignment="1">
      <alignment horizontal="left" vertical="center"/>
    </xf>
    <xf numFmtId="0" fontId="22" fillId="4" borderId="3" xfId="1" applyFont="1" applyFill="1" applyBorder="1" applyAlignment="1">
      <alignment horizontal="center" vertical="center"/>
    </xf>
    <xf numFmtId="164" fontId="22" fillId="3" borderId="3" xfId="0" applyNumberFormat="1" applyFont="1" applyFill="1" applyBorder="1" applyAlignment="1">
      <alignment horizontal="center" vertical="center"/>
    </xf>
    <xf numFmtId="0" fontId="1" fillId="0" borderId="0" xfId="0" applyFont="1"/>
    <xf numFmtId="49" fontId="22" fillId="4" borderId="10" xfId="1" applyNumberFormat="1" applyFont="1" applyFill="1" applyBorder="1" applyAlignment="1" applyProtection="1">
      <alignment horizontal="center" vertical="center"/>
      <protection locked="0"/>
    </xf>
    <xf numFmtId="16" fontId="22" fillId="4" borderId="4" xfId="1" applyNumberFormat="1" applyFont="1" applyFill="1" applyBorder="1" applyAlignment="1" applyProtection="1">
      <alignment vertical="center"/>
      <protection locked="0"/>
    </xf>
    <xf numFmtId="164" fontId="22" fillId="4" borderId="11" xfId="1" applyNumberFormat="1" applyFont="1" applyFill="1" applyBorder="1" applyAlignment="1" applyProtection="1">
      <alignment vertical="center"/>
      <protection locked="0"/>
    </xf>
    <xf numFmtId="0" fontId="1" fillId="4" borderId="4" xfId="0" applyFont="1" applyFill="1" applyBorder="1"/>
    <xf numFmtId="0" fontId="29" fillId="4" borderId="4" xfId="1" applyFont="1" applyFill="1" applyBorder="1" applyAlignment="1">
      <alignment horizontal="left" vertical="center" indent="1"/>
    </xf>
    <xf numFmtId="164" fontId="22" fillId="3" borderId="3" xfId="1" applyNumberFormat="1" applyFont="1" applyFill="1" applyBorder="1" applyAlignment="1" applyProtection="1">
      <alignment horizontal="right" vertical="center" wrapText="1"/>
      <protection locked="0"/>
    </xf>
    <xf numFmtId="164" fontId="22" fillId="4" borderId="12" xfId="1" applyNumberFormat="1" applyFont="1" applyFill="1" applyBorder="1" applyAlignment="1">
      <alignment horizontal="right" vertical="center"/>
    </xf>
    <xf numFmtId="0" fontId="1" fillId="0" borderId="0" xfId="0" applyFont="1" applyAlignment="1">
      <alignment vertical="center"/>
    </xf>
    <xf numFmtId="0" fontId="27" fillId="0" borderId="0" xfId="1" applyFont="1" applyAlignment="1">
      <alignment horizontal="left" vertical="center"/>
    </xf>
    <xf numFmtId="0" fontId="30" fillId="0" borderId="0" xfId="1" applyFont="1" applyAlignment="1">
      <alignment horizontal="left" vertical="top" wrapText="1"/>
    </xf>
    <xf numFmtId="0" fontId="27" fillId="0" borderId="0" xfId="0" applyFont="1" applyAlignment="1">
      <alignment horizontal="left" vertical="top" wrapText="1"/>
    </xf>
    <xf numFmtId="0" fontId="31" fillId="0" borderId="0" xfId="1" applyFont="1" applyAlignment="1">
      <alignment horizontal="center" vertical="center" wrapText="1"/>
    </xf>
    <xf numFmtId="0" fontId="27" fillId="0" borderId="0" xfId="1" applyFont="1" applyAlignment="1">
      <alignment horizontal="center" vertical="center" wrapText="1"/>
    </xf>
    <xf numFmtId="0" fontId="32" fillId="0" borderId="0" xfId="0" applyFont="1" applyAlignment="1">
      <alignment horizontal="center" vertical="center"/>
    </xf>
    <xf numFmtId="0" fontId="22" fillId="0" borderId="0" xfId="1" applyFont="1" applyAlignment="1">
      <alignment horizontal="center" vertical="center"/>
    </xf>
    <xf numFmtId="0" fontId="29" fillId="0" borderId="0" xfId="1" applyFont="1" applyAlignment="1">
      <alignment horizontal="left" vertical="center" indent="1"/>
    </xf>
    <xf numFmtId="164" fontId="22" fillId="0" borderId="0" xfId="1" applyNumberFormat="1" applyFont="1" applyAlignment="1" applyProtection="1">
      <alignment horizontal="right" vertical="center" wrapText="1"/>
      <protection locked="0"/>
    </xf>
    <xf numFmtId="164" fontId="22" fillId="0" borderId="0" xfId="1" applyNumberFormat="1" applyFont="1" applyAlignment="1">
      <alignment horizontal="right" vertical="center"/>
    </xf>
    <xf numFmtId="0" fontId="33" fillId="0" borderId="0" xfId="0" applyFont="1" applyAlignment="1">
      <alignment horizontal="center" vertical="center"/>
    </xf>
    <xf numFmtId="0" fontId="34" fillId="0" borderId="0" xfId="1" applyFont="1" applyAlignment="1">
      <alignment horizontal="left" vertical="center" wrapText="1"/>
    </xf>
    <xf numFmtId="164" fontId="26" fillId="0" borderId="0" xfId="1" applyNumberFormat="1" applyFont="1" applyAlignment="1">
      <alignment horizontal="right" vertical="center"/>
    </xf>
    <xf numFmtId="0" fontId="34" fillId="0" borderId="0" xfId="1" applyFont="1" applyAlignment="1">
      <alignment horizontal="center" vertical="center" wrapText="1"/>
    </xf>
    <xf numFmtId="0" fontId="34" fillId="0" borderId="0" xfId="1" applyFont="1" applyAlignment="1">
      <alignment horizontal="center" vertical="center"/>
    </xf>
    <xf numFmtId="0" fontId="35" fillId="0" borderId="0" xfId="1" applyFont="1" applyAlignment="1">
      <alignment horizontal="center" vertical="center"/>
    </xf>
    <xf numFmtId="0" fontId="35" fillId="0" borderId="0" xfId="1" applyFont="1" applyAlignment="1">
      <alignment horizontal="left" vertical="center" wrapText="1"/>
    </xf>
    <xf numFmtId="164" fontId="35" fillId="0" borderId="0" xfId="1" applyNumberFormat="1" applyFont="1" applyAlignment="1" applyProtection="1">
      <alignment horizontal="right" vertical="center" wrapText="1"/>
      <protection locked="0"/>
    </xf>
    <xf numFmtId="2" fontId="34" fillId="0" borderId="0" xfId="1" applyNumberFormat="1" applyFont="1" applyAlignment="1" applyProtection="1">
      <alignment horizontal="right" vertical="center" wrapText="1"/>
      <protection locked="0"/>
    </xf>
    <xf numFmtId="164" fontId="34" fillId="0" borderId="0" xfId="1" applyNumberFormat="1" applyFont="1" applyAlignment="1" applyProtection="1">
      <alignment horizontal="center" vertical="center" wrapText="1"/>
      <protection locked="0"/>
    </xf>
    <xf numFmtId="0" fontId="36" fillId="0" borderId="0" xfId="1" applyFont="1" applyAlignment="1">
      <alignment horizontal="center" vertical="center" wrapText="1"/>
    </xf>
    <xf numFmtId="4" fontId="37" fillId="0" borderId="0" xfId="1" applyNumberFormat="1" applyFont="1" applyAlignment="1" applyProtection="1">
      <alignment horizontal="center" vertical="center" wrapText="1"/>
      <protection locked="0"/>
    </xf>
    <xf numFmtId="4" fontId="34" fillId="0" borderId="0" xfId="1" applyNumberFormat="1" applyFont="1" applyAlignment="1" applyProtection="1">
      <alignment horizontal="center" vertical="center" wrapText="1"/>
      <protection locked="0"/>
    </xf>
    <xf numFmtId="0" fontId="37" fillId="0" borderId="0" xfId="1" applyFont="1" applyAlignment="1">
      <alignment horizontal="left" vertical="center" wrapText="1"/>
    </xf>
    <xf numFmtId="0" fontId="37" fillId="0" borderId="0" xfId="1" applyFont="1" applyAlignment="1">
      <alignment horizontal="left" vertical="top" wrapText="1"/>
    </xf>
    <xf numFmtId="4" fontId="34" fillId="0" borderId="0" xfId="1" applyNumberFormat="1" applyFont="1" applyAlignment="1">
      <alignment horizontal="right" vertical="center"/>
    </xf>
    <xf numFmtId="4" fontId="34" fillId="0" borderId="0" xfId="1" applyNumberFormat="1" applyFont="1" applyAlignment="1">
      <alignment horizontal="center" vertical="center"/>
    </xf>
    <xf numFmtId="2" fontId="36" fillId="0" borderId="0" xfId="1" applyNumberFormat="1" applyFont="1" applyAlignment="1">
      <alignment horizontal="center" vertical="center" wrapText="1"/>
    </xf>
    <xf numFmtId="2" fontId="35" fillId="0" borderId="0" xfId="1" applyNumberFormat="1" applyFont="1" applyAlignment="1" applyProtection="1">
      <alignment horizontal="right" vertical="center" wrapText="1"/>
      <protection locked="0"/>
    </xf>
    <xf numFmtId="0" fontId="38" fillId="0" borderId="0" xfId="0" applyFont="1"/>
    <xf numFmtId="0" fontId="39" fillId="0" borderId="0" xfId="1" applyFont="1" applyAlignment="1">
      <alignment horizontal="center" vertical="center"/>
    </xf>
    <xf numFmtId="4" fontId="39" fillId="0" borderId="0" xfId="1" applyNumberFormat="1" applyFont="1" applyAlignment="1">
      <alignment horizontal="right" vertical="center"/>
    </xf>
    <xf numFmtId="164" fontId="22" fillId="4" borderId="11" xfId="1" applyNumberFormat="1" applyFont="1" applyFill="1" applyBorder="1" applyAlignment="1">
      <alignment horizontal="right" vertical="center"/>
    </xf>
    <xf numFmtId="164" fontId="22" fillId="4" borderId="4" xfId="1" applyNumberFormat="1" applyFont="1" applyFill="1" applyBorder="1" applyAlignment="1" applyProtection="1">
      <alignment horizontal="right" vertical="center" wrapText="1"/>
      <protection locked="0"/>
    </xf>
    <xf numFmtId="164" fontId="41" fillId="0" borderId="0" xfId="0" applyNumberFormat="1" applyFont="1" applyAlignment="1">
      <alignment horizontal="center" vertical="center"/>
    </xf>
    <xf numFmtId="0" fontId="16" fillId="4" borderId="1" xfId="0" applyFont="1" applyFill="1" applyBorder="1" applyAlignment="1">
      <alignment horizontal="center" vertical="center"/>
    </xf>
    <xf numFmtId="165" fontId="21" fillId="0" borderId="1" xfId="0" applyNumberFormat="1" applyFont="1" applyBorder="1" applyAlignment="1">
      <alignment horizontal="center" vertical="center"/>
    </xf>
    <xf numFmtId="0" fontId="21" fillId="0" borderId="1" xfId="0" applyFont="1" applyBorder="1" applyAlignment="1">
      <alignment horizontal="left" vertical="center"/>
    </xf>
    <xf numFmtId="164" fontId="21" fillId="0" borderId="1" xfId="0" applyNumberFormat="1" applyFont="1" applyBorder="1" applyAlignment="1">
      <alignment horizontal="center" vertical="center"/>
    </xf>
    <xf numFmtId="166" fontId="21" fillId="0" borderId="1" xfId="0" applyNumberFormat="1" applyFont="1" applyBorder="1" applyAlignment="1">
      <alignment horizontal="center" vertical="center"/>
    </xf>
    <xf numFmtId="167" fontId="21" fillId="0" borderId="1" xfId="0" applyNumberFormat="1" applyFont="1" applyBorder="1" applyAlignment="1">
      <alignment horizontal="center" vertical="center"/>
    </xf>
    <xf numFmtId="0" fontId="42" fillId="0" borderId="0" xfId="1" applyFont="1" applyAlignment="1">
      <alignment horizontal="center" vertical="center"/>
    </xf>
    <xf numFmtId="4" fontId="42" fillId="0" borderId="0" xfId="1" applyNumberFormat="1" applyFont="1" applyAlignment="1" applyProtection="1">
      <alignment horizontal="center" vertical="center" wrapText="1"/>
      <protection locked="0"/>
    </xf>
    <xf numFmtId="168" fontId="44" fillId="0" borderId="0" xfId="2" applyNumberFormat="1" applyFont="1" applyAlignment="1">
      <alignment vertical="center"/>
    </xf>
    <xf numFmtId="164" fontId="6" fillId="0" borderId="0" xfId="1" applyNumberFormat="1" applyFont="1" applyAlignment="1" applyProtection="1">
      <alignment horizontal="right" vertical="center" wrapText="1"/>
      <protection locked="0"/>
    </xf>
    <xf numFmtId="164" fontId="6" fillId="0" borderId="0" xfId="1" applyNumberFormat="1" applyFont="1" applyAlignment="1">
      <alignment horizontal="right"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46" fillId="0" borderId="0" xfId="1" applyFont="1"/>
    <xf numFmtId="0" fontId="46" fillId="0" borderId="0" xfId="1" applyFont="1" applyAlignment="1">
      <alignment wrapText="1"/>
    </xf>
    <xf numFmtId="0" fontId="46" fillId="0" borderId="0" xfId="1" applyFont="1" applyAlignment="1">
      <alignment horizontal="left" vertical="center"/>
    </xf>
    <xf numFmtId="0" fontId="48" fillId="0" borderId="0" xfId="1" applyFont="1" applyAlignment="1">
      <alignment wrapText="1"/>
    </xf>
    <xf numFmtId="4" fontId="27" fillId="0" borderId="0" xfId="1" applyNumberFormat="1" applyFont="1" applyAlignment="1">
      <alignment horizontal="center" vertical="center" wrapText="1"/>
    </xf>
    <xf numFmtId="0" fontId="26" fillId="0" borderId="0" xfId="1" applyFont="1" applyAlignment="1">
      <alignment horizontal="left" vertical="top" wrapText="1"/>
    </xf>
    <xf numFmtId="2" fontId="8" fillId="0" borderId="1" xfId="1" applyNumberFormat="1" applyFont="1" applyBorder="1" applyAlignment="1">
      <alignment horizontal="center" vertical="center"/>
    </xf>
    <xf numFmtId="2" fontId="34" fillId="0" borderId="0" xfId="1" applyNumberFormat="1" applyFont="1" applyAlignment="1" applyProtection="1">
      <alignment vertical="center" wrapText="1"/>
      <protection locked="0"/>
    </xf>
    <xf numFmtId="0" fontId="45" fillId="0" borderId="1" xfId="1" applyFont="1" applyBorder="1" applyAlignment="1">
      <alignment wrapText="1"/>
    </xf>
    <xf numFmtId="0" fontId="5" fillId="0" borderId="0" xfId="1" applyFont="1" applyAlignment="1">
      <alignment horizontal="center" vertical="center" wrapText="1"/>
    </xf>
    <xf numFmtId="0" fontId="0" fillId="0" borderId="0" xfId="0" applyAlignment="1">
      <alignment wrapText="1"/>
    </xf>
    <xf numFmtId="0" fontId="6" fillId="0" borderId="0" xfId="1" applyFont="1" applyAlignment="1">
      <alignment horizontal="left" vertical="center" wrapText="1"/>
    </xf>
    <xf numFmtId="0" fontId="27" fillId="0" borderId="15" xfId="1" applyFont="1" applyBorder="1" applyAlignment="1">
      <alignment horizontal="left" vertical="top" wrapText="1"/>
    </xf>
    <xf numFmtId="0" fontId="18" fillId="0" borderId="0" xfId="0" applyFont="1" applyAlignment="1">
      <alignment horizontal="left" vertical="center"/>
    </xf>
    <xf numFmtId="0" fontId="40" fillId="0" borderId="0" xfId="0" applyFont="1" applyAlignment="1">
      <alignment horizontal="left" vertical="center" inden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center"/>
    </xf>
    <xf numFmtId="0" fontId="19" fillId="0" borderId="0" xfId="1" applyFont="1" applyAlignment="1">
      <alignment horizontal="left" vertical="center"/>
    </xf>
    <xf numFmtId="4" fontId="24" fillId="0" borderId="9" xfId="1" applyNumberFormat="1" applyFont="1" applyBorder="1" applyAlignment="1">
      <alignment horizontal="center" vertical="center" wrapText="1"/>
    </xf>
    <xf numFmtId="0" fontId="23" fillId="0" borderId="0" xfId="0" applyFont="1" applyAlignment="1">
      <alignment vertical="center" wrapText="1"/>
    </xf>
    <xf numFmtId="2" fontId="8" fillId="0" borderId="1" xfId="1" applyNumberFormat="1" applyFont="1" applyFill="1" applyBorder="1" applyAlignment="1">
      <alignment horizontal="center" vertical="center"/>
    </xf>
    <xf numFmtId="4" fontId="8" fillId="0" borderId="1" xfId="1" applyNumberFormat="1" applyFont="1" applyFill="1" applyBorder="1" applyAlignment="1">
      <alignment horizontal="center" vertical="center"/>
    </xf>
    <xf numFmtId="4" fontId="8" fillId="0" borderId="1" xfId="1" applyNumberFormat="1" applyFont="1" applyBorder="1" applyAlignment="1">
      <alignment horizontal="center" vertical="center"/>
    </xf>
  </cellXfs>
  <cellStyles count="3">
    <cellStyle name="Čárka" xfId="2" builtinId="3"/>
    <cellStyle name="Normální" xfId="0" builtinId="0"/>
    <cellStyle name="Normální 2" xfId="1" xr:uid="{8E0D25D5-8396-40AF-8236-BD730A7D7F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49C2-EA5F-40F5-98F1-F97466C973D4}">
  <dimension ref="A1:E22"/>
  <sheetViews>
    <sheetView showGridLines="0" topLeftCell="A11" workbookViewId="0">
      <selection activeCell="E6" sqref="E6"/>
    </sheetView>
  </sheetViews>
  <sheetFormatPr defaultRowHeight="14.4" x14ac:dyDescent="0.3"/>
  <cols>
    <col min="1" max="1" width="23.6640625" customWidth="1"/>
    <col min="2" max="2" width="10.6640625" customWidth="1"/>
    <col min="3" max="3" width="40.6640625" customWidth="1"/>
    <col min="4" max="4" width="49.5546875" customWidth="1"/>
  </cols>
  <sheetData>
    <row r="1" spans="1:5" ht="35.1" customHeight="1" x14ac:dyDescent="0.3">
      <c r="A1" s="144" t="s">
        <v>183</v>
      </c>
      <c r="B1" s="144"/>
      <c r="C1" s="144"/>
      <c r="D1" s="144"/>
      <c r="E1" s="144"/>
    </row>
    <row r="2" spans="1:5" ht="10.199999999999999" customHeight="1" x14ac:dyDescent="0.3"/>
    <row r="3" spans="1:5" s="8" customFormat="1" ht="30" customHeight="1" x14ac:dyDescent="0.3">
      <c r="A3" s="5" t="s">
        <v>14</v>
      </c>
      <c r="B3" s="5"/>
      <c r="C3" s="5" t="s">
        <v>191</v>
      </c>
    </row>
    <row r="4" spans="1:5" s="8" customFormat="1" ht="10.199999999999999" customHeight="1" x14ac:dyDescent="0.3">
      <c r="A4" s="6"/>
      <c r="B4" s="6"/>
    </row>
    <row r="5" spans="1:5" x14ac:dyDescent="0.3">
      <c r="A5" s="9" t="s">
        <v>15</v>
      </c>
      <c r="B5" s="9"/>
      <c r="C5" t="s">
        <v>16</v>
      </c>
    </row>
    <row r="6" spans="1:5" x14ac:dyDescent="0.3">
      <c r="C6" t="s">
        <v>17</v>
      </c>
    </row>
    <row r="7" spans="1:5" x14ac:dyDescent="0.3">
      <c r="C7" t="s">
        <v>18</v>
      </c>
    </row>
    <row r="8" spans="1:5" x14ac:dyDescent="0.3">
      <c r="C8" t="s">
        <v>19</v>
      </c>
    </row>
    <row r="10" spans="1:5" x14ac:dyDescent="0.3">
      <c r="A10" s="9" t="s">
        <v>20</v>
      </c>
      <c r="B10" s="9"/>
      <c r="C10" s="19"/>
    </row>
    <row r="11" spans="1:5" x14ac:dyDescent="0.3">
      <c r="C11" s="19"/>
    </row>
    <row r="12" spans="1:5" x14ac:dyDescent="0.3">
      <c r="C12" s="18" t="s">
        <v>21</v>
      </c>
    </row>
    <row r="13" spans="1:5" x14ac:dyDescent="0.3">
      <c r="C13" s="18" t="s">
        <v>22</v>
      </c>
    </row>
    <row r="17" spans="2:4" ht="30" customHeight="1" x14ac:dyDescent="0.3">
      <c r="B17" s="118" t="s">
        <v>89</v>
      </c>
      <c r="C17" s="118" t="s">
        <v>92</v>
      </c>
      <c r="D17" s="118" t="s">
        <v>23</v>
      </c>
    </row>
    <row r="18" spans="2:4" ht="30" customHeight="1" x14ac:dyDescent="0.3">
      <c r="B18" s="145" t="s">
        <v>93</v>
      </c>
      <c r="C18" s="145"/>
      <c r="D18" s="117">
        <f>SUM(D19:D22)</f>
        <v>0</v>
      </c>
    </row>
    <row r="19" spans="2:4" ht="30" customHeight="1" x14ac:dyDescent="0.3">
      <c r="B19" s="119">
        <v>1</v>
      </c>
      <c r="C19" s="120" t="s">
        <v>90</v>
      </c>
      <c r="D19" s="121">
        <f>'01 - oprava tělesa plavidla'!F10</f>
        <v>0</v>
      </c>
    </row>
    <row r="20" spans="2:4" ht="30" customHeight="1" x14ac:dyDescent="0.3">
      <c r="B20" s="122">
        <v>2</v>
      </c>
      <c r="C20" s="120" t="s">
        <v>91</v>
      </c>
      <c r="D20" s="121">
        <f>'02 - Nové konstrukce'!F10</f>
        <v>0</v>
      </c>
    </row>
    <row r="21" spans="2:4" ht="30" customHeight="1" x14ac:dyDescent="0.3">
      <c r="B21" s="123">
        <v>1</v>
      </c>
      <c r="C21" s="120" t="s">
        <v>62</v>
      </c>
      <c r="D21" s="121">
        <f>'03 - Protikorozní ochrany'!F10</f>
        <v>0</v>
      </c>
    </row>
    <row r="22" spans="2:4" ht="30" customHeight="1" x14ac:dyDescent="0.3">
      <c r="B22" s="119"/>
      <c r="C22" s="120" t="s">
        <v>55</v>
      </c>
      <c r="D22" s="121">
        <f>VON!F10</f>
        <v>0</v>
      </c>
    </row>
  </sheetData>
  <mergeCells count="2">
    <mergeCell ref="A1:E1"/>
    <mergeCell ref="B18:C18"/>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80DD-71A4-4656-9CBF-13D65FF30BF5}">
  <dimension ref="A1:H108"/>
  <sheetViews>
    <sheetView showGridLines="0" topLeftCell="A91" workbookViewId="0">
      <selection activeCell="K5" sqref="K5"/>
    </sheetView>
  </sheetViews>
  <sheetFormatPr defaultRowHeight="14.4" x14ac:dyDescent="0.3"/>
  <cols>
    <col min="1" max="1" width="8.6640625" style="1" customWidth="1"/>
    <col min="2" max="2" width="40.6640625" customWidth="1"/>
    <col min="3" max="3" width="8.6640625" style="1" customWidth="1"/>
    <col min="4" max="4" width="10.6640625" style="1" customWidth="1"/>
    <col min="5" max="5" width="25.6640625" customWidth="1"/>
    <col min="6" max="6" width="35.6640625" customWidth="1"/>
  </cols>
  <sheetData>
    <row r="1" spans="1:6" s="3" customFormat="1" ht="35.1" customHeight="1" x14ac:dyDescent="0.3">
      <c r="A1" s="148" t="s">
        <v>193</v>
      </c>
      <c r="B1" s="148"/>
      <c r="C1" s="148"/>
      <c r="D1" s="148"/>
      <c r="E1" s="148"/>
      <c r="F1" s="148"/>
    </row>
    <row r="2" spans="1:6" ht="10.199999999999999" customHeight="1" x14ac:dyDescent="0.3"/>
    <row r="3" spans="1:6" s="4" customFormat="1" ht="25.2" customHeight="1" x14ac:dyDescent="0.3">
      <c r="A3" s="149" t="s">
        <v>192</v>
      </c>
      <c r="B3" s="149"/>
      <c r="C3" s="149"/>
      <c r="D3" s="149"/>
      <c r="E3" s="149"/>
      <c r="F3" s="149"/>
    </row>
    <row r="4" spans="1:6" s="4" customFormat="1" ht="19.95" customHeight="1" x14ac:dyDescent="0.3">
      <c r="A4" s="5" t="s">
        <v>181</v>
      </c>
      <c r="B4" s="5"/>
      <c r="C4" s="5"/>
      <c r="D4" s="5"/>
      <c r="E4" s="5"/>
      <c r="F4" s="5"/>
    </row>
    <row r="5" spans="1:6" s="4" customFormat="1" ht="10.199999999999999" customHeight="1" x14ac:dyDescent="0.3">
      <c r="A5" s="5"/>
      <c r="B5" s="5"/>
      <c r="C5" s="16"/>
      <c r="D5" s="16"/>
      <c r="E5" s="5"/>
      <c r="F5" s="5"/>
    </row>
    <row r="6" spans="1:6" s="4" customFormat="1" ht="15" customHeight="1" x14ac:dyDescent="0.3">
      <c r="A6" s="7" t="s">
        <v>13</v>
      </c>
      <c r="B6" s="7"/>
      <c r="C6" s="17"/>
      <c r="D6" s="17"/>
      <c r="E6" s="5"/>
      <c r="F6" s="5"/>
    </row>
    <row r="7" spans="1:6" ht="10.199999999999999" customHeight="1" x14ac:dyDescent="0.3"/>
    <row r="8" spans="1:6" ht="25.2" customHeight="1" x14ac:dyDescent="0.3">
      <c r="A8" s="12" t="s">
        <v>0</v>
      </c>
      <c r="B8" s="13" t="s">
        <v>1</v>
      </c>
      <c r="C8" s="13" t="s">
        <v>26</v>
      </c>
      <c r="D8" s="13" t="s">
        <v>31</v>
      </c>
      <c r="E8" s="14" t="s">
        <v>32</v>
      </c>
      <c r="F8" s="15" t="s">
        <v>41</v>
      </c>
    </row>
    <row r="9" spans="1:6" ht="47.7" customHeight="1" x14ac:dyDescent="0.3">
      <c r="A9" s="22"/>
      <c r="B9" s="23"/>
      <c r="C9" s="22"/>
      <c r="D9" s="22"/>
      <c r="E9" s="151"/>
      <c r="F9" s="151"/>
    </row>
    <row r="10" spans="1:6" ht="35.1" customHeight="1" x14ac:dyDescent="0.3">
      <c r="A10" s="150" t="s">
        <v>24</v>
      </c>
      <c r="B10" s="150"/>
      <c r="C10" s="20"/>
      <c r="D10" s="20"/>
      <c r="F10" s="21">
        <f>SUM(F12,F57,F78,F100)</f>
        <v>0</v>
      </c>
    </row>
    <row r="11" spans="1:6" ht="5.0999999999999996" customHeight="1" thickBot="1" x14ac:dyDescent="0.35">
      <c r="A11" s="22"/>
      <c r="B11" s="23"/>
      <c r="C11" s="22"/>
      <c r="D11" s="22"/>
      <c r="E11" s="24"/>
      <c r="F11" s="24"/>
    </row>
    <row r="12" spans="1:6" ht="20.100000000000001" customHeight="1" thickBot="1" x14ac:dyDescent="0.35">
      <c r="A12" s="58">
        <v>1</v>
      </c>
      <c r="B12" s="59" t="s">
        <v>4</v>
      </c>
      <c r="C12" s="27"/>
      <c r="D12" s="27"/>
      <c r="E12" s="11"/>
      <c r="F12" s="60">
        <f>SUM(F14,F17,F24,F31,F37,,F40,F46,F49,F52,F54)</f>
        <v>0</v>
      </c>
    </row>
    <row r="13" spans="1:6" ht="5.0999999999999996" customHeight="1" x14ac:dyDescent="0.3">
      <c r="A13" s="42"/>
      <c r="B13" s="51"/>
      <c r="C13" s="42"/>
      <c r="D13" s="42"/>
      <c r="E13" s="52"/>
      <c r="F13" s="44"/>
    </row>
    <row r="14" spans="1:6" x14ac:dyDescent="0.3">
      <c r="A14" s="129" t="s">
        <v>81</v>
      </c>
      <c r="B14" s="139" t="s">
        <v>101</v>
      </c>
      <c r="C14" s="130" t="s">
        <v>50</v>
      </c>
      <c r="D14" s="155">
        <v>750</v>
      </c>
      <c r="E14" s="10"/>
      <c r="F14" s="30">
        <f>ROUND(D14*E14,2)</f>
        <v>0</v>
      </c>
    </row>
    <row r="15" spans="1:6" ht="26.1" customHeight="1" x14ac:dyDescent="0.3">
      <c r="A15" s="42"/>
      <c r="B15" s="63" t="s">
        <v>149</v>
      </c>
      <c r="C15" s="42"/>
      <c r="D15" s="42"/>
      <c r="E15" s="52"/>
      <c r="F15" s="44"/>
    </row>
    <row r="16" spans="1:6" ht="15" customHeight="1" x14ac:dyDescent="0.3">
      <c r="A16" s="42"/>
      <c r="B16" s="51"/>
      <c r="C16" s="42"/>
      <c r="D16" s="42"/>
      <c r="E16" s="52"/>
      <c r="F16" s="44"/>
    </row>
    <row r="17" spans="1:8" x14ac:dyDescent="0.3">
      <c r="A17" s="129" t="s">
        <v>82</v>
      </c>
      <c r="B17" s="139" t="s">
        <v>102</v>
      </c>
      <c r="C17" s="130" t="s">
        <v>50</v>
      </c>
      <c r="D17" s="155">
        <v>25181</v>
      </c>
      <c r="E17" s="10"/>
      <c r="F17" s="30">
        <f>ROUND(D17*E17,2)</f>
        <v>0</v>
      </c>
    </row>
    <row r="18" spans="1:8" ht="45.6" x14ac:dyDescent="0.3">
      <c r="A18" s="50"/>
      <c r="B18" s="63" t="s">
        <v>167</v>
      </c>
      <c r="C18" s="41"/>
      <c r="D18" s="41"/>
      <c r="E18" s="39"/>
      <c r="F18" s="46"/>
    </row>
    <row r="19" spans="1:8" ht="15" customHeight="1" x14ac:dyDescent="0.3">
      <c r="A19" s="98" t="s">
        <v>63</v>
      </c>
      <c r="B19" s="99"/>
      <c r="C19" s="98"/>
      <c r="D19" s="98"/>
      <c r="E19" s="100"/>
      <c r="F19" s="35"/>
      <c r="G19" s="1"/>
      <c r="H19" s="1"/>
    </row>
    <row r="20" spans="1:8" x14ac:dyDescent="0.3">
      <c r="A20" s="96"/>
      <c r="B20" s="96" t="s">
        <v>1</v>
      </c>
      <c r="C20" s="97"/>
      <c r="D20" s="102"/>
      <c r="F20" s="35"/>
      <c r="G20" s="1"/>
      <c r="H20" s="1"/>
    </row>
    <row r="21" spans="1:8" ht="15" customHeight="1" x14ac:dyDescent="0.3">
      <c r="A21" s="97"/>
      <c r="B21" s="131" t="s">
        <v>96</v>
      </c>
      <c r="C21" s="97"/>
      <c r="D21" s="138"/>
      <c r="F21" s="95"/>
      <c r="G21" s="93"/>
      <c r="H21" s="93"/>
    </row>
    <row r="22" spans="1:8" ht="24" x14ac:dyDescent="0.3">
      <c r="A22" s="97"/>
      <c r="B22" s="132" t="s">
        <v>97</v>
      </c>
      <c r="C22" s="97"/>
      <c r="D22" s="138"/>
      <c r="F22" s="95"/>
      <c r="G22" s="93"/>
      <c r="H22" s="93"/>
    </row>
    <row r="23" spans="1:8" ht="15" customHeight="1" x14ac:dyDescent="0.3">
      <c r="A23" s="97"/>
      <c r="B23" s="94"/>
      <c r="C23" s="97"/>
      <c r="D23" s="103"/>
      <c r="E23" s="101"/>
      <c r="F23" s="95"/>
      <c r="G23" s="93"/>
      <c r="H23" s="93"/>
    </row>
    <row r="24" spans="1:8" ht="20.100000000000001" customHeight="1" x14ac:dyDescent="0.3">
      <c r="A24" s="28" t="s">
        <v>83</v>
      </c>
      <c r="B24" s="31" t="s">
        <v>105</v>
      </c>
      <c r="C24" s="28" t="s">
        <v>50</v>
      </c>
      <c r="D24" s="155">
        <v>6280</v>
      </c>
      <c r="E24" s="10"/>
      <c r="F24" s="30">
        <f>ROUND(D24*E24,2)</f>
        <v>0</v>
      </c>
    </row>
    <row r="25" spans="1:8" ht="30" customHeight="1" x14ac:dyDescent="0.3">
      <c r="A25" s="50"/>
      <c r="B25" s="63" t="s">
        <v>150</v>
      </c>
      <c r="C25" s="41"/>
      <c r="D25" s="41"/>
      <c r="E25" s="39"/>
      <c r="F25" s="46"/>
    </row>
    <row r="26" spans="1:8" ht="15" customHeight="1" x14ac:dyDescent="0.3">
      <c r="A26" s="98" t="s">
        <v>63</v>
      </c>
      <c r="B26" s="99"/>
      <c r="C26" s="98"/>
      <c r="D26" s="98"/>
      <c r="E26" s="100"/>
      <c r="F26" s="35"/>
      <c r="G26" s="1"/>
      <c r="H26" s="1"/>
    </row>
    <row r="27" spans="1:8" x14ac:dyDescent="0.3">
      <c r="A27" s="96"/>
      <c r="B27" s="96" t="s">
        <v>1</v>
      </c>
      <c r="C27" s="97"/>
      <c r="D27" s="102"/>
      <c r="F27" s="35"/>
      <c r="G27" s="1"/>
      <c r="H27" s="1"/>
    </row>
    <row r="28" spans="1:8" x14ac:dyDescent="0.3">
      <c r="A28" s="97"/>
      <c r="B28" s="134" t="s">
        <v>104</v>
      </c>
      <c r="C28" s="97"/>
      <c r="D28" s="101"/>
      <c r="F28" s="95"/>
      <c r="G28" s="93"/>
      <c r="H28" s="93"/>
    </row>
    <row r="29" spans="1:8" x14ac:dyDescent="0.3">
      <c r="A29" s="97"/>
      <c r="B29" s="134" t="s">
        <v>103</v>
      </c>
      <c r="C29" s="97"/>
      <c r="D29" s="108"/>
      <c r="E29" s="101"/>
      <c r="F29" s="95"/>
      <c r="G29" s="93"/>
      <c r="H29" s="93"/>
    </row>
    <row r="30" spans="1:8" ht="15" customHeight="1" x14ac:dyDescent="0.3">
      <c r="A30" s="97"/>
      <c r="B30" s="94"/>
      <c r="C30" s="97"/>
      <c r="D30" s="103"/>
      <c r="E30" s="101"/>
      <c r="F30" s="95"/>
      <c r="G30" s="93"/>
      <c r="H30" s="93"/>
    </row>
    <row r="31" spans="1:8" ht="20.100000000000001" customHeight="1" x14ac:dyDescent="0.3">
      <c r="A31" s="28" t="s">
        <v>106</v>
      </c>
      <c r="B31" s="31" t="s">
        <v>107</v>
      </c>
      <c r="C31" s="28" t="s">
        <v>50</v>
      </c>
      <c r="D31" s="155">
        <v>1013</v>
      </c>
      <c r="E31" s="10"/>
      <c r="F31" s="30">
        <f>ROUND(D31*E31,2)</f>
        <v>0</v>
      </c>
    </row>
    <row r="32" spans="1:8" ht="25.2" customHeight="1" x14ac:dyDescent="0.3">
      <c r="A32" s="50"/>
      <c r="B32" s="63" t="s">
        <v>151</v>
      </c>
      <c r="C32" s="41"/>
      <c r="D32" s="41"/>
      <c r="E32" s="39"/>
      <c r="F32" s="46"/>
    </row>
    <row r="33" spans="1:8" ht="15" customHeight="1" x14ac:dyDescent="0.3">
      <c r="A33" s="98" t="s">
        <v>63</v>
      </c>
      <c r="B33" s="99"/>
      <c r="C33" s="98"/>
      <c r="D33" s="98"/>
      <c r="E33" s="100"/>
      <c r="F33" s="35"/>
      <c r="G33" s="1"/>
      <c r="H33" s="1"/>
    </row>
    <row r="34" spans="1:8" x14ac:dyDescent="0.3">
      <c r="A34" s="96"/>
      <c r="B34" s="96" t="s">
        <v>1</v>
      </c>
      <c r="C34" s="97"/>
      <c r="D34" s="102"/>
      <c r="F34" s="35"/>
      <c r="G34" s="1"/>
      <c r="H34" s="1"/>
    </row>
    <row r="35" spans="1:8" ht="15" customHeight="1" x14ac:dyDescent="0.3">
      <c r="A35" s="97"/>
      <c r="B35" s="134" t="s">
        <v>98</v>
      </c>
      <c r="C35" s="97"/>
      <c r="D35" s="101"/>
      <c r="F35" s="95"/>
      <c r="G35" s="93"/>
      <c r="H35" s="93"/>
    </row>
    <row r="36" spans="1:8" ht="15" customHeight="1" x14ac:dyDescent="0.3">
      <c r="A36" s="97"/>
      <c r="B36" s="94"/>
      <c r="C36" s="97"/>
      <c r="D36" s="103"/>
      <c r="E36" s="101"/>
      <c r="F36" s="95"/>
      <c r="G36" s="93"/>
      <c r="H36" s="93"/>
    </row>
    <row r="37" spans="1:8" ht="20.100000000000001" customHeight="1" x14ac:dyDescent="0.3">
      <c r="A37" s="28" t="s">
        <v>108</v>
      </c>
      <c r="B37" s="29" t="s">
        <v>109</v>
      </c>
      <c r="C37" s="28" t="s">
        <v>146</v>
      </c>
      <c r="D37" s="137">
        <v>2.5</v>
      </c>
      <c r="E37" s="10"/>
      <c r="F37" s="30">
        <f>ROUND(D37*E37,2)</f>
        <v>0</v>
      </c>
    </row>
    <row r="38" spans="1:8" ht="25.2" customHeight="1" x14ac:dyDescent="0.3">
      <c r="A38" s="50"/>
      <c r="B38" s="143" t="s">
        <v>152</v>
      </c>
      <c r="C38" s="41"/>
      <c r="D38" s="41"/>
      <c r="E38" s="39"/>
      <c r="F38" s="46"/>
    </row>
    <row r="39" spans="1:8" ht="15" customHeight="1" x14ac:dyDescent="0.3">
      <c r="A39" s="50"/>
      <c r="B39" s="63"/>
      <c r="C39" s="41"/>
      <c r="D39" s="41"/>
      <c r="E39" s="39"/>
      <c r="F39" s="46"/>
    </row>
    <row r="40" spans="1:8" ht="15" customHeight="1" x14ac:dyDescent="0.3">
      <c r="A40" s="28" t="s">
        <v>110</v>
      </c>
      <c r="B40" s="31" t="s">
        <v>111</v>
      </c>
      <c r="C40" s="28" t="s">
        <v>50</v>
      </c>
      <c r="D40" s="155">
        <v>2100</v>
      </c>
      <c r="E40" s="10"/>
      <c r="F40" s="30">
        <f>ROUND(D40*E40,2)</f>
        <v>0</v>
      </c>
      <c r="G40" s="2"/>
      <c r="H40" s="2"/>
    </row>
    <row r="41" spans="1:8" s="1" customFormat="1" ht="25.2" customHeight="1" x14ac:dyDescent="0.3">
      <c r="A41" s="50"/>
      <c r="B41" s="67" t="s">
        <v>153</v>
      </c>
      <c r="C41" s="41"/>
      <c r="D41" s="41"/>
      <c r="E41" s="39"/>
      <c r="F41" s="46"/>
      <c r="G41"/>
      <c r="H41"/>
    </row>
    <row r="42" spans="1:8" s="1" customFormat="1" ht="15" customHeight="1" x14ac:dyDescent="0.3">
      <c r="A42" s="98" t="s">
        <v>63</v>
      </c>
      <c r="B42" s="99"/>
      <c r="C42" s="98"/>
      <c r="D42" s="98"/>
      <c r="E42" s="100"/>
      <c r="F42" s="35"/>
    </row>
    <row r="43" spans="1:8" s="1" customFormat="1" x14ac:dyDescent="0.3">
      <c r="A43" s="96"/>
      <c r="B43" s="96" t="s">
        <v>1</v>
      </c>
      <c r="C43" s="97"/>
      <c r="D43" s="102"/>
      <c r="F43" s="35"/>
    </row>
    <row r="44" spans="1:8" s="1" customFormat="1" ht="15" customHeight="1" x14ac:dyDescent="0.3">
      <c r="A44" s="97"/>
      <c r="B44" s="133" t="s">
        <v>112</v>
      </c>
      <c r="C44" s="97"/>
      <c r="D44" s="101"/>
      <c r="F44" s="95"/>
      <c r="G44" s="93"/>
      <c r="H44" s="93"/>
    </row>
    <row r="45" spans="1:8" s="93" customFormat="1" ht="15" customHeight="1" x14ac:dyDescent="0.3">
      <c r="A45" s="50"/>
      <c r="B45" s="63"/>
      <c r="C45" s="41"/>
      <c r="D45" s="41"/>
      <c r="E45" s="39"/>
      <c r="F45" s="46"/>
      <c r="G45"/>
      <c r="H45"/>
    </row>
    <row r="46" spans="1:8" s="93" customFormat="1" x14ac:dyDescent="0.3">
      <c r="A46" s="28" t="s">
        <v>114</v>
      </c>
      <c r="B46" s="31" t="s">
        <v>113</v>
      </c>
      <c r="C46" s="28" t="s">
        <v>39</v>
      </c>
      <c r="D46" s="28">
        <v>10</v>
      </c>
      <c r="E46" s="10"/>
      <c r="F46" s="30">
        <f>ROUND(D46*E46,2)</f>
        <v>0</v>
      </c>
      <c r="G46" s="1"/>
      <c r="H46" s="1"/>
    </row>
    <row r="47" spans="1:8" s="93" customFormat="1" ht="34.35" customHeight="1" x14ac:dyDescent="0.3">
      <c r="A47" s="33"/>
      <c r="B47" s="136" t="s">
        <v>170</v>
      </c>
      <c r="C47" s="33"/>
      <c r="D47" s="33"/>
      <c r="E47" s="34"/>
      <c r="F47" s="35"/>
      <c r="G47" s="1"/>
      <c r="H47" s="1"/>
    </row>
    <row r="48" spans="1:8" ht="10.199999999999999" customHeight="1" x14ac:dyDescent="0.3">
      <c r="A48" s="50"/>
      <c r="B48" s="63" t="s">
        <v>64</v>
      </c>
      <c r="C48" s="41"/>
      <c r="D48" s="41"/>
      <c r="E48" s="39"/>
      <c r="F48" s="46"/>
    </row>
    <row r="49" spans="1:8" x14ac:dyDescent="0.3">
      <c r="A49" s="28" t="s">
        <v>116</v>
      </c>
      <c r="B49" s="31" t="s">
        <v>115</v>
      </c>
      <c r="C49" s="28" t="s">
        <v>25</v>
      </c>
      <c r="D49" s="28">
        <v>1</v>
      </c>
      <c r="E49" s="10"/>
      <c r="F49" s="30">
        <f>ROUND(D49*E49,2)</f>
        <v>0</v>
      </c>
      <c r="G49" s="2"/>
      <c r="H49" s="2"/>
    </row>
    <row r="50" spans="1:8" ht="25.2" customHeight="1" x14ac:dyDescent="0.3">
      <c r="A50" s="50"/>
      <c r="B50" s="67" t="s">
        <v>154</v>
      </c>
      <c r="C50" s="41"/>
      <c r="D50" s="41"/>
      <c r="E50" s="39"/>
      <c r="F50" s="46"/>
    </row>
    <row r="51" spans="1:8" ht="10.199999999999999" customHeight="1" x14ac:dyDescent="0.3">
      <c r="A51" s="50"/>
      <c r="B51" s="67"/>
      <c r="C51" s="41"/>
      <c r="D51" s="41"/>
      <c r="E51" s="39"/>
      <c r="F51" s="46"/>
    </row>
    <row r="52" spans="1:8" ht="25.2" customHeight="1" x14ac:dyDescent="0.3">
      <c r="A52" s="61" t="s">
        <v>155</v>
      </c>
      <c r="B52" s="29" t="s">
        <v>46</v>
      </c>
      <c r="C52" s="28" t="s">
        <v>40</v>
      </c>
      <c r="D52" s="137">
        <v>4</v>
      </c>
      <c r="E52" s="10"/>
      <c r="F52" s="30">
        <f>ROUND(D52*E52,2)</f>
        <v>0</v>
      </c>
      <c r="G52" s="26"/>
      <c r="H52" s="26"/>
    </row>
    <row r="53" spans="1:8" ht="44.7" customHeight="1" x14ac:dyDescent="0.3">
      <c r="A53" s="36"/>
      <c r="B53" s="63" t="s">
        <v>157</v>
      </c>
      <c r="C53" s="41"/>
      <c r="D53" s="41"/>
      <c r="E53" s="39"/>
      <c r="F53" s="40"/>
      <c r="G53" s="26"/>
      <c r="H53" s="26"/>
    </row>
    <row r="54" spans="1:8" ht="25.2" customHeight="1" x14ac:dyDescent="0.3">
      <c r="A54" s="57" t="s">
        <v>156</v>
      </c>
      <c r="B54" s="29" t="s">
        <v>30</v>
      </c>
      <c r="C54" s="28" t="s">
        <v>39</v>
      </c>
      <c r="D54" s="28">
        <v>6</v>
      </c>
      <c r="E54" s="10"/>
      <c r="F54" s="30">
        <f>ROUND(D54*E54,2)</f>
        <v>0</v>
      </c>
      <c r="G54" s="146"/>
      <c r="H54" s="147"/>
    </row>
    <row r="55" spans="1:8" ht="91.2" x14ac:dyDescent="0.3">
      <c r="A55" s="36"/>
      <c r="B55" s="63" t="s">
        <v>158</v>
      </c>
      <c r="C55" s="41"/>
      <c r="D55" s="41"/>
      <c r="E55" s="39"/>
      <c r="F55" s="40"/>
      <c r="G55" s="147"/>
      <c r="H55" s="147"/>
    </row>
    <row r="56" spans="1:8" ht="15" thickBot="1" x14ac:dyDescent="0.35">
      <c r="A56" s="36"/>
      <c r="B56" s="63"/>
      <c r="C56" s="41"/>
      <c r="D56" s="41"/>
      <c r="E56" s="39"/>
      <c r="F56" s="40"/>
      <c r="G56" s="26"/>
      <c r="H56" s="26"/>
    </row>
    <row r="57" spans="1:8" ht="25.2" customHeight="1" thickBot="1" x14ac:dyDescent="0.35">
      <c r="A57" s="58">
        <v>2</v>
      </c>
      <c r="B57" s="59" t="s">
        <v>121</v>
      </c>
      <c r="C57" s="27"/>
      <c r="D57" s="27"/>
      <c r="E57" s="78"/>
      <c r="F57" s="60">
        <f>SUM(F59,F62,F65,F68,F71,F73,F75)</f>
        <v>0</v>
      </c>
      <c r="G57" s="74"/>
      <c r="H57" s="74"/>
    </row>
    <row r="58" spans="1:8" ht="20.25" customHeight="1" x14ac:dyDescent="0.3">
      <c r="A58" s="42"/>
      <c r="B58" s="66"/>
      <c r="C58" s="42"/>
      <c r="D58" s="42"/>
      <c r="E58" s="52"/>
      <c r="F58" s="44"/>
    </row>
    <row r="59" spans="1:8" ht="25.2" customHeight="1" x14ac:dyDescent="0.3">
      <c r="A59" s="28" t="s">
        <v>2</v>
      </c>
      <c r="B59" s="29" t="s">
        <v>99</v>
      </c>
      <c r="C59" s="28" t="s">
        <v>39</v>
      </c>
      <c r="D59" s="28">
        <v>1</v>
      </c>
      <c r="E59" s="10"/>
      <c r="F59" s="30">
        <f>ROUND(D59*E59,2)</f>
        <v>0</v>
      </c>
    </row>
    <row r="60" spans="1:8" ht="20.100000000000001" customHeight="1" x14ac:dyDescent="0.3">
      <c r="A60" s="36"/>
      <c r="B60" s="67" t="s">
        <v>159</v>
      </c>
      <c r="C60" s="41"/>
      <c r="D60" s="41"/>
      <c r="E60" s="39"/>
      <c r="F60" s="40"/>
    </row>
    <row r="61" spans="1:8" ht="10.199999999999999" customHeight="1" x14ac:dyDescent="0.3">
      <c r="A61" s="36"/>
      <c r="B61" s="67"/>
      <c r="C61" s="41"/>
      <c r="D61" s="41"/>
      <c r="E61" s="39"/>
      <c r="F61" s="40"/>
    </row>
    <row r="62" spans="1:8" x14ac:dyDescent="0.3">
      <c r="A62" s="28" t="s">
        <v>3</v>
      </c>
      <c r="B62" s="29" t="s">
        <v>119</v>
      </c>
      <c r="C62" s="28" t="s">
        <v>39</v>
      </c>
      <c r="D62" s="28">
        <v>2</v>
      </c>
      <c r="E62" s="10"/>
      <c r="F62" s="30">
        <f>ROUND(D62*E62,2)</f>
        <v>0</v>
      </c>
    </row>
    <row r="63" spans="1:8" ht="22.8" x14ac:dyDescent="0.3">
      <c r="A63" s="36"/>
      <c r="B63" s="67" t="s">
        <v>159</v>
      </c>
      <c r="C63" s="41"/>
      <c r="D63" s="41"/>
      <c r="E63" s="39"/>
      <c r="F63" s="40"/>
    </row>
    <row r="64" spans="1:8" ht="10.199999999999999" customHeight="1" x14ac:dyDescent="0.3">
      <c r="A64" s="36"/>
      <c r="B64" s="67"/>
      <c r="C64" s="41"/>
      <c r="D64" s="41"/>
      <c r="E64" s="39"/>
      <c r="F64" s="40"/>
    </row>
    <row r="65" spans="1:8" x14ac:dyDescent="0.3">
      <c r="A65" s="28" t="s">
        <v>84</v>
      </c>
      <c r="B65" s="29" t="s">
        <v>100</v>
      </c>
      <c r="C65" s="28" t="s">
        <v>39</v>
      </c>
      <c r="D65" s="28">
        <v>2</v>
      </c>
      <c r="E65" s="10"/>
      <c r="F65" s="30">
        <f>ROUND(D65*E65,2)</f>
        <v>0</v>
      </c>
    </row>
    <row r="66" spans="1:8" ht="68.400000000000006" x14ac:dyDescent="0.3">
      <c r="A66" s="36"/>
      <c r="B66" s="63" t="s">
        <v>160</v>
      </c>
      <c r="C66" s="41"/>
      <c r="D66" s="41"/>
      <c r="E66" s="39"/>
      <c r="F66" s="40"/>
    </row>
    <row r="67" spans="1:8" ht="15" customHeight="1" x14ac:dyDescent="0.3">
      <c r="A67" s="36"/>
      <c r="B67" s="67"/>
      <c r="C67" s="41"/>
      <c r="D67" s="41"/>
      <c r="E67" s="39"/>
      <c r="F67" s="40"/>
    </row>
    <row r="68" spans="1:8" x14ac:dyDescent="0.3">
      <c r="A68" s="28" t="s">
        <v>122</v>
      </c>
      <c r="B68" s="29" t="s">
        <v>138</v>
      </c>
      <c r="C68" s="28" t="s">
        <v>39</v>
      </c>
      <c r="D68" s="28">
        <v>1</v>
      </c>
      <c r="E68" s="10"/>
      <c r="F68" s="30">
        <f>ROUND(D68*E68,2)</f>
        <v>0</v>
      </c>
    </row>
    <row r="69" spans="1:8" ht="91.2" x14ac:dyDescent="0.3">
      <c r="A69" s="36"/>
      <c r="B69" s="63" t="s">
        <v>161</v>
      </c>
      <c r="C69" s="41"/>
      <c r="D69" s="41"/>
      <c r="E69" s="39"/>
      <c r="F69" s="40"/>
    </row>
    <row r="70" spans="1:8" x14ac:dyDescent="0.3">
      <c r="A70" s="36"/>
      <c r="B70" s="136"/>
      <c r="C70" s="41"/>
      <c r="D70" s="41"/>
      <c r="E70" s="39"/>
      <c r="F70" s="40"/>
    </row>
    <row r="71" spans="1:8" s="74" customFormat="1" ht="20.100000000000001" customHeight="1" x14ac:dyDescent="0.3">
      <c r="A71" s="28" t="s">
        <v>124</v>
      </c>
      <c r="B71" s="29" t="s">
        <v>123</v>
      </c>
      <c r="C71" s="28" t="s">
        <v>39</v>
      </c>
      <c r="D71" s="28">
        <v>1</v>
      </c>
      <c r="E71" s="10"/>
      <c r="F71" s="30">
        <f>ROUND(D71*E71,2)</f>
        <v>0</v>
      </c>
      <c r="G71"/>
      <c r="H71"/>
    </row>
    <row r="72" spans="1:8" ht="35.1" customHeight="1" x14ac:dyDescent="0.3">
      <c r="A72" s="36"/>
      <c r="B72" s="136" t="s">
        <v>162</v>
      </c>
      <c r="C72" s="41"/>
      <c r="D72" s="41"/>
      <c r="E72" s="39"/>
      <c r="F72" s="40"/>
    </row>
    <row r="73" spans="1:8" ht="15" customHeight="1" x14ac:dyDescent="0.3">
      <c r="A73" s="28" t="s">
        <v>125</v>
      </c>
      <c r="B73" s="29" t="s">
        <v>126</v>
      </c>
      <c r="C73" s="28" t="s">
        <v>39</v>
      </c>
      <c r="D73" s="28">
        <v>1</v>
      </c>
      <c r="E73" s="10"/>
      <c r="F73" s="30">
        <f>ROUND(D73*E73,2)</f>
        <v>0</v>
      </c>
    </row>
    <row r="74" spans="1:8" ht="24.45" customHeight="1" x14ac:dyDescent="0.3">
      <c r="A74" s="36"/>
      <c r="B74" s="136" t="s">
        <v>163</v>
      </c>
      <c r="C74" s="41"/>
      <c r="D74" s="41"/>
      <c r="E74" s="39"/>
      <c r="F74" s="40"/>
    </row>
    <row r="75" spans="1:8" ht="25.95" customHeight="1" x14ac:dyDescent="0.3">
      <c r="A75" s="28" t="s">
        <v>127</v>
      </c>
      <c r="B75" s="31" t="s">
        <v>139</v>
      </c>
      <c r="C75" s="28" t="s">
        <v>39</v>
      </c>
      <c r="D75" s="28">
        <v>2</v>
      </c>
      <c r="E75" s="10"/>
      <c r="F75" s="30">
        <f>ROUND(D75*E75,2)</f>
        <v>0</v>
      </c>
    </row>
    <row r="76" spans="1:8" ht="21.45" customHeight="1" x14ac:dyDescent="0.3">
      <c r="A76" s="36"/>
      <c r="B76" s="136" t="s">
        <v>162</v>
      </c>
      <c r="C76" s="41"/>
      <c r="D76" s="41"/>
      <c r="E76" s="39"/>
      <c r="F76" s="40"/>
    </row>
    <row r="77" spans="1:8" ht="15" thickBot="1" x14ac:dyDescent="0.35">
      <c r="A77" s="36"/>
      <c r="B77" s="37"/>
      <c r="C77" s="38"/>
      <c r="D77" s="38"/>
      <c r="E77" s="39"/>
      <c r="F77" s="40"/>
      <c r="G77" s="26"/>
    </row>
    <row r="78" spans="1:8" ht="25.2" customHeight="1" thickBot="1" x14ac:dyDescent="0.35">
      <c r="A78" s="58">
        <v>3</v>
      </c>
      <c r="B78" s="59" t="s">
        <v>120</v>
      </c>
      <c r="C78" s="27"/>
      <c r="D78" s="27"/>
      <c r="E78" s="78"/>
      <c r="F78" s="60">
        <f>SUM(F80,F82,F85,F88,F91,F93,F95,F97)</f>
        <v>0</v>
      </c>
      <c r="G78" s="74"/>
      <c r="H78" s="74"/>
    </row>
    <row r="79" spans="1:8" ht="20.25" customHeight="1" x14ac:dyDescent="0.3">
      <c r="A79" s="42"/>
      <c r="B79" s="66"/>
      <c r="C79" s="42"/>
      <c r="D79" s="42"/>
      <c r="E79" s="52"/>
      <c r="F79" s="44"/>
    </row>
    <row r="80" spans="1:8" ht="25.2" customHeight="1" x14ac:dyDescent="0.3">
      <c r="A80" s="28" t="s">
        <v>5</v>
      </c>
      <c r="B80" s="29" t="s">
        <v>128</v>
      </c>
      <c r="C80" s="28" t="s">
        <v>25</v>
      </c>
      <c r="D80" s="28">
        <v>1</v>
      </c>
      <c r="E80" s="10"/>
      <c r="F80" s="30">
        <f>ROUND(D80*E80,2)</f>
        <v>0</v>
      </c>
    </row>
    <row r="81" spans="1:8" ht="34.200000000000003" x14ac:dyDescent="0.3">
      <c r="A81" s="36"/>
      <c r="B81" s="63" t="s">
        <v>169</v>
      </c>
      <c r="C81" s="41"/>
      <c r="D81" s="41"/>
      <c r="E81" s="39"/>
      <c r="F81" s="40"/>
    </row>
    <row r="82" spans="1:8" x14ac:dyDescent="0.3">
      <c r="A82" s="28" t="s">
        <v>6</v>
      </c>
      <c r="B82" s="29" t="s">
        <v>129</v>
      </c>
      <c r="C82" s="28" t="s">
        <v>130</v>
      </c>
      <c r="D82" s="137">
        <v>20</v>
      </c>
      <c r="E82" s="10"/>
      <c r="F82" s="30">
        <f>ROUND(D82*E82,2)</f>
        <v>0</v>
      </c>
    </row>
    <row r="83" spans="1:8" ht="46.2" x14ac:dyDescent="0.3">
      <c r="A83" s="36"/>
      <c r="B83" s="136" t="s">
        <v>164</v>
      </c>
      <c r="C83" s="41"/>
      <c r="D83" s="41"/>
      <c r="E83" s="39"/>
      <c r="F83" s="40"/>
    </row>
    <row r="84" spans="1:8" ht="20.100000000000001" customHeight="1" x14ac:dyDescent="0.3">
      <c r="A84" s="36"/>
      <c r="B84" s="67"/>
      <c r="C84" s="41"/>
      <c r="D84" s="41"/>
      <c r="E84" s="39"/>
      <c r="F84" s="40"/>
    </row>
    <row r="85" spans="1:8" ht="26.4" x14ac:dyDescent="0.3">
      <c r="A85" s="28" t="s">
        <v>7</v>
      </c>
      <c r="B85" s="31" t="s">
        <v>131</v>
      </c>
      <c r="C85" s="28" t="s">
        <v>39</v>
      </c>
      <c r="D85" s="28">
        <v>4</v>
      </c>
      <c r="E85" s="10"/>
      <c r="F85" s="30">
        <f>ROUND(D85*E85,2)</f>
        <v>0</v>
      </c>
    </row>
    <row r="86" spans="1:8" ht="24" x14ac:dyDescent="0.3">
      <c r="A86" s="36"/>
      <c r="B86" s="136" t="s">
        <v>168</v>
      </c>
      <c r="C86" s="41"/>
      <c r="D86" s="41"/>
      <c r="E86" s="39"/>
      <c r="F86" s="40"/>
    </row>
    <row r="87" spans="1:8" ht="15" customHeight="1" x14ac:dyDescent="0.3">
      <c r="A87" s="36"/>
      <c r="B87" s="67"/>
      <c r="C87" s="41"/>
      <c r="D87" s="41"/>
      <c r="E87" s="39"/>
      <c r="F87" s="40"/>
    </row>
    <row r="88" spans="1:8" ht="30" customHeight="1" x14ac:dyDescent="0.3">
      <c r="A88" s="28" t="s">
        <v>133</v>
      </c>
      <c r="B88" s="31" t="s">
        <v>132</v>
      </c>
      <c r="C88" s="28" t="s">
        <v>25</v>
      </c>
      <c r="D88" s="28">
        <v>1</v>
      </c>
      <c r="E88" s="10"/>
      <c r="F88" s="30">
        <f>ROUND(D88*E88,2)</f>
        <v>0</v>
      </c>
    </row>
    <row r="89" spans="1:8" ht="28.95" customHeight="1" x14ac:dyDescent="0.3">
      <c r="A89" s="36"/>
      <c r="B89" s="136" t="s">
        <v>165</v>
      </c>
      <c r="C89" s="41"/>
      <c r="D89" s="41"/>
      <c r="E89" s="39"/>
      <c r="F89" s="40"/>
    </row>
    <row r="90" spans="1:8" x14ac:dyDescent="0.3">
      <c r="A90" s="36"/>
      <c r="B90" s="136"/>
      <c r="C90" s="41"/>
      <c r="D90" s="41"/>
      <c r="E90" s="39"/>
      <c r="F90" s="40"/>
    </row>
    <row r="91" spans="1:8" s="74" customFormat="1" ht="39.6" x14ac:dyDescent="0.3">
      <c r="A91" s="28" t="s">
        <v>8</v>
      </c>
      <c r="B91" s="31" t="s">
        <v>135</v>
      </c>
      <c r="C91" s="28" t="s">
        <v>25</v>
      </c>
      <c r="D91" s="28">
        <v>1</v>
      </c>
      <c r="E91" s="10"/>
      <c r="F91" s="30">
        <f>ROUND(D91*E91,2)</f>
        <v>0</v>
      </c>
      <c r="G91"/>
      <c r="H91"/>
    </row>
    <row r="92" spans="1:8" ht="35.1" customHeight="1" x14ac:dyDescent="0.3">
      <c r="A92" s="36"/>
      <c r="B92" s="136" t="s">
        <v>165</v>
      </c>
      <c r="C92" s="41"/>
      <c r="D92" s="41"/>
      <c r="E92" s="39"/>
      <c r="F92" s="40"/>
    </row>
    <row r="93" spans="1:8" ht="26.4" x14ac:dyDescent="0.3">
      <c r="A93" s="28" t="s">
        <v>29</v>
      </c>
      <c r="B93" s="31" t="s">
        <v>136</v>
      </c>
      <c r="C93" s="28" t="s">
        <v>25</v>
      </c>
      <c r="D93" s="28">
        <v>1</v>
      </c>
      <c r="E93" s="10"/>
      <c r="F93" s="30">
        <f>ROUND(D93*E93,2)</f>
        <v>0</v>
      </c>
    </row>
    <row r="94" spans="1:8" ht="24.45" customHeight="1" x14ac:dyDescent="0.3">
      <c r="A94" s="36"/>
      <c r="B94" s="136" t="s">
        <v>166</v>
      </c>
      <c r="C94" s="41"/>
      <c r="D94" s="41"/>
      <c r="E94" s="39"/>
      <c r="F94" s="40"/>
    </row>
    <row r="95" spans="1:8" ht="39.6" x14ac:dyDescent="0.3">
      <c r="A95" s="28" t="s">
        <v>37</v>
      </c>
      <c r="B95" s="31" t="s">
        <v>137</v>
      </c>
      <c r="C95" s="28" t="s">
        <v>25</v>
      </c>
      <c r="D95" s="28">
        <v>1</v>
      </c>
      <c r="E95" s="10"/>
      <c r="F95" s="30">
        <f>ROUND(D95*E95,2)</f>
        <v>0</v>
      </c>
    </row>
    <row r="96" spans="1:8" ht="21.45" customHeight="1" x14ac:dyDescent="0.3">
      <c r="A96" s="36"/>
      <c r="B96" s="136" t="s">
        <v>166</v>
      </c>
      <c r="C96" s="41"/>
      <c r="D96" s="41"/>
      <c r="E96" s="39"/>
      <c r="F96" s="40"/>
    </row>
    <row r="97" spans="1:8" x14ac:dyDescent="0.3">
      <c r="A97" s="28" t="s">
        <v>38</v>
      </c>
      <c r="B97" s="31" t="s">
        <v>134</v>
      </c>
      <c r="C97" s="28" t="s">
        <v>25</v>
      </c>
      <c r="D97" s="28">
        <v>1</v>
      </c>
      <c r="E97" s="10"/>
      <c r="F97" s="30">
        <f>ROUND(D97*E97,2)</f>
        <v>0</v>
      </c>
    </row>
    <row r="98" spans="1:8" ht="21" customHeight="1" x14ac:dyDescent="0.3">
      <c r="A98" s="36"/>
      <c r="B98" s="136" t="s">
        <v>165</v>
      </c>
      <c r="C98" s="41"/>
      <c r="D98" s="41"/>
      <c r="E98" s="39"/>
      <c r="F98" s="40"/>
    </row>
    <row r="99" spans="1:8" ht="15" thickBot="1" x14ac:dyDescent="0.35">
      <c r="A99" s="36"/>
      <c r="B99" s="37"/>
      <c r="C99" s="38"/>
      <c r="D99" s="38"/>
      <c r="E99" s="39"/>
      <c r="F99" s="40"/>
      <c r="G99" s="26"/>
    </row>
    <row r="100" spans="1:8" ht="15" thickBot="1" x14ac:dyDescent="0.35">
      <c r="A100" s="58">
        <v>4</v>
      </c>
      <c r="B100" s="79" t="s">
        <v>49</v>
      </c>
      <c r="C100" s="27" t="s">
        <v>50</v>
      </c>
      <c r="D100" s="27"/>
      <c r="E100" s="116"/>
      <c r="F100" s="115">
        <f>F102</f>
        <v>0</v>
      </c>
      <c r="G100" s="82"/>
      <c r="H100" s="74"/>
    </row>
    <row r="101" spans="1:8" x14ac:dyDescent="0.3">
      <c r="A101" s="89"/>
      <c r="B101" s="90"/>
      <c r="C101" s="89"/>
      <c r="D101" s="89"/>
      <c r="E101" s="91"/>
      <c r="F101" s="92"/>
      <c r="G101" s="82"/>
      <c r="H101" s="74"/>
    </row>
    <row r="102" spans="1:8" ht="20.100000000000001" customHeight="1" x14ac:dyDescent="0.3">
      <c r="A102" s="28" t="s">
        <v>27</v>
      </c>
      <c r="B102" s="31" t="s">
        <v>49</v>
      </c>
      <c r="C102" s="28" t="s">
        <v>50</v>
      </c>
      <c r="D102" s="155">
        <v>-17101</v>
      </c>
      <c r="E102" s="10"/>
      <c r="F102" s="30">
        <f>ROUND(D100*E100,2)</f>
        <v>0</v>
      </c>
    </row>
    <row r="103" spans="1:8" ht="22.8" x14ac:dyDescent="0.3">
      <c r="A103" s="36"/>
      <c r="B103" s="68" t="s">
        <v>51</v>
      </c>
      <c r="C103" s="86"/>
      <c r="D103" s="86"/>
      <c r="E103" s="39"/>
      <c r="F103" s="40"/>
      <c r="G103" s="26"/>
    </row>
    <row r="104" spans="1:8" x14ac:dyDescent="0.3">
      <c r="A104" s="36"/>
      <c r="B104" s="68" t="s">
        <v>52</v>
      </c>
      <c r="C104" s="88"/>
      <c r="D104" s="87"/>
      <c r="E104" s="39"/>
      <c r="F104" s="40"/>
      <c r="G104" s="26"/>
    </row>
    <row r="105" spans="1:8" x14ac:dyDescent="0.3">
      <c r="A105" s="36"/>
      <c r="B105" s="68"/>
      <c r="C105" s="88"/>
      <c r="D105" s="87"/>
      <c r="E105" s="39"/>
      <c r="F105" s="40"/>
      <c r="G105" s="26"/>
    </row>
    <row r="106" spans="1:8" x14ac:dyDescent="0.3">
      <c r="A106" s="36"/>
      <c r="B106" s="68" t="s">
        <v>53</v>
      </c>
      <c r="C106" s="87"/>
      <c r="D106" s="135"/>
      <c r="E106" s="39"/>
      <c r="F106" s="40"/>
      <c r="G106" s="26"/>
    </row>
    <row r="107" spans="1:8" x14ac:dyDescent="0.3">
      <c r="A107" s="36"/>
      <c r="B107" s="68" t="s">
        <v>54</v>
      </c>
      <c r="C107" s="87"/>
      <c r="D107" s="87"/>
      <c r="E107" s="39"/>
      <c r="F107" s="40"/>
      <c r="G107" s="26"/>
    </row>
    <row r="108" spans="1:8" x14ac:dyDescent="0.3">
      <c r="A108" s="36"/>
      <c r="B108" s="37"/>
      <c r="C108" s="38"/>
      <c r="D108" s="38"/>
      <c r="E108" s="39"/>
      <c r="F108" s="40"/>
      <c r="G108" s="26"/>
    </row>
  </sheetData>
  <mergeCells count="5">
    <mergeCell ref="G54:H55"/>
    <mergeCell ref="A1:F1"/>
    <mergeCell ref="A3:F3"/>
    <mergeCell ref="A10:B10"/>
    <mergeCell ref="E9:F9"/>
  </mergeCells>
  <phoneticPr fontId="43"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5867-ED2D-41F2-BF28-DC1A0CA215AC}">
  <dimension ref="A1:K89"/>
  <sheetViews>
    <sheetView showGridLines="0" topLeftCell="A78" workbookViewId="0">
      <selection sqref="A1:F1"/>
    </sheetView>
  </sheetViews>
  <sheetFormatPr defaultRowHeight="14.4" x14ac:dyDescent="0.3"/>
  <cols>
    <col min="1" max="1" width="8.6640625" style="1" customWidth="1"/>
    <col min="2" max="2" width="40.6640625" customWidth="1"/>
    <col min="3" max="3" width="8.6640625" style="1" customWidth="1"/>
    <col min="4" max="4" width="10.6640625" style="1" customWidth="1"/>
    <col min="5" max="5" width="25.6640625" customWidth="1"/>
    <col min="6" max="6" width="35.6640625" customWidth="1"/>
    <col min="10" max="10" width="16.88671875" bestFit="1" customWidth="1"/>
    <col min="11" max="11" width="10.109375" bestFit="1" customWidth="1"/>
  </cols>
  <sheetData>
    <row r="1" spans="1:7" s="3" customFormat="1" ht="35.1" customHeight="1" x14ac:dyDescent="0.3">
      <c r="A1" s="148" t="s">
        <v>193</v>
      </c>
      <c r="B1" s="148"/>
      <c r="C1" s="148"/>
      <c r="D1" s="148"/>
      <c r="E1" s="148"/>
      <c r="F1" s="148"/>
    </row>
    <row r="2" spans="1:7" ht="10.199999999999999" customHeight="1" x14ac:dyDescent="0.3"/>
    <row r="3" spans="1:7" s="4" customFormat="1" ht="25.2" customHeight="1" x14ac:dyDescent="0.3">
      <c r="A3" s="149" t="s">
        <v>192</v>
      </c>
      <c r="B3" s="149"/>
      <c r="C3" s="149"/>
      <c r="D3" s="149"/>
      <c r="E3" s="149"/>
      <c r="F3" s="149"/>
    </row>
    <row r="4" spans="1:7" s="4" customFormat="1" ht="19.95" customHeight="1" x14ac:dyDescent="0.3">
      <c r="A4" s="5" t="s">
        <v>182</v>
      </c>
      <c r="B4" s="5"/>
      <c r="C4" s="5"/>
      <c r="D4" s="5"/>
      <c r="E4" s="5"/>
      <c r="F4" s="5"/>
    </row>
    <row r="5" spans="1:7" s="4" customFormat="1" ht="10.199999999999999" customHeight="1" x14ac:dyDescent="0.3">
      <c r="A5" s="5"/>
      <c r="B5" s="5"/>
      <c r="C5" s="16"/>
      <c r="D5" s="16"/>
      <c r="E5" s="5"/>
      <c r="F5" s="5"/>
    </row>
    <row r="6" spans="1:7" s="4" customFormat="1" ht="15" customHeight="1" x14ac:dyDescent="0.3">
      <c r="A6" s="7" t="s">
        <v>13</v>
      </c>
      <c r="B6" s="7"/>
      <c r="C6" s="17"/>
      <c r="D6" s="17"/>
      <c r="E6" s="5"/>
      <c r="F6" s="5"/>
    </row>
    <row r="7" spans="1:7" ht="10.199999999999999" customHeight="1" x14ac:dyDescent="0.3"/>
    <row r="8" spans="1:7" ht="25.2" customHeight="1" x14ac:dyDescent="0.3">
      <c r="A8" s="12" t="s">
        <v>0</v>
      </c>
      <c r="B8" s="13" t="s">
        <v>1</v>
      </c>
      <c r="C8" s="13" t="s">
        <v>26</v>
      </c>
      <c r="D8" s="13" t="s">
        <v>31</v>
      </c>
      <c r="E8" s="14" t="s">
        <v>32</v>
      </c>
      <c r="F8" s="15" t="s">
        <v>41</v>
      </c>
    </row>
    <row r="9" spans="1:7" ht="47.7" customHeight="1" x14ac:dyDescent="0.3">
      <c r="A9" s="22"/>
      <c r="B9" s="23"/>
      <c r="C9" s="22"/>
      <c r="D9" s="22"/>
      <c r="E9" s="151"/>
      <c r="F9" s="151"/>
    </row>
    <row r="10" spans="1:7" ht="35.1" customHeight="1" x14ac:dyDescent="0.3">
      <c r="A10" s="150" t="s">
        <v>24</v>
      </c>
      <c r="B10" s="150"/>
      <c r="C10" s="20"/>
      <c r="D10" s="20"/>
      <c r="F10" s="21">
        <f>SUM(F13,F33,F64,F75)</f>
        <v>0</v>
      </c>
    </row>
    <row r="11" spans="1:7" ht="5.0999999999999996" customHeight="1" x14ac:dyDescent="0.3">
      <c r="A11" s="22"/>
      <c r="B11" s="23"/>
      <c r="C11" s="22"/>
      <c r="D11" s="22"/>
      <c r="E11" s="24"/>
      <c r="F11" s="24"/>
    </row>
    <row r="12" spans="1:7" ht="40.200000000000003" customHeight="1" thickBot="1" x14ac:dyDescent="0.35">
      <c r="A12" s="47"/>
      <c r="B12" s="64"/>
      <c r="C12" s="48"/>
      <c r="D12" s="48"/>
      <c r="E12" s="39"/>
      <c r="F12" s="49"/>
      <c r="G12" s="25"/>
    </row>
    <row r="13" spans="1:7" ht="20.100000000000001" customHeight="1" thickBot="1" x14ac:dyDescent="0.35">
      <c r="A13" s="58">
        <v>1</v>
      </c>
      <c r="B13" s="59" t="s">
        <v>117</v>
      </c>
      <c r="C13" s="27"/>
      <c r="D13" s="27"/>
      <c r="E13" s="11"/>
      <c r="F13" s="60">
        <f>SUM(F15,F30,F22)</f>
        <v>0</v>
      </c>
    </row>
    <row r="14" spans="1:7" ht="5.0999999999999996" customHeight="1" x14ac:dyDescent="0.3">
      <c r="A14" s="42"/>
      <c r="B14" s="51"/>
      <c r="C14" s="42"/>
      <c r="D14" s="42"/>
      <c r="E14" s="52"/>
      <c r="F14" s="44"/>
    </row>
    <row r="15" spans="1:7" ht="20.100000000000001" customHeight="1" x14ac:dyDescent="0.3">
      <c r="A15" s="57" t="s">
        <v>81</v>
      </c>
      <c r="B15" s="31" t="s">
        <v>56</v>
      </c>
      <c r="C15" s="28" t="s">
        <v>39</v>
      </c>
      <c r="D15" s="28">
        <v>24</v>
      </c>
      <c r="E15" s="10"/>
      <c r="F15" s="30">
        <f>ROUND(D15*E15,2)</f>
        <v>0</v>
      </c>
    </row>
    <row r="16" spans="1:7" ht="35.1" customHeight="1" x14ac:dyDescent="0.3">
      <c r="A16" s="50"/>
      <c r="B16" s="63" t="s">
        <v>171</v>
      </c>
      <c r="C16" s="41"/>
      <c r="D16" s="41"/>
      <c r="E16" s="39"/>
      <c r="F16" s="46"/>
    </row>
    <row r="17" spans="1:10" s="1" customFormat="1" ht="15" customHeight="1" x14ac:dyDescent="0.3">
      <c r="A17" s="98" t="s">
        <v>63</v>
      </c>
      <c r="B17" s="99"/>
      <c r="C17" s="98"/>
      <c r="D17" s="98"/>
      <c r="E17" s="100"/>
      <c r="F17" s="35"/>
    </row>
    <row r="18" spans="1:10" s="1" customFormat="1" ht="24.6" customHeight="1" x14ac:dyDescent="0.3">
      <c r="A18" s="98"/>
      <c r="B18" s="96" t="s">
        <v>1</v>
      </c>
      <c r="C18" s="97"/>
      <c r="D18" s="96"/>
      <c r="E18" s="102"/>
      <c r="F18" s="35"/>
    </row>
    <row r="19" spans="1:10" s="112" customFormat="1" ht="15" customHeight="1" x14ac:dyDescent="0.2">
      <c r="A19" s="113"/>
      <c r="B19" s="107" t="s">
        <v>78</v>
      </c>
      <c r="C19" s="103"/>
      <c r="D19" s="103"/>
      <c r="E19" s="105"/>
      <c r="F19" s="114"/>
    </row>
    <row r="20" spans="1:10" s="112" customFormat="1" ht="15" customHeight="1" x14ac:dyDescent="0.2">
      <c r="A20" s="113"/>
      <c r="B20" s="107" t="s">
        <v>77</v>
      </c>
      <c r="C20" s="103"/>
      <c r="D20" s="103"/>
      <c r="E20" s="105"/>
      <c r="F20" s="114"/>
    </row>
    <row r="21" spans="1:10" ht="15" customHeight="1" x14ac:dyDescent="0.3">
      <c r="A21" s="50"/>
      <c r="B21" s="63"/>
      <c r="C21" s="41"/>
      <c r="D21" s="41"/>
      <c r="E21" s="39"/>
      <c r="F21" s="46"/>
    </row>
    <row r="22" spans="1:10" ht="20.100000000000001" customHeight="1" x14ac:dyDescent="0.3">
      <c r="A22" s="28" t="s">
        <v>82</v>
      </c>
      <c r="B22" s="29" t="s">
        <v>57</v>
      </c>
      <c r="C22" s="28" t="s">
        <v>50</v>
      </c>
      <c r="D22" s="155">
        <v>41671</v>
      </c>
      <c r="E22" s="10"/>
      <c r="F22" s="30">
        <f>ROUND(D22*E22,2)</f>
        <v>0</v>
      </c>
    </row>
    <row r="23" spans="1:10" ht="25.2" customHeight="1" x14ac:dyDescent="0.3">
      <c r="A23" s="50"/>
      <c r="B23" s="63" t="s">
        <v>173</v>
      </c>
      <c r="C23" s="41"/>
      <c r="D23" s="41"/>
      <c r="E23" s="39"/>
      <c r="F23" s="46"/>
    </row>
    <row r="24" spans="1:10" s="1" customFormat="1" ht="15" customHeight="1" x14ac:dyDescent="0.3">
      <c r="A24" s="98" t="s">
        <v>63</v>
      </c>
      <c r="B24" s="99"/>
      <c r="C24" s="98"/>
      <c r="D24" s="98"/>
      <c r="E24" s="100"/>
      <c r="F24" s="35"/>
    </row>
    <row r="25" spans="1:10" s="1" customFormat="1" ht="24.6" customHeight="1" x14ac:dyDescent="0.3">
      <c r="A25" s="98"/>
      <c r="B25" s="96" t="s">
        <v>1</v>
      </c>
      <c r="C25" s="97"/>
      <c r="D25" s="96"/>
      <c r="E25" s="102"/>
      <c r="F25" s="35"/>
    </row>
    <row r="26" spans="1:10" s="112" customFormat="1" ht="15" customHeight="1" x14ac:dyDescent="0.2">
      <c r="A26" s="113"/>
      <c r="B26" s="107" t="s">
        <v>79</v>
      </c>
      <c r="C26" s="103"/>
      <c r="D26" s="103"/>
      <c r="E26" s="105"/>
      <c r="F26" s="114"/>
    </row>
    <row r="27" spans="1:10" s="112" customFormat="1" ht="15" customHeight="1" x14ac:dyDescent="0.2">
      <c r="A27" s="113"/>
      <c r="B27" s="107" t="s">
        <v>77</v>
      </c>
      <c r="C27" s="103"/>
      <c r="D27" s="103"/>
      <c r="E27" s="105"/>
      <c r="F27" s="114"/>
    </row>
    <row r="28" spans="1:10" s="112" customFormat="1" ht="15" customHeight="1" x14ac:dyDescent="0.2">
      <c r="A28" s="113"/>
      <c r="B28" s="106" t="s">
        <v>80</v>
      </c>
      <c r="C28" s="103"/>
      <c r="D28" s="103"/>
      <c r="E28" s="105"/>
      <c r="F28" s="114"/>
    </row>
    <row r="29" spans="1:10" s="112" customFormat="1" ht="15" customHeight="1" x14ac:dyDescent="0.2">
      <c r="A29" s="113"/>
      <c r="B29" s="107"/>
      <c r="C29" s="103"/>
      <c r="D29" s="103"/>
      <c r="E29" s="105"/>
      <c r="F29" s="114"/>
      <c r="I29" s="124"/>
      <c r="J29" s="125"/>
    </row>
    <row r="30" spans="1:10" ht="20.100000000000001" customHeight="1" x14ac:dyDescent="0.3">
      <c r="A30" s="28" t="s">
        <v>83</v>
      </c>
      <c r="B30" s="31" t="s">
        <v>118</v>
      </c>
      <c r="C30" s="28" t="s">
        <v>50</v>
      </c>
      <c r="D30" s="155">
        <v>13930</v>
      </c>
      <c r="E30" s="10"/>
      <c r="F30" s="30">
        <f>ROUND(D30*E30,2)</f>
        <v>0</v>
      </c>
    </row>
    <row r="31" spans="1:10" ht="42.9" customHeight="1" x14ac:dyDescent="0.3">
      <c r="A31" s="50"/>
      <c r="B31" s="63" t="s">
        <v>172</v>
      </c>
      <c r="C31" s="41"/>
      <c r="D31" s="41"/>
      <c r="E31" s="39"/>
      <c r="F31" s="46"/>
    </row>
    <row r="32" spans="1:10" ht="10.199999999999999" customHeight="1" thickBot="1" x14ac:dyDescent="0.35">
      <c r="A32" s="36"/>
      <c r="B32" s="63"/>
      <c r="C32" s="41"/>
      <c r="D32" s="41"/>
      <c r="E32" s="39"/>
      <c r="F32" s="40"/>
      <c r="G32" s="147"/>
      <c r="H32" s="147"/>
    </row>
    <row r="33" spans="1:11" s="74" customFormat="1" ht="20.100000000000001" customHeight="1" thickBot="1" x14ac:dyDescent="0.35">
      <c r="A33" s="58">
        <v>2</v>
      </c>
      <c r="B33" s="59" t="s">
        <v>58</v>
      </c>
      <c r="C33" s="27"/>
      <c r="D33" s="27"/>
      <c r="E33" s="78"/>
      <c r="F33" s="60">
        <f>SUM(F35,F45,F56,)</f>
        <v>0</v>
      </c>
      <c r="K33" s="126"/>
    </row>
    <row r="34" spans="1:11" ht="10.199999999999999" customHeight="1" x14ac:dyDescent="0.3">
      <c r="A34" s="42"/>
      <c r="B34" s="66"/>
      <c r="C34" s="42"/>
      <c r="D34" s="42"/>
      <c r="E34" s="52"/>
      <c r="F34" s="44"/>
    </row>
    <row r="35" spans="1:11" ht="20.100000000000001" customHeight="1" x14ac:dyDescent="0.3">
      <c r="A35" s="28" t="s">
        <v>2</v>
      </c>
      <c r="B35" s="29" t="s">
        <v>59</v>
      </c>
      <c r="C35" s="28" t="s">
        <v>39</v>
      </c>
      <c r="D35" s="28">
        <v>4</v>
      </c>
      <c r="E35" s="10"/>
      <c r="F35" s="30">
        <f>ROUND(D35*E35,2)</f>
        <v>0</v>
      </c>
    </row>
    <row r="36" spans="1:11" ht="34.200000000000003" x14ac:dyDescent="0.3">
      <c r="A36" s="36"/>
      <c r="B36" s="63" t="s">
        <v>175</v>
      </c>
      <c r="C36" s="41"/>
      <c r="D36" s="41"/>
      <c r="E36" s="39"/>
      <c r="F36" s="40"/>
    </row>
    <row r="37" spans="1:11" x14ac:dyDescent="0.3">
      <c r="A37" s="36"/>
      <c r="B37" s="63"/>
      <c r="C37" s="41"/>
      <c r="D37" s="41"/>
      <c r="E37" s="39"/>
      <c r="F37" s="40"/>
    </row>
    <row r="38" spans="1:11" s="1" customFormat="1" ht="15" customHeight="1" x14ac:dyDescent="0.3">
      <c r="A38" s="98" t="s">
        <v>63</v>
      </c>
      <c r="B38" s="99"/>
      <c r="C38" s="98"/>
      <c r="D38" s="98"/>
      <c r="E38" s="100"/>
      <c r="F38" s="35"/>
    </row>
    <row r="39" spans="1:11" s="1" customFormat="1" ht="20.100000000000001" customHeight="1" x14ac:dyDescent="0.3">
      <c r="A39" s="98"/>
      <c r="B39" s="96" t="s">
        <v>1</v>
      </c>
      <c r="C39" s="97"/>
      <c r="D39" s="96"/>
      <c r="E39" s="102"/>
      <c r="F39" s="35"/>
    </row>
    <row r="40" spans="1:11" s="112" customFormat="1" ht="15" customHeight="1" x14ac:dyDescent="0.2">
      <c r="A40" s="97"/>
      <c r="B40" s="107" t="s">
        <v>75</v>
      </c>
      <c r="C40" s="103"/>
      <c r="D40" s="110"/>
      <c r="E40" s="105"/>
      <c r="F40" s="108"/>
    </row>
    <row r="41" spans="1:11" s="112" customFormat="1" ht="15" customHeight="1" x14ac:dyDescent="0.2">
      <c r="A41" s="97"/>
      <c r="B41" s="94" t="s">
        <v>76</v>
      </c>
      <c r="C41" s="103"/>
      <c r="D41" s="110"/>
      <c r="E41" s="105"/>
      <c r="F41" s="108"/>
    </row>
    <row r="42" spans="1:11" s="112" customFormat="1" ht="15" customHeight="1" x14ac:dyDescent="0.2">
      <c r="A42" s="97"/>
      <c r="B42" s="94" t="s">
        <v>77</v>
      </c>
      <c r="C42" s="103"/>
      <c r="D42" s="110"/>
      <c r="E42" s="105"/>
      <c r="F42" s="108"/>
    </row>
    <row r="43" spans="1:11" s="112" customFormat="1" ht="15" customHeight="1" x14ac:dyDescent="0.2">
      <c r="A43" s="97"/>
      <c r="B43" s="94" t="s">
        <v>94</v>
      </c>
      <c r="C43" s="103"/>
      <c r="D43" s="110"/>
      <c r="E43" s="105"/>
      <c r="F43" s="108"/>
    </row>
    <row r="44" spans="1:11" ht="25.2" customHeight="1" x14ac:dyDescent="0.3">
      <c r="A44" s="36"/>
      <c r="B44" s="63"/>
      <c r="C44" s="41"/>
      <c r="D44" s="41"/>
      <c r="E44" s="39"/>
      <c r="F44" s="40"/>
    </row>
    <row r="45" spans="1:11" ht="20.100000000000001" customHeight="1" x14ac:dyDescent="0.3">
      <c r="A45" s="28" t="s">
        <v>3</v>
      </c>
      <c r="B45" s="29" t="s">
        <v>60</v>
      </c>
      <c r="C45" s="28" t="s">
        <v>39</v>
      </c>
      <c r="D45" s="28">
        <v>2</v>
      </c>
      <c r="E45" s="10"/>
      <c r="F45" s="30">
        <f>ROUND(D45*E45,2)</f>
        <v>0</v>
      </c>
    </row>
    <row r="46" spans="1:11" ht="45.6" x14ac:dyDescent="0.3">
      <c r="A46" s="36"/>
      <c r="B46" s="63" t="s">
        <v>174</v>
      </c>
      <c r="C46" s="41"/>
      <c r="D46" s="41"/>
      <c r="E46" s="39"/>
      <c r="F46" s="40"/>
    </row>
    <row r="47" spans="1:11" s="1" customFormat="1" ht="15" customHeight="1" x14ac:dyDescent="0.3">
      <c r="A47" s="98" t="s">
        <v>63</v>
      </c>
      <c r="B47" s="99"/>
      <c r="C47" s="98"/>
      <c r="D47" s="98"/>
      <c r="E47" s="111"/>
      <c r="F47" s="35"/>
    </row>
    <row r="48" spans="1:11" s="1" customFormat="1" ht="20.100000000000001" customHeight="1" x14ac:dyDescent="0.3">
      <c r="A48" s="98"/>
      <c r="B48" s="96" t="s">
        <v>1</v>
      </c>
      <c r="C48" s="97"/>
      <c r="D48" s="96"/>
      <c r="E48" s="102"/>
      <c r="F48" s="35"/>
    </row>
    <row r="49" spans="1:10" ht="15" customHeight="1" x14ac:dyDescent="0.3">
      <c r="A49" s="97"/>
      <c r="B49" s="106" t="s">
        <v>69</v>
      </c>
      <c r="C49" s="103"/>
      <c r="D49" s="103"/>
      <c r="E49" s="105"/>
      <c r="F49" s="109"/>
    </row>
    <row r="50" spans="1:10" ht="15" customHeight="1" x14ac:dyDescent="0.3">
      <c r="A50" s="97"/>
      <c r="B50" s="106" t="s">
        <v>70</v>
      </c>
      <c r="C50" s="103"/>
      <c r="D50" s="103"/>
      <c r="E50" s="105"/>
      <c r="F50" s="109"/>
    </row>
    <row r="51" spans="1:10" ht="15" customHeight="1" x14ac:dyDescent="0.3">
      <c r="A51" s="97"/>
      <c r="B51" s="106" t="s">
        <v>71</v>
      </c>
      <c r="C51" s="103"/>
      <c r="D51" s="103"/>
      <c r="E51" s="105"/>
      <c r="F51" s="109"/>
    </row>
    <row r="52" spans="1:10" ht="15" customHeight="1" x14ac:dyDescent="0.3">
      <c r="A52" s="97"/>
      <c r="B52" s="106" t="s">
        <v>73</v>
      </c>
      <c r="C52" s="103"/>
      <c r="D52" s="103"/>
      <c r="E52" s="105"/>
      <c r="F52" s="109"/>
    </row>
    <row r="53" spans="1:10" ht="15" customHeight="1" x14ac:dyDescent="0.3">
      <c r="A53" s="97"/>
      <c r="B53" s="106" t="s">
        <v>74</v>
      </c>
      <c r="C53" s="103"/>
      <c r="D53" s="103"/>
      <c r="E53" s="105"/>
      <c r="F53" s="109"/>
    </row>
    <row r="54" spans="1:10" ht="15" customHeight="1" x14ac:dyDescent="0.3">
      <c r="A54" s="97"/>
      <c r="B54" s="94" t="s">
        <v>72</v>
      </c>
      <c r="C54" s="103"/>
      <c r="D54" s="103"/>
      <c r="E54" s="105"/>
      <c r="F54" s="109"/>
    </row>
    <row r="55" spans="1:10" ht="10.199999999999999" customHeight="1" x14ac:dyDescent="0.3">
      <c r="A55" s="36"/>
      <c r="B55" s="63"/>
      <c r="C55" s="41"/>
      <c r="D55" s="41"/>
      <c r="E55" s="39"/>
      <c r="F55" s="40"/>
    </row>
    <row r="56" spans="1:10" ht="20.100000000000001" customHeight="1" x14ac:dyDescent="0.3">
      <c r="A56" s="28" t="s">
        <v>84</v>
      </c>
      <c r="B56" s="29" t="s">
        <v>65</v>
      </c>
      <c r="C56" s="28" t="s">
        <v>39</v>
      </c>
      <c r="D56" s="28">
        <v>4</v>
      </c>
      <c r="E56" s="10"/>
      <c r="F56" s="30">
        <f>ROUND(D56*E56,2)</f>
        <v>0</v>
      </c>
    </row>
    <row r="57" spans="1:10" ht="34.200000000000003" x14ac:dyDescent="0.3">
      <c r="A57" s="36"/>
      <c r="B57" s="63" t="s">
        <v>176</v>
      </c>
      <c r="C57" s="41"/>
      <c r="D57" s="41"/>
      <c r="E57" s="39"/>
      <c r="F57" s="40"/>
    </row>
    <row r="58" spans="1:10" s="1" customFormat="1" ht="15" customHeight="1" x14ac:dyDescent="0.3">
      <c r="A58" s="98" t="s">
        <v>63</v>
      </c>
      <c r="B58" s="99"/>
      <c r="C58" s="98"/>
      <c r="D58" s="98"/>
      <c r="E58" s="100"/>
      <c r="F58" s="35"/>
    </row>
    <row r="59" spans="1:10" ht="25.2" customHeight="1" x14ac:dyDescent="0.3">
      <c r="A59" s="96"/>
      <c r="B59" s="96" t="s">
        <v>1</v>
      </c>
      <c r="C59" s="97"/>
      <c r="D59" s="96"/>
      <c r="E59" s="102"/>
      <c r="F59" s="40"/>
    </row>
    <row r="60" spans="1:10" ht="15" customHeight="1" x14ac:dyDescent="0.3">
      <c r="A60" s="97"/>
      <c r="B60" s="94" t="s">
        <v>66</v>
      </c>
      <c r="C60" s="103"/>
      <c r="D60" s="103"/>
      <c r="E60" s="104"/>
      <c r="F60" s="40"/>
    </row>
    <row r="61" spans="1:10" ht="15" customHeight="1" x14ac:dyDescent="0.3">
      <c r="A61" s="97"/>
      <c r="B61" s="106" t="s">
        <v>67</v>
      </c>
      <c r="C61" s="103"/>
      <c r="D61" s="110"/>
      <c r="E61" s="104"/>
      <c r="F61" s="40"/>
      <c r="I61" s="124"/>
      <c r="J61" s="125"/>
    </row>
    <row r="62" spans="1:10" ht="15" customHeight="1" x14ac:dyDescent="0.3">
      <c r="A62" s="97"/>
      <c r="B62" s="106" t="s">
        <v>68</v>
      </c>
      <c r="C62" s="103"/>
      <c r="D62" s="103"/>
      <c r="E62" s="105"/>
      <c r="F62" s="40"/>
    </row>
    <row r="63" spans="1:10" ht="30" customHeight="1" thickBot="1" x14ac:dyDescent="0.35">
      <c r="A63" s="36"/>
      <c r="B63" s="63"/>
      <c r="C63" s="41"/>
      <c r="D63" s="41"/>
      <c r="E63" s="39"/>
      <c r="F63" s="40"/>
    </row>
    <row r="64" spans="1:10" s="74" customFormat="1" ht="20.100000000000001" customHeight="1" thickBot="1" x14ac:dyDescent="0.35">
      <c r="A64" s="58">
        <v>3</v>
      </c>
      <c r="B64" s="59" t="s">
        <v>86</v>
      </c>
      <c r="C64" s="27"/>
      <c r="D64" s="27"/>
      <c r="E64" s="78"/>
      <c r="F64" s="60">
        <f>SUM(F66,F69,F72)</f>
        <v>0</v>
      </c>
    </row>
    <row r="65" spans="1:10" ht="10.199999999999999" customHeight="1" x14ac:dyDescent="0.3">
      <c r="A65" s="50"/>
      <c r="B65" s="69"/>
      <c r="C65" s="50"/>
      <c r="D65" s="50"/>
      <c r="E65" s="39"/>
      <c r="F65" s="46"/>
    </row>
    <row r="66" spans="1:10" ht="19.95" customHeight="1" x14ac:dyDescent="0.3">
      <c r="A66" s="28" t="s">
        <v>5</v>
      </c>
      <c r="B66" s="29" t="s">
        <v>85</v>
      </c>
      <c r="C66" s="28" t="s">
        <v>25</v>
      </c>
      <c r="D66" s="28">
        <v>1</v>
      </c>
      <c r="E66" s="10"/>
      <c r="F66" s="30">
        <f>ROUND(D66*E66,2)</f>
        <v>0</v>
      </c>
    </row>
    <row r="67" spans="1:10" ht="34.950000000000003" customHeight="1" x14ac:dyDescent="0.3">
      <c r="A67" s="50"/>
      <c r="B67" s="63" t="s">
        <v>177</v>
      </c>
      <c r="C67" s="50"/>
      <c r="D67" s="50"/>
      <c r="E67" s="39"/>
      <c r="F67" s="46"/>
    </row>
    <row r="68" spans="1:10" ht="10.199999999999999" customHeight="1" x14ac:dyDescent="0.3">
      <c r="A68" s="50"/>
      <c r="B68" s="63"/>
      <c r="C68" s="50"/>
      <c r="D68" s="50"/>
      <c r="E68" s="39"/>
      <c r="F68" s="46"/>
    </row>
    <row r="69" spans="1:10" ht="20.100000000000001" customHeight="1" x14ac:dyDescent="0.3">
      <c r="A69" s="28" t="s">
        <v>6</v>
      </c>
      <c r="B69" s="29" t="s">
        <v>88</v>
      </c>
      <c r="C69" s="28" t="s">
        <v>25</v>
      </c>
      <c r="D69" s="28">
        <v>1</v>
      </c>
      <c r="E69" s="10"/>
      <c r="F69" s="30">
        <f>ROUND(D69*E69,2)</f>
        <v>0</v>
      </c>
      <c r="G69" s="146"/>
    </row>
    <row r="70" spans="1:10" ht="40.200000000000003" customHeight="1" x14ac:dyDescent="0.3">
      <c r="A70" s="33"/>
      <c r="B70" s="63" t="s">
        <v>178</v>
      </c>
      <c r="C70" s="33"/>
      <c r="D70" s="33"/>
      <c r="E70" s="34"/>
      <c r="F70" s="35"/>
      <c r="G70" s="147"/>
    </row>
    <row r="71" spans="1:10" ht="5.0999999999999996" customHeight="1" x14ac:dyDescent="0.3">
      <c r="A71" s="36"/>
      <c r="B71" s="68"/>
      <c r="C71" s="41"/>
      <c r="D71" s="41"/>
      <c r="E71" s="39"/>
      <c r="F71" s="40"/>
      <c r="G71" s="147"/>
    </row>
    <row r="72" spans="1:10" ht="20.100000000000001" customHeight="1" x14ac:dyDescent="0.3">
      <c r="A72" s="28" t="s">
        <v>7</v>
      </c>
      <c r="B72" s="29" t="s">
        <v>87</v>
      </c>
      <c r="C72" s="28" t="s">
        <v>25</v>
      </c>
      <c r="D72" s="28">
        <v>1</v>
      </c>
      <c r="E72" s="10"/>
      <c r="F72" s="30">
        <f>ROUND(D72*E72,2)</f>
        <v>0</v>
      </c>
      <c r="G72" s="146"/>
    </row>
    <row r="73" spans="1:10" ht="40.200000000000003" customHeight="1" x14ac:dyDescent="0.3">
      <c r="A73" s="33"/>
      <c r="B73" s="63" t="s">
        <v>179</v>
      </c>
      <c r="C73" s="33"/>
      <c r="D73" s="33"/>
      <c r="E73" s="34"/>
      <c r="F73" s="35"/>
      <c r="G73" s="147"/>
    </row>
    <row r="74" spans="1:10" ht="10.199999999999999" customHeight="1" thickBot="1" x14ac:dyDescent="0.35">
      <c r="A74" s="36"/>
      <c r="B74" s="37"/>
      <c r="C74" s="38"/>
      <c r="D74" s="38"/>
      <c r="E74" s="39"/>
      <c r="F74" s="40"/>
      <c r="G74" s="147"/>
    </row>
    <row r="75" spans="1:10" s="74" customFormat="1" ht="20.100000000000001" customHeight="1" thickBot="1" x14ac:dyDescent="0.35">
      <c r="A75" s="58">
        <v>4</v>
      </c>
      <c r="B75" s="79" t="s">
        <v>61</v>
      </c>
      <c r="C75" s="27"/>
      <c r="D75" s="27"/>
      <c r="E75" s="116"/>
      <c r="F75" s="115">
        <f>SUM(F77,F85)</f>
        <v>0</v>
      </c>
      <c r="G75" s="82"/>
    </row>
    <row r="76" spans="1:10" ht="10.199999999999999" customHeight="1" x14ac:dyDescent="0.3">
      <c r="A76" s="36"/>
      <c r="B76" s="68"/>
      <c r="C76" s="86"/>
      <c r="D76" s="86"/>
      <c r="E76" s="39"/>
      <c r="F76" s="40"/>
      <c r="G76" s="26"/>
    </row>
    <row r="77" spans="1:10" ht="20.100000000000001" customHeight="1" x14ac:dyDescent="0.3">
      <c r="A77" s="28" t="s">
        <v>27</v>
      </c>
      <c r="B77" s="29" t="s">
        <v>95</v>
      </c>
      <c r="C77" s="28" t="s">
        <v>39</v>
      </c>
      <c r="D77" s="28">
        <v>4</v>
      </c>
      <c r="E77" s="10"/>
      <c r="F77" s="30">
        <f>ROUND(D77*E77,2)</f>
        <v>0</v>
      </c>
      <c r="G77" s="26"/>
    </row>
    <row r="78" spans="1:10" ht="91.2" x14ac:dyDescent="0.3">
      <c r="A78" s="36"/>
      <c r="B78" s="63" t="s">
        <v>180</v>
      </c>
      <c r="C78" s="36"/>
      <c r="D78" s="36"/>
      <c r="E78" s="127"/>
      <c r="F78" s="128"/>
      <c r="G78" s="26"/>
    </row>
    <row r="79" spans="1:10" ht="20.100000000000001" customHeight="1" x14ac:dyDescent="0.3">
      <c r="A79" s="98" t="s">
        <v>63</v>
      </c>
      <c r="B79" s="99"/>
      <c r="C79" s="98"/>
      <c r="D79" s="98"/>
      <c r="E79" s="100"/>
      <c r="F79" s="35"/>
      <c r="G79" s="1"/>
      <c r="H79" s="1"/>
      <c r="I79" s="1"/>
      <c r="J79" s="1"/>
    </row>
    <row r="80" spans="1:10" ht="15" customHeight="1" x14ac:dyDescent="0.3">
      <c r="A80" s="96"/>
      <c r="B80" s="96" t="s">
        <v>1</v>
      </c>
      <c r="C80" s="97"/>
      <c r="D80" s="96"/>
      <c r="E80" s="102"/>
      <c r="F80" s="40"/>
    </row>
    <row r="81" spans="1:10" ht="15" customHeight="1" x14ac:dyDescent="0.3">
      <c r="A81" s="97"/>
      <c r="B81" s="94" t="s">
        <v>79</v>
      </c>
      <c r="C81" s="103"/>
      <c r="D81" s="103"/>
      <c r="E81" s="104"/>
      <c r="F81" s="40"/>
    </row>
    <row r="82" spans="1:10" ht="15" customHeight="1" x14ac:dyDescent="0.3">
      <c r="A82" s="36"/>
      <c r="B82" s="94" t="s">
        <v>77</v>
      </c>
      <c r="C82" s="103"/>
      <c r="D82" s="103"/>
      <c r="E82" s="104"/>
      <c r="F82" s="128"/>
      <c r="G82" s="26"/>
      <c r="I82" s="124"/>
      <c r="J82" s="125"/>
    </row>
    <row r="83" spans="1:10" ht="15" customHeight="1" x14ac:dyDescent="0.3">
      <c r="A83" s="36"/>
      <c r="B83" s="106" t="s">
        <v>80</v>
      </c>
      <c r="C83" s="103"/>
      <c r="D83" s="110"/>
      <c r="E83" s="104"/>
      <c r="F83" s="40"/>
      <c r="I83" s="124"/>
      <c r="J83" s="125"/>
    </row>
    <row r="84" spans="1:10" ht="20.100000000000001" customHeight="1" x14ac:dyDescent="0.3">
      <c r="A84" s="36"/>
      <c r="B84" s="69"/>
      <c r="C84" s="36"/>
      <c r="D84" s="36"/>
      <c r="E84" s="127"/>
      <c r="F84" s="128"/>
      <c r="G84" s="26"/>
    </row>
    <row r="85" spans="1:10" ht="20.100000000000001" customHeight="1" x14ac:dyDescent="0.3">
      <c r="A85" s="28" t="s">
        <v>28</v>
      </c>
      <c r="B85" s="29" t="s">
        <v>61</v>
      </c>
      <c r="C85" s="28" t="s">
        <v>39</v>
      </c>
      <c r="D85" s="28">
        <v>2</v>
      </c>
      <c r="E85" s="10"/>
      <c r="F85" s="30">
        <f>ROUND(D85*E85,2)</f>
        <v>0</v>
      </c>
      <c r="G85" s="26"/>
    </row>
    <row r="86" spans="1:10" ht="39.450000000000003" customHeight="1" x14ac:dyDescent="0.3">
      <c r="A86" s="36"/>
      <c r="B86" s="142" t="s">
        <v>147</v>
      </c>
      <c r="C86" s="36"/>
      <c r="D86" s="36"/>
      <c r="E86" s="127"/>
      <c r="F86" s="128"/>
      <c r="G86" s="26"/>
    </row>
    <row r="87" spans="1:10" ht="20.100000000000001" customHeight="1" x14ac:dyDescent="0.3">
      <c r="B87" s="84"/>
    </row>
    <row r="88" spans="1:10" s="74" customFormat="1" ht="5.0999999999999996" customHeight="1" x14ac:dyDescent="0.3">
      <c r="A88" s="89"/>
      <c r="B88" s="90"/>
      <c r="C88" s="89"/>
      <c r="D88" s="89"/>
      <c r="E88" s="91"/>
      <c r="F88" s="92"/>
      <c r="G88" s="82"/>
    </row>
    <row r="89" spans="1:10" ht="95.1" customHeight="1" x14ac:dyDescent="0.3">
      <c r="B89" s="85"/>
    </row>
  </sheetData>
  <mergeCells count="6">
    <mergeCell ref="G69:G74"/>
    <mergeCell ref="A1:F1"/>
    <mergeCell ref="A3:F3"/>
    <mergeCell ref="E9:F9"/>
    <mergeCell ref="A10:B10"/>
    <mergeCell ref="G32:H32"/>
  </mergeCells>
  <phoneticPr fontId="43"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E84A-7053-4D5F-BCF7-2EDA9558E0A0}">
  <dimension ref="A1:G32"/>
  <sheetViews>
    <sheetView showGridLines="0" topLeftCell="A17" workbookViewId="0">
      <selection activeCell="J26" sqref="J26"/>
    </sheetView>
  </sheetViews>
  <sheetFormatPr defaultRowHeight="14.4" x14ac:dyDescent="0.3"/>
  <cols>
    <col min="1" max="1" width="8.6640625" style="1" customWidth="1"/>
    <col min="2" max="2" width="44.77734375" customWidth="1"/>
    <col min="3" max="3" width="8.6640625" style="1" customWidth="1"/>
    <col min="4" max="4" width="10.6640625" style="1" customWidth="1"/>
    <col min="5" max="5" width="25.6640625" customWidth="1"/>
    <col min="6" max="6" width="35.6640625" customWidth="1"/>
  </cols>
  <sheetData>
    <row r="1" spans="1:6" s="3" customFormat="1" ht="35.1" customHeight="1" x14ac:dyDescent="0.3">
      <c r="A1" s="148" t="s">
        <v>193</v>
      </c>
      <c r="B1" s="148"/>
      <c r="C1" s="148"/>
      <c r="D1" s="148"/>
      <c r="E1" s="148"/>
      <c r="F1" s="148"/>
    </row>
    <row r="2" spans="1:6" ht="10.199999999999999" customHeight="1" x14ac:dyDescent="0.3"/>
    <row r="3" spans="1:6" s="4" customFormat="1" ht="24.6" customHeight="1" x14ac:dyDescent="0.3">
      <c r="A3" s="149" t="s">
        <v>194</v>
      </c>
      <c r="B3" s="149"/>
      <c r="C3" s="149"/>
      <c r="D3" s="149"/>
      <c r="E3" s="149"/>
      <c r="F3" s="149"/>
    </row>
    <row r="4" spans="1:6" s="4" customFormat="1" ht="19.95" customHeight="1" x14ac:dyDescent="0.3">
      <c r="A4" s="5" t="s">
        <v>189</v>
      </c>
      <c r="B4" s="5"/>
      <c r="C4" s="5"/>
      <c r="D4" s="5"/>
      <c r="E4" s="5"/>
      <c r="F4" s="5"/>
    </row>
    <row r="5" spans="1:6" s="4" customFormat="1" ht="10.199999999999999" customHeight="1" x14ac:dyDescent="0.3">
      <c r="A5" s="5"/>
      <c r="B5" s="5"/>
      <c r="C5" s="16"/>
      <c r="D5" s="16"/>
      <c r="E5" s="5"/>
      <c r="F5" s="5"/>
    </row>
    <row r="6" spans="1:6" s="4" customFormat="1" ht="15" customHeight="1" x14ac:dyDescent="0.3">
      <c r="A6" s="7" t="s">
        <v>13</v>
      </c>
      <c r="B6" s="7"/>
      <c r="C6" s="17"/>
      <c r="D6" s="17"/>
      <c r="E6" s="5"/>
      <c r="F6" s="5"/>
    </row>
    <row r="7" spans="1:6" ht="10.199999999999999" customHeight="1" x14ac:dyDescent="0.3"/>
    <row r="8" spans="1:6" ht="25.2" customHeight="1" x14ac:dyDescent="0.3">
      <c r="A8" s="12" t="s">
        <v>0</v>
      </c>
      <c r="B8" s="13" t="s">
        <v>1</v>
      </c>
      <c r="C8" s="13" t="s">
        <v>26</v>
      </c>
      <c r="D8" s="13" t="s">
        <v>31</v>
      </c>
      <c r="E8" s="14" t="s">
        <v>32</v>
      </c>
      <c r="F8" s="15" t="s">
        <v>41</v>
      </c>
    </row>
    <row r="9" spans="1:6" ht="47.7" customHeight="1" x14ac:dyDescent="0.3">
      <c r="A9" s="22"/>
      <c r="B9" s="23"/>
      <c r="C9" s="22"/>
      <c r="D9" s="22"/>
      <c r="E9" s="151"/>
      <c r="F9" s="151"/>
    </row>
    <row r="10" spans="1:6" ht="35.1" customHeight="1" x14ac:dyDescent="0.3">
      <c r="A10" s="150" t="s">
        <v>24</v>
      </c>
      <c r="B10" s="150"/>
      <c r="C10" s="20"/>
      <c r="D10" s="20"/>
      <c r="F10" s="21">
        <f>SUM(F12)</f>
        <v>0</v>
      </c>
    </row>
    <row r="11" spans="1:6" ht="5.0999999999999996" customHeight="1" thickBot="1" x14ac:dyDescent="0.35">
      <c r="A11" s="22"/>
      <c r="B11" s="23"/>
      <c r="C11" s="22"/>
      <c r="D11" s="22"/>
      <c r="E11" s="24"/>
      <c r="F11" s="24"/>
    </row>
    <row r="12" spans="1:6" s="74" customFormat="1" ht="20.100000000000001" customHeight="1" thickBot="1" x14ac:dyDescent="0.35">
      <c r="A12" s="58">
        <v>1</v>
      </c>
      <c r="B12" s="59" t="s">
        <v>9</v>
      </c>
      <c r="C12" s="27"/>
      <c r="D12" s="27"/>
      <c r="E12" s="78"/>
      <c r="F12" s="60">
        <f>SUM(F14,F16,F18,F22)</f>
        <v>0</v>
      </c>
    </row>
    <row r="13" spans="1:6" ht="10.199999999999999" customHeight="1" x14ac:dyDescent="0.3">
      <c r="A13" s="50"/>
      <c r="B13" s="69"/>
      <c r="C13" s="50"/>
      <c r="D13" s="50"/>
      <c r="E13" s="39"/>
      <c r="F13" s="46"/>
    </row>
    <row r="14" spans="1:6" ht="31.2" customHeight="1" x14ac:dyDescent="0.3">
      <c r="A14" s="28" t="s">
        <v>81</v>
      </c>
      <c r="B14" s="31" t="s">
        <v>141</v>
      </c>
      <c r="C14" s="28" t="s">
        <v>40</v>
      </c>
      <c r="D14" s="153">
        <v>522</v>
      </c>
      <c r="E14" s="10"/>
      <c r="F14" s="30">
        <f>ROUND(D14*E14,2)</f>
        <v>0</v>
      </c>
    </row>
    <row r="15" spans="1:6" ht="114" x14ac:dyDescent="0.3">
      <c r="A15" s="50"/>
      <c r="B15" s="63" t="s">
        <v>140</v>
      </c>
      <c r="C15" s="50"/>
      <c r="D15" s="140"/>
      <c r="E15" s="39"/>
      <c r="F15" s="46"/>
    </row>
    <row r="16" spans="1:6" ht="19.95" customHeight="1" x14ac:dyDescent="0.3">
      <c r="A16" s="28" t="s">
        <v>82</v>
      </c>
      <c r="B16" s="29" t="s">
        <v>142</v>
      </c>
      <c r="C16" s="28" t="s">
        <v>40</v>
      </c>
      <c r="D16" s="154">
        <v>1767</v>
      </c>
      <c r="E16" s="10"/>
      <c r="F16" s="30">
        <f>ROUND(D16*E16,2)</f>
        <v>0</v>
      </c>
    </row>
    <row r="17" spans="1:7" ht="70.2" customHeight="1" x14ac:dyDescent="0.3">
      <c r="A17" s="50"/>
      <c r="B17" s="63" t="s">
        <v>143</v>
      </c>
      <c r="C17" s="50"/>
      <c r="D17" s="140"/>
      <c r="E17" s="39"/>
      <c r="F17" s="46"/>
    </row>
    <row r="18" spans="1:7" ht="20.100000000000001" customHeight="1" x14ac:dyDescent="0.3">
      <c r="A18" s="28" t="s">
        <v>83</v>
      </c>
      <c r="B18" s="29" t="s">
        <v>185</v>
      </c>
      <c r="C18" s="28" t="s">
        <v>40</v>
      </c>
      <c r="D18" s="154">
        <f>SUM(D20:D20)</f>
        <v>445</v>
      </c>
      <c r="E18" s="10"/>
      <c r="F18" s="30">
        <f>ROUND(D18*E18,2)</f>
        <v>0</v>
      </c>
      <c r="G18" s="146"/>
    </row>
    <row r="19" spans="1:7" ht="40.200000000000003" customHeight="1" x14ac:dyDescent="0.3">
      <c r="A19" s="33"/>
      <c r="B19" s="63" t="s">
        <v>184</v>
      </c>
      <c r="C19" s="33"/>
      <c r="D19" s="33"/>
      <c r="E19" s="34"/>
      <c r="F19" s="35"/>
      <c r="G19" s="147"/>
    </row>
    <row r="20" spans="1:7" ht="15" customHeight="1" x14ac:dyDescent="0.3">
      <c r="A20" s="33"/>
      <c r="B20" s="83" t="s">
        <v>42</v>
      </c>
      <c r="C20" s="32"/>
      <c r="D20" s="32">
        <v>445</v>
      </c>
      <c r="E20" s="34"/>
      <c r="F20" s="35"/>
      <c r="G20" s="147"/>
    </row>
    <row r="21" spans="1:7" ht="5.0999999999999996" customHeight="1" x14ac:dyDescent="0.3">
      <c r="A21" s="36"/>
      <c r="B21" s="68"/>
      <c r="C21" s="41"/>
      <c r="D21" s="41"/>
      <c r="E21" s="39"/>
      <c r="F21" s="40"/>
      <c r="G21" s="147"/>
    </row>
    <row r="22" spans="1:7" ht="20.100000000000001" customHeight="1" x14ac:dyDescent="0.3">
      <c r="A22" s="28" t="s">
        <v>106</v>
      </c>
      <c r="B22" s="29" t="s">
        <v>10</v>
      </c>
      <c r="C22" s="28" t="s">
        <v>40</v>
      </c>
      <c r="D22" s="154">
        <f>SUM(D24:D26)</f>
        <v>4650</v>
      </c>
      <c r="E22" s="10"/>
      <c r="F22" s="30">
        <f>ROUND(D22*E22,2)</f>
        <v>0</v>
      </c>
      <c r="G22" s="146"/>
    </row>
    <row r="23" spans="1:7" ht="40.200000000000003" customHeight="1" x14ac:dyDescent="0.3">
      <c r="A23" s="33"/>
      <c r="B23" s="63" t="s">
        <v>184</v>
      </c>
      <c r="C23" s="33"/>
      <c r="D23" s="33"/>
      <c r="E23" s="34"/>
      <c r="F23" s="35"/>
      <c r="G23" s="147"/>
    </row>
    <row r="24" spans="1:7" ht="15" customHeight="1" x14ac:dyDescent="0.3">
      <c r="A24" s="33"/>
      <c r="B24" s="83" t="s">
        <v>186</v>
      </c>
      <c r="C24" s="32"/>
      <c r="D24" s="32">
        <v>1620</v>
      </c>
      <c r="E24" s="34"/>
      <c r="F24" s="35"/>
      <c r="G24" s="147"/>
    </row>
    <row r="25" spans="1:7" ht="15" customHeight="1" x14ac:dyDescent="0.3">
      <c r="A25" s="33"/>
      <c r="B25" s="83" t="s">
        <v>187</v>
      </c>
      <c r="C25" s="32"/>
      <c r="D25" s="32">
        <v>690</v>
      </c>
      <c r="E25" s="34"/>
      <c r="F25" s="35"/>
      <c r="G25" s="147"/>
    </row>
    <row r="26" spans="1:7" ht="25.8" customHeight="1" x14ac:dyDescent="0.3">
      <c r="A26" s="33"/>
      <c r="B26" s="68" t="s">
        <v>188</v>
      </c>
      <c r="C26" s="32"/>
      <c r="D26" s="32">
        <v>2340</v>
      </c>
      <c r="E26" s="34"/>
      <c r="F26" s="35"/>
      <c r="G26" s="147"/>
    </row>
    <row r="27" spans="1:7" ht="10.199999999999999" customHeight="1" x14ac:dyDescent="0.3">
      <c r="A27" s="36"/>
      <c r="B27" s="37"/>
      <c r="C27" s="38"/>
      <c r="D27" s="38"/>
      <c r="E27" s="39"/>
      <c r="F27" s="40"/>
      <c r="G27" s="147"/>
    </row>
    <row r="28" spans="1:7" ht="35.1" customHeight="1" x14ac:dyDescent="0.3">
      <c r="A28" s="36"/>
      <c r="B28" s="68"/>
      <c r="C28" s="86"/>
      <c r="D28" s="86"/>
      <c r="E28" s="39"/>
      <c r="F28" s="40"/>
      <c r="G28" s="26"/>
    </row>
    <row r="29" spans="1:7" ht="15" customHeight="1" x14ac:dyDescent="0.3">
      <c r="A29" s="36"/>
      <c r="B29" s="68"/>
      <c r="C29" s="88"/>
      <c r="D29" s="87"/>
      <c r="E29" s="39"/>
      <c r="F29" s="40"/>
      <c r="G29" s="26"/>
    </row>
    <row r="30" spans="1:7" ht="15" customHeight="1" x14ac:dyDescent="0.3">
      <c r="A30" s="36"/>
      <c r="B30" s="68"/>
      <c r="C30" s="87"/>
      <c r="D30" s="87"/>
      <c r="E30" s="39"/>
      <c r="F30" s="40"/>
      <c r="G30" s="26"/>
    </row>
    <row r="31" spans="1:7" ht="15" customHeight="1" x14ac:dyDescent="0.3">
      <c r="A31" s="36"/>
      <c r="B31" s="68"/>
      <c r="C31" s="87"/>
      <c r="D31" s="87"/>
      <c r="E31" s="39"/>
      <c r="F31" s="40"/>
      <c r="G31" s="26"/>
    </row>
    <row r="32" spans="1:7" ht="10.199999999999999" customHeight="1" x14ac:dyDescent="0.3">
      <c r="A32" s="36"/>
      <c r="B32" s="37"/>
      <c r="C32" s="38"/>
      <c r="D32" s="38"/>
      <c r="E32" s="39"/>
      <c r="F32" s="40"/>
      <c r="G32" s="26"/>
    </row>
  </sheetData>
  <mergeCells count="5">
    <mergeCell ref="A1:F1"/>
    <mergeCell ref="A3:F3"/>
    <mergeCell ref="E9:F9"/>
    <mergeCell ref="A10:B10"/>
    <mergeCell ref="G18:G2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1704-8D5E-47F0-A350-0C54E1CB1F22}">
  <dimension ref="A1:G28"/>
  <sheetViews>
    <sheetView showGridLines="0" tabSelected="1" topLeftCell="A10" workbookViewId="0">
      <selection sqref="A1:F1"/>
    </sheetView>
  </sheetViews>
  <sheetFormatPr defaultRowHeight="14.4" x14ac:dyDescent="0.3"/>
  <cols>
    <col min="1" max="1" width="8.6640625" style="1" customWidth="1"/>
    <col min="2" max="2" width="40.6640625" customWidth="1"/>
    <col min="3" max="3" width="8.6640625" style="1" customWidth="1"/>
    <col min="4" max="4" width="10.6640625" style="1" customWidth="1"/>
    <col min="5" max="5" width="25.6640625" customWidth="1"/>
    <col min="6" max="6" width="35.6640625" customWidth="1"/>
  </cols>
  <sheetData>
    <row r="1" spans="1:7" s="3" customFormat="1" ht="35.1" customHeight="1" x14ac:dyDescent="0.3">
      <c r="A1" s="148" t="s">
        <v>193</v>
      </c>
      <c r="B1" s="148"/>
      <c r="C1" s="148"/>
      <c r="D1" s="148"/>
      <c r="E1" s="148"/>
      <c r="F1" s="148"/>
    </row>
    <row r="2" spans="1:7" ht="10.199999999999999" customHeight="1" x14ac:dyDescent="0.3"/>
    <row r="3" spans="1:7" s="4" customFormat="1" ht="25.2" customHeight="1" x14ac:dyDescent="0.3">
      <c r="A3" s="149" t="s">
        <v>192</v>
      </c>
      <c r="B3" s="149"/>
      <c r="C3" s="149"/>
      <c r="D3" s="149"/>
      <c r="E3" s="149"/>
      <c r="F3" s="149"/>
    </row>
    <row r="4" spans="1:7" s="4" customFormat="1" ht="19.95" customHeight="1" x14ac:dyDescent="0.3">
      <c r="A4" s="5" t="s">
        <v>190</v>
      </c>
      <c r="B4" s="5"/>
      <c r="C4" s="5"/>
      <c r="D4" s="5"/>
      <c r="E4" s="5"/>
      <c r="F4" s="5"/>
    </row>
    <row r="5" spans="1:7" s="4" customFormat="1" ht="10.199999999999999" customHeight="1" x14ac:dyDescent="0.3">
      <c r="A5" s="5"/>
      <c r="B5" s="5"/>
      <c r="C5" s="16"/>
      <c r="D5" s="16"/>
      <c r="E5" s="5"/>
      <c r="F5" s="5"/>
    </row>
    <row r="6" spans="1:7" s="4" customFormat="1" ht="15" customHeight="1" x14ac:dyDescent="0.3">
      <c r="A6" s="7" t="s">
        <v>13</v>
      </c>
      <c r="B6" s="7"/>
      <c r="C6" s="17"/>
      <c r="D6" s="17"/>
      <c r="E6" s="5"/>
      <c r="F6" s="5"/>
    </row>
    <row r="7" spans="1:7" ht="10.199999999999999" customHeight="1" x14ac:dyDescent="0.3"/>
    <row r="8" spans="1:7" ht="25.2" customHeight="1" x14ac:dyDescent="0.3">
      <c r="A8" s="12" t="s">
        <v>0</v>
      </c>
      <c r="B8" s="13" t="s">
        <v>1</v>
      </c>
      <c r="C8" s="13" t="s">
        <v>26</v>
      </c>
      <c r="D8" s="13" t="s">
        <v>31</v>
      </c>
      <c r="E8" s="14" t="s">
        <v>32</v>
      </c>
      <c r="F8" s="15" t="s">
        <v>41</v>
      </c>
    </row>
    <row r="9" spans="1:7" ht="47.7" customHeight="1" x14ac:dyDescent="0.3">
      <c r="A9" s="22"/>
      <c r="B9" s="23"/>
      <c r="C9" s="22"/>
      <c r="D9" s="22"/>
      <c r="E9" s="151"/>
      <c r="F9" s="151"/>
    </row>
    <row r="10" spans="1:7" ht="35.1" customHeight="1" x14ac:dyDescent="0.3">
      <c r="A10" s="150" t="s">
        <v>24</v>
      </c>
      <c r="B10" s="150"/>
      <c r="C10" s="20"/>
      <c r="D10" s="20"/>
      <c r="F10" s="21">
        <f>SUM(F12,F15,F21,F24,F27)</f>
        <v>0</v>
      </c>
    </row>
    <row r="11" spans="1:7" ht="5.0999999999999996" customHeight="1" thickBot="1" x14ac:dyDescent="0.35">
      <c r="A11" s="22"/>
      <c r="B11" s="23"/>
      <c r="C11" s="22"/>
      <c r="D11" s="22"/>
      <c r="E11" s="24"/>
      <c r="F11" s="24"/>
    </row>
    <row r="12" spans="1:7" s="74" customFormat="1" ht="20.100000000000001" customHeight="1" thickBot="1" x14ac:dyDescent="0.35">
      <c r="A12" s="70">
        <v>1</v>
      </c>
      <c r="B12" s="71" t="s">
        <v>148</v>
      </c>
      <c r="C12" s="72" t="s">
        <v>25</v>
      </c>
      <c r="D12" s="72">
        <v>1</v>
      </c>
      <c r="E12" s="73"/>
      <c r="F12" s="60">
        <f>ROUND(D12*E12,2)</f>
        <v>0</v>
      </c>
    </row>
    <row r="13" spans="1:7" ht="110.1" customHeight="1" x14ac:dyDescent="0.3">
      <c r="A13" s="42"/>
      <c r="B13" s="63" t="s">
        <v>11</v>
      </c>
      <c r="C13" s="41"/>
      <c r="D13" s="41"/>
      <c r="E13" s="43"/>
      <c r="F13" s="44"/>
      <c r="G13" s="152"/>
    </row>
    <row r="14" spans="1:7" ht="135" customHeight="1" thickBot="1" x14ac:dyDescent="0.35">
      <c r="A14" s="45"/>
      <c r="B14" s="63" t="s">
        <v>12</v>
      </c>
      <c r="C14" s="41"/>
      <c r="D14" s="41"/>
      <c r="E14" s="39"/>
      <c r="F14" s="46"/>
      <c r="G14" s="152"/>
    </row>
    <row r="15" spans="1:7" s="74" customFormat="1" ht="20.100000000000001" customHeight="1" thickBot="1" x14ac:dyDescent="0.35">
      <c r="A15" s="75">
        <v>2</v>
      </c>
      <c r="B15" s="76" t="s">
        <v>33</v>
      </c>
      <c r="C15" s="76"/>
      <c r="D15" s="76"/>
      <c r="E15" s="76"/>
      <c r="F15" s="77">
        <f>SUM(F16+F18)</f>
        <v>0</v>
      </c>
      <c r="G15" s="25"/>
    </row>
    <row r="16" spans="1:7" ht="20.100000000000001" customHeight="1" x14ac:dyDescent="0.3">
      <c r="A16" s="53" t="s">
        <v>2</v>
      </c>
      <c r="B16" s="54" t="s">
        <v>35</v>
      </c>
      <c r="C16" s="55" t="s">
        <v>25</v>
      </c>
      <c r="D16" s="55">
        <v>1</v>
      </c>
      <c r="E16" s="10"/>
      <c r="F16" s="62">
        <f>ROUND(D16*E16,2)</f>
        <v>0</v>
      </c>
      <c r="G16" s="25"/>
    </row>
    <row r="17" spans="1:7" ht="25.2" customHeight="1" x14ac:dyDescent="0.3">
      <c r="A17" s="47"/>
      <c r="B17" s="65" t="s">
        <v>36</v>
      </c>
      <c r="C17" s="48"/>
      <c r="D17" s="48"/>
      <c r="E17" s="39"/>
      <c r="F17" s="49"/>
      <c r="G17" s="25"/>
    </row>
    <row r="18" spans="1:7" s="1" customFormat="1" ht="20.100000000000001" customHeight="1" x14ac:dyDescent="0.3">
      <c r="A18" s="53" t="s">
        <v>3</v>
      </c>
      <c r="B18" s="56" t="s">
        <v>34</v>
      </c>
      <c r="C18" s="55" t="s">
        <v>25</v>
      </c>
      <c r="D18" s="55">
        <v>1</v>
      </c>
      <c r="E18" s="10"/>
      <c r="F18" s="62">
        <f>ROUND(D18*E18,2)</f>
        <v>0</v>
      </c>
      <c r="G18" s="26"/>
    </row>
    <row r="19" spans="1:7" ht="40.200000000000003" customHeight="1" x14ac:dyDescent="0.3">
      <c r="A19" s="47"/>
      <c r="B19" s="64" t="s">
        <v>45</v>
      </c>
      <c r="C19" s="48"/>
      <c r="D19" s="48"/>
      <c r="E19" s="39"/>
      <c r="F19" s="49"/>
      <c r="G19" s="25"/>
    </row>
    <row r="20" spans="1:7" ht="10.199999999999999" customHeight="1" thickBot="1" x14ac:dyDescent="0.35">
      <c r="A20" s="36"/>
      <c r="B20" s="37"/>
      <c r="C20" s="38"/>
      <c r="D20" s="38"/>
      <c r="E20" s="39"/>
      <c r="F20" s="40"/>
      <c r="G20" s="26"/>
    </row>
    <row r="21" spans="1:7" s="74" customFormat="1" ht="20.100000000000001" customHeight="1" thickBot="1" x14ac:dyDescent="0.35">
      <c r="A21" s="58">
        <v>3</v>
      </c>
      <c r="B21" s="79" t="s">
        <v>43</v>
      </c>
      <c r="C21" s="72" t="s">
        <v>25</v>
      </c>
      <c r="D21" s="72">
        <v>1</v>
      </c>
      <c r="E21" s="80"/>
      <c r="F21" s="81">
        <f>ROUND(D21*E21,2)</f>
        <v>0</v>
      </c>
      <c r="G21" s="82"/>
    </row>
    <row r="22" spans="1:7" s="74" customFormat="1" ht="5.0999999999999996" customHeight="1" x14ac:dyDescent="0.3">
      <c r="A22" s="89"/>
      <c r="B22" s="90"/>
      <c r="C22" s="89"/>
      <c r="D22" s="89"/>
      <c r="E22" s="91"/>
      <c r="F22" s="92"/>
      <c r="G22" s="82"/>
    </row>
    <row r="23" spans="1:7" ht="150" customHeight="1" thickBot="1" x14ac:dyDescent="0.35">
      <c r="B23" s="84" t="s">
        <v>44</v>
      </c>
    </row>
    <row r="24" spans="1:7" s="74" customFormat="1" ht="20.100000000000001" customHeight="1" thickBot="1" x14ac:dyDescent="0.35">
      <c r="A24" s="58">
        <v>4</v>
      </c>
      <c r="B24" s="79" t="s">
        <v>47</v>
      </c>
      <c r="C24" s="72" t="s">
        <v>25</v>
      </c>
      <c r="D24" s="72">
        <v>1</v>
      </c>
      <c r="E24" s="80"/>
      <c r="F24" s="81">
        <f>ROUND(D24*E24,2)</f>
        <v>0</v>
      </c>
      <c r="G24" s="82"/>
    </row>
    <row r="25" spans="1:7" s="74" customFormat="1" ht="5.0999999999999996" customHeight="1" x14ac:dyDescent="0.3">
      <c r="A25" s="89"/>
      <c r="B25" s="90"/>
      <c r="C25" s="89"/>
      <c r="D25" s="89"/>
      <c r="E25" s="91"/>
      <c r="F25" s="92"/>
      <c r="G25" s="82"/>
    </row>
    <row r="26" spans="1:7" ht="95.1" customHeight="1" thickBot="1" x14ac:dyDescent="0.35">
      <c r="B26" s="85" t="s">
        <v>48</v>
      </c>
    </row>
    <row r="27" spans="1:7" ht="20.100000000000001" customHeight="1" thickBot="1" x14ac:dyDescent="0.35">
      <c r="A27" s="58">
        <v>5</v>
      </c>
      <c r="B27" s="79" t="s">
        <v>144</v>
      </c>
      <c r="C27" s="72" t="s">
        <v>25</v>
      </c>
      <c r="D27" s="72">
        <v>1</v>
      </c>
      <c r="E27" s="80"/>
      <c r="F27" s="81">
        <f>ROUND(D27*E27,2)</f>
        <v>0</v>
      </c>
    </row>
    <row r="28" spans="1:7" ht="75" customHeight="1" x14ac:dyDescent="0.3">
      <c r="B28" s="141" t="s">
        <v>145</v>
      </c>
    </row>
  </sheetData>
  <mergeCells count="5">
    <mergeCell ref="A1:F1"/>
    <mergeCell ref="A3:F3"/>
    <mergeCell ref="E9:F9"/>
    <mergeCell ref="A10:B10"/>
    <mergeCell ref="G13:G14"/>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5ECA69B4CC39459CF879808734A6B5" ma:contentTypeVersion="18" ma:contentTypeDescription="Vytvoří nový dokument" ma:contentTypeScope="" ma:versionID="1ff1a2ff228e8496d2cdd54681b8c6d9">
  <xsd:schema xmlns:xsd="http://www.w3.org/2001/XMLSchema" xmlns:xs="http://www.w3.org/2001/XMLSchema" xmlns:p="http://schemas.microsoft.com/office/2006/metadata/properties" xmlns:ns2="29ed0e5a-0378-45b4-a990-92aa170f3820" xmlns:ns3="4df82892-9f05-4115-b8bf-20a77a76b5d2" targetNamespace="http://schemas.microsoft.com/office/2006/metadata/properties" ma:root="true" ma:fieldsID="b8079a8c743d7c1b9f28c862330ab59d" ns2:_="" ns3:_="">
    <xsd:import namespace="29ed0e5a-0378-45b4-a990-92aa170f3820"/>
    <xsd:import namespace="4df82892-9f05-4115-b8bf-20a77a76b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d0e5a-0378-45b4-a990-92aa170f3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f82892-9f05-4115-b8bf-20a77a76b5d2"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da4326ac-fbff-448f-9331-72fd366025f5}" ma:internalName="TaxCatchAll" ma:showField="CatchAllData" ma:web="4df82892-9f05-4115-b8bf-20a77a76b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FE5502-42EA-455E-953D-F70AA206860D}"/>
</file>

<file path=customXml/itemProps2.xml><?xml version="1.0" encoding="utf-8"?>
<ds:datastoreItem xmlns:ds="http://schemas.openxmlformats.org/officeDocument/2006/customXml" ds:itemID="{F09FE9EE-614D-455F-86D6-B5450AF1B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Titulní list</vt:lpstr>
      <vt:lpstr>01 - oprava tělesa plavidla</vt:lpstr>
      <vt:lpstr>02 - Nové konstrukce</vt:lpstr>
      <vt:lpstr>03 - Protikorozní ochrany</vt:lpstr>
      <vt:lpstr>VON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Nový Josef</dc:creator>
  <cp:lastModifiedBy>Knoulichová Hana</cp:lastModifiedBy>
  <cp:lastPrinted>2024-04-03T09:26:32Z</cp:lastPrinted>
  <dcterms:created xsi:type="dcterms:W3CDTF">2022-11-29T14:35:38Z</dcterms:created>
  <dcterms:modified xsi:type="dcterms:W3CDTF">2024-07-11T10:04:47Z</dcterms:modified>
</cp:coreProperties>
</file>