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SLatiňany\EXPORT\"/>
    </mc:Choice>
  </mc:AlternateContent>
  <bookViews>
    <workbookView xWindow="0" yWindow="0" windowWidth="0" windowHeight="0"/>
  </bookViews>
  <sheets>
    <sheet name="Rekapitulace stavby" sheetId="1" r:id="rId1"/>
    <sheet name="4087208 - Stavební úpravy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'4087208 - Stavební úpravy...'!$C$81:$K$295</definedName>
    <definedName name="_xlnm.Print_Area" localSheetId="1">'4087208 - Stavební úpravy...'!$C$4:$J$37,'4087208 - Stavební úpravy...'!$C$43:$J$65,'4087208 - Stavební úpravy...'!$C$71:$K$295</definedName>
    <definedName name="_xlnm.Print_Titles" localSheetId="1">'4087208 - Stavební úpravy...'!$81:$81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98"/>
  <c r="J83"/>
  <c r="J35"/>
  <c r="J34"/>
  <c i="1" r="AY55"/>
  <c i="2" r="J33"/>
  <c i="1" r="AX55"/>
  <c i="2" r="BI285"/>
  <c r="BH285"/>
  <c r="BG285"/>
  <c r="BF285"/>
  <c r="T285"/>
  <c r="T284"/>
  <c r="R285"/>
  <c r="R284"/>
  <c r="P285"/>
  <c r="P284"/>
  <c r="BI280"/>
  <c r="BH280"/>
  <c r="BG280"/>
  <c r="BF280"/>
  <c r="T280"/>
  <c r="T271"/>
  <c r="R280"/>
  <c r="P280"/>
  <c r="P271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2"/>
  <c r="BH232"/>
  <c r="BG232"/>
  <c r="BF232"/>
  <c r="T232"/>
  <c r="R232"/>
  <c r="P232"/>
  <c r="BI222"/>
  <c r="BH222"/>
  <c r="BG222"/>
  <c r="BF222"/>
  <c r="T222"/>
  <c r="R222"/>
  <c r="P222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J5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56"/>
  <c r="J79"/>
  <c r="J78"/>
  <c r="F76"/>
  <c r="E74"/>
  <c r="J51"/>
  <c r="J50"/>
  <c r="F48"/>
  <c r="E46"/>
  <c r="J16"/>
  <c r="E16"/>
  <c r="F79"/>
  <c r="J15"/>
  <c r="J13"/>
  <c r="E13"/>
  <c r="F78"/>
  <c r="J12"/>
  <c r="J10"/>
  <c r="J76"/>
  <c i="1" r="L50"/>
  <c r="AM50"/>
  <c r="AM49"/>
  <c r="L49"/>
  <c r="AM47"/>
  <c r="L47"/>
  <c r="L45"/>
  <c r="L44"/>
  <c i="2" r="J104"/>
  <c r="J112"/>
  <c r="BK246"/>
  <c r="BK200"/>
  <c r="BK177"/>
  <c r="BK145"/>
  <c r="J154"/>
  <c i="1" r="AS54"/>
  <c i="2" r="BK112"/>
  <c r="BK265"/>
  <c r="J203"/>
  <c r="BK168"/>
  <c r="BK129"/>
  <c r="F34"/>
  <c r="BK133"/>
  <c r="J86"/>
  <c r="BK255"/>
  <c r="BK183"/>
  <c r="BK159"/>
  <c r="J133"/>
  <c r="J89"/>
  <c r="BK89"/>
  <c r="BK131"/>
  <c r="BK272"/>
  <c r="J222"/>
  <c r="J181"/>
  <c r="J151"/>
  <c r="BK119"/>
  <c r="J268"/>
  <c r="J246"/>
  <c r="J193"/>
  <c r="J175"/>
  <c r="BK154"/>
  <c r="BK115"/>
  <c r="J272"/>
  <c r="J209"/>
  <c r="J183"/>
  <c r="J148"/>
  <c r="J129"/>
  <c r="J262"/>
  <c r="BK193"/>
  <c r="J171"/>
  <c r="BK127"/>
  <c r="F33"/>
  <c r="J115"/>
  <c r="BK280"/>
  <c r="BK209"/>
  <c r="BK179"/>
  <c r="J156"/>
  <c r="J119"/>
  <c r="BK138"/>
  <c r="BK122"/>
  <c r="BK258"/>
  <c r="J197"/>
  <c r="BK162"/>
  <c r="J145"/>
  <c r="J108"/>
  <c r="BK249"/>
  <c r="BK203"/>
  <c r="BK181"/>
  <c r="J168"/>
  <c r="BK143"/>
  <c r="J32"/>
  <c r="F35"/>
  <c r="BK125"/>
  <c r="BK262"/>
  <c r="BK197"/>
  <c r="J165"/>
  <c r="J122"/>
  <c r="J127"/>
  <c r="BK268"/>
  <c r="J232"/>
  <c r="BK173"/>
  <c r="BK151"/>
  <c r="BK104"/>
  <c r="BK101"/>
  <c r="J95"/>
  <c r="J249"/>
  <c r="BK186"/>
  <c r="BK156"/>
  <c r="J280"/>
  <c r="J258"/>
  <c r="BK222"/>
  <c r="J186"/>
  <c r="J173"/>
  <c r="BK148"/>
  <c r="BK86"/>
  <c r="J255"/>
  <c r="BK189"/>
  <c r="J159"/>
  <c r="J143"/>
  <c r="BK108"/>
  <c r="F32"/>
  <c r="J101"/>
  <c r="BK243"/>
  <c r="J177"/>
  <c r="J136"/>
  <c r="J92"/>
  <c r="BK95"/>
  <c r="J243"/>
  <c r="J189"/>
  <c r="BK165"/>
  <c r="BK140"/>
  <c r="J125"/>
  <c r="J140"/>
  <c r="BK285"/>
  <c r="BK239"/>
  <c r="BK175"/>
  <c r="J138"/>
  <c r="BK92"/>
  <c r="J265"/>
  <c r="J239"/>
  <c r="J200"/>
  <c r="J179"/>
  <c r="J162"/>
  <c r="BK136"/>
  <c r="J285"/>
  <c r="BK232"/>
  <c r="BK171"/>
  <c r="J131"/>
  <c l="1" r="R271"/>
  <c r="P85"/>
  <c r="P84"/>
  <c r="R100"/>
  <c r="T100"/>
  <c r="BK85"/>
  <c r="BK84"/>
  <c r="J84"/>
  <c r="J57"/>
  <c r="T85"/>
  <c r="T84"/>
  <c r="T185"/>
  <c r="BK100"/>
  <c r="J100"/>
  <c r="J61"/>
  <c r="R185"/>
  <c r="R85"/>
  <c r="R84"/>
  <c r="BK185"/>
  <c r="J185"/>
  <c r="J62"/>
  <c r="P100"/>
  <c r="P185"/>
  <c r="BK271"/>
  <c r="J271"/>
  <c r="J63"/>
  <c r="BK284"/>
  <c r="J284"/>
  <c r="J64"/>
  <c i="1" r="BB55"/>
  <c r="BA55"/>
  <c r="AW55"/>
  <c r="BC55"/>
  <c i="2" r="J48"/>
  <c r="F50"/>
  <c r="F51"/>
  <c r="BE86"/>
  <c r="BE89"/>
  <c r="BE92"/>
  <c r="BE95"/>
  <c r="BE101"/>
  <c r="BE104"/>
  <c r="BE108"/>
  <c r="BE112"/>
  <c r="BE115"/>
  <c r="BE119"/>
  <c r="BE122"/>
  <c r="BE125"/>
  <c r="BE127"/>
  <c r="BE129"/>
  <c r="BE131"/>
  <c r="BE133"/>
  <c r="BE136"/>
  <c r="BE138"/>
  <c r="BE140"/>
  <c r="BE143"/>
  <c r="BE145"/>
  <c r="BE148"/>
  <c r="BE151"/>
  <c r="BE154"/>
  <c r="BE156"/>
  <c r="BE159"/>
  <c r="BE162"/>
  <c r="BE165"/>
  <c r="BE168"/>
  <c r="BE171"/>
  <c r="BE173"/>
  <c r="BE175"/>
  <c r="BE177"/>
  <c r="BE179"/>
  <c r="BE181"/>
  <c r="BE183"/>
  <c r="BE186"/>
  <c r="BE189"/>
  <c r="BE193"/>
  <c r="BE197"/>
  <c r="BE200"/>
  <c r="BE203"/>
  <c r="BE209"/>
  <c r="BE222"/>
  <c r="BE232"/>
  <c r="BE239"/>
  <c r="BE243"/>
  <c r="BE246"/>
  <c r="BE249"/>
  <c r="BE255"/>
  <c r="BE258"/>
  <c r="BE262"/>
  <c r="BE265"/>
  <c r="BE268"/>
  <c r="BE272"/>
  <c r="BE280"/>
  <c r="BE285"/>
  <c i="1" r="BD55"/>
  <c r="BA54"/>
  <c r="W30"/>
  <c r="BB54"/>
  <c r="W31"/>
  <c r="BC54"/>
  <c r="W32"/>
  <c r="BD54"/>
  <c r="W33"/>
  <c i="2" l="1" r="T99"/>
  <c r="T82"/>
  <c r="P99"/>
  <c r="R99"/>
  <c r="R82"/>
  <c r="P82"/>
  <c i="1" r="AU55"/>
  <c i="2" r="J85"/>
  <c r="J58"/>
  <c r="BK99"/>
  <c r="J99"/>
  <c r="J60"/>
  <c i="1" r="AW54"/>
  <c r="AK30"/>
  <c r="AY54"/>
  <c r="AX54"/>
  <c r="AU54"/>
  <c i="2" r="F31"/>
  <c i="1" r="AZ55"/>
  <c r="AZ54"/>
  <c r="W29"/>
  <c i="2" r="J31"/>
  <c i="1" r="AV55"/>
  <c r="AT55"/>
  <c i="2" l="1" r="BK82"/>
  <c r="J82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<sst xmlns="http://schemas.openxmlformats.org/spreadsheetml/2006/main">
  <si>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</si>
  <si>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</si>
  <si>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</si>
  <si>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</si>
  <si>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</si>
  <si>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{59fde3c8-314e-48d1-b3f3-d99525d40cba}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</si>
  <si>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</si>
  <si>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</si>
  <si>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</si>
  <si>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</si>
  <si>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</si>
  <si>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</si>
  <si>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</si>
  <si>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</si>
  <si>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4087208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</si>
  <si>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</si>
  <si>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</si>
  <si>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plochy s účelovou pozemní komunikací na parc.č.837 a 573/2, k.ú. Slatiňany</t>
  </si>
  <si>
    <t>KSO:</t>
  </si>
  <si>
    <t/>
  </si>
  <si>
    <t>CC-CZ:</t>
  </si>
  <si>
    <t>Místo:</t>
  </si>
  <si>
    <t>Nasavrky</t>
  </si>
  <si>
    <t>Datum:</t>
  </si>
  <si>
    <t>25. 4. 2024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</si>
  <si>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</si>
  <si>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</si>
  <si>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</si>
  <si>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</si>
  <si>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</si>
  <si>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</si>
  <si>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</si>
  <si>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Jiří Rybenský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</si>
  <si>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</si>
  <si>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</si>
  <si>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</si>
  <si>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</si>
  <si>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</si>
  <si>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</si>
  <si>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</si>
  <si>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</si>
  <si>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</si>
  <si>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</si>
  <si>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</si>
  <si>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</si>
  <si>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</si>
  <si>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</si>
  <si>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</si>
  <si>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</si>
  <si>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</si>
  <si>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</si>
  <si>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</si>
  <si>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</si>
  <si>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</si>
  <si>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</si>
  <si>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</si>
  <si>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</si>
  <si>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</si>
  <si>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</si>
  <si>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</si>
  <si>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</si>
  <si>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</si>
  <si>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</si>
  <si>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</si>
  <si>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</si>
  <si>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</si>
  <si>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</si>
  <si>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</si>
  <si>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</si>
  <si>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</si>
  <si>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</si>
  <si>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</si>
  <si>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</si>
  <si>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</si>
  <si>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</si>
  <si>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</si>
  <si>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</si>
  <si>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</si>
  <si>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</si>
  <si>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</si>
  <si>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</si>
  <si>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</si>
  <si>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</si>
  <si>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</si>
  <si>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</si>
  <si>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</si>
  <si>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</si>
  <si>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</si>
  <si>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</si>
  <si>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</si>
  <si>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</si>
  <si>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</si>
  <si>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OST - Poznámky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</si>
  <si>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</si>
  <si>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</si>
  <si>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</si>
  <si>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</si>
  <si>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</si>
  <si>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</si>
  <si>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</si>
  <si>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</si>
  <si>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</si>
  <si>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</si>
  <si>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</si>
  <si>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</si>
  <si>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</si>
  <si>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</si>
  <si>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</si>
  <si>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</si>
  <si>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PSV</t>
  </si>
  <si>
    <t>Práce a dodávky PSV</t>
  </si>
  <si>
    <t>741</t>
  </si>
  <si>
    <t>Elektroinstalace - silnoproud</t>
  </si>
  <si>
    <t>6</t>
  </si>
  <si>
    <t>K</t>
  </si>
  <si>
    <t>741410003</t>
  </si>
  <si>
    <t>Montáž drátu nebo lana uzemňovacího průměru do 10 mm na povrchu</t>
  </si>
  <si>
    <t>m</t>
  </si>
  <si>
    <t>CS ÚRS 2024 01</t>
  </si>
  <si>
    <t>16</t>
  </si>
  <si>
    <t>1717933220</t>
  </si>
  <si>
    <t>PP</t>
  </si>
  <si>
    <t>Montáž uzemňovacího vedení s upevněním, propojením a připojením pomocí svorek na povrchu drátu nebo lana Ø do 10 mm</t>
  </si>
  <si>
    <t>Online PSC</t>
  </si>
  <si>
    <t>https://podminky.urs.cz/item/CS_URS_2024_01/741410003</t>
  </si>
  <si>
    <t>7</t>
  </si>
  <si>
    <t>M</t>
  </si>
  <si>
    <t>35441073</t>
  </si>
  <si>
    <t>drát D 10mm FeZn</t>
  </si>
  <si>
    <t>kg</t>
  </si>
  <si>
    <t>32</t>
  </si>
  <si>
    <t>-1563159490</t>
  </si>
  <si>
    <t>VV</t>
  </si>
  <si>
    <t>12*0,625 'Přepočtené koeficientem množství</t>
  </si>
  <si>
    <t>8</t>
  </si>
  <si>
    <t>741410041</t>
  </si>
  <si>
    <t>Montáž drátu nebo lana uzemňovacího průměru do 10 mm v městské zástavbě v zemi</t>
  </si>
  <si>
    <t>2122937459</t>
  </si>
  <si>
    <t>Montáž uzemňovacího vedení s upevněním, propojením a připojením pomocí svorek v zemi s izolací spojů drátu nebo lana Ø do 10 mm v městské zástavbě</t>
  </si>
  <si>
    <t>https://podminky.urs.cz/item/CS_URS_2024_01/741410041</t>
  </si>
  <si>
    <t>9</t>
  </si>
  <si>
    <t>-1028375897</t>
  </si>
  <si>
    <t>193*0,625 'Přepočtené koeficientem množství</t>
  </si>
  <si>
    <t>742</t>
  </si>
  <si>
    <t>Elektroinstalace - slaboproud</t>
  </si>
  <si>
    <t>Práce a dodávky M</t>
  </si>
  <si>
    <t>3</t>
  </si>
  <si>
    <t>21-M</t>
  </si>
  <si>
    <t>Elektromontáže</t>
  </si>
  <si>
    <t>82</t>
  </si>
  <si>
    <t>210192642</t>
  </si>
  <si>
    <t xml:space="preserve">Drobné zednické práce v technické místnosti (u rozvaděče) </t>
  </si>
  <si>
    <t>m2</t>
  </si>
  <si>
    <t>64</t>
  </si>
  <si>
    <t>-331583001</t>
  </si>
  <si>
    <t xml:space="preserve">Montáž skříní kabelových včetně zednických prací obezděných s omítkou, typ </t>
  </si>
  <si>
    <t>https://podminky.urs.cz/item/CS_URS_2024_01/210192642</t>
  </si>
  <si>
    <t>73</t>
  </si>
  <si>
    <t>218204121</t>
  </si>
  <si>
    <t>Demontáž patic stožárů osvětlení parkových litinových</t>
  </si>
  <si>
    <t>kus</t>
  </si>
  <si>
    <t>-1115543725</t>
  </si>
  <si>
    <t>https://podminky.urs.cz/item/CS_URS_2024_01/218204121</t>
  </si>
  <si>
    <t>2*3 'Přepočtené koeficientem množství</t>
  </si>
  <si>
    <t>74</t>
  </si>
  <si>
    <t>218204201</t>
  </si>
  <si>
    <t>Demontáž elektrovýzbroje stožárů osvětlení 1 okruh</t>
  </si>
  <si>
    <t>698726758</t>
  </si>
  <si>
    <t>https://podminky.urs.cz/item/CS_URS_2024_01/218204201</t>
  </si>
  <si>
    <t>34</t>
  </si>
  <si>
    <t>218202013</t>
  </si>
  <si>
    <t>Demontáž svítidla výbojkového průmyslového nebo venkovního z výložníku</t>
  </si>
  <si>
    <t>-1341371385</t>
  </si>
  <si>
    <t>Demontáž svítidel výbojkových s odpojením vodičů průmyslových nebo venkovních z výložníku</t>
  </si>
  <si>
    <t>https://podminky.urs.cz/item/CS_URS_2024_01/218202013</t>
  </si>
  <si>
    <t>72</t>
  </si>
  <si>
    <t>218204011</t>
  </si>
  <si>
    <t>Demontáž stožárů osvětlení ocelových samostatně stojících délky do 12 m</t>
  </si>
  <si>
    <t>325458432</t>
  </si>
  <si>
    <t>Demontáž stožárů osvětlení ocelových samostatně stojících, délky do 12 m</t>
  </si>
  <si>
    <t>https://podminky.urs.cz/item/CS_URS_2024_01/218204011</t>
  </si>
  <si>
    <t>1*6 'Přepočtené koeficientem množství</t>
  </si>
  <si>
    <t>10</t>
  </si>
  <si>
    <t>210100096</t>
  </si>
  <si>
    <t>Ukončení vodičů na svorkovnici s otevřením a uzavřením krytu včetně zapojení průřezu žíly do 2,5 mm2</t>
  </si>
  <si>
    <t>-1686988361</t>
  </si>
  <si>
    <t>Ukončení vodičů izolovaných s označením a zapojením na svorkovnici s otevřením a uzavřením krytu průřezu žíly do 2,5 mm2</t>
  </si>
  <si>
    <t>https://podminky.urs.cz/item/CS_URS_2024_01/210100096</t>
  </si>
  <si>
    <t>68</t>
  </si>
  <si>
    <t>210100097</t>
  </si>
  <si>
    <t>Ukončení vodičů na svorkovnici s otevřením a uzavřením krytu včetně zapojení průřezu žíly do 4 mm2</t>
  </si>
  <si>
    <t>-1292178324</t>
  </si>
  <si>
    <t>Ukončení vodičů izolovaných s označením a zapojením na svorkovnici s otevřením a uzavřením krytu průřezu žíly do 4 mm2</t>
  </si>
  <si>
    <t>https://podminky.urs.cz/item/CS_URS_2024_01/210100097</t>
  </si>
  <si>
    <t>210100151_R1</t>
  </si>
  <si>
    <t>Ukončení kabelů smršťovací koncovkou nebo páskou</t>
  </si>
  <si>
    <t>1099798743</t>
  </si>
  <si>
    <t>13</t>
  </si>
  <si>
    <t>34343202</t>
  </si>
  <si>
    <t>trubka smršťovací středněstěnná s lepidlem</t>
  </si>
  <si>
    <t>128</t>
  </si>
  <si>
    <t>-535079741</t>
  </si>
  <si>
    <t>210120101_R1</t>
  </si>
  <si>
    <t>Montáž pojistkových patron do 60 A se styčným kroužkem</t>
  </si>
  <si>
    <t>-608171577</t>
  </si>
  <si>
    <t>Montáž pojistek bez zapojení vodičů závitových pojistkových částí pojistkových patron do 60 A se styčným kroužkem</t>
  </si>
  <si>
    <t>17</t>
  </si>
  <si>
    <t>34523415</t>
  </si>
  <si>
    <t>vložka pojistková E27 normální 2410 6A</t>
  </si>
  <si>
    <t>256</t>
  </si>
  <si>
    <t>-776981109</t>
  </si>
  <si>
    <t>18</t>
  </si>
  <si>
    <t>210203901</t>
  </si>
  <si>
    <t>Montáž svítidel LED se zapojením vodičů průmyslových nebo venkovních na výložník nebo dřík</t>
  </si>
  <si>
    <t>-196416629</t>
  </si>
  <si>
    <t>https://podminky.urs.cz/item/CS_URS_2024_01/210203901</t>
  </si>
  <si>
    <t>19</t>
  </si>
  <si>
    <t>34774000_R1</t>
  </si>
  <si>
    <t>A - uliční svítidlo VO na dřík/výložník zdroj LED 2710lm/optika ST1,2/3000K/ IP66/IK10/autonomní regulace světelného toku/RAL 9007, včetně stínítka a redukce na sloup d=60mm a konektoru IP67</t>
  </si>
  <si>
    <t>-1045131274</t>
  </si>
  <si>
    <t>20</t>
  </si>
  <si>
    <t>34774000_R2</t>
  </si>
  <si>
    <t>B - uliční svítidlo VO na dřík/výložník zdroj LED 3600lm/optika SM/3000K/ IP66/IK10/autonomní regulace světelného toku/RAL 9007, včetně stínítka a redukce na sloup d=60mm a konektoru IP67</t>
  </si>
  <si>
    <t>-1706471976</t>
  </si>
  <si>
    <t>210204011</t>
  </si>
  <si>
    <t>Montáž stožárů osvětlení ocelových samostatně stojících délky do 12 m</t>
  </si>
  <si>
    <t>776167058</t>
  </si>
  <si>
    <t>Montáž stožárů osvětlení samostatně stojících ocelových, délky do 12 m</t>
  </si>
  <si>
    <t>https://podminky.urs.cz/item/CS_URS_2024_01/210204011</t>
  </si>
  <si>
    <t>22</t>
  </si>
  <si>
    <t>31674067_R</t>
  </si>
  <si>
    <t>stožár osvětlovací bezpaticový dvoustupňový, ocel + pozink + RAL9007, výška 6m, 114/60mm, včetně ochranné manžety a elektrovýzbroje</t>
  </si>
  <si>
    <t>-911365698</t>
  </si>
  <si>
    <t>69</t>
  </si>
  <si>
    <t>210204201</t>
  </si>
  <si>
    <t>Montáž elektrovýzbroje stožárů osvětlení 1 okruh</t>
  </si>
  <si>
    <t>-1557565087</t>
  </si>
  <si>
    <t>https://podminky.urs.cz/item/CS_URS_2024_01/210204201</t>
  </si>
  <si>
    <t>25</t>
  </si>
  <si>
    <t>210204221</t>
  </si>
  <si>
    <t>Montáž manžety stožárové průměru do 150 mm</t>
  </si>
  <si>
    <t>-1605056373</t>
  </si>
  <si>
    <t>Montáž ostatních doplňků osvětlení manžety stožárové, průměru do 150 mm</t>
  </si>
  <si>
    <t>https://podminky.urs.cz/item/CS_URS_2024_01/210204221</t>
  </si>
  <si>
    <t>27</t>
  </si>
  <si>
    <t>210220301</t>
  </si>
  <si>
    <t>Montáž svorek hromosvodných se 2 šrouby</t>
  </si>
  <si>
    <t>-1683542907</t>
  </si>
  <si>
    <t>Montáž hromosvodného vedení svorek se 2 šrouby</t>
  </si>
  <si>
    <t>https://podminky.urs.cz/item/CS_URS_2024_01/210220301</t>
  </si>
  <si>
    <t>67</t>
  </si>
  <si>
    <t>35431019</t>
  </si>
  <si>
    <t>svorka uzemnění FeZn připojovací na kovové části pro 1 vodič D 7-10mm -plochá, 2 šrouby</t>
  </si>
  <si>
    <t>-1074367759</t>
  </si>
  <si>
    <t>28</t>
  </si>
  <si>
    <t>35431012</t>
  </si>
  <si>
    <t>svorka uzemnění FeZn spojovací s příložkou</t>
  </si>
  <si>
    <t>1852836559</t>
  </si>
  <si>
    <t xml:space="preserve">"spojovací"   4</t>
  </si>
  <si>
    <t>29</t>
  </si>
  <si>
    <t>210812011</t>
  </si>
  <si>
    <t>Montáž kabelu Cu plného nebo laněného do 1 kV žíly 3x1,5 až 6 mm2 (např. CYKY) bez ukončení uloženého volně nebo v liště</t>
  </si>
  <si>
    <t>799539325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</si>
  <si>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</si>
  <si>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https://podminky.urs.cz/item/CS_URS_2024_01/210812011</t>
  </si>
  <si>
    <t>30</t>
  </si>
  <si>
    <t>34111030</t>
  </si>
  <si>
    <t>kabel instalační jádro Cu plné izolace PVC plášť PVC 450/750V (CYKY) 3x1,5mm2</t>
  </si>
  <si>
    <t>1299743006</t>
  </si>
  <si>
    <t>42*1,15 'Přepočtené koeficientem množství</t>
  </si>
  <si>
    <t>70</t>
  </si>
  <si>
    <t>210812063</t>
  </si>
  <si>
    <t>Montáž kabelu Cu plného nebo laněného do 1 kV žíly 5x4 až 6 mm2 (např. CYKY) bez ukončení uloženého volně nebo v liště</t>
  </si>
  <si>
    <t>2026512097</t>
  </si>
  <si>
    <t>Montáž izolovaných kabelů měděných do 1 kV bez ukončení plných nebo laněných kulatých (např. CYKY, CHKE-R) uložených volně nebo v liště počtu a průřezu žil 5x4 až 6 mm2</t>
  </si>
  <si>
    <t>https://podminky.urs.cz/item/CS_URS_2024_01/210812063</t>
  </si>
  <si>
    <t>71</t>
  </si>
  <si>
    <t>34111098</t>
  </si>
  <si>
    <t>kabel instalační jádro Cu plné izolace PVC plášť PVC 450/750V (CYKY) 5x4mm2</t>
  </si>
  <si>
    <t>-733408682</t>
  </si>
  <si>
    <t>248*1,15 'Přepočtené koeficientem množství</t>
  </si>
  <si>
    <t>33</t>
  </si>
  <si>
    <t>210_stožár poudro</t>
  </si>
  <si>
    <t>Montáž stožárového pouzdra plastového SP 250/1000 včetně betonové výplně hloubky 1,0 m</t>
  </si>
  <si>
    <t>163278001</t>
  </si>
  <si>
    <t>81</t>
  </si>
  <si>
    <t>34535086_R</t>
  </si>
  <si>
    <t>drobný materiál elekto pro instalaci v rozvaděčové místnosti (el. lišty, svorkovnice, atd...)</t>
  </si>
  <si>
    <t>-171235184</t>
  </si>
  <si>
    <t>drobný materiál elekto pro instalaci v technické místnosti (rozvaděč - el. lišty, svorkovnice, atd...)</t>
  </si>
  <si>
    <t>77</t>
  </si>
  <si>
    <t>35822107_R</t>
  </si>
  <si>
    <t>jistič 1-pólový 6 A vypínací schopnost 10 kA</t>
  </si>
  <si>
    <t>1186754800</t>
  </si>
  <si>
    <t>FA101/1 - jistič 1-pólový 6 A vypínací schopnost 10 kA</t>
  </si>
  <si>
    <t>79</t>
  </si>
  <si>
    <t>35821108_R</t>
  </si>
  <si>
    <t xml:space="preserve">KM101 - stykač 3-pólový (400V/40A/ ovl. napětí 230V) </t>
  </si>
  <si>
    <t>-1752216340</t>
  </si>
  <si>
    <t>80</t>
  </si>
  <si>
    <t>34535090_R</t>
  </si>
  <si>
    <t>SA101 - Přepínač na DIN lištu, VSN 10A, 3 polohy (I-0-AUT)</t>
  </si>
  <si>
    <t>-1274380781</t>
  </si>
  <si>
    <t>78</t>
  </si>
  <si>
    <t>35822401_R</t>
  </si>
  <si>
    <t>jistič 3-pólový 16 A vypínací charakteristika B vypínací schopnost 10 kA</t>
  </si>
  <si>
    <t>-1880864335</t>
  </si>
  <si>
    <t xml:space="preserve">FA101 - jistič 3-pólový 16 A,  vypínací schopnost 10 kA</t>
  </si>
  <si>
    <t>76</t>
  </si>
  <si>
    <t>35889829_R</t>
  </si>
  <si>
    <t>KT101 - hodiny spínací denní na DIN lištu s ASTRO prrogramem</t>
  </si>
  <si>
    <t>2007776199</t>
  </si>
  <si>
    <t>46-M</t>
  </si>
  <si>
    <t>Zemní práce při extr.mont.pracích</t>
  </si>
  <si>
    <t>35</t>
  </si>
  <si>
    <t>460010024</t>
  </si>
  <si>
    <t>Vytyčení trasy vedení kabelového podzemního v zastavěném prostoru</t>
  </si>
  <si>
    <t>km</t>
  </si>
  <si>
    <t>-199284583</t>
  </si>
  <si>
    <t>Vytyčení trasy vedení kabelového (podzemního) v zastavěném prostoru</t>
  </si>
  <si>
    <t>https://podminky.urs.cz/item/CS_URS_2024_01/460010024</t>
  </si>
  <si>
    <t>36</t>
  </si>
  <si>
    <t>460091112</t>
  </si>
  <si>
    <t>Odkop zeminy při elektromontážích ručně v hornině tř I skupiny 3</t>
  </si>
  <si>
    <t>m3</t>
  </si>
  <si>
    <t>-2078217611</t>
  </si>
  <si>
    <t>Odkop zeminy ručně s přemístěním výkopku do vzdálenosti 3 m od okraje jámy nebo s naložením na dopravní prostředek v hornině třídy těžitelnosti I skupiny 3</t>
  </si>
  <si>
    <t>https://podminky.urs.cz/item/CS_URS_2024_01/460091112</t>
  </si>
  <si>
    <t xml:space="preserve">"odkop zeminy u stávajících stožárů - předpoklad"  0,5*3</t>
  </si>
  <si>
    <t>37</t>
  </si>
  <si>
    <t>460131113</t>
  </si>
  <si>
    <t>Hloubení nezapažených jam při elektromontážích ručně v hornině tř I skupiny 3</t>
  </si>
  <si>
    <t>219638962</t>
  </si>
  <si>
    <t>Hloubení nezapažených jam ručně včetně urovnání dna s přemístěním výkopku do vzdálenosti 3 m od okraje jámy nebo s naložením na dopravní prostředek v hornině třídy těžitelnosti I skupiny 3</t>
  </si>
  <si>
    <t>https://podminky.urs.cz/item/CS_URS_2024_01/460131113</t>
  </si>
  <si>
    <t xml:space="preserve">"základ pro nové stořáry (š*d*h)"   (0,6*0,6*1)*6</t>
  </si>
  <si>
    <t>38</t>
  </si>
  <si>
    <t>460171142</t>
  </si>
  <si>
    <t>Hloubení kabelových nezapažených rýh strojně š 35 cm hl 50 cm v hornině tř I skupiny 3</t>
  </si>
  <si>
    <t>-392228324</t>
  </si>
  <si>
    <t>Hloubení nezapažených kabelových rýh strojně včetně urovnání dna s přemístěním výkopku do vzdálenosti 3 m od okraje jámy nebo s naložením na dopravní prostředek šířky 35 cm hloubky 50 cm v hornině třídy těžitelnosti I skupiny 3</t>
  </si>
  <si>
    <t>https://podminky.urs.cz/item/CS_URS_2024_01/460171142</t>
  </si>
  <si>
    <t>39</t>
  </si>
  <si>
    <t>460171172</t>
  </si>
  <si>
    <t>Hloubení kabelových nezapažených rýh strojně š 35 cm hl 80 cm v hornině tř I skupiny 3</t>
  </si>
  <si>
    <t>-1318057702</t>
  </si>
  <si>
    <t>Hloubení nezapažených kabelových rýh strojně včetně urovnání dna s přemístěním výkopku do vzdálenosti 3 m od okraje jámy nebo s naložením na dopravní prostředek šířky 35 cm hloubky 80 cm v hornině třídy těžitelnosti I skupiny 3</t>
  </si>
  <si>
    <t>https://podminky.urs.cz/item/CS_URS_2024_01/460171172</t>
  </si>
  <si>
    <t>41</t>
  </si>
  <si>
    <t>460241111</t>
  </si>
  <si>
    <t>Příplatek za ztížení vykopávky při elektromontážích v blízkosti podzemního vedení</t>
  </si>
  <si>
    <t>-1968367912</t>
  </si>
  <si>
    <t>Příplatek k cenám vykopávek v blízkosti podzemního vedení pro jakoukoliv třídu horniny</t>
  </si>
  <si>
    <t>https://podminky.urs.cz/item/CS_URS_2024_01/460241111</t>
  </si>
  <si>
    <t xml:space="preserve">"celkový objem výkopku z p.č. 460 17 1142"   4*0,35*0,45</t>
  </si>
  <si>
    <t xml:space="preserve">"celkový objem výkopku z p.č. 460 17 1172"   35*0,35*0,8</t>
  </si>
  <si>
    <t>Součet</t>
  </si>
  <si>
    <t>4</t>
  </si>
  <si>
    <t>42</t>
  </si>
  <si>
    <t>460341113</t>
  </si>
  <si>
    <t>Vodorovné přemístění horniny jakékoliv třídy dopravními prostředky při elektromontážích přes 500 do 1000 m</t>
  </si>
  <si>
    <t>-1693967622</t>
  </si>
  <si>
    <t>Vodorovné přemístění (odvoz) horniny dopravními prostředky včetně složení, bez naložení a rozprostření jakékoliv třídy, na vzdálenost přes 500 do 1000 m</t>
  </si>
  <si>
    <t>https://podminky.urs.cz/item/CS_URS_2024_01/460341113</t>
  </si>
  <si>
    <t xml:space="preserve">"celkový objem výkopku z p.č. 460 17 1142"   40*0,35*0,45</t>
  </si>
  <si>
    <t xml:space="preserve">"celkový objem výkopku z p.č. 460 17 1172"  153*0,35*0,8</t>
  </si>
  <si>
    <t>Mezisoučet - celkem odvozy</t>
  </si>
  <si>
    <t xml:space="preserve">"zpětné zásypy výkopkem z p.č. 460171142 "  40*0,35*0,45</t>
  </si>
  <si>
    <t xml:space="preserve">"zpětné zásypy výkopkem z p.č. 460171172 "  153*0,35*0,8</t>
  </si>
  <si>
    <t xml:space="preserve">"odečet pískového lože"  193*0,35*0,2*-1</t>
  </si>
  <si>
    <t xml:space="preserve">"odečet skladby mlatové cesty"  6*0,35*0,32*-1</t>
  </si>
  <si>
    <t xml:space="preserve">"odečet skladby chodníku"  40*0,35*0,29*-1</t>
  </si>
  <si>
    <t>Mezisoučet - celkem dovozy</t>
  </si>
  <si>
    <t>43</t>
  </si>
  <si>
    <t>460341121</t>
  </si>
  <si>
    <t>Příplatek k vodorovnému přemístění horniny dopravními prostředky při elektromontážích za každých dalších i započatých 1000 m</t>
  </si>
  <si>
    <t>-45724555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</si>
  <si>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</si>
  <si>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https://podminky.urs.cz/item/CS_URS_2024_01/460341121</t>
  </si>
  <si>
    <t xml:space="preserve">"celkový objem výkopku z p.č. 460 17 1172"   153*0,35*0,8</t>
  </si>
  <si>
    <t xml:space="preserve">"zpětné zásypy výkopkem"   30,898</t>
  </si>
  <si>
    <t>80,038*9 'Přepočtené koeficientem množství</t>
  </si>
  <si>
    <t>44</t>
  </si>
  <si>
    <t>460361111</t>
  </si>
  <si>
    <t>Poplatek za uložení zeminy na skládce (skládkovné) kód odpadu 17 05 04</t>
  </si>
  <si>
    <t>t</t>
  </si>
  <si>
    <t>-2130746335</t>
  </si>
  <si>
    <t>Poplatek (skládkovné) za uložení zeminy na skládce zatříděné do Katalogu odpadů pod kódem 17 05 04</t>
  </si>
  <si>
    <t>https://podminky.urs.cz/item/CS_URS_2024_01/460361111</t>
  </si>
  <si>
    <t xml:space="preserve">"celkově vytěžený výkopek ze zemních prací"   49,140</t>
  </si>
  <si>
    <t xml:space="preserve">"odečet objemu ke zpětným zásypům"   30,898*-1</t>
  </si>
  <si>
    <t>Mezisoučet</t>
  </si>
  <si>
    <t xml:space="preserve">"mezisoučet * 1,5 tuny/m3"   18,242*1,5</t>
  </si>
  <si>
    <t>45</t>
  </si>
  <si>
    <t>460371121</t>
  </si>
  <si>
    <t>Naložení výkopku při elektromontážích strojně z hornin třídy I skupiny 1 až 3</t>
  </si>
  <si>
    <t>1725389300</t>
  </si>
  <si>
    <t>Naložení výkopku strojně z hornin třídy těžitelnosti I skupiny 1 až 3</t>
  </si>
  <si>
    <t>https://podminky.urs.cz/item/CS_URS_2024_01/460371121</t>
  </si>
  <si>
    <t>75</t>
  </si>
  <si>
    <t>460451152</t>
  </si>
  <si>
    <t>Zásyp kabelových rýh strojně se zhutněním š 35 cm hl 50 cm z horniny tř I skupiny 3</t>
  </si>
  <si>
    <t>863554371</t>
  </si>
  <si>
    <t>Zásyp kabelových rýh strojně s přemístěním sypaniny ze vzdálenosti do 10 m, s uložením výkopku ve vrstvách včetně zhutnění a urovnání povrchu šířky 35 cm hloubky 50 cm z horniny třídy těžitelnosti I skupiny 3</t>
  </si>
  <si>
    <t>https://podminky.urs.cz/item/CS_URS_2024_01/460451152</t>
  </si>
  <si>
    <t>46</t>
  </si>
  <si>
    <t>460451182</t>
  </si>
  <si>
    <t>Zásyp kabelových rýh strojně se zhutněním š 35 cm hl 80 cm z horniny tř I skupiny 3</t>
  </si>
  <si>
    <t>-800708456</t>
  </si>
  <si>
    <t>Zásyp kabelových rýh strojně s přemístěním sypaniny ze vzdálenosti do 10 m, s uložením výkopku ve vrstvách včetně zhutnění a urovnání povrchu šířky 35 cm hloubky 80 cm z horniny třídy těžitelnosti I skupiny 3</t>
  </si>
  <si>
    <t>https://podminky.urs.cz/item/CS_URS_2024_01/460451182</t>
  </si>
  <si>
    <t>49</t>
  </si>
  <si>
    <t>460661111</t>
  </si>
  <si>
    <t>Kabelové lože z písku pro kabely nn bez zakrytí š lože do 35 cm</t>
  </si>
  <si>
    <t>-146799834</t>
  </si>
  <si>
    <t>Kabelové lože z písku včetně podsypu, zhutnění a urovnání povrchu pro kabely nn bez zakrytí, šířky do 35 cm</t>
  </si>
  <si>
    <t>https://podminky.urs.cz/item/CS_URS_2024_01/460661111</t>
  </si>
  <si>
    <t xml:space="preserve">"celkový objem výkopku z p.č. 460 17 1142"  40</t>
  </si>
  <si>
    <t xml:space="preserve">"celkový objem výkopku z p.č. 460 17 1172"   153</t>
  </si>
  <si>
    <t>51</t>
  </si>
  <si>
    <t>460671113</t>
  </si>
  <si>
    <t>Výstražná fólie pro krytí kabelů šířky přes 25 do 34 cm</t>
  </si>
  <si>
    <t>-333679218</t>
  </si>
  <si>
    <t>Výstražné prvky pro krytí kabelů včetně vyrovnání povrchu rýhy, rozvinutí a uložení fólie, šířky přes 25 do 35 cm</t>
  </si>
  <si>
    <t>https://podminky.urs.cz/item/CS_URS_2024_01/460671113</t>
  </si>
  <si>
    <t>54</t>
  </si>
  <si>
    <t>460791212</t>
  </si>
  <si>
    <t>Montáž trubek ochranných plastových uložených volně do rýhy ohebných přes 32 do 50 mm</t>
  </si>
  <si>
    <t>-831878588</t>
  </si>
  <si>
    <t>Montáž trubek ochranných uložených volně do rýhy plastových ohebných, vnitřního průměru přes 32 do 50 mm</t>
  </si>
  <si>
    <t>https://podminky.urs.cz/item/CS_URS_2024_01/460791212</t>
  </si>
  <si>
    <t>1,5*2*6</t>
  </si>
  <si>
    <t>55</t>
  </si>
  <si>
    <t>34571350</t>
  </si>
  <si>
    <t>trubka elektroinstalační ohebná dvouplášťová korugovaná (chránička) D 32/40mm, HDPE+LDPE</t>
  </si>
  <si>
    <t>720717364</t>
  </si>
  <si>
    <t>18*1,05 'Přepočtené koeficientem množství</t>
  </si>
  <si>
    <t>56</t>
  </si>
  <si>
    <t>460791214</t>
  </si>
  <si>
    <t>Montáž trubek ochranných plastových uložených volně do rýhy ohebných přes 90 do 110 mm</t>
  </si>
  <si>
    <t>1196825019</t>
  </si>
  <si>
    <t>Montáž trubek ochranných uložených volně do rýhy plastových ohebných, vnitřního průměru přes 90 do 110 mm</t>
  </si>
  <si>
    <t>https://podminky.urs.cz/item/CS_URS_2024_01/460791214</t>
  </si>
  <si>
    <t>57</t>
  </si>
  <si>
    <t>34571355</t>
  </si>
  <si>
    <t>trubka elektroinstalační ohebná dvouplášťová korugovaná (chránička) D 94/110mm, HDPE+LDPE</t>
  </si>
  <si>
    <t>466370154</t>
  </si>
  <si>
    <t>32*1,05 'Přepočtené koeficientem množství</t>
  </si>
  <si>
    <t>HZS</t>
  </si>
  <si>
    <t>Hodinové zúčtovací sazby</t>
  </si>
  <si>
    <t>HZS2232</t>
  </si>
  <si>
    <t>Hodinová zúčtovací sazba elektrikář odborný</t>
  </si>
  <si>
    <t>hod</t>
  </si>
  <si>
    <t>512</t>
  </si>
  <si>
    <t>1343757064</t>
  </si>
  <si>
    <t>Hodinové zúčtovací sazby profesí PSV provádění stavebních instalací elektrikář odborný</t>
  </si>
  <si>
    <t>https://podminky.urs.cz/item/CS_URS_2024_01/HZS2232</t>
  </si>
  <si>
    <t>"prostup budovou do technické místnosti (k rozvaděči)" 3</t>
  </si>
  <si>
    <t xml:space="preserve">"instalače prvků do rozvaděče + instalace kabelu VO v rozvaděčové místnosti"   5+2</t>
  </si>
  <si>
    <t xml:space="preserve">"zabezpečení pracoviště"   6</t>
  </si>
  <si>
    <t xml:space="preserve">"spolupráce s revizním technikem"   4</t>
  </si>
  <si>
    <t>65</t>
  </si>
  <si>
    <t>HZS4211</t>
  </si>
  <si>
    <t>Hodinová zúčtovací sazba revizní technik</t>
  </si>
  <si>
    <t>-722360420</t>
  </si>
  <si>
    <t>Hodinové zúčtovací sazby ostatních profesí revizní a kontrolní činnost revizní technik</t>
  </si>
  <si>
    <t>https://podminky.urs.cz/item/CS_URS_2024_01/HZS4211</t>
  </si>
  <si>
    <t xml:space="preserve">"spolupráce s revizním technikem"   6+3</t>
  </si>
  <si>
    <t>OST</t>
  </si>
  <si>
    <t>Poznámky</t>
  </si>
  <si>
    <t>66</t>
  </si>
  <si>
    <t>POZ_01</t>
  </si>
  <si>
    <t>1948949363</t>
  </si>
  <si>
    <t>Poznámky k rozpočtu</t>
  </si>
  <si>
    <t>V rozpočtu nejsou zahrnuty:</t>
  </si>
  <si>
    <t xml:space="preserve">- zábory pozemků, </t>
  </si>
  <si>
    <t>- místní poplatky,</t>
  </si>
  <si>
    <t>- dopravní značení,</t>
  </si>
  <si>
    <t>- označení stavby</t>
  </si>
  <si>
    <t>- vytyčení podzemních sítí a geodetické zaměření,</t>
  </si>
  <si>
    <t>- výdaje na soubor technických dokumentů,</t>
  </si>
  <si>
    <t>- TDI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</si>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</sst>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410003" TargetMode="External" /><Relationship Id="rId2" Type="http://schemas.openxmlformats.org/officeDocument/2006/relationships/hyperlink" Target="https://podminky.urs.cz/item/CS_URS_2024_01/741410041" TargetMode="External" /><Relationship Id="rId3" Type="http://schemas.openxmlformats.org/officeDocument/2006/relationships/hyperlink" Target="https://podminky.urs.cz/item/CS_URS_2024_01/210192642" TargetMode="External" /><Relationship Id="rId4" Type="http://schemas.openxmlformats.org/officeDocument/2006/relationships/hyperlink" Target="https://podminky.urs.cz/item/CS_URS_2024_01/218204121" TargetMode="External" /><Relationship Id="rId5" Type="http://schemas.openxmlformats.org/officeDocument/2006/relationships/hyperlink" Target="https://podminky.urs.cz/item/CS_URS_2024_01/218204201" TargetMode="External" /><Relationship Id="rId6" Type="http://schemas.openxmlformats.org/officeDocument/2006/relationships/hyperlink" Target="https://podminky.urs.cz/item/CS_URS_2024_01/218202013" TargetMode="External" /><Relationship Id="rId7" Type="http://schemas.openxmlformats.org/officeDocument/2006/relationships/hyperlink" Target="https://podminky.urs.cz/item/CS_URS_2024_01/218204011" TargetMode="External" /><Relationship Id="rId8" Type="http://schemas.openxmlformats.org/officeDocument/2006/relationships/hyperlink" Target="https://podminky.urs.cz/item/CS_URS_2024_01/210100096" TargetMode="External" /><Relationship Id="rId9" Type="http://schemas.openxmlformats.org/officeDocument/2006/relationships/hyperlink" Target="https://podminky.urs.cz/item/CS_URS_2024_01/210100097" TargetMode="External" /><Relationship Id="rId10" Type="http://schemas.openxmlformats.org/officeDocument/2006/relationships/hyperlink" Target="https://podminky.urs.cz/item/CS_URS_2024_01/210203901" TargetMode="External" /><Relationship Id="rId11" Type="http://schemas.openxmlformats.org/officeDocument/2006/relationships/hyperlink" Target="https://podminky.urs.cz/item/CS_URS_2024_01/210204011" TargetMode="External" /><Relationship Id="rId12" Type="http://schemas.openxmlformats.org/officeDocument/2006/relationships/hyperlink" Target="https://podminky.urs.cz/item/CS_URS_2024_01/210204201" TargetMode="External" /><Relationship Id="rId13" Type="http://schemas.openxmlformats.org/officeDocument/2006/relationships/hyperlink" Target="https://podminky.urs.cz/item/CS_URS_2024_01/210204221" TargetMode="External" /><Relationship Id="rId14" Type="http://schemas.openxmlformats.org/officeDocument/2006/relationships/hyperlink" Target="https://podminky.urs.cz/item/CS_URS_2024_01/210220301" TargetMode="External" /><Relationship Id="rId15" Type="http://schemas.openxmlformats.org/officeDocument/2006/relationships/hyperlink" Target="https://podminky.urs.cz/item/CS_URS_2024_01/210812011" TargetMode="External" /><Relationship Id="rId16" Type="http://schemas.openxmlformats.org/officeDocument/2006/relationships/hyperlink" Target="https://podminky.urs.cz/item/CS_URS_2024_01/210812063" TargetMode="External" /><Relationship Id="rId17" Type="http://schemas.openxmlformats.org/officeDocument/2006/relationships/hyperlink" Target="https://podminky.urs.cz/item/CS_URS_2024_01/460010024" TargetMode="External" /><Relationship Id="rId18" Type="http://schemas.openxmlformats.org/officeDocument/2006/relationships/hyperlink" Target="https://podminky.urs.cz/item/CS_URS_2024_01/460091112" TargetMode="External" /><Relationship Id="rId19" Type="http://schemas.openxmlformats.org/officeDocument/2006/relationships/hyperlink" Target="https://podminky.urs.cz/item/CS_URS_2024_01/460131113" TargetMode="External" /><Relationship Id="rId20" Type="http://schemas.openxmlformats.org/officeDocument/2006/relationships/hyperlink" Target="https://podminky.urs.cz/item/CS_URS_2024_01/460171142" TargetMode="External" /><Relationship Id="rId21" Type="http://schemas.openxmlformats.org/officeDocument/2006/relationships/hyperlink" Target="https://podminky.urs.cz/item/CS_URS_2024_01/460171172" TargetMode="External" /><Relationship Id="rId22" Type="http://schemas.openxmlformats.org/officeDocument/2006/relationships/hyperlink" Target="https://podminky.urs.cz/item/CS_URS_2024_01/460241111" TargetMode="External" /><Relationship Id="rId23" Type="http://schemas.openxmlformats.org/officeDocument/2006/relationships/hyperlink" Target="https://podminky.urs.cz/item/CS_URS_2024_01/460341113" TargetMode="External" /><Relationship Id="rId24" Type="http://schemas.openxmlformats.org/officeDocument/2006/relationships/hyperlink" Target="https://podminky.urs.cz/item/CS_URS_2024_01/460341121" TargetMode="External" /><Relationship Id="rId25" Type="http://schemas.openxmlformats.org/officeDocument/2006/relationships/hyperlink" Target="https://podminky.urs.cz/item/CS_URS_2024_01/460361111" TargetMode="External" /><Relationship Id="rId26" Type="http://schemas.openxmlformats.org/officeDocument/2006/relationships/hyperlink" Target="https://podminky.urs.cz/item/CS_URS_2024_01/460371121" TargetMode="External" /><Relationship Id="rId27" Type="http://schemas.openxmlformats.org/officeDocument/2006/relationships/hyperlink" Target="https://podminky.urs.cz/item/CS_URS_2024_01/460451152" TargetMode="External" /><Relationship Id="rId28" Type="http://schemas.openxmlformats.org/officeDocument/2006/relationships/hyperlink" Target="https://podminky.urs.cz/item/CS_URS_2024_01/460451182" TargetMode="External" /><Relationship Id="rId29" Type="http://schemas.openxmlformats.org/officeDocument/2006/relationships/hyperlink" Target="https://podminky.urs.cz/item/CS_URS_2024_01/460661111" TargetMode="External" /><Relationship Id="rId30" Type="http://schemas.openxmlformats.org/officeDocument/2006/relationships/hyperlink" Target="https://podminky.urs.cz/item/CS_URS_2024_01/460671113" TargetMode="External" /><Relationship Id="rId31" Type="http://schemas.openxmlformats.org/officeDocument/2006/relationships/hyperlink" Target="https://podminky.urs.cz/item/CS_URS_2024_01/460791212" TargetMode="External" /><Relationship Id="rId32" Type="http://schemas.openxmlformats.org/officeDocument/2006/relationships/hyperlink" Target="https://podminky.urs.cz/item/CS_URS_2024_01/460791214" TargetMode="External" /><Relationship Id="rId33" Type="http://schemas.openxmlformats.org/officeDocument/2006/relationships/hyperlink" Target="https://podminky.urs.cz/item/CS_URS_2024_01/HZS2232" TargetMode="External" /><Relationship Id="rId34" Type="http://schemas.openxmlformats.org/officeDocument/2006/relationships/hyperlink" Target="https://podminky.urs.cz/item/CS_URS_2024_01/HZS4211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4087208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Stavební úpravy plochy s účelovou pozemní komunikací na parc.č.837 a 573/2, k.ú. Slatiňany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Nasavrky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25. 4. 2024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Jiří Rybenský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Jiří Rybenský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70</v>
      </c>
      <c r="BT54" s="112" t="s">
        <v>71</v>
      </c>
      <c r="BV54" s="112" t="s">
        <v>72</v>
      </c>
      <c r="BW54" s="112" t="s">
        <v>5</v>
      </c>
      <c r="BX54" s="112" t="s">
        <v>73</v>
      </c>
      <c r="CL54" s="112" t="s">
        <v>19</v>
      </c>
    </row>
    <row r="55" s="7" customFormat="1" ht="37.5" customHeight="1">
      <c r="A55" s="113" t="s">
        <v>74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'4087208 - Stavební úpravy...'!J28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75</v>
      </c>
      <c r="AR55" s="120"/>
      <c r="AS55" s="121">
        <v>0</v>
      </c>
      <c r="AT55" s="122">
        <f>ROUND(SUM(AV55:AW55),2)</f>
        <v>0</v>
      </c>
      <c r="AU55" s="123">
        <f>'4087208 - Stavební úpravy...'!P82</f>
        <v>0</v>
      </c>
      <c r="AV55" s="122">
        <f>'4087208 - Stavební úpravy...'!J31</f>
        <v>0</v>
      </c>
      <c r="AW55" s="122">
        <f>'4087208 - Stavební úpravy...'!J32</f>
        <v>0</v>
      </c>
      <c r="AX55" s="122">
        <f>'4087208 - Stavební úpravy...'!J33</f>
        <v>0</v>
      </c>
      <c r="AY55" s="122">
        <f>'4087208 - Stavební úpravy...'!J34</f>
        <v>0</v>
      </c>
      <c r="AZ55" s="122">
        <f>'4087208 - Stavební úpravy...'!F31</f>
        <v>0</v>
      </c>
      <c r="BA55" s="122">
        <f>'4087208 - Stavební úpravy...'!F32</f>
        <v>0</v>
      </c>
      <c r="BB55" s="122">
        <f>'4087208 - Stavební úpravy...'!F33</f>
        <v>0</v>
      </c>
      <c r="BC55" s="122">
        <f>'4087208 - Stavební úpravy...'!F34</f>
        <v>0</v>
      </c>
      <c r="BD55" s="124">
        <f>'4087208 - Stavební úpravy...'!F35</f>
        <v>0</v>
      </c>
      <c r="BE55" s="7"/>
      <c r="BT55" s="125" t="s">
        <v>76</v>
      </c>
      <c r="BU55" s="125" t="s">
        <v>77</v>
      </c>
      <c r="BV55" s="125" t="s">
        <v>72</v>
      </c>
      <c r="BW55" s="125" t="s">
        <v>5</v>
      </c>
      <c r="BX55" s="125" t="s">
        <v>73</v>
      </c>
      <c r="CL55" s="125" t="s">
        <v>19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yys37SoERUvQ+tSYtvmLebofjgLymlr8DqvXK5NRj+HJWF+u7d3C76FOqR0D3uh3nXha+/ZzCr16N0lI8A+8TQ==" hashValue="M+R3gHwt02+UCYzXKnaCApncaRn2AcZBF+o3vLI2atenokBhwyZXDig6alHdVs4fUkZfeNCp0onoaNLna0Pla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4087208 - Stavební úpra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3"/>
      <c r="AT3" s="20" t="s">
        <v>78</v>
      </c>
    </row>
    <row r="4" s="1" customFormat="1" ht="24.96" customHeight="1">
      <c r="B4" s="23"/>
      <c r="D4" s="128" t="s">
        <v>79</v>
      </c>
      <c r="L4" s="23"/>
      <c r="M4" s="129" t="s">
        <v>10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41"/>
      <c r="B6" s="47"/>
      <c r="C6" s="41"/>
      <c r="D6" s="130" t="s">
        <v>16</v>
      </c>
      <c r="E6" s="41"/>
      <c r="F6" s="41"/>
      <c r="G6" s="41"/>
      <c r="H6" s="41"/>
      <c r="I6" s="41"/>
      <c r="J6" s="41"/>
      <c r="K6" s="41"/>
      <c r="L6" s="13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="2" customFormat="1" ht="30" customHeight="1">
      <c r="A7" s="41"/>
      <c r="B7" s="47"/>
      <c r="C7" s="41"/>
      <c r="D7" s="41"/>
      <c r="E7" s="132" t="s">
        <v>17</v>
      </c>
      <c r="F7" s="41"/>
      <c r="G7" s="41"/>
      <c r="H7" s="41"/>
      <c r="I7" s="41"/>
      <c r="J7" s="41"/>
      <c r="K7" s="41"/>
      <c r="L7" s="13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="2" customFormat="1">
      <c r="A8" s="41"/>
      <c r="B8" s="47"/>
      <c r="C8" s="41"/>
      <c r="D8" s="41"/>
      <c r="E8" s="41"/>
      <c r="F8" s="41"/>
      <c r="G8" s="41"/>
      <c r="H8" s="41"/>
      <c r="I8" s="41"/>
      <c r="J8" s="41"/>
      <c r="K8" s="41"/>
      <c r="L8" s="13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2" customHeight="1">
      <c r="A9" s="41"/>
      <c r="B9" s="47"/>
      <c r="C9" s="41"/>
      <c r="D9" s="130" t="s">
        <v>18</v>
      </c>
      <c r="E9" s="41"/>
      <c r="F9" s="133" t="s">
        <v>19</v>
      </c>
      <c r="G9" s="41"/>
      <c r="H9" s="41"/>
      <c r="I9" s="130" t="s">
        <v>20</v>
      </c>
      <c r="J9" s="133" t="s">
        <v>19</v>
      </c>
      <c r="K9" s="41"/>
      <c r="L9" s="13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30" t="s">
        <v>21</v>
      </c>
      <c r="E10" s="41"/>
      <c r="F10" s="133" t="s">
        <v>22</v>
      </c>
      <c r="G10" s="41"/>
      <c r="H10" s="41"/>
      <c r="I10" s="130" t="s">
        <v>23</v>
      </c>
      <c r="J10" s="134" t="str">
        <f>'Rekapitulace stavby'!AN8</f>
        <v>25. 4. 2024</v>
      </c>
      <c r="K10" s="41"/>
      <c r="L10" s="13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0.8" customHeight="1">
      <c r="A11" s="41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13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0" t="s">
        <v>25</v>
      </c>
      <c r="E12" s="41"/>
      <c r="F12" s="41"/>
      <c r="G12" s="41"/>
      <c r="H12" s="41"/>
      <c r="I12" s="130" t="s">
        <v>26</v>
      </c>
      <c r="J12" s="133" t="str">
        <f>IF('Rekapitulace stavby'!AN10="","",'Rekapitulace stavby'!AN10)</f>
        <v/>
      </c>
      <c r="K12" s="41"/>
      <c r="L12" s="13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8" customHeight="1">
      <c r="A13" s="41"/>
      <c r="B13" s="47"/>
      <c r="C13" s="41"/>
      <c r="D13" s="41"/>
      <c r="E13" s="133" t="str">
        <f>IF('Rekapitulace stavby'!E11="","",'Rekapitulace stavby'!E11)</f>
        <v xml:space="preserve"> </v>
      </c>
      <c r="F13" s="41"/>
      <c r="G13" s="41"/>
      <c r="H13" s="41"/>
      <c r="I13" s="130" t="s">
        <v>28</v>
      </c>
      <c r="J13" s="133" t="str">
        <f>IF('Rekapitulace stavby'!AN11="","",'Rekapitulace stavby'!AN11)</f>
        <v/>
      </c>
      <c r="K13" s="41"/>
      <c r="L13" s="13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6.96" customHeigh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3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30" t="s">
        <v>29</v>
      </c>
      <c r="E15" s="41"/>
      <c r="F15" s="41"/>
      <c r="G15" s="41"/>
      <c r="H15" s="41"/>
      <c r="I15" s="130" t="s">
        <v>26</v>
      </c>
      <c r="J15" s="36" t="str">
        <f>'Rekapitulace stavby'!AN13</f>
        <v>Vyplň údaj</v>
      </c>
      <c r="K15" s="41"/>
      <c r="L15" s="13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8" customHeight="1">
      <c r="A16" s="41"/>
      <c r="B16" s="47"/>
      <c r="C16" s="41"/>
      <c r="D16" s="41"/>
      <c r="E16" s="36" t="str">
        <f>'Rekapitulace stavby'!E14</f>
        <v>Vyplň údaj</v>
      </c>
      <c r="F16" s="133"/>
      <c r="G16" s="133"/>
      <c r="H16" s="133"/>
      <c r="I16" s="130" t="s">
        <v>28</v>
      </c>
      <c r="J16" s="36" t="str">
        <f>'Rekapitulace stavby'!AN14</f>
        <v>Vyplň údaj</v>
      </c>
      <c r="K16" s="41"/>
      <c r="L16" s="13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6.96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3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30" t="s">
        <v>31</v>
      </c>
      <c r="E18" s="41"/>
      <c r="F18" s="41"/>
      <c r="G18" s="41"/>
      <c r="H18" s="41"/>
      <c r="I18" s="130" t="s">
        <v>26</v>
      </c>
      <c r="J18" s="133" t="s">
        <v>19</v>
      </c>
      <c r="K18" s="41"/>
      <c r="L18" s="13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3" t="s">
        <v>32</v>
      </c>
      <c r="F19" s="41"/>
      <c r="G19" s="41"/>
      <c r="H19" s="41"/>
      <c r="I19" s="130" t="s">
        <v>28</v>
      </c>
      <c r="J19" s="133" t="s">
        <v>19</v>
      </c>
      <c r="K19" s="41"/>
      <c r="L19" s="13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3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30" t="s">
        <v>34</v>
      </c>
      <c r="E21" s="41"/>
      <c r="F21" s="41"/>
      <c r="G21" s="41"/>
      <c r="H21" s="41"/>
      <c r="I21" s="130" t="s">
        <v>26</v>
      </c>
      <c r="J21" s="133" t="s">
        <v>19</v>
      </c>
      <c r="K21" s="41"/>
      <c r="L21" s="13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133" t="s">
        <v>32</v>
      </c>
      <c r="F22" s="41"/>
      <c r="G22" s="41"/>
      <c r="H22" s="41"/>
      <c r="I22" s="130" t="s">
        <v>28</v>
      </c>
      <c r="J22" s="133" t="s">
        <v>19</v>
      </c>
      <c r="K22" s="41"/>
      <c r="L22" s="13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3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30" t="s">
        <v>35</v>
      </c>
      <c r="E24" s="41"/>
      <c r="F24" s="41"/>
      <c r="G24" s="41"/>
      <c r="H24" s="41"/>
      <c r="I24" s="41"/>
      <c r="J24" s="41"/>
      <c r="K24" s="41"/>
      <c r="L24" s="13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8" customFormat="1" ht="71.25" customHeight="1">
      <c r="A25" s="135"/>
      <c r="B25" s="136"/>
      <c r="C25" s="135"/>
      <c r="D25" s="135"/>
      <c r="E25" s="137" t="s">
        <v>36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3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139"/>
      <c r="E27" s="139"/>
      <c r="F27" s="139"/>
      <c r="G27" s="139"/>
      <c r="H27" s="139"/>
      <c r="I27" s="139"/>
      <c r="J27" s="139"/>
      <c r="K27" s="139"/>
      <c r="L27" s="13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25.44" customHeight="1">
      <c r="A28" s="41"/>
      <c r="B28" s="47"/>
      <c r="C28" s="41"/>
      <c r="D28" s="140" t="s">
        <v>37</v>
      </c>
      <c r="E28" s="41"/>
      <c r="F28" s="41"/>
      <c r="G28" s="41"/>
      <c r="H28" s="41"/>
      <c r="I28" s="41"/>
      <c r="J28" s="141">
        <f>ROUND(J82, 2)</f>
        <v>0</v>
      </c>
      <c r="K28" s="41"/>
      <c r="L28" s="13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39"/>
      <c r="E29" s="139"/>
      <c r="F29" s="139"/>
      <c r="G29" s="139"/>
      <c r="H29" s="139"/>
      <c r="I29" s="139"/>
      <c r="J29" s="139"/>
      <c r="K29" s="139"/>
      <c r="L29" s="13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7"/>
      <c r="C30" s="41"/>
      <c r="D30" s="41"/>
      <c r="E30" s="41"/>
      <c r="F30" s="142" t="s">
        <v>39</v>
      </c>
      <c r="G30" s="41"/>
      <c r="H30" s="41"/>
      <c r="I30" s="142" t="s">
        <v>38</v>
      </c>
      <c r="J30" s="142" t="s">
        <v>40</v>
      </c>
      <c r="K30" s="41"/>
      <c r="L30" s="13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7"/>
      <c r="C31" s="41"/>
      <c r="D31" s="143" t="s">
        <v>41</v>
      </c>
      <c r="E31" s="130" t="s">
        <v>42</v>
      </c>
      <c r="F31" s="144">
        <f>ROUND((SUM(BE82:BE295)),  2)</f>
        <v>0</v>
      </c>
      <c r="G31" s="41"/>
      <c r="H31" s="41"/>
      <c r="I31" s="145">
        <v>0.20999999999999999</v>
      </c>
      <c r="J31" s="144">
        <f>ROUND(((SUM(BE82:BE295))*I31),  2)</f>
        <v>0</v>
      </c>
      <c r="K31" s="41"/>
      <c r="L31" s="13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130" t="s">
        <v>43</v>
      </c>
      <c r="F32" s="144">
        <f>ROUND((SUM(BF82:BF295)),  2)</f>
        <v>0</v>
      </c>
      <c r="G32" s="41"/>
      <c r="H32" s="41"/>
      <c r="I32" s="145">
        <v>0.12</v>
      </c>
      <c r="J32" s="144">
        <f>ROUND(((SUM(BF82:BF295))*I32),  2)</f>
        <v>0</v>
      </c>
      <c r="K32" s="41"/>
      <c r="L32" s="13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41"/>
      <c r="E33" s="130" t="s">
        <v>44</v>
      </c>
      <c r="F33" s="144">
        <f>ROUND((SUM(BG82:BG295)),  2)</f>
        <v>0</v>
      </c>
      <c r="G33" s="41"/>
      <c r="H33" s="41"/>
      <c r="I33" s="145">
        <v>0.20999999999999999</v>
      </c>
      <c r="J33" s="144">
        <f>0</f>
        <v>0</v>
      </c>
      <c r="K33" s="41"/>
      <c r="L33" s="13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0" t="s">
        <v>45</v>
      </c>
      <c r="F34" s="144">
        <f>ROUND((SUM(BH82:BH295)),  2)</f>
        <v>0</v>
      </c>
      <c r="G34" s="41"/>
      <c r="H34" s="41"/>
      <c r="I34" s="145">
        <v>0.12</v>
      </c>
      <c r="J34" s="144">
        <f>0</f>
        <v>0</v>
      </c>
      <c r="K34" s="41"/>
      <c r="L34" s="13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0" t="s">
        <v>46</v>
      </c>
      <c r="F35" s="144">
        <f>ROUND((SUM(BI82:BI295)),  2)</f>
        <v>0</v>
      </c>
      <c r="G35" s="41"/>
      <c r="H35" s="41"/>
      <c r="I35" s="145">
        <v>0</v>
      </c>
      <c r="J35" s="144">
        <f>0</f>
        <v>0</v>
      </c>
      <c r="K35" s="41"/>
      <c r="L35" s="13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6.96" customHeight="1">
      <c r="A36" s="41"/>
      <c r="B36" s="47"/>
      <c r="C36" s="41"/>
      <c r="D36" s="41"/>
      <c r="E36" s="41"/>
      <c r="F36" s="41"/>
      <c r="G36" s="41"/>
      <c r="H36" s="41"/>
      <c r="I36" s="41"/>
      <c r="J36" s="41"/>
      <c r="K36" s="41"/>
      <c r="L36" s="13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25.44" customHeight="1">
      <c r="A37" s="41"/>
      <c r="B37" s="47"/>
      <c r="C37" s="146"/>
      <c r="D37" s="147" t="s">
        <v>47</v>
      </c>
      <c r="E37" s="148"/>
      <c r="F37" s="148"/>
      <c r="G37" s="149" t="s">
        <v>48</v>
      </c>
      <c r="H37" s="150" t="s">
        <v>49</v>
      </c>
      <c r="I37" s="148"/>
      <c r="J37" s="151">
        <f>SUM(J28:J35)</f>
        <v>0</v>
      </c>
      <c r="K37" s="152"/>
      <c r="L37" s="13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42" s="2" customFormat="1" ht="6.96" customHeight="1">
      <c r="A42" s="41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4.96" customHeight="1">
      <c r="A43" s="41"/>
      <c r="B43" s="42"/>
      <c r="C43" s="26" t="s">
        <v>80</v>
      </c>
      <c r="D43" s="43"/>
      <c r="E43" s="43"/>
      <c r="F43" s="43"/>
      <c r="G43" s="43"/>
      <c r="H43" s="43"/>
      <c r="I43" s="43"/>
      <c r="J43" s="43"/>
      <c r="K43" s="43"/>
      <c r="L43" s="13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3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12" customHeight="1">
      <c r="A45" s="41"/>
      <c r="B45" s="42"/>
      <c r="C45" s="35" t="s">
        <v>16</v>
      </c>
      <c r="D45" s="43"/>
      <c r="E45" s="43"/>
      <c r="F45" s="43"/>
      <c r="G45" s="43"/>
      <c r="H45" s="43"/>
      <c r="I45" s="43"/>
      <c r="J45" s="43"/>
      <c r="K45" s="43"/>
      <c r="L45" s="13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30" customHeight="1">
      <c r="A46" s="41"/>
      <c r="B46" s="42"/>
      <c r="C46" s="43"/>
      <c r="D46" s="43"/>
      <c r="E46" s="72" t="str">
        <f>E7</f>
        <v>Stavební úpravy plochy s účelovou pozemní komunikací na parc.č.837 a 573/2, k.ú. Slatiňany</v>
      </c>
      <c r="F46" s="43"/>
      <c r="G46" s="43"/>
      <c r="H46" s="43"/>
      <c r="I46" s="43"/>
      <c r="J46" s="43"/>
      <c r="K46" s="43"/>
      <c r="L46" s="13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6.96" customHeight="1">
      <c r="A47" s="41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13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2" customHeight="1">
      <c r="A48" s="41"/>
      <c r="B48" s="42"/>
      <c r="C48" s="35" t="s">
        <v>21</v>
      </c>
      <c r="D48" s="43"/>
      <c r="E48" s="43"/>
      <c r="F48" s="30" t="str">
        <f>F10</f>
        <v>Nasavrky</v>
      </c>
      <c r="G48" s="43"/>
      <c r="H48" s="43"/>
      <c r="I48" s="35" t="s">
        <v>23</v>
      </c>
      <c r="J48" s="75" t="str">
        <f>IF(J10="","",J10)</f>
        <v>25. 4. 2024</v>
      </c>
      <c r="K48" s="43"/>
      <c r="L48" s="13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6.96" customHeight="1">
      <c r="A49" s="41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13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5.15" customHeight="1">
      <c r="A50" s="41"/>
      <c r="B50" s="42"/>
      <c r="C50" s="35" t="s">
        <v>25</v>
      </c>
      <c r="D50" s="43"/>
      <c r="E50" s="43"/>
      <c r="F50" s="30" t="str">
        <f>E13</f>
        <v xml:space="preserve"> </v>
      </c>
      <c r="G50" s="43"/>
      <c r="H50" s="43"/>
      <c r="I50" s="35" t="s">
        <v>31</v>
      </c>
      <c r="J50" s="39" t="str">
        <f>E19</f>
        <v>Jiří Rybenský</v>
      </c>
      <c r="K50" s="43"/>
      <c r="L50" s="13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5.15" customHeight="1">
      <c r="A51" s="41"/>
      <c r="B51" s="42"/>
      <c r="C51" s="35" t="s">
        <v>29</v>
      </c>
      <c r="D51" s="43"/>
      <c r="E51" s="43"/>
      <c r="F51" s="30" t="str">
        <f>IF(E16="","",E16)</f>
        <v>Vyplň údaj</v>
      </c>
      <c r="G51" s="43"/>
      <c r="H51" s="43"/>
      <c r="I51" s="35" t="s">
        <v>34</v>
      </c>
      <c r="J51" s="39" t="str">
        <f>E22</f>
        <v>Jiří Rybenský</v>
      </c>
      <c r="K51" s="43"/>
      <c r="L51" s="13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0.32" customHeight="1">
      <c r="A52" s="41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13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29.28" customHeight="1">
      <c r="A53" s="41"/>
      <c r="B53" s="42"/>
      <c r="C53" s="157" t="s">
        <v>81</v>
      </c>
      <c r="D53" s="158"/>
      <c r="E53" s="158"/>
      <c r="F53" s="158"/>
      <c r="G53" s="158"/>
      <c r="H53" s="158"/>
      <c r="I53" s="158"/>
      <c r="J53" s="159" t="s">
        <v>82</v>
      </c>
      <c r="K53" s="158"/>
      <c r="L53" s="13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0.32" customHeight="1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3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2.8" customHeight="1">
      <c r="A55" s="41"/>
      <c r="B55" s="42"/>
      <c r="C55" s="160" t="s">
        <v>69</v>
      </c>
      <c r="D55" s="43"/>
      <c r="E55" s="43"/>
      <c r="F55" s="43"/>
      <c r="G55" s="43"/>
      <c r="H55" s="43"/>
      <c r="I55" s="43"/>
      <c r="J55" s="105">
        <f>J82</f>
        <v>0</v>
      </c>
      <c r="K55" s="43"/>
      <c r="L55" s="13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U55" s="20" t="s">
        <v>83</v>
      </c>
    </row>
    <row r="56" s="9" customFormat="1" ht="24.96" customHeight="1">
      <c r="A56" s="9"/>
      <c r="B56" s="161"/>
      <c r="C56" s="162"/>
      <c r="D56" s="163" t="s">
        <v>84</v>
      </c>
      <c r="E56" s="164"/>
      <c r="F56" s="164"/>
      <c r="G56" s="164"/>
      <c r="H56" s="164"/>
      <c r="I56" s="164"/>
      <c r="J56" s="165">
        <f>J83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61"/>
      <c r="C57" s="162"/>
      <c r="D57" s="163" t="s">
        <v>85</v>
      </c>
      <c r="E57" s="164"/>
      <c r="F57" s="164"/>
      <c r="G57" s="164"/>
      <c r="H57" s="164"/>
      <c r="I57" s="164"/>
      <c r="J57" s="165">
        <f>J84</f>
        <v>0</v>
      </c>
      <c r="K57" s="162"/>
      <c r="L57" s="166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10" customFormat="1" ht="19.92" customHeight="1">
      <c r="A58" s="10"/>
      <c r="B58" s="167"/>
      <c r="C58" s="168"/>
      <c r="D58" s="169" t="s">
        <v>86</v>
      </c>
      <c r="E58" s="170"/>
      <c r="F58" s="170"/>
      <c r="G58" s="170"/>
      <c r="H58" s="170"/>
      <c r="I58" s="170"/>
      <c r="J58" s="171">
        <f>J85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87</v>
      </c>
      <c r="E59" s="170"/>
      <c r="F59" s="170"/>
      <c r="G59" s="170"/>
      <c r="H59" s="170"/>
      <c r="I59" s="170"/>
      <c r="J59" s="171">
        <f>J98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61"/>
      <c r="C60" s="162"/>
      <c r="D60" s="163" t="s">
        <v>88</v>
      </c>
      <c r="E60" s="164"/>
      <c r="F60" s="164"/>
      <c r="G60" s="164"/>
      <c r="H60" s="164"/>
      <c r="I60" s="164"/>
      <c r="J60" s="165">
        <f>J99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89</v>
      </c>
      <c r="E61" s="170"/>
      <c r="F61" s="170"/>
      <c r="G61" s="170"/>
      <c r="H61" s="170"/>
      <c r="I61" s="170"/>
      <c r="J61" s="171">
        <f>J100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90</v>
      </c>
      <c r="E62" s="170"/>
      <c r="F62" s="170"/>
      <c r="G62" s="170"/>
      <c r="H62" s="170"/>
      <c r="I62" s="170"/>
      <c r="J62" s="171">
        <f>J185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91</v>
      </c>
      <c r="E63" s="164"/>
      <c r="F63" s="164"/>
      <c r="G63" s="164"/>
      <c r="H63" s="164"/>
      <c r="I63" s="164"/>
      <c r="J63" s="165">
        <f>J271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1"/>
      <c r="C64" s="162"/>
      <c r="D64" s="163" t="s">
        <v>92</v>
      </c>
      <c r="E64" s="164"/>
      <c r="F64" s="164"/>
      <c r="G64" s="164"/>
      <c r="H64" s="164"/>
      <c r="I64" s="164"/>
      <c r="J64" s="165">
        <f>J284</f>
        <v>0</v>
      </c>
      <c r="K64" s="162"/>
      <c r="L64" s="16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93</v>
      </c>
      <c r="D71" s="43"/>
      <c r="E71" s="43"/>
      <c r="F71" s="43"/>
      <c r="G71" s="43"/>
      <c r="H71" s="43"/>
      <c r="I71" s="43"/>
      <c r="J71" s="43"/>
      <c r="K71" s="43"/>
      <c r="L71" s="13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30" customHeight="1">
      <c r="A74" s="41"/>
      <c r="B74" s="42"/>
      <c r="C74" s="43"/>
      <c r="D74" s="43"/>
      <c r="E74" s="72" t="str">
        <f>E7</f>
        <v>Stavební úpravy plochy s účelovou pozemní komunikací na parc.č.837 a 573/2, k.ú. Slatiňany</v>
      </c>
      <c r="F74" s="43"/>
      <c r="G74" s="43"/>
      <c r="H74" s="43"/>
      <c r="I74" s="43"/>
      <c r="J74" s="43"/>
      <c r="K74" s="43"/>
      <c r="L74" s="13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F10</f>
        <v>Nasavrky</v>
      </c>
      <c r="G76" s="43"/>
      <c r="H76" s="43"/>
      <c r="I76" s="35" t="s">
        <v>23</v>
      </c>
      <c r="J76" s="75" t="str">
        <f>IF(J10="","",J10)</f>
        <v>25. 4. 2024</v>
      </c>
      <c r="K76" s="43"/>
      <c r="L76" s="13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25</v>
      </c>
      <c r="D78" s="43"/>
      <c r="E78" s="43"/>
      <c r="F78" s="30" t="str">
        <f>E13</f>
        <v xml:space="preserve"> </v>
      </c>
      <c r="G78" s="43"/>
      <c r="H78" s="43"/>
      <c r="I78" s="35" t="s">
        <v>31</v>
      </c>
      <c r="J78" s="39" t="str">
        <f>E19</f>
        <v>Jiří Rybenský</v>
      </c>
      <c r="K78" s="43"/>
      <c r="L78" s="13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29</v>
      </c>
      <c r="D79" s="43"/>
      <c r="E79" s="43"/>
      <c r="F79" s="30" t="str">
        <f>IF(E16="","",E16)</f>
        <v>Vyplň údaj</v>
      </c>
      <c r="G79" s="43"/>
      <c r="H79" s="43"/>
      <c r="I79" s="35" t="s">
        <v>34</v>
      </c>
      <c r="J79" s="39" t="str">
        <f>E22</f>
        <v>Jiří Rybenský</v>
      </c>
      <c r="K79" s="43"/>
      <c r="L79" s="13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73"/>
      <c r="B81" s="174"/>
      <c r="C81" s="175" t="s">
        <v>94</v>
      </c>
      <c r="D81" s="176" t="s">
        <v>56</v>
      </c>
      <c r="E81" s="176" t="s">
        <v>52</v>
      </c>
      <c r="F81" s="176" t="s">
        <v>53</v>
      </c>
      <c r="G81" s="176" t="s">
        <v>95</v>
      </c>
      <c r="H81" s="176" t="s">
        <v>96</v>
      </c>
      <c r="I81" s="176" t="s">
        <v>97</v>
      </c>
      <c r="J81" s="176" t="s">
        <v>82</v>
      </c>
      <c r="K81" s="177" t="s">
        <v>98</v>
      </c>
      <c r="L81" s="178"/>
      <c r="M81" s="95" t="s">
        <v>19</v>
      </c>
      <c r="N81" s="96" t="s">
        <v>41</v>
      </c>
      <c r="O81" s="96" t="s">
        <v>99</v>
      </c>
      <c r="P81" s="96" t="s">
        <v>100</v>
      </c>
      <c r="Q81" s="96" t="s">
        <v>101</v>
      </c>
      <c r="R81" s="96" t="s">
        <v>102</v>
      </c>
      <c r="S81" s="96" t="s">
        <v>103</v>
      </c>
      <c r="T81" s="97" t="s">
        <v>104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1"/>
      <c r="B82" s="42"/>
      <c r="C82" s="102" t="s">
        <v>105</v>
      </c>
      <c r="D82" s="43"/>
      <c r="E82" s="43"/>
      <c r="F82" s="43"/>
      <c r="G82" s="43"/>
      <c r="H82" s="43"/>
      <c r="I82" s="43"/>
      <c r="J82" s="179">
        <f>BK82</f>
        <v>0</v>
      </c>
      <c r="K82" s="43"/>
      <c r="L82" s="47"/>
      <c r="M82" s="98"/>
      <c r="N82" s="180"/>
      <c r="O82" s="99"/>
      <c r="P82" s="181">
        <f>P83+P84+P99+P271+P284</f>
        <v>0</v>
      </c>
      <c r="Q82" s="99"/>
      <c r="R82" s="181">
        <f>R83+R84+R99+R271+R284</f>
        <v>0.66531239999999991</v>
      </c>
      <c r="S82" s="99"/>
      <c r="T82" s="182">
        <f>T83+T84+T99+T271+T284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70</v>
      </c>
      <c r="AU82" s="20" t="s">
        <v>83</v>
      </c>
      <c r="BK82" s="183">
        <f>BK83+BK84+BK99+BK271+BK284</f>
        <v>0</v>
      </c>
    </row>
    <row r="83" s="12" customFormat="1" ht="25.92" customHeight="1">
      <c r="A83" s="12"/>
      <c r="B83" s="184"/>
      <c r="C83" s="185"/>
      <c r="D83" s="186" t="s">
        <v>70</v>
      </c>
      <c r="E83" s="187" t="s">
        <v>106</v>
      </c>
      <c r="F83" s="187" t="s">
        <v>107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v>0</v>
      </c>
      <c r="Q83" s="192"/>
      <c r="R83" s="193">
        <v>0</v>
      </c>
      <c r="S83" s="192"/>
      <c r="T83" s="194"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5" t="s">
        <v>76</v>
      </c>
      <c r="AT83" s="196" t="s">
        <v>70</v>
      </c>
      <c r="AU83" s="196" t="s">
        <v>71</v>
      </c>
      <c r="AY83" s="195" t="s">
        <v>108</v>
      </c>
      <c r="BK83" s="197">
        <v>0</v>
      </c>
    </row>
    <row r="84" s="12" customFormat="1" ht="25.92" customHeight="1">
      <c r="A84" s="12"/>
      <c r="B84" s="184"/>
      <c r="C84" s="185"/>
      <c r="D84" s="186" t="s">
        <v>70</v>
      </c>
      <c r="E84" s="187" t="s">
        <v>109</v>
      </c>
      <c r="F84" s="187" t="s">
        <v>110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P85+P98</f>
        <v>0</v>
      </c>
      <c r="Q84" s="192"/>
      <c r="R84" s="193">
        <f>R85+R98</f>
        <v>0.12812499999999999</v>
      </c>
      <c r="S84" s="192"/>
      <c r="T84" s="194">
        <f>T85+T98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5" t="s">
        <v>78</v>
      </c>
      <c r="AT84" s="196" t="s">
        <v>70</v>
      </c>
      <c r="AU84" s="196" t="s">
        <v>71</v>
      </c>
      <c r="AY84" s="195" t="s">
        <v>108</v>
      </c>
      <c r="BK84" s="197">
        <f>BK85+BK98</f>
        <v>0</v>
      </c>
    </row>
    <row r="85" s="12" customFormat="1" ht="22.8" customHeight="1">
      <c r="A85" s="12"/>
      <c r="B85" s="184"/>
      <c r="C85" s="185"/>
      <c r="D85" s="186" t="s">
        <v>70</v>
      </c>
      <c r="E85" s="198" t="s">
        <v>111</v>
      </c>
      <c r="F85" s="198" t="s">
        <v>112</v>
      </c>
      <c r="G85" s="185"/>
      <c r="H85" s="185"/>
      <c r="I85" s="188"/>
      <c r="J85" s="199">
        <f>BK85</f>
        <v>0</v>
      </c>
      <c r="K85" s="185"/>
      <c r="L85" s="190"/>
      <c r="M85" s="191"/>
      <c r="N85" s="192"/>
      <c r="O85" s="192"/>
      <c r="P85" s="193">
        <f>SUM(P86:P97)</f>
        <v>0</v>
      </c>
      <c r="Q85" s="192"/>
      <c r="R85" s="193">
        <f>SUM(R86:R97)</f>
        <v>0.12812499999999999</v>
      </c>
      <c r="S85" s="192"/>
      <c r="T85" s="194">
        <f>SUM(T86:T97)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5" t="s">
        <v>78</v>
      </c>
      <c r="AT85" s="196" t="s">
        <v>70</v>
      </c>
      <c r="AU85" s="196" t="s">
        <v>76</v>
      </c>
      <c r="AY85" s="195" t="s">
        <v>108</v>
      </c>
      <c r="BK85" s="197">
        <f>SUM(BK86:BK97)</f>
        <v>0</v>
      </c>
    </row>
    <row r="86" s="2" customFormat="1" ht="24.15" customHeight="1">
      <c r="A86" s="41"/>
      <c r="B86" s="42"/>
      <c r="C86" s="200" t="s">
        <v>113</v>
      </c>
      <c r="D86" s="200" t="s">
        <v>114</v>
      </c>
      <c r="E86" s="201" t="s">
        <v>115</v>
      </c>
      <c r="F86" s="202" t="s">
        <v>116</v>
      </c>
      <c r="G86" s="203" t="s">
        <v>117</v>
      </c>
      <c r="H86" s="204">
        <v>12</v>
      </c>
      <c r="I86" s="205"/>
      <c r="J86" s="206">
        <f>ROUND(I86*H86,2)</f>
        <v>0</v>
      </c>
      <c r="K86" s="202" t="s">
        <v>118</v>
      </c>
      <c r="L86" s="47"/>
      <c r="M86" s="207" t="s">
        <v>19</v>
      </c>
      <c r="N86" s="208" t="s">
        <v>42</v>
      </c>
      <c r="O86" s="87"/>
      <c r="P86" s="209">
        <f>O86*H86</f>
        <v>0</v>
      </c>
      <c r="Q86" s="209">
        <v>0</v>
      </c>
      <c r="R86" s="209">
        <f>Q86*H86</f>
        <v>0</v>
      </c>
      <c r="S86" s="209">
        <v>0</v>
      </c>
      <c r="T86" s="210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1" t="s">
        <v>119</v>
      </c>
      <c r="AT86" s="211" t="s">
        <v>114</v>
      </c>
      <c r="AU86" s="211" t="s">
        <v>78</v>
      </c>
      <c r="AY86" s="20" t="s">
        <v>108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20" t="s">
        <v>76</v>
      </c>
      <c r="BK86" s="212">
        <f>ROUND(I86*H86,2)</f>
        <v>0</v>
      </c>
      <c r="BL86" s="20" t="s">
        <v>119</v>
      </c>
      <c r="BM86" s="211" t="s">
        <v>120</v>
      </c>
    </row>
    <row r="87" s="2" customFormat="1">
      <c r="A87" s="41"/>
      <c r="B87" s="42"/>
      <c r="C87" s="43"/>
      <c r="D87" s="213" t="s">
        <v>121</v>
      </c>
      <c r="E87" s="43"/>
      <c r="F87" s="214" t="s">
        <v>122</v>
      </c>
      <c r="G87" s="43"/>
      <c r="H87" s="43"/>
      <c r="I87" s="215"/>
      <c r="J87" s="43"/>
      <c r="K87" s="43"/>
      <c r="L87" s="47"/>
      <c r="M87" s="216"/>
      <c r="N87" s="217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121</v>
      </c>
      <c r="AU87" s="20" t="s">
        <v>78</v>
      </c>
    </row>
    <row r="88" s="2" customFormat="1">
      <c r="A88" s="41"/>
      <c r="B88" s="42"/>
      <c r="C88" s="43"/>
      <c r="D88" s="218" t="s">
        <v>123</v>
      </c>
      <c r="E88" s="43"/>
      <c r="F88" s="219" t="s">
        <v>124</v>
      </c>
      <c r="G88" s="43"/>
      <c r="H88" s="43"/>
      <c r="I88" s="215"/>
      <c r="J88" s="43"/>
      <c r="K88" s="43"/>
      <c r="L88" s="47"/>
      <c r="M88" s="216"/>
      <c r="N88" s="217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123</v>
      </c>
      <c r="AU88" s="20" t="s">
        <v>78</v>
      </c>
    </row>
    <row r="89" s="2" customFormat="1" ht="16.5" customHeight="1">
      <c r="A89" s="41"/>
      <c r="B89" s="42"/>
      <c r="C89" s="220" t="s">
        <v>125</v>
      </c>
      <c r="D89" s="220" t="s">
        <v>126</v>
      </c>
      <c r="E89" s="221" t="s">
        <v>127</v>
      </c>
      <c r="F89" s="222" t="s">
        <v>128</v>
      </c>
      <c r="G89" s="223" t="s">
        <v>129</v>
      </c>
      <c r="H89" s="224">
        <v>7.5</v>
      </c>
      <c r="I89" s="225"/>
      <c r="J89" s="226">
        <f>ROUND(I89*H89,2)</f>
        <v>0</v>
      </c>
      <c r="K89" s="222" t="s">
        <v>118</v>
      </c>
      <c r="L89" s="227"/>
      <c r="M89" s="228" t="s">
        <v>19</v>
      </c>
      <c r="N89" s="229" t="s">
        <v>42</v>
      </c>
      <c r="O89" s="87"/>
      <c r="P89" s="209">
        <f>O89*H89</f>
        <v>0</v>
      </c>
      <c r="Q89" s="209">
        <v>0.001</v>
      </c>
      <c r="R89" s="209">
        <f>Q89*H89</f>
        <v>0.0074999999999999997</v>
      </c>
      <c r="S89" s="209">
        <v>0</v>
      </c>
      <c r="T89" s="210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1" t="s">
        <v>130</v>
      </c>
      <c r="AT89" s="211" t="s">
        <v>126</v>
      </c>
      <c r="AU89" s="211" t="s">
        <v>78</v>
      </c>
      <c r="AY89" s="20" t="s">
        <v>108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20" t="s">
        <v>76</v>
      </c>
      <c r="BK89" s="212">
        <f>ROUND(I89*H89,2)</f>
        <v>0</v>
      </c>
      <c r="BL89" s="20" t="s">
        <v>119</v>
      </c>
      <c r="BM89" s="211" t="s">
        <v>131</v>
      </c>
    </row>
    <row r="90" s="2" customFormat="1">
      <c r="A90" s="41"/>
      <c r="B90" s="42"/>
      <c r="C90" s="43"/>
      <c r="D90" s="213" t="s">
        <v>121</v>
      </c>
      <c r="E90" s="43"/>
      <c r="F90" s="214" t="s">
        <v>128</v>
      </c>
      <c r="G90" s="43"/>
      <c r="H90" s="43"/>
      <c r="I90" s="215"/>
      <c r="J90" s="43"/>
      <c r="K90" s="43"/>
      <c r="L90" s="47"/>
      <c r="M90" s="216"/>
      <c r="N90" s="217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121</v>
      </c>
      <c r="AU90" s="20" t="s">
        <v>78</v>
      </c>
    </row>
    <row r="91" s="13" customFormat="1">
      <c r="A91" s="13"/>
      <c r="B91" s="230"/>
      <c r="C91" s="231"/>
      <c r="D91" s="213" t="s">
        <v>132</v>
      </c>
      <c r="E91" s="231"/>
      <c r="F91" s="232" t="s">
        <v>133</v>
      </c>
      <c r="G91" s="231"/>
      <c r="H91" s="233">
        <v>7.5</v>
      </c>
      <c r="I91" s="234"/>
      <c r="J91" s="231"/>
      <c r="K91" s="231"/>
      <c r="L91" s="235"/>
      <c r="M91" s="236"/>
      <c r="N91" s="237"/>
      <c r="O91" s="237"/>
      <c r="P91" s="237"/>
      <c r="Q91" s="237"/>
      <c r="R91" s="237"/>
      <c r="S91" s="237"/>
      <c r="T91" s="23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9" t="s">
        <v>132</v>
      </c>
      <c r="AU91" s="239" t="s">
        <v>78</v>
      </c>
      <c r="AV91" s="13" t="s">
        <v>78</v>
      </c>
      <c r="AW91" s="13" t="s">
        <v>4</v>
      </c>
      <c r="AX91" s="13" t="s">
        <v>76</v>
      </c>
      <c r="AY91" s="239" t="s">
        <v>108</v>
      </c>
    </row>
    <row r="92" s="2" customFormat="1" ht="24.15" customHeight="1">
      <c r="A92" s="41"/>
      <c r="B92" s="42"/>
      <c r="C92" s="200" t="s">
        <v>134</v>
      </c>
      <c r="D92" s="200" t="s">
        <v>114</v>
      </c>
      <c r="E92" s="201" t="s">
        <v>135</v>
      </c>
      <c r="F92" s="202" t="s">
        <v>136</v>
      </c>
      <c r="G92" s="203" t="s">
        <v>117</v>
      </c>
      <c r="H92" s="204">
        <v>193</v>
      </c>
      <c r="I92" s="205"/>
      <c r="J92" s="206">
        <f>ROUND(I92*H92,2)</f>
        <v>0</v>
      </c>
      <c r="K92" s="202" t="s">
        <v>118</v>
      </c>
      <c r="L92" s="47"/>
      <c r="M92" s="207" t="s">
        <v>19</v>
      </c>
      <c r="N92" s="208" t="s">
        <v>42</v>
      </c>
      <c r="O92" s="87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1" t="s">
        <v>119</v>
      </c>
      <c r="AT92" s="211" t="s">
        <v>114</v>
      </c>
      <c r="AU92" s="211" t="s">
        <v>78</v>
      </c>
      <c r="AY92" s="20" t="s">
        <v>108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20" t="s">
        <v>76</v>
      </c>
      <c r="BK92" s="212">
        <f>ROUND(I92*H92,2)</f>
        <v>0</v>
      </c>
      <c r="BL92" s="20" t="s">
        <v>119</v>
      </c>
      <c r="BM92" s="211" t="s">
        <v>137</v>
      </c>
    </row>
    <row r="93" s="2" customFormat="1">
      <c r="A93" s="41"/>
      <c r="B93" s="42"/>
      <c r="C93" s="43"/>
      <c r="D93" s="213" t="s">
        <v>121</v>
      </c>
      <c r="E93" s="43"/>
      <c r="F93" s="214" t="s">
        <v>138</v>
      </c>
      <c r="G93" s="43"/>
      <c r="H93" s="43"/>
      <c r="I93" s="215"/>
      <c r="J93" s="43"/>
      <c r="K93" s="43"/>
      <c r="L93" s="47"/>
      <c r="M93" s="216"/>
      <c r="N93" s="217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121</v>
      </c>
      <c r="AU93" s="20" t="s">
        <v>78</v>
      </c>
    </row>
    <row r="94" s="2" customFormat="1">
      <c r="A94" s="41"/>
      <c r="B94" s="42"/>
      <c r="C94" s="43"/>
      <c r="D94" s="218" t="s">
        <v>123</v>
      </c>
      <c r="E94" s="43"/>
      <c r="F94" s="219" t="s">
        <v>139</v>
      </c>
      <c r="G94" s="43"/>
      <c r="H94" s="43"/>
      <c r="I94" s="215"/>
      <c r="J94" s="43"/>
      <c r="K94" s="43"/>
      <c r="L94" s="47"/>
      <c r="M94" s="216"/>
      <c r="N94" s="217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123</v>
      </c>
      <c r="AU94" s="20" t="s">
        <v>78</v>
      </c>
    </row>
    <row r="95" s="2" customFormat="1" ht="16.5" customHeight="1">
      <c r="A95" s="41"/>
      <c r="B95" s="42"/>
      <c r="C95" s="220" t="s">
        <v>140</v>
      </c>
      <c r="D95" s="220" t="s">
        <v>126</v>
      </c>
      <c r="E95" s="221" t="s">
        <v>127</v>
      </c>
      <c r="F95" s="222" t="s">
        <v>128</v>
      </c>
      <c r="G95" s="223" t="s">
        <v>129</v>
      </c>
      <c r="H95" s="224">
        <v>120.625</v>
      </c>
      <c r="I95" s="225"/>
      <c r="J95" s="226">
        <f>ROUND(I95*H95,2)</f>
        <v>0</v>
      </c>
      <c r="K95" s="222" t="s">
        <v>118</v>
      </c>
      <c r="L95" s="227"/>
      <c r="M95" s="228" t="s">
        <v>19</v>
      </c>
      <c r="N95" s="229" t="s">
        <v>42</v>
      </c>
      <c r="O95" s="87"/>
      <c r="P95" s="209">
        <f>O95*H95</f>
        <v>0</v>
      </c>
      <c r="Q95" s="209">
        <v>0.001</v>
      </c>
      <c r="R95" s="209">
        <f>Q95*H95</f>
        <v>0.120625</v>
      </c>
      <c r="S95" s="209">
        <v>0</v>
      </c>
      <c r="T95" s="210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1" t="s">
        <v>130</v>
      </c>
      <c r="AT95" s="211" t="s">
        <v>126</v>
      </c>
      <c r="AU95" s="211" t="s">
        <v>78</v>
      </c>
      <c r="AY95" s="20" t="s">
        <v>108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0" t="s">
        <v>76</v>
      </c>
      <c r="BK95" s="212">
        <f>ROUND(I95*H95,2)</f>
        <v>0</v>
      </c>
      <c r="BL95" s="20" t="s">
        <v>119</v>
      </c>
      <c r="BM95" s="211" t="s">
        <v>141</v>
      </c>
    </row>
    <row r="96" s="2" customFormat="1">
      <c r="A96" s="41"/>
      <c r="B96" s="42"/>
      <c r="C96" s="43"/>
      <c r="D96" s="213" t="s">
        <v>121</v>
      </c>
      <c r="E96" s="43"/>
      <c r="F96" s="214" t="s">
        <v>128</v>
      </c>
      <c r="G96" s="43"/>
      <c r="H96" s="43"/>
      <c r="I96" s="215"/>
      <c r="J96" s="43"/>
      <c r="K96" s="43"/>
      <c r="L96" s="47"/>
      <c r="M96" s="216"/>
      <c r="N96" s="217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121</v>
      </c>
      <c r="AU96" s="20" t="s">
        <v>78</v>
      </c>
    </row>
    <row r="97" s="13" customFormat="1">
      <c r="A97" s="13"/>
      <c r="B97" s="230"/>
      <c r="C97" s="231"/>
      <c r="D97" s="213" t="s">
        <v>132</v>
      </c>
      <c r="E97" s="231"/>
      <c r="F97" s="232" t="s">
        <v>142</v>
      </c>
      <c r="G97" s="231"/>
      <c r="H97" s="233">
        <v>120.625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132</v>
      </c>
      <c r="AU97" s="239" t="s">
        <v>78</v>
      </c>
      <c r="AV97" s="13" t="s">
        <v>78</v>
      </c>
      <c r="AW97" s="13" t="s">
        <v>4</v>
      </c>
      <c r="AX97" s="13" t="s">
        <v>76</v>
      </c>
      <c r="AY97" s="239" t="s">
        <v>108</v>
      </c>
    </row>
    <row r="98" s="12" customFormat="1" ht="22.8" customHeight="1">
      <c r="A98" s="12"/>
      <c r="B98" s="184"/>
      <c r="C98" s="185"/>
      <c r="D98" s="186" t="s">
        <v>70</v>
      </c>
      <c r="E98" s="198" t="s">
        <v>143</v>
      </c>
      <c r="F98" s="198" t="s">
        <v>144</v>
      </c>
      <c r="G98" s="185"/>
      <c r="H98" s="185"/>
      <c r="I98" s="188"/>
      <c r="J98" s="199">
        <f>BK98</f>
        <v>0</v>
      </c>
      <c r="K98" s="185"/>
      <c r="L98" s="190"/>
      <c r="M98" s="191"/>
      <c r="N98" s="192"/>
      <c r="O98" s="192"/>
      <c r="P98" s="193">
        <v>0</v>
      </c>
      <c r="Q98" s="192"/>
      <c r="R98" s="193">
        <v>0</v>
      </c>
      <c r="S98" s="192"/>
      <c r="T98" s="194"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5" t="s">
        <v>78</v>
      </c>
      <c r="AT98" s="196" t="s">
        <v>70</v>
      </c>
      <c r="AU98" s="196" t="s">
        <v>76</v>
      </c>
      <c r="AY98" s="195" t="s">
        <v>108</v>
      </c>
      <c r="BK98" s="197">
        <v>0</v>
      </c>
    </row>
    <row r="99" s="12" customFormat="1" ht="25.92" customHeight="1">
      <c r="A99" s="12"/>
      <c r="B99" s="184"/>
      <c r="C99" s="185"/>
      <c r="D99" s="186" t="s">
        <v>70</v>
      </c>
      <c r="E99" s="187" t="s">
        <v>126</v>
      </c>
      <c r="F99" s="187" t="s">
        <v>145</v>
      </c>
      <c r="G99" s="185"/>
      <c r="H99" s="185"/>
      <c r="I99" s="188"/>
      <c r="J99" s="189">
        <f>BK99</f>
        <v>0</v>
      </c>
      <c r="K99" s="185"/>
      <c r="L99" s="190"/>
      <c r="M99" s="191"/>
      <c r="N99" s="192"/>
      <c r="O99" s="192"/>
      <c r="P99" s="193">
        <f>P100+P185</f>
        <v>0</v>
      </c>
      <c r="Q99" s="192"/>
      <c r="R99" s="193">
        <f>R100+R185</f>
        <v>0.53718739999999998</v>
      </c>
      <c r="S99" s="192"/>
      <c r="T99" s="194">
        <f>T100+T185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5" t="s">
        <v>146</v>
      </c>
      <c r="AT99" s="196" t="s">
        <v>70</v>
      </c>
      <c r="AU99" s="196" t="s">
        <v>71</v>
      </c>
      <c r="AY99" s="195" t="s">
        <v>108</v>
      </c>
      <c r="BK99" s="197">
        <f>BK100+BK185</f>
        <v>0</v>
      </c>
    </row>
    <row r="100" s="12" customFormat="1" ht="22.8" customHeight="1">
      <c r="A100" s="12"/>
      <c r="B100" s="184"/>
      <c r="C100" s="185"/>
      <c r="D100" s="186" t="s">
        <v>70</v>
      </c>
      <c r="E100" s="198" t="s">
        <v>147</v>
      </c>
      <c r="F100" s="198" t="s">
        <v>148</v>
      </c>
      <c r="G100" s="185"/>
      <c r="H100" s="185"/>
      <c r="I100" s="188"/>
      <c r="J100" s="199">
        <f>BK100</f>
        <v>0</v>
      </c>
      <c r="K100" s="185"/>
      <c r="L100" s="190"/>
      <c r="M100" s="191"/>
      <c r="N100" s="192"/>
      <c r="O100" s="192"/>
      <c r="P100" s="193">
        <f>SUM(P101:P184)</f>
        <v>0</v>
      </c>
      <c r="Q100" s="192"/>
      <c r="R100" s="193">
        <f>SUM(R101:R184)</f>
        <v>0.49134399999999995</v>
      </c>
      <c r="S100" s="192"/>
      <c r="T100" s="194">
        <f>SUM(T101:T184)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5" t="s">
        <v>146</v>
      </c>
      <c r="AT100" s="196" t="s">
        <v>70</v>
      </c>
      <c r="AU100" s="196" t="s">
        <v>76</v>
      </c>
      <c r="AY100" s="195" t="s">
        <v>108</v>
      </c>
      <c r="BK100" s="197">
        <f>SUM(BK101:BK184)</f>
        <v>0</v>
      </c>
    </row>
    <row r="101" s="2" customFormat="1" ht="24.15" customHeight="1">
      <c r="A101" s="41"/>
      <c r="B101" s="42"/>
      <c r="C101" s="200" t="s">
        <v>149</v>
      </c>
      <c r="D101" s="200" t="s">
        <v>114</v>
      </c>
      <c r="E101" s="201" t="s">
        <v>150</v>
      </c>
      <c r="F101" s="202" t="s">
        <v>151</v>
      </c>
      <c r="G101" s="203" t="s">
        <v>152</v>
      </c>
      <c r="H101" s="204">
        <v>1</v>
      </c>
      <c r="I101" s="205"/>
      <c r="J101" s="206">
        <f>ROUND(I101*H101,2)</f>
        <v>0</v>
      </c>
      <c r="K101" s="202" t="s">
        <v>118</v>
      </c>
      <c r="L101" s="47"/>
      <c r="M101" s="207" t="s">
        <v>19</v>
      </c>
      <c r="N101" s="208" t="s">
        <v>42</v>
      </c>
      <c r="O101" s="87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1" t="s">
        <v>153</v>
      </c>
      <c r="AT101" s="211" t="s">
        <v>114</v>
      </c>
      <c r="AU101" s="211" t="s">
        <v>78</v>
      </c>
      <c r="AY101" s="20" t="s">
        <v>108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0" t="s">
        <v>76</v>
      </c>
      <c r="BK101" s="212">
        <f>ROUND(I101*H101,2)</f>
        <v>0</v>
      </c>
      <c r="BL101" s="20" t="s">
        <v>153</v>
      </c>
      <c r="BM101" s="211" t="s">
        <v>154</v>
      </c>
    </row>
    <row r="102" s="2" customFormat="1">
      <c r="A102" s="41"/>
      <c r="B102" s="42"/>
      <c r="C102" s="43"/>
      <c r="D102" s="213" t="s">
        <v>121</v>
      </c>
      <c r="E102" s="43"/>
      <c r="F102" s="214" t="s">
        <v>155</v>
      </c>
      <c r="G102" s="43"/>
      <c r="H102" s="43"/>
      <c r="I102" s="215"/>
      <c r="J102" s="43"/>
      <c r="K102" s="43"/>
      <c r="L102" s="47"/>
      <c r="M102" s="216"/>
      <c r="N102" s="217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121</v>
      </c>
      <c r="AU102" s="20" t="s">
        <v>78</v>
      </c>
    </row>
    <row r="103" s="2" customFormat="1">
      <c r="A103" s="41"/>
      <c r="B103" s="42"/>
      <c r="C103" s="43"/>
      <c r="D103" s="218" t="s">
        <v>123</v>
      </c>
      <c r="E103" s="43"/>
      <c r="F103" s="219" t="s">
        <v>156</v>
      </c>
      <c r="G103" s="43"/>
      <c r="H103" s="43"/>
      <c r="I103" s="215"/>
      <c r="J103" s="43"/>
      <c r="K103" s="43"/>
      <c r="L103" s="47"/>
      <c r="M103" s="216"/>
      <c r="N103" s="217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123</v>
      </c>
      <c r="AU103" s="20" t="s">
        <v>78</v>
      </c>
    </row>
    <row r="104" s="2" customFormat="1" ht="21.75" customHeight="1">
      <c r="A104" s="41"/>
      <c r="B104" s="42"/>
      <c r="C104" s="200" t="s">
        <v>157</v>
      </c>
      <c r="D104" s="200" t="s">
        <v>114</v>
      </c>
      <c r="E104" s="201" t="s">
        <v>158</v>
      </c>
      <c r="F104" s="202" t="s">
        <v>159</v>
      </c>
      <c r="G104" s="203" t="s">
        <v>160</v>
      </c>
      <c r="H104" s="204">
        <v>6</v>
      </c>
      <c r="I104" s="205"/>
      <c r="J104" s="206">
        <f>ROUND(I104*H104,2)</f>
        <v>0</v>
      </c>
      <c r="K104" s="202" t="s">
        <v>118</v>
      </c>
      <c r="L104" s="47"/>
      <c r="M104" s="207" t="s">
        <v>19</v>
      </c>
      <c r="N104" s="208" t="s">
        <v>42</v>
      </c>
      <c r="O104" s="87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1" t="s">
        <v>153</v>
      </c>
      <c r="AT104" s="211" t="s">
        <v>114</v>
      </c>
      <c r="AU104" s="211" t="s">
        <v>78</v>
      </c>
      <c r="AY104" s="20" t="s">
        <v>108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0" t="s">
        <v>76</v>
      </c>
      <c r="BK104" s="212">
        <f>ROUND(I104*H104,2)</f>
        <v>0</v>
      </c>
      <c r="BL104" s="20" t="s">
        <v>153</v>
      </c>
      <c r="BM104" s="211" t="s">
        <v>161</v>
      </c>
    </row>
    <row r="105" s="2" customFormat="1">
      <c r="A105" s="41"/>
      <c r="B105" s="42"/>
      <c r="C105" s="43"/>
      <c r="D105" s="213" t="s">
        <v>121</v>
      </c>
      <c r="E105" s="43"/>
      <c r="F105" s="214" t="s">
        <v>159</v>
      </c>
      <c r="G105" s="43"/>
      <c r="H105" s="43"/>
      <c r="I105" s="215"/>
      <c r="J105" s="43"/>
      <c r="K105" s="43"/>
      <c r="L105" s="47"/>
      <c r="M105" s="216"/>
      <c r="N105" s="217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121</v>
      </c>
      <c r="AU105" s="20" t="s">
        <v>78</v>
      </c>
    </row>
    <row r="106" s="2" customFormat="1">
      <c r="A106" s="41"/>
      <c r="B106" s="42"/>
      <c r="C106" s="43"/>
      <c r="D106" s="218" t="s">
        <v>123</v>
      </c>
      <c r="E106" s="43"/>
      <c r="F106" s="219" t="s">
        <v>162</v>
      </c>
      <c r="G106" s="43"/>
      <c r="H106" s="43"/>
      <c r="I106" s="215"/>
      <c r="J106" s="43"/>
      <c r="K106" s="43"/>
      <c r="L106" s="47"/>
      <c r="M106" s="216"/>
      <c r="N106" s="217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123</v>
      </c>
      <c r="AU106" s="20" t="s">
        <v>78</v>
      </c>
    </row>
    <row r="107" s="13" customFormat="1">
      <c r="A107" s="13"/>
      <c r="B107" s="230"/>
      <c r="C107" s="231"/>
      <c r="D107" s="213" t="s">
        <v>132</v>
      </c>
      <c r="E107" s="231"/>
      <c r="F107" s="232" t="s">
        <v>163</v>
      </c>
      <c r="G107" s="231"/>
      <c r="H107" s="233">
        <v>6</v>
      </c>
      <c r="I107" s="234"/>
      <c r="J107" s="231"/>
      <c r="K107" s="231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132</v>
      </c>
      <c r="AU107" s="239" t="s">
        <v>78</v>
      </c>
      <c r="AV107" s="13" t="s">
        <v>78</v>
      </c>
      <c r="AW107" s="13" t="s">
        <v>4</v>
      </c>
      <c r="AX107" s="13" t="s">
        <v>76</v>
      </c>
      <c r="AY107" s="239" t="s">
        <v>108</v>
      </c>
    </row>
    <row r="108" s="2" customFormat="1" ht="21.75" customHeight="1">
      <c r="A108" s="41"/>
      <c r="B108" s="42"/>
      <c r="C108" s="200" t="s">
        <v>164</v>
      </c>
      <c r="D108" s="200" t="s">
        <v>114</v>
      </c>
      <c r="E108" s="201" t="s">
        <v>165</v>
      </c>
      <c r="F108" s="202" t="s">
        <v>166</v>
      </c>
      <c r="G108" s="203" t="s">
        <v>160</v>
      </c>
      <c r="H108" s="204">
        <v>6</v>
      </c>
      <c r="I108" s="205"/>
      <c r="J108" s="206">
        <f>ROUND(I108*H108,2)</f>
        <v>0</v>
      </c>
      <c r="K108" s="202" t="s">
        <v>118</v>
      </c>
      <c r="L108" s="47"/>
      <c r="M108" s="207" t="s">
        <v>19</v>
      </c>
      <c r="N108" s="208" t="s">
        <v>42</v>
      </c>
      <c r="O108" s="87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1" t="s">
        <v>153</v>
      </c>
      <c r="AT108" s="211" t="s">
        <v>114</v>
      </c>
      <c r="AU108" s="211" t="s">
        <v>78</v>
      </c>
      <c r="AY108" s="20" t="s">
        <v>108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0" t="s">
        <v>76</v>
      </c>
      <c r="BK108" s="212">
        <f>ROUND(I108*H108,2)</f>
        <v>0</v>
      </c>
      <c r="BL108" s="20" t="s">
        <v>153</v>
      </c>
      <c r="BM108" s="211" t="s">
        <v>167</v>
      </c>
    </row>
    <row r="109" s="2" customFormat="1">
      <c r="A109" s="41"/>
      <c r="B109" s="42"/>
      <c r="C109" s="43"/>
      <c r="D109" s="213" t="s">
        <v>121</v>
      </c>
      <c r="E109" s="43"/>
      <c r="F109" s="214" t="s">
        <v>166</v>
      </c>
      <c r="G109" s="43"/>
      <c r="H109" s="43"/>
      <c r="I109" s="215"/>
      <c r="J109" s="43"/>
      <c r="K109" s="43"/>
      <c r="L109" s="47"/>
      <c r="M109" s="216"/>
      <c r="N109" s="217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121</v>
      </c>
      <c r="AU109" s="20" t="s">
        <v>78</v>
      </c>
    </row>
    <row r="110" s="2" customFormat="1">
      <c r="A110" s="41"/>
      <c r="B110" s="42"/>
      <c r="C110" s="43"/>
      <c r="D110" s="218" t="s">
        <v>123</v>
      </c>
      <c r="E110" s="43"/>
      <c r="F110" s="219" t="s">
        <v>168</v>
      </c>
      <c r="G110" s="43"/>
      <c r="H110" s="43"/>
      <c r="I110" s="215"/>
      <c r="J110" s="43"/>
      <c r="K110" s="43"/>
      <c r="L110" s="47"/>
      <c r="M110" s="216"/>
      <c r="N110" s="217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123</v>
      </c>
      <c r="AU110" s="20" t="s">
        <v>78</v>
      </c>
    </row>
    <row r="111" s="13" customFormat="1">
      <c r="A111" s="13"/>
      <c r="B111" s="230"/>
      <c r="C111" s="231"/>
      <c r="D111" s="213" t="s">
        <v>132</v>
      </c>
      <c r="E111" s="231"/>
      <c r="F111" s="232" t="s">
        <v>163</v>
      </c>
      <c r="G111" s="231"/>
      <c r="H111" s="233">
        <v>6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132</v>
      </c>
      <c r="AU111" s="239" t="s">
        <v>78</v>
      </c>
      <c r="AV111" s="13" t="s">
        <v>78</v>
      </c>
      <c r="AW111" s="13" t="s">
        <v>4</v>
      </c>
      <c r="AX111" s="13" t="s">
        <v>76</v>
      </c>
      <c r="AY111" s="239" t="s">
        <v>108</v>
      </c>
    </row>
    <row r="112" s="2" customFormat="1" ht="24.15" customHeight="1">
      <c r="A112" s="41"/>
      <c r="B112" s="42"/>
      <c r="C112" s="200" t="s">
        <v>169</v>
      </c>
      <c r="D112" s="200" t="s">
        <v>114</v>
      </c>
      <c r="E112" s="201" t="s">
        <v>170</v>
      </c>
      <c r="F112" s="202" t="s">
        <v>171</v>
      </c>
      <c r="G112" s="203" t="s">
        <v>160</v>
      </c>
      <c r="H112" s="204">
        <v>6</v>
      </c>
      <c r="I112" s="205"/>
      <c r="J112" s="206">
        <f>ROUND(I112*H112,2)</f>
        <v>0</v>
      </c>
      <c r="K112" s="202" t="s">
        <v>118</v>
      </c>
      <c r="L112" s="47"/>
      <c r="M112" s="207" t="s">
        <v>19</v>
      </c>
      <c r="N112" s="208" t="s">
        <v>42</v>
      </c>
      <c r="O112" s="87"/>
      <c r="P112" s="209">
        <f>O112*H112</f>
        <v>0</v>
      </c>
      <c r="Q112" s="209">
        <v>0</v>
      </c>
      <c r="R112" s="209">
        <f>Q112*H112</f>
        <v>0</v>
      </c>
      <c r="S112" s="209">
        <v>0</v>
      </c>
      <c r="T112" s="210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1" t="s">
        <v>153</v>
      </c>
      <c r="AT112" s="211" t="s">
        <v>114</v>
      </c>
      <c r="AU112" s="211" t="s">
        <v>78</v>
      </c>
      <c r="AY112" s="20" t="s">
        <v>108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0" t="s">
        <v>76</v>
      </c>
      <c r="BK112" s="212">
        <f>ROUND(I112*H112,2)</f>
        <v>0</v>
      </c>
      <c r="BL112" s="20" t="s">
        <v>153</v>
      </c>
      <c r="BM112" s="211" t="s">
        <v>172</v>
      </c>
    </row>
    <row r="113" s="2" customFormat="1">
      <c r="A113" s="41"/>
      <c r="B113" s="42"/>
      <c r="C113" s="43"/>
      <c r="D113" s="213" t="s">
        <v>121</v>
      </c>
      <c r="E113" s="43"/>
      <c r="F113" s="214" t="s">
        <v>173</v>
      </c>
      <c r="G113" s="43"/>
      <c r="H113" s="43"/>
      <c r="I113" s="215"/>
      <c r="J113" s="43"/>
      <c r="K113" s="43"/>
      <c r="L113" s="47"/>
      <c r="M113" s="216"/>
      <c r="N113" s="217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121</v>
      </c>
      <c r="AU113" s="20" t="s">
        <v>78</v>
      </c>
    </row>
    <row r="114" s="2" customFormat="1">
      <c r="A114" s="41"/>
      <c r="B114" s="42"/>
      <c r="C114" s="43"/>
      <c r="D114" s="218" t="s">
        <v>123</v>
      </c>
      <c r="E114" s="43"/>
      <c r="F114" s="219" t="s">
        <v>174</v>
      </c>
      <c r="G114" s="43"/>
      <c r="H114" s="43"/>
      <c r="I114" s="215"/>
      <c r="J114" s="43"/>
      <c r="K114" s="43"/>
      <c r="L114" s="47"/>
      <c r="M114" s="216"/>
      <c r="N114" s="217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123</v>
      </c>
      <c r="AU114" s="20" t="s">
        <v>78</v>
      </c>
    </row>
    <row r="115" s="2" customFormat="1" ht="24.15" customHeight="1">
      <c r="A115" s="41"/>
      <c r="B115" s="42"/>
      <c r="C115" s="200" t="s">
        <v>175</v>
      </c>
      <c r="D115" s="200" t="s">
        <v>114</v>
      </c>
      <c r="E115" s="201" t="s">
        <v>176</v>
      </c>
      <c r="F115" s="202" t="s">
        <v>177</v>
      </c>
      <c r="G115" s="203" t="s">
        <v>160</v>
      </c>
      <c r="H115" s="204">
        <v>6</v>
      </c>
      <c r="I115" s="205"/>
      <c r="J115" s="206">
        <f>ROUND(I115*H115,2)</f>
        <v>0</v>
      </c>
      <c r="K115" s="202" t="s">
        <v>118</v>
      </c>
      <c r="L115" s="47"/>
      <c r="M115" s="207" t="s">
        <v>19</v>
      </c>
      <c r="N115" s="208" t="s">
        <v>42</v>
      </c>
      <c r="O115" s="87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1" t="s">
        <v>153</v>
      </c>
      <c r="AT115" s="211" t="s">
        <v>114</v>
      </c>
      <c r="AU115" s="211" t="s">
        <v>78</v>
      </c>
      <c r="AY115" s="20" t="s">
        <v>108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0" t="s">
        <v>76</v>
      </c>
      <c r="BK115" s="212">
        <f>ROUND(I115*H115,2)</f>
        <v>0</v>
      </c>
      <c r="BL115" s="20" t="s">
        <v>153</v>
      </c>
      <c r="BM115" s="211" t="s">
        <v>178</v>
      </c>
    </row>
    <row r="116" s="2" customFormat="1">
      <c r="A116" s="41"/>
      <c r="B116" s="42"/>
      <c r="C116" s="43"/>
      <c r="D116" s="213" t="s">
        <v>121</v>
      </c>
      <c r="E116" s="43"/>
      <c r="F116" s="214" t="s">
        <v>179</v>
      </c>
      <c r="G116" s="43"/>
      <c r="H116" s="43"/>
      <c r="I116" s="215"/>
      <c r="J116" s="43"/>
      <c r="K116" s="43"/>
      <c r="L116" s="47"/>
      <c r="M116" s="216"/>
      <c r="N116" s="217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121</v>
      </c>
      <c r="AU116" s="20" t="s">
        <v>78</v>
      </c>
    </row>
    <row r="117" s="2" customFormat="1">
      <c r="A117" s="41"/>
      <c r="B117" s="42"/>
      <c r="C117" s="43"/>
      <c r="D117" s="218" t="s">
        <v>123</v>
      </c>
      <c r="E117" s="43"/>
      <c r="F117" s="219" t="s">
        <v>180</v>
      </c>
      <c r="G117" s="43"/>
      <c r="H117" s="43"/>
      <c r="I117" s="215"/>
      <c r="J117" s="43"/>
      <c r="K117" s="43"/>
      <c r="L117" s="47"/>
      <c r="M117" s="216"/>
      <c r="N117" s="217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123</v>
      </c>
      <c r="AU117" s="20" t="s">
        <v>78</v>
      </c>
    </row>
    <row r="118" s="13" customFormat="1">
      <c r="A118" s="13"/>
      <c r="B118" s="230"/>
      <c r="C118" s="231"/>
      <c r="D118" s="213" t="s">
        <v>132</v>
      </c>
      <c r="E118" s="231"/>
      <c r="F118" s="232" t="s">
        <v>181</v>
      </c>
      <c r="G118" s="231"/>
      <c r="H118" s="233">
        <v>6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132</v>
      </c>
      <c r="AU118" s="239" t="s">
        <v>78</v>
      </c>
      <c r="AV118" s="13" t="s">
        <v>78</v>
      </c>
      <c r="AW118" s="13" t="s">
        <v>4</v>
      </c>
      <c r="AX118" s="13" t="s">
        <v>76</v>
      </c>
      <c r="AY118" s="239" t="s">
        <v>108</v>
      </c>
    </row>
    <row r="119" s="2" customFormat="1" ht="37.8" customHeight="1">
      <c r="A119" s="41"/>
      <c r="B119" s="42"/>
      <c r="C119" s="200" t="s">
        <v>182</v>
      </c>
      <c r="D119" s="200" t="s">
        <v>114</v>
      </c>
      <c r="E119" s="201" t="s">
        <v>183</v>
      </c>
      <c r="F119" s="202" t="s">
        <v>184</v>
      </c>
      <c r="G119" s="203" t="s">
        <v>160</v>
      </c>
      <c r="H119" s="204">
        <v>18</v>
      </c>
      <c r="I119" s="205"/>
      <c r="J119" s="206">
        <f>ROUND(I119*H119,2)</f>
        <v>0</v>
      </c>
      <c r="K119" s="202" t="s">
        <v>118</v>
      </c>
      <c r="L119" s="47"/>
      <c r="M119" s="207" t="s">
        <v>19</v>
      </c>
      <c r="N119" s="208" t="s">
        <v>42</v>
      </c>
      <c r="O119" s="87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1" t="s">
        <v>153</v>
      </c>
      <c r="AT119" s="211" t="s">
        <v>114</v>
      </c>
      <c r="AU119" s="211" t="s">
        <v>78</v>
      </c>
      <c r="AY119" s="20" t="s">
        <v>108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0" t="s">
        <v>76</v>
      </c>
      <c r="BK119" s="212">
        <f>ROUND(I119*H119,2)</f>
        <v>0</v>
      </c>
      <c r="BL119" s="20" t="s">
        <v>153</v>
      </c>
      <c r="BM119" s="211" t="s">
        <v>185</v>
      </c>
    </row>
    <row r="120" s="2" customFormat="1">
      <c r="A120" s="41"/>
      <c r="B120" s="42"/>
      <c r="C120" s="43"/>
      <c r="D120" s="213" t="s">
        <v>121</v>
      </c>
      <c r="E120" s="43"/>
      <c r="F120" s="214" t="s">
        <v>186</v>
      </c>
      <c r="G120" s="43"/>
      <c r="H120" s="43"/>
      <c r="I120" s="215"/>
      <c r="J120" s="43"/>
      <c r="K120" s="43"/>
      <c r="L120" s="47"/>
      <c r="M120" s="216"/>
      <c r="N120" s="217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121</v>
      </c>
      <c r="AU120" s="20" t="s">
        <v>78</v>
      </c>
    </row>
    <row r="121" s="2" customFormat="1">
      <c r="A121" s="41"/>
      <c r="B121" s="42"/>
      <c r="C121" s="43"/>
      <c r="D121" s="218" t="s">
        <v>123</v>
      </c>
      <c r="E121" s="43"/>
      <c r="F121" s="219" t="s">
        <v>187</v>
      </c>
      <c r="G121" s="43"/>
      <c r="H121" s="43"/>
      <c r="I121" s="215"/>
      <c r="J121" s="43"/>
      <c r="K121" s="43"/>
      <c r="L121" s="47"/>
      <c r="M121" s="216"/>
      <c r="N121" s="217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123</v>
      </c>
      <c r="AU121" s="20" t="s">
        <v>78</v>
      </c>
    </row>
    <row r="122" s="2" customFormat="1" ht="33" customHeight="1">
      <c r="A122" s="41"/>
      <c r="B122" s="42"/>
      <c r="C122" s="200" t="s">
        <v>188</v>
      </c>
      <c r="D122" s="200" t="s">
        <v>114</v>
      </c>
      <c r="E122" s="201" t="s">
        <v>189</v>
      </c>
      <c r="F122" s="202" t="s">
        <v>190</v>
      </c>
      <c r="G122" s="203" t="s">
        <v>160</v>
      </c>
      <c r="H122" s="204">
        <v>55</v>
      </c>
      <c r="I122" s="205"/>
      <c r="J122" s="206">
        <f>ROUND(I122*H122,2)</f>
        <v>0</v>
      </c>
      <c r="K122" s="202" t="s">
        <v>118</v>
      </c>
      <c r="L122" s="47"/>
      <c r="M122" s="207" t="s">
        <v>19</v>
      </c>
      <c r="N122" s="208" t="s">
        <v>42</v>
      </c>
      <c r="O122" s="87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1" t="s">
        <v>153</v>
      </c>
      <c r="AT122" s="211" t="s">
        <v>114</v>
      </c>
      <c r="AU122" s="211" t="s">
        <v>78</v>
      </c>
      <c r="AY122" s="20" t="s">
        <v>108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0" t="s">
        <v>76</v>
      </c>
      <c r="BK122" s="212">
        <f>ROUND(I122*H122,2)</f>
        <v>0</v>
      </c>
      <c r="BL122" s="20" t="s">
        <v>153</v>
      </c>
      <c r="BM122" s="211" t="s">
        <v>191</v>
      </c>
    </row>
    <row r="123" s="2" customFormat="1">
      <c r="A123" s="41"/>
      <c r="B123" s="42"/>
      <c r="C123" s="43"/>
      <c r="D123" s="213" t="s">
        <v>121</v>
      </c>
      <c r="E123" s="43"/>
      <c r="F123" s="214" t="s">
        <v>192</v>
      </c>
      <c r="G123" s="43"/>
      <c r="H123" s="43"/>
      <c r="I123" s="215"/>
      <c r="J123" s="43"/>
      <c r="K123" s="43"/>
      <c r="L123" s="47"/>
      <c r="M123" s="216"/>
      <c r="N123" s="217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121</v>
      </c>
      <c r="AU123" s="20" t="s">
        <v>78</v>
      </c>
    </row>
    <row r="124" s="2" customFormat="1">
      <c r="A124" s="41"/>
      <c r="B124" s="42"/>
      <c r="C124" s="43"/>
      <c r="D124" s="218" t="s">
        <v>123</v>
      </c>
      <c r="E124" s="43"/>
      <c r="F124" s="219" t="s">
        <v>193</v>
      </c>
      <c r="G124" s="43"/>
      <c r="H124" s="43"/>
      <c r="I124" s="215"/>
      <c r="J124" s="43"/>
      <c r="K124" s="43"/>
      <c r="L124" s="47"/>
      <c r="M124" s="216"/>
      <c r="N124" s="217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123</v>
      </c>
      <c r="AU124" s="20" t="s">
        <v>78</v>
      </c>
    </row>
    <row r="125" s="2" customFormat="1" ht="21.75" customHeight="1">
      <c r="A125" s="41"/>
      <c r="B125" s="42"/>
      <c r="C125" s="200" t="s">
        <v>8</v>
      </c>
      <c r="D125" s="200" t="s">
        <v>114</v>
      </c>
      <c r="E125" s="201" t="s">
        <v>194</v>
      </c>
      <c r="F125" s="202" t="s">
        <v>195</v>
      </c>
      <c r="G125" s="203" t="s">
        <v>160</v>
      </c>
      <c r="H125" s="204">
        <v>6</v>
      </c>
      <c r="I125" s="205"/>
      <c r="J125" s="206">
        <f>ROUND(I125*H125,2)</f>
        <v>0</v>
      </c>
      <c r="K125" s="202" t="s">
        <v>19</v>
      </c>
      <c r="L125" s="47"/>
      <c r="M125" s="207" t="s">
        <v>19</v>
      </c>
      <c r="N125" s="208" t="s">
        <v>42</v>
      </c>
      <c r="O125" s="87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1" t="s">
        <v>153</v>
      </c>
      <c r="AT125" s="211" t="s">
        <v>114</v>
      </c>
      <c r="AU125" s="211" t="s">
        <v>78</v>
      </c>
      <c r="AY125" s="20" t="s">
        <v>108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0" t="s">
        <v>76</v>
      </c>
      <c r="BK125" s="212">
        <f>ROUND(I125*H125,2)</f>
        <v>0</v>
      </c>
      <c r="BL125" s="20" t="s">
        <v>153</v>
      </c>
      <c r="BM125" s="211" t="s">
        <v>196</v>
      </c>
    </row>
    <row r="126" s="2" customFormat="1">
      <c r="A126" s="41"/>
      <c r="B126" s="42"/>
      <c r="C126" s="43"/>
      <c r="D126" s="213" t="s">
        <v>121</v>
      </c>
      <c r="E126" s="43"/>
      <c r="F126" s="214" t="s">
        <v>195</v>
      </c>
      <c r="G126" s="43"/>
      <c r="H126" s="43"/>
      <c r="I126" s="215"/>
      <c r="J126" s="43"/>
      <c r="K126" s="43"/>
      <c r="L126" s="47"/>
      <c r="M126" s="216"/>
      <c r="N126" s="217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121</v>
      </c>
      <c r="AU126" s="20" t="s">
        <v>78</v>
      </c>
    </row>
    <row r="127" s="2" customFormat="1" ht="16.5" customHeight="1">
      <c r="A127" s="41"/>
      <c r="B127" s="42"/>
      <c r="C127" s="220" t="s">
        <v>197</v>
      </c>
      <c r="D127" s="220" t="s">
        <v>126</v>
      </c>
      <c r="E127" s="221" t="s">
        <v>198</v>
      </c>
      <c r="F127" s="222" t="s">
        <v>199</v>
      </c>
      <c r="G127" s="223" t="s">
        <v>117</v>
      </c>
      <c r="H127" s="224">
        <v>6</v>
      </c>
      <c r="I127" s="225"/>
      <c r="J127" s="226">
        <f>ROUND(I127*H127,2)</f>
        <v>0</v>
      </c>
      <c r="K127" s="222" t="s">
        <v>118</v>
      </c>
      <c r="L127" s="227"/>
      <c r="M127" s="228" t="s">
        <v>19</v>
      </c>
      <c r="N127" s="229" t="s">
        <v>42</v>
      </c>
      <c r="O127" s="87"/>
      <c r="P127" s="209">
        <f>O127*H127</f>
        <v>0</v>
      </c>
      <c r="Q127" s="209">
        <v>0.00010000000000000001</v>
      </c>
      <c r="R127" s="209">
        <f>Q127*H127</f>
        <v>0.00060000000000000006</v>
      </c>
      <c r="S127" s="209">
        <v>0</v>
      </c>
      <c r="T127" s="210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1" t="s">
        <v>200</v>
      </c>
      <c r="AT127" s="211" t="s">
        <v>126</v>
      </c>
      <c r="AU127" s="211" t="s">
        <v>78</v>
      </c>
      <c r="AY127" s="20" t="s">
        <v>108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0" t="s">
        <v>76</v>
      </c>
      <c r="BK127" s="212">
        <f>ROUND(I127*H127,2)</f>
        <v>0</v>
      </c>
      <c r="BL127" s="20" t="s">
        <v>200</v>
      </c>
      <c r="BM127" s="211" t="s">
        <v>201</v>
      </c>
    </row>
    <row r="128" s="2" customFormat="1">
      <c r="A128" s="41"/>
      <c r="B128" s="42"/>
      <c r="C128" s="43"/>
      <c r="D128" s="213" t="s">
        <v>121</v>
      </c>
      <c r="E128" s="43"/>
      <c r="F128" s="214" t="s">
        <v>199</v>
      </c>
      <c r="G128" s="43"/>
      <c r="H128" s="43"/>
      <c r="I128" s="215"/>
      <c r="J128" s="43"/>
      <c r="K128" s="43"/>
      <c r="L128" s="47"/>
      <c r="M128" s="216"/>
      <c r="N128" s="217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121</v>
      </c>
      <c r="AU128" s="20" t="s">
        <v>78</v>
      </c>
    </row>
    <row r="129" s="2" customFormat="1" ht="24.15" customHeight="1">
      <c r="A129" s="41"/>
      <c r="B129" s="42"/>
      <c r="C129" s="200" t="s">
        <v>119</v>
      </c>
      <c r="D129" s="200" t="s">
        <v>114</v>
      </c>
      <c r="E129" s="201" t="s">
        <v>202</v>
      </c>
      <c r="F129" s="202" t="s">
        <v>203</v>
      </c>
      <c r="G129" s="203" t="s">
        <v>160</v>
      </c>
      <c r="H129" s="204">
        <v>6</v>
      </c>
      <c r="I129" s="205"/>
      <c r="J129" s="206">
        <f>ROUND(I129*H129,2)</f>
        <v>0</v>
      </c>
      <c r="K129" s="202" t="s">
        <v>19</v>
      </c>
      <c r="L129" s="47"/>
      <c r="M129" s="207" t="s">
        <v>19</v>
      </c>
      <c r="N129" s="208" t="s">
        <v>42</v>
      </c>
      <c r="O129" s="87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1" t="s">
        <v>153</v>
      </c>
      <c r="AT129" s="211" t="s">
        <v>114</v>
      </c>
      <c r="AU129" s="211" t="s">
        <v>78</v>
      </c>
      <c r="AY129" s="20" t="s">
        <v>108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0" t="s">
        <v>76</v>
      </c>
      <c r="BK129" s="212">
        <f>ROUND(I129*H129,2)</f>
        <v>0</v>
      </c>
      <c r="BL129" s="20" t="s">
        <v>153</v>
      </c>
      <c r="BM129" s="211" t="s">
        <v>204</v>
      </c>
    </row>
    <row r="130" s="2" customFormat="1">
      <c r="A130" s="41"/>
      <c r="B130" s="42"/>
      <c r="C130" s="43"/>
      <c r="D130" s="213" t="s">
        <v>121</v>
      </c>
      <c r="E130" s="43"/>
      <c r="F130" s="214" t="s">
        <v>205</v>
      </c>
      <c r="G130" s="43"/>
      <c r="H130" s="43"/>
      <c r="I130" s="215"/>
      <c r="J130" s="43"/>
      <c r="K130" s="43"/>
      <c r="L130" s="47"/>
      <c r="M130" s="216"/>
      <c r="N130" s="217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121</v>
      </c>
      <c r="AU130" s="20" t="s">
        <v>78</v>
      </c>
    </row>
    <row r="131" s="2" customFormat="1" ht="16.5" customHeight="1">
      <c r="A131" s="41"/>
      <c r="B131" s="42"/>
      <c r="C131" s="220" t="s">
        <v>206</v>
      </c>
      <c r="D131" s="220" t="s">
        <v>126</v>
      </c>
      <c r="E131" s="221" t="s">
        <v>207</v>
      </c>
      <c r="F131" s="222" t="s">
        <v>208</v>
      </c>
      <c r="G131" s="223" t="s">
        <v>160</v>
      </c>
      <c r="H131" s="224">
        <v>6</v>
      </c>
      <c r="I131" s="225"/>
      <c r="J131" s="226">
        <f>ROUND(I131*H131,2)</f>
        <v>0</v>
      </c>
      <c r="K131" s="222" t="s">
        <v>118</v>
      </c>
      <c r="L131" s="227"/>
      <c r="M131" s="228" t="s">
        <v>19</v>
      </c>
      <c r="N131" s="229" t="s">
        <v>42</v>
      </c>
      <c r="O131" s="87"/>
      <c r="P131" s="209">
        <f>O131*H131</f>
        <v>0</v>
      </c>
      <c r="Q131" s="209">
        <v>3.0000000000000001E-05</v>
      </c>
      <c r="R131" s="209">
        <f>Q131*H131</f>
        <v>0.00018000000000000001</v>
      </c>
      <c r="S131" s="209">
        <v>0</v>
      </c>
      <c r="T131" s="210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1" t="s">
        <v>209</v>
      </c>
      <c r="AT131" s="211" t="s">
        <v>126</v>
      </c>
      <c r="AU131" s="211" t="s">
        <v>78</v>
      </c>
      <c r="AY131" s="20" t="s">
        <v>108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0" t="s">
        <v>76</v>
      </c>
      <c r="BK131" s="212">
        <f>ROUND(I131*H131,2)</f>
        <v>0</v>
      </c>
      <c r="BL131" s="20" t="s">
        <v>153</v>
      </c>
      <c r="BM131" s="211" t="s">
        <v>210</v>
      </c>
    </row>
    <row r="132" s="2" customFormat="1">
      <c r="A132" s="41"/>
      <c r="B132" s="42"/>
      <c r="C132" s="43"/>
      <c r="D132" s="213" t="s">
        <v>121</v>
      </c>
      <c r="E132" s="43"/>
      <c r="F132" s="214" t="s">
        <v>208</v>
      </c>
      <c r="G132" s="43"/>
      <c r="H132" s="43"/>
      <c r="I132" s="215"/>
      <c r="J132" s="43"/>
      <c r="K132" s="43"/>
      <c r="L132" s="47"/>
      <c r="M132" s="216"/>
      <c r="N132" s="217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121</v>
      </c>
      <c r="AU132" s="20" t="s">
        <v>78</v>
      </c>
    </row>
    <row r="133" s="2" customFormat="1" ht="33" customHeight="1">
      <c r="A133" s="41"/>
      <c r="B133" s="42"/>
      <c r="C133" s="200" t="s">
        <v>211</v>
      </c>
      <c r="D133" s="200" t="s">
        <v>114</v>
      </c>
      <c r="E133" s="201" t="s">
        <v>212</v>
      </c>
      <c r="F133" s="202" t="s">
        <v>213</v>
      </c>
      <c r="G133" s="203" t="s">
        <v>160</v>
      </c>
      <c r="H133" s="204">
        <v>6</v>
      </c>
      <c r="I133" s="205"/>
      <c r="J133" s="206">
        <f>ROUND(I133*H133,2)</f>
        <v>0</v>
      </c>
      <c r="K133" s="202" t="s">
        <v>118</v>
      </c>
      <c r="L133" s="47"/>
      <c r="M133" s="207" t="s">
        <v>19</v>
      </c>
      <c r="N133" s="208" t="s">
        <v>42</v>
      </c>
      <c r="O133" s="87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1" t="s">
        <v>153</v>
      </c>
      <c r="AT133" s="211" t="s">
        <v>114</v>
      </c>
      <c r="AU133" s="211" t="s">
        <v>78</v>
      </c>
      <c r="AY133" s="20" t="s">
        <v>108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0" t="s">
        <v>76</v>
      </c>
      <c r="BK133" s="212">
        <f>ROUND(I133*H133,2)</f>
        <v>0</v>
      </c>
      <c r="BL133" s="20" t="s">
        <v>153</v>
      </c>
      <c r="BM133" s="211" t="s">
        <v>214</v>
      </c>
    </row>
    <row r="134" s="2" customFormat="1">
      <c r="A134" s="41"/>
      <c r="B134" s="42"/>
      <c r="C134" s="43"/>
      <c r="D134" s="213" t="s">
        <v>121</v>
      </c>
      <c r="E134" s="43"/>
      <c r="F134" s="214" t="s">
        <v>213</v>
      </c>
      <c r="G134" s="43"/>
      <c r="H134" s="43"/>
      <c r="I134" s="215"/>
      <c r="J134" s="43"/>
      <c r="K134" s="43"/>
      <c r="L134" s="47"/>
      <c r="M134" s="216"/>
      <c r="N134" s="217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121</v>
      </c>
      <c r="AU134" s="20" t="s">
        <v>78</v>
      </c>
    </row>
    <row r="135" s="2" customFormat="1">
      <c r="A135" s="41"/>
      <c r="B135" s="42"/>
      <c r="C135" s="43"/>
      <c r="D135" s="218" t="s">
        <v>123</v>
      </c>
      <c r="E135" s="43"/>
      <c r="F135" s="219" t="s">
        <v>215</v>
      </c>
      <c r="G135" s="43"/>
      <c r="H135" s="43"/>
      <c r="I135" s="215"/>
      <c r="J135" s="43"/>
      <c r="K135" s="43"/>
      <c r="L135" s="47"/>
      <c r="M135" s="216"/>
      <c r="N135" s="217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123</v>
      </c>
      <c r="AU135" s="20" t="s">
        <v>78</v>
      </c>
    </row>
    <row r="136" s="2" customFormat="1" ht="55.5" customHeight="1">
      <c r="A136" s="41"/>
      <c r="B136" s="42"/>
      <c r="C136" s="220" t="s">
        <v>216</v>
      </c>
      <c r="D136" s="220" t="s">
        <v>126</v>
      </c>
      <c r="E136" s="221" t="s">
        <v>217</v>
      </c>
      <c r="F136" s="222" t="s">
        <v>218</v>
      </c>
      <c r="G136" s="223" t="s">
        <v>160</v>
      </c>
      <c r="H136" s="224">
        <v>4</v>
      </c>
      <c r="I136" s="225"/>
      <c r="J136" s="226">
        <f>ROUND(I136*H136,2)</f>
        <v>0</v>
      </c>
      <c r="K136" s="222" t="s">
        <v>19</v>
      </c>
      <c r="L136" s="227"/>
      <c r="M136" s="228" t="s">
        <v>19</v>
      </c>
      <c r="N136" s="229" t="s">
        <v>42</v>
      </c>
      <c r="O136" s="87"/>
      <c r="P136" s="209">
        <f>O136*H136</f>
        <v>0</v>
      </c>
      <c r="Q136" s="209">
        <v>0.0022000000000000001</v>
      </c>
      <c r="R136" s="209">
        <f>Q136*H136</f>
        <v>0.0088000000000000005</v>
      </c>
      <c r="S136" s="209">
        <v>0</v>
      </c>
      <c r="T136" s="210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1" t="s">
        <v>200</v>
      </c>
      <c r="AT136" s="211" t="s">
        <v>126</v>
      </c>
      <c r="AU136" s="211" t="s">
        <v>78</v>
      </c>
      <c r="AY136" s="20" t="s">
        <v>108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20" t="s">
        <v>76</v>
      </c>
      <c r="BK136" s="212">
        <f>ROUND(I136*H136,2)</f>
        <v>0</v>
      </c>
      <c r="BL136" s="20" t="s">
        <v>200</v>
      </c>
      <c r="BM136" s="211" t="s">
        <v>219</v>
      </c>
    </row>
    <row r="137" s="2" customFormat="1">
      <c r="A137" s="41"/>
      <c r="B137" s="42"/>
      <c r="C137" s="43"/>
      <c r="D137" s="213" t="s">
        <v>121</v>
      </c>
      <c r="E137" s="43"/>
      <c r="F137" s="214" t="s">
        <v>218</v>
      </c>
      <c r="G137" s="43"/>
      <c r="H137" s="43"/>
      <c r="I137" s="215"/>
      <c r="J137" s="43"/>
      <c r="K137" s="43"/>
      <c r="L137" s="47"/>
      <c r="M137" s="216"/>
      <c r="N137" s="217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121</v>
      </c>
      <c r="AU137" s="20" t="s">
        <v>78</v>
      </c>
    </row>
    <row r="138" s="2" customFormat="1" ht="55.5" customHeight="1">
      <c r="A138" s="41"/>
      <c r="B138" s="42"/>
      <c r="C138" s="220" t="s">
        <v>220</v>
      </c>
      <c r="D138" s="220" t="s">
        <v>126</v>
      </c>
      <c r="E138" s="221" t="s">
        <v>221</v>
      </c>
      <c r="F138" s="222" t="s">
        <v>222</v>
      </c>
      <c r="G138" s="223" t="s">
        <v>160</v>
      </c>
      <c r="H138" s="224">
        <v>2</v>
      </c>
      <c r="I138" s="225"/>
      <c r="J138" s="226">
        <f>ROUND(I138*H138,2)</f>
        <v>0</v>
      </c>
      <c r="K138" s="222" t="s">
        <v>19</v>
      </c>
      <c r="L138" s="227"/>
      <c r="M138" s="228" t="s">
        <v>19</v>
      </c>
      <c r="N138" s="229" t="s">
        <v>42</v>
      </c>
      <c r="O138" s="87"/>
      <c r="P138" s="209">
        <f>O138*H138</f>
        <v>0</v>
      </c>
      <c r="Q138" s="209">
        <v>0.0022000000000000001</v>
      </c>
      <c r="R138" s="209">
        <f>Q138*H138</f>
        <v>0.0044000000000000003</v>
      </c>
      <c r="S138" s="209">
        <v>0</v>
      </c>
      <c r="T138" s="210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1" t="s">
        <v>200</v>
      </c>
      <c r="AT138" s="211" t="s">
        <v>126</v>
      </c>
      <c r="AU138" s="211" t="s">
        <v>78</v>
      </c>
      <c r="AY138" s="20" t="s">
        <v>108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20" t="s">
        <v>76</v>
      </c>
      <c r="BK138" s="212">
        <f>ROUND(I138*H138,2)</f>
        <v>0</v>
      </c>
      <c r="BL138" s="20" t="s">
        <v>200</v>
      </c>
      <c r="BM138" s="211" t="s">
        <v>223</v>
      </c>
    </row>
    <row r="139" s="2" customFormat="1">
      <c r="A139" s="41"/>
      <c r="B139" s="42"/>
      <c r="C139" s="43"/>
      <c r="D139" s="213" t="s">
        <v>121</v>
      </c>
      <c r="E139" s="43"/>
      <c r="F139" s="214" t="s">
        <v>222</v>
      </c>
      <c r="G139" s="43"/>
      <c r="H139" s="43"/>
      <c r="I139" s="215"/>
      <c r="J139" s="43"/>
      <c r="K139" s="43"/>
      <c r="L139" s="47"/>
      <c r="M139" s="216"/>
      <c r="N139" s="217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121</v>
      </c>
      <c r="AU139" s="20" t="s">
        <v>78</v>
      </c>
    </row>
    <row r="140" s="2" customFormat="1" ht="24.15" customHeight="1">
      <c r="A140" s="41"/>
      <c r="B140" s="42"/>
      <c r="C140" s="200" t="s">
        <v>7</v>
      </c>
      <c r="D140" s="200" t="s">
        <v>114</v>
      </c>
      <c r="E140" s="201" t="s">
        <v>224</v>
      </c>
      <c r="F140" s="202" t="s">
        <v>225</v>
      </c>
      <c r="G140" s="203" t="s">
        <v>160</v>
      </c>
      <c r="H140" s="204">
        <v>6</v>
      </c>
      <c r="I140" s="205"/>
      <c r="J140" s="206">
        <f>ROUND(I140*H140,2)</f>
        <v>0</v>
      </c>
      <c r="K140" s="202" t="s">
        <v>118</v>
      </c>
      <c r="L140" s="47"/>
      <c r="M140" s="207" t="s">
        <v>19</v>
      </c>
      <c r="N140" s="208" t="s">
        <v>42</v>
      </c>
      <c r="O140" s="87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1" t="s">
        <v>153</v>
      </c>
      <c r="AT140" s="211" t="s">
        <v>114</v>
      </c>
      <c r="AU140" s="211" t="s">
        <v>78</v>
      </c>
      <c r="AY140" s="20" t="s">
        <v>108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20" t="s">
        <v>76</v>
      </c>
      <c r="BK140" s="212">
        <f>ROUND(I140*H140,2)</f>
        <v>0</v>
      </c>
      <c r="BL140" s="20" t="s">
        <v>153</v>
      </c>
      <c r="BM140" s="211" t="s">
        <v>226</v>
      </c>
    </row>
    <row r="141" s="2" customFormat="1">
      <c r="A141" s="41"/>
      <c r="B141" s="42"/>
      <c r="C141" s="43"/>
      <c r="D141" s="213" t="s">
        <v>121</v>
      </c>
      <c r="E141" s="43"/>
      <c r="F141" s="214" t="s">
        <v>227</v>
      </c>
      <c r="G141" s="43"/>
      <c r="H141" s="43"/>
      <c r="I141" s="215"/>
      <c r="J141" s="43"/>
      <c r="K141" s="43"/>
      <c r="L141" s="47"/>
      <c r="M141" s="216"/>
      <c r="N141" s="217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121</v>
      </c>
      <c r="AU141" s="20" t="s">
        <v>78</v>
      </c>
    </row>
    <row r="142" s="2" customFormat="1">
      <c r="A142" s="41"/>
      <c r="B142" s="42"/>
      <c r="C142" s="43"/>
      <c r="D142" s="218" t="s">
        <v>123</v>
      </c>
      <c r="E142" s="43"/>
      <c r="F142" s="219" t="s">
        <v>228</v>
      </c>
      <c r="G142" s="43"/>
      <c r="H142" s="43"/>
      <c r="I142" s="215"/>
      <c r="J142" s="43"/>
      <c r="K142" s="43"/>
      <c r="L142" s="47"/>
      <c r="M142" s="216"/>
      <c r="N142" s="217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123</v>
      </c>
      <c r="AU142" s="20" t="s">
        <v>78</v>
      </c>
    </row>
    <row r="143" s="2" customFormat="1" ht="37.8" customHeight="1">
      <c r="A143" s="41"/>
      <c r="B143" s="42"/>
      <c r="C143" s="220" t="s">
        <v>229</v>
      </c>
      <c r="D143" s="220" t="s">
        <v>126</v>
      </c>
      <c r="E143" s="221" t="s">
        <v>230</v>
      </c>
      <c r="F143" s="222" t="s">
        <v>231</v>
      </c>
      <c r="G143" s="223" t="s">
        <v>160</v>
      </c>
      <c r="H143" s="224">
        <v>6</v>
      </c>
      <c r="I143" s="225"/>
      <c r="J143" s="226">
        <f>ROUND(I143*H143,2)</f>
        <v>0</v>
      </c>
      <c r="K143" s="222" t="s">
        <v>19</v>
      </c>
      <c r="L143" s="227"/>
      <c r="M143" s="228" t="s">
        <v>19</v>
      </c>
      <c r="N143" s="229" t="s">
        <v>42</v>
      </c>
      <c r="O143" s="87"/>
      <c r="P143" s="209">
        <f>O143*H143</f>
        <v>0</v>
      </c>
      <c r="Q143" s="209">
        <v>0.062</v>
      </c>
      <c r="R143" s="209">
        <f>Q143*H143</f>
        <v>0.372</v>
      </c>
      <c r="S143" s="209">
        <v>0</v>
      </c>
      <c r="T143" s="210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1" t="s">
        <v>200</v>
      </c>
      <c r="AT143" s="211" t="s">
        <v>126</v>
      </c>
      <c r="AU143" s="211" t="s">
        <v>78</v>
      </c>
      <c r="AY143" s="20" t="s">
        <v>108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0" t="s">
        <v>76</v>
      </c>
      <c r="BK143" s="212">
        <f>ROUND(I143*H143,2)</f>
        <v>0</v>
      </c>
      <c r="BL143" s="20" t="s">
        <v>200</v>
      </c>
      <c r="BM143" s="211" t="s">
        <v>232</v>
      </c>
    </row>
    <row r="144" s="2" customFormat="1">
      <c r="A144" s="41"/>
      <c r="B144" s="42"/>
      <c r="C144" s="43"/>
      <c r="D144" s="213" t="s">
        <v>121</v>
      </c>
      <c r="E144" s="43"/>
      <c r="F144" s="214" t="s">
        <v>231</v>
      </c>
      <c r="G144" s="43"/>
      <c r="H144" s="43"/>
      <c r="I144" s="215"/>
      <c r="J144" s="43"/>
      <c r="K144" s="43"/>
      <c r="L144" s="47"/>
      <c r="M144" s="216"/>
      <c r="N144" s="217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121</v>
      </c>
      <c r="AU144" s="20" t="s">
        <v>78</v>
      </c>
    </row>
    <row r="145" s="2" customFormat="1" ht="16.5" customHeight="1">
      <c r="A145" s="41"/>
      <c r="B145" s="42"/>
      <c r="C145" s="200" t="s">
        <v>233</v>
      </c>
      <c r="D145" s="200" t="s">
        <v>114</v>
      </c>
      <c r="E145" s="201" t="s">
        <v>234</v>
      </c>
      <c r="F145" s="202" t="s">
        <v>235</v>
      </c>
      <c r="G145" s="203" t="s">
        <v>160</v>
      </c>
      <c r="H145" s="204">
        <v>6</v>
      </c>
      <c r="I145" s="205"/>
      <c r="J145" s="206">
        <f>ROUND(I145*H145,2)</f>
        <v>0</v>
      </c>
      <c r="K145" s="202" t="s">
        <v>118</v>
      </c>
      <c r="L145" s="47"/>
      <c r="M145" s="207" t="s">
        <v>19</v>
      </c>
      <c r="N145" s="208" t="s">
        <v>42</v>
      </c>
      <c r="O145" s="87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1" t="s">
        <v>153</v>
      </c>
      <c r="AT145" s="211" t="s">
        <v>114</v>
      </c>
      <c r="AU145" s="211" t="s">
        <v>78</v>
      </c>
      <c r="AY145" s="20" t="s">
        <v>108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20" t="s">
        <v>76</v>
      </c>
      <c r="BK145" s="212">
        <f>ROUND(I145*H145,2)</f>
        <v>0</v>
      </c>
      <c r="BL145" s="20" t="s">
        <v>153</v>
      </c>
      <c r="BM145" s="211" t="s">
        <v>236</v>
      </c>
    </row>
    <row r="146" s="2" customFormat="1">
      <c r="A146" s="41"/>
      <c r="B146" s="42"/>
      <c r="C146" s="43"/>
      <c r="D146" s="213" t="s">
        <v>121</v>
      </c>
      <c r="E146" s="43"/>
      <c r="F146" s="214" t="s">
        <v>235</v>
      </c>
      <c r="G146" s="43"/>
      <c r="H146" s="43"/>
      <c r="I146" s="215"/>
      <c r="J146" s="43"/>
      <c r="K146" s="43"/>
      <c r="L146" s="47"/>
      <c r="M146" s="216"/>
      <c r="N146" s="217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121</v>
      </c>
      <c r="AU146" s="20" t="s">
        <v>78</v>
      </c>
    </row>
    <row r="147" s="2" customFormat="1">
      <c r="A147" s="41"/>
      <c r="B147" s="42"/>
      <c r="C147" s="43"/>
      <c r="D147" s="218" t="s">
        <v>123</v>
      </c>
      <c r="E147" s="43"/>
      <c r="F147" s="219" t="s">
        <v>237</v>
      </c>
      <c r="G147" s="43"/>
      <c r="H147" s="43"/>
      <c r="I147" s="215"/>
      <c r="J147" s="43"/>
      <c r="K147" s="43"/>
      <c r="L147" s="47"/>
      <c r="M147" s="216"/>
      <c r="N147" s="217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123</v>
      </c>
      <c r="AU147" s="20" t="s">
        <v>78</v>
      </c>
    </row>
    <row r="148" s="2" customFormat="1" ht="16.5" customHeight="1">
      <c r="A148" s="41"/>
      <c r="B148" s="42"/>
      <c r="C148" s="200" t="s">
        <v>238</v>
      </c>
      <c r="D148" s="200" t="s">
        <v>114</v>
      </c>
      <c r="E148" s="201" t="s">
        <v>239</v>
      </c>
      <c r="F148" s="202" t="s">
        <v>240</v>
      </c>
      <c r="G148" s="203" t="s">
        <v>160</v>
      </c>
      <c r="H148" s="204">
        <v>6</v>
      </c>
      <c r="I148" s="205"/>
      <c r="J148" s="206">
        <f>ROUND(I148*H148,2)</f>
        <v>0</v>
      </c>
      <c r="K148" s="202" t="s">
        <v>118</v>
      </c>
      <c r="L148" s="47"/>
      <c r="M148" s="207" t="s">
        <v>19</v>
      </c>
      <c r="N148" s="208" t="s">
        <v>42</v>
      </c>
      <c r="O148" s="87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1" t="s">
        <v>153</v>
      </c>
      <c r="AT148" s="211" t="s">
        <v>114</v>
      </c>
      <c r="AU148" s="211" t="s">
        <v>78</v>
      </c>
      <c r="AY148" s="20" t="s">
        <v>108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20" t="s">
        <v>76</v>
      </c>
      <c r="BK148" s="212">
        <f>ROUND(I148*H148,2)</f>
        <v>0</v>
      </c>
      <c r="BL148" s="20" t="s">
        <v>153</v>
      </c>
      <c r="BM148" s="211" t="s">
        <v>241</v>
      </c>
    </row>
    <row r="149" s="2" customFormat="1">
      <c r="A149" s="41"/>
      <c r="B149" s="42"/>
      <c r="C149" s="43"/>
      <c r="D149" s="213" t="s">
        <v>121</v>
      </c>
      <c r="E149" s="43"/>
      <c r="F149" s="214" t="s">
        <v>242</v>
      </c>
      <c r="G149" s="43"/>
      <c r="H149" s="43"/>
      <c r="I149" s="215"/>
      <c r="J149" s="43"/>
      <c r="K149" s="43"/>
      <c r="L149" s="47"/>
      <c r="M149" s="216"/>
      <c r="N149" s="217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121</v>
      </c>
      <c r="AU149" s="20" t="s">
        <v>78</v>
      </c>
    </row>
    <row r="150" s="2" customFormat="1">
      <c r="A150" s="41"/>
      <c r="B150" s="42"/>
      <c r="C150" s="43"/>
      <c r="D150" s="218" t="s">
        <v>123</v>
      </c>
      <c r="E150" s="43"/>
      <c r="F150" s="219" t="s">
        <v>243</v>
      </c>
      <c r="G150" s="43"/>
      <c r="H150" s="43"/>
      <c r="I150" s="215"/>
      <c r="J150" s="43"/>
      <c r="K150" s="43"/>
      <c r="L150" s="47"/>
      <c r="M150" s="216"/>
      <c r="N150" s="217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123</v>
      </c>
      <c r="AU150" s="20" t="s">
        <v>78</v>
      </c>
    </row>
    <row r="151" s="2" customFormat="1" ht="16.5" customHeight="1">
      <c r="A151" s="41"/>
      <c r="B151" s="42"/>
      <c r="C151" s="200" t="s">
        <v>244</v>
      </c>
      <c r="D151" s="200" t="s">
        <v>114</v>
      </c>
      <c r="E151" s="201" t="s">
        <v>245</v>
      </c>
      <c r="F151" s="202" t="s">
        <v>246</v>
      </c>
      <c r="G151" s="203" t="s">
        <v>160</v>
      </c>
      <c r="H151" s="204">
        <v>10</v>
      </c>
      <c r="I151" s="205"/>
      <c r="J151" s="206">
        <f>ROUND(I151*H151,2)</f>
        <v>0</v>
      </c>
      <c r="K151" s="202" t="s">
        <v>118</v>
      </c>
      <c r="L151" s="47"/>
      <c r="M151" s="207" t="s">
        <v>19</v>
      </c>
      <c r="N151" s="208" t="s">
        <v>42</v>
      </c>
      <c r="O151" s="87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1" t="s">
        <v>153</v>
      </c>
      <c r="AT151" s="211" t="s">
        <v>114</v>
      </c>
      <c r="AU151" s="211" t="s">
        <v>78</v>
      </c>
      <c r="AY151" s="20" t="s">
        <v>108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20" t="s">
        <v>76</v>
      </c>
      <c r="BK151" s="212">
        <f>ROUND(I151*H151,2)</f>
        <v>0</v>
      </c>
      <c r="BL151" s="20" t="s">
        <v>153</v>
      </c>
      <c r="BM151" s="211" t="s">
        <v>247</v>
      </c>
    </row>
    <row r="152" s="2" customFormat="1">
      <c r="A152" s="41"/>
      <c r="B152" s="42"/>
      <c r="C152" s="43"/>
      <c r="D152" s="213" t="s">
        <v>121</v>
      </c>
      <c r="E152" s="43"/>
      <c r="F152" s="214" t="s">
        <v>248</v>
      </c>
      <c r="G152" s="43"/>
      <c r="H152" s="43"/>
      <c r="I152" s="215"/>
      <c r="J152" s="43"/>
      <c r="K152" s="43"/>
      <c r="L152" s="47"/>
      <c r="M152" s="216"/>
      <c r="N152" s="217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121</v>
      </c>
      <c r="AU152" s="20" t="s">
        <v>78</v>
      </c>
    </row>
    <row r="153" s="2" customFormat="1">
      <c r="A153" s="41"/>
      <c r="B153" s="42"/>
      <c r="C153" s="43"/>
      <c r="D153" s="218" t="s">
        <v>123</v>
      </c>
      <c r="E153" s="43"/>
      <c r="F153" s="219" t="s">
        <v>249</v>
      </c>
      <c r="G153" s="43"/>
      <c r="H153" s="43"/>
      <c r="I153" s="215"/>
      <c r="J153" s="43"/>
      <c r="K153" s="43"/>
      <c r="L153" s="47"/>
      <c r="M153" s="216"/>
      <c r="N153" s="217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123</v>
      </c>
      <c r="AU153" s="20" t="s">
        <v>78</v>
      </c>
    </row>
    <row r="154" s="2" customFormat="1" ht="24.15" customHeight="1">
      <c r="A154" s="41"/>
      <c r="B154" s="42"/>
      <c r="C154" s="220" t="s">
        <v>250</v>
      </c>
      <c r="D154" s="220" t="s">
        <v>126</v>
      </c>
      <c r="E154" s="221" t="s">
        <v>251</v>
      </c>
      <c r="F154" s="222" t="s">
        <v>252</v>
      </c>
      <c r="G154" s="223" t="s">
        <v>160</v>
      </c>
      <c r="H154" s="224">
        <v>6</v>
      </c>
      <c r="I154" s="225"/>
      <c r="J154" s="226">
        <f>ROUND(I154*H154,2)</f>
        <v>0</v>
      </c>
      <c r="K154" s="222" t="s">
        <v>19</v>
      </c>
      <c r="L154" s="227"/>
      <c r="M154" s="228" t="s">
        <v>19</v>
      </c>
      <c r="N154" s="229" t="s">
        <v>42</v>
      </c>
      <c r="O154" s="87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1" t="s">
        <v>209</v>
      </c>
      <c r="AT154" s="211" t="s">
        <v>126</v>
      </c>
      <c r="AU154" s="211" t="s">
        <v>78</v>
      </c>
      <c r="AY154" s="20" t="s">
        <v>108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20" t="s">
        <v>76</v>
      </c>
      <c r="BK154" s="212">
        <f>ROUND(I154*H154,2)</f>
        <v>0</v>
      </c>
      <c r="BL154" s="20" t="s">
        <v>153</v>
      </c>
      <c r="BM154" s="211" t="s">
        <v>253</v>
      </c>
    </row>
    <row r="155" s="2" customFormat="1">
      <c r="A155" s="41"/>
      <c r="B155" s="42"/>
      <c r="C155" s="43"/>
      <c r="D155" s="213" t="s">
        <v>121</v>
      </c>
      <c r="E155" s="43"/>
      <c r="F155" s="214" t="s">
        <v>252</v>
      </c>
      <c r="G155" s="43"/>
      <c r="H155" s="43"/>
      <c r="I155" s="215"/>
      <c r="J155" s="43"/>
      <c r="K155" s="43"/>
      <c r="L155" s="47"/>
      <c r="M155" s="216"/>
      <c r="N155" s="217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121</v>
      </c>
      <c r="AU155" s="20" t="s">
        <v>78</v>
      </c>
    </row>
    <row r="156" s="2" customFormat="1" ht="16.5" customHeight="1">
      <c r="A156" s="41"/>
      <c r="B156" s="42"/>
      <c r="C156" s="220" t="s">
        <v>254</v>
      </c>
      <c r="D156" s="220" t="s">
        <v>126</v>
      </c>
      <c r="E156" s="221" t="s">
        <v>255</v>
      </c>
      <c r="F156" s="222" t="s">
        <v>256</v>
      </c>
      <c r="G156" s="223" t="s">
        <v>160</v>
      </c>
      <c r="H156" s="224">
        <v>4</v>
      </c>
      <c r="I156" s="225"/>
      <c r="J156" s="226">
        <f>ROUND(I156*H156,2)</f>
        <v>0</v>
      </c>
      <c r="K156" s="222" t="s">
        <v>118</v>
      </c>
      <c r="L156" s="227"/>
      <c r="M156" s="228" t="s">
        <v>19</v>
      </c>
      <c r="N156" s="229" t="s">
        <v>42</v>
      </c>
      <c r="O156" s="87"/>
      <c r="P156" s="209">
        <f>O156*H156</f>
        <v>0</v>
      </c>
      <c r="Q156" s="209">
        <v>0.00013999999999999999</v>
      </c>
      <c r="R156" s="209">
        <f>Q156*H156</f>
        <v>0.00055999999999999995</v>
      </c>
      <c r="S156" s="209">
        <v>0</v>
      </c>
      <c r="T156" s="210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1" t="s">
        <v>200</v>
      </c>
      <c r="AT156" s="211" t="s">
        <v>126</v>
      </c>
      <c r="AU156" s="211" t="s">
        <v>78</v>
      </c>
      <c r="AY156" s="20" t="s">
        <v>108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20" t="s">
        <v>76</v>
      </c>
      <c r="BK156" s="212">
        <f>ROUND(I156*H156,2)</f>
        <v>0</v>
      </c>
      <c r="BL156" s="20" t="s">
        <v>200</v>
      </c>
      <c r="BM156" s="211" t="s">
        <v>257</v>
      </c>
    </row>
    <row r="157" s="2" customFormat="1">
      <c r="A157" s="41"/>
      <c r="B157" s="42"/>
      <c r="C157" s="43"/>
      <c r="D157" s="213" t="s">
        <v>121</v>
      </c>
      <c r="E157" s="43"/>
      <c r="F157" s="214" t="s">
        <v>256</v>
      </c>
      <c r="G157" s="43"/>
      <c r="H157" s="43"/>
      <c r="I157" s="215"/>
      <c r="J157" s="43"/>
      <c r="K157" s="43"/>
      <c r="L157" s="47"/>
      <c r="M157" s="216"/>
      <c r="N157" s="217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121</v>
      </c>
      <c r="AU157" s="20" t="s">
        <v>78</v>
      </c>
    </row>
    <row r="158" s="13" customFormat="1">
      <c r="A158" s="13"/>
      <c r="B158" s="230"/>
      <c r="C158" s="231"/>
      <c r="D158" s="213" t="s">
        <v>132</v>
      </c>
      <c r="E158" s="240" t="s">
        <v>19</v>
      </c>
      <c r="F158" s="232" t="s">
        <v>258</v>
      </c>
      <c r="G158" s="231"/>
      <c r="H158" s="233">
        <v>4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132</v>
      </c>
      <c r="AU158" s="239" t="s">
        <v>78</v>
      </c>
      <c r="AV158" s="13" t="s">
        <v>78</v>
      </c>
      <c r="AW158" s="13" t="s">
        <v>33</v>
      </c>
      <c r="AX158" s="13" t="s">
        <v>76</v>
      </c>
      <c r="AY158" s="239" t="s">
        <v>108</v>
      </c>
    </row>
    <row r="159" s="2" customFormat="1" ht="37.8" customHeight="1">
      <c r="A159" s="41"/>
      <c r="B159" s="42"/>
      <c r="C159" s="200" t="s">
        <v>259</v>
      </c>
      <c r="D159" s="200" t="s">
        <v>114</v>
      </c>
      <c r="E159" s="201" t="s">
        <v>260</v>
      </c>
      <c r="F159" s="202" t="s">
        <v>261</v>
      </c>
      <c r="G159" s="203" t="s">
        <v>117</v>
      </c>
      <c r="H159" s="204">
        <v>42</v>
      </c>
      <c r="I159" s="205"/>
      <c r="J159" s="206">
        <f>ROUND(I159*H159,2)</f>
        <v>0</v>
      </c>
      <c r="K159" s="202" t="s">
        <v>118</v>
      </c>
      <c r="L159" s="47"/>
      <c r="M159" s="207" t="s">
        <v>19</v>
      </c>
      <c r="N159" s="208" t="s">
        <v>42</v>
      </c>
      <c r="O159" s="87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1" t="s">
        <v>153</v>
      </c>
      <c r="AT159" s="211" t="s">
        <v>114</v>
      </c>
      <c r="AU159" s="211" t="s">
        <v>78</v>
      </c>
      <c r="AY159" s="20" t="s">
        <v>108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20" t="s">
        <v>76</v>
      </c>
      <c r="BK159" s="212">
        <f>ROUND(I159*H159,2)</f>
        <v>0</v>
      </c>
      <c r="BL159" s="20" t="s">
        <v>153</v>
      </c>
      <c r="BM159" s="211" t="s">
        <v>262</v>
      </c>
    </row>
    <row r="160" s="2" customFormat="1">
      <c r="A160" s="41"/>
      <c r="B160" s="42"/>
      <c r="C160" s="43"/>
      <c r="D160" s="213" t="s">
        <v>121</v>
      </c>
      <c r="E160" s="43"/>
      <c r="F160" s="214" t="s">
        <v>263</v>
      </c>
      <c r="G160" s="43"/>
      <c r="H160" s="43"/>
      <c r="I160" s="215"/>
      <c r="J160" s="43"/>
      <c r="K160" s="43"/>
      <c r="L160" s="47"/>
      <c r="M160" s="216"/>
      <c r="N160" s="217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121</v>
      </c>
      <c r="AU160" s="20" t="s">
        <v>78</v>
      </c>
    </row>
    <row r="161" s="2" customFormat="1">
      <c r="A161" s="41"/>
      <c r="B161" s="42"/>
      <c r="C161" s="43"/>
      <c r="D161" s="218" t="s">
        <v>123</v>
      </c>
      <c r="E161" s="43"/>
      <c r="F161" s="219" t="s">
        <v>264</v>
      </c>
      <c r="G161" s="43"/>
      <c r="H161" s="43"/>
      <c r="I161" s="215"/>
      <c r="J161" s="43"/>
      <c r="K161" s="43"/>
      <c r="L161" s="47"/>
      <c r="M161" s="216"/>
      <c r="N161" s="217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123</v>
      </c>
      <c r="AU161" s="20" t="s">
        <v>78</v>
      </c>
    </row>
    <row r="162" s="2" customFormat="1" ht="24.15" customHeight="1">
      <c r="A162" s="41"/>
      <c r="B162" s="42"/>
      <c r="C162" s="220" t="s">
        <v>265</v>
      </c>
      <c r="D162" s="220" t="s">
        <v>126</v>
      </c>
      <c r="E162" s="221" t="s">
        <v>266</v>
      </c>
      <c r="F162" s="222" t="s">
        <v>267</v>
      </c>
      <c r="G162" s="223" t="s">
        <v>117</v>
      </c>
      <c r="H162" s="224">
        <v>48.299999999999997</v>
      </c>
      <c r="I162" s="225"/>
      <c r="J162" s="226">
        <f>ROUND(I162*H162,2)</f>
        <v>0</v>
      </c>
      <c r="K162" s="222" t="s">
        <v>118</v>
      </c>
      <c r="L162" s="227"/>
      <c r="M162" s="228" t="s">
        <v>19</v>
      </c>
      <c r="N162" s="229" t="s">
        <v>42</v>
      </c>
      <c r="O162" s="87"/>
      <c r="P162" s="209">
        <f>O162*H162</f>
        <v>0</v>
      </c>
      <c r="Q162" s="209">
        <v>0.00012</v>
      </c>
      <c r="R162" s="209">
        <f>Q162*H162</f>
        <v>0.0057959999999999999</v>
      </c>
      <c r="S162" s="209">
        <v>0</v>
      </c>
      <c r="T162" s="210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1" t="s">
        <v>200</v>
      </c>
      <c r="AT162" s="211" t="s">
        <v>126</v>
      </c>
      <c r="AU162" s="211" t="s">
        <v>78</v>
      </c>
      <c r="AY162" s="20" t="s">
        <v>108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20" t="s">
        <v>76</v>
      </c>
      <c r="BK162" s="212">
        <f>ROUND(I162*H162,2)</f>
        <v>0</v>
      </c>
      <c r="BL162" s="20" t="s">
        <v>200</v>
      </c>
      <c r="BM162" s="211" t="s">
        <v>268</v>
      </c>
    </row>
    <row r="163" s="2" customFormat="1">
      <c r="A163" s="41"/>
      <c r="B163" s="42"/>
      <c r="C163" s="43"/>
      <c r="D163" s="213" t="s">
        <v>121</v>
      </c>
      <c r="E163" s="43"/>
      <c r="F163" s="214" t="s">
        <v>267</v>
      </c>
      <c r="G163" s="43"/>
      <c r="H163" s="43"/>
      <c r="I163" s="215"/>
      <c r="J163" s="43"/>
      <c r="K163" s="43"/>
      <c r="L163" s="47"/>
      <c r="M163" s="216"/>
      <c r="N163" s="217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121</v>
      </c>
      <c r="AU163" s="20" t="s">
        <v>78</v>
      </c>
    </row>
    <row r="164" s="13" customFormat="1">
      <c r="A164" s="13"/>
      <c r="B164" s="230"/>
      <c r="C164" s="231"/>
      <c r="D164" s="213" t="s">
        <v>132</v>
      </c>
      <c r="E164" s="231"/>
      <c r="F164" s="232" t="s">
        <v>269</v>
      </c>
      <c r="G164" s="231"/>
      <c r="H164" s="233">
        <v>48.299999999999997</v>
      </c>
      <c r="I164" s="234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132</v>
      </c>
      <c r="AU164" s="239" t="s">
        <v>78</v>
      </c>
      <c r="AV164" s="13" t="s">
        <v>78</v>
      </c>
      <c r="AW164" s="13" t="s">
        <v>4</v>
      </c>
      <c r="AX164" s="13" t="s">
        <v>76</v>
      </c>
      <c r="AY164" s="239" t="s">
        <v>108</v>
      </c>
    </row>
    <row r="165" s="2" customFormat="1" ht="37.8" customHeight="1">
      <c r="A165" s="41"/>
      <c r="B165" s="42"/>
      <c r="C165" s="200" t="s">
        <v>270</v>
      </c>
      <c r="D165" s="200" t="s">
        <v>114</v>
      </c>
      <c r="E165" s="201" t="s">
        <v>271</v>
      </c>
      <c r="F165" s="202" t="s">
        <v>272</v>
      </c>
      <c r="G165" s="203" t="s">
        <v>117</v>
      </c>
      <c r="H165" s="204">
        <v>248</v>
      </c>
      <c r="I165" s="205"/>
      <c r="J165" s="206">
        <f>ROUND(I165*H165,2)</f>
        <v>0</v>
      </c>
      <c r="K165" s="202" t="s">
        <v>118</v>
      </c>
      <c r="L165" s="47"/>
      <c r="M165" s="207" t="s">
        <v>19</v>
      </c>
      <c r="N165" s="208" t="s">
        <v>42</v>
      </c>
      <c r="O165" s="87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1" t="s">
        <v>153</v>
      </c>
      <c r="AT165" s="211" t="s">
        <v>114</v>
      </c>
      <c r="AU165" s="211" t="s">
        <v>78</v>
      </c>
      <c r="AY165" s="20" t="s">
        <v>108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0" t="s">
        <v>76</v>
      </c>
      <c r="BK165" s="212">
        <f>ROUND(I165*H165,2)</f>
        <v>0</v>
      </c>
      <c r="BL165" s="20" t="s">
        <v>153</v>
      </c>
      <c r="BM165" s="211" t="s">
        <v>273</v>
      </c>
    </row>
    <row r="166" s="2" customFormat="1">
      <c r="A166" s="41"/>
      <c r="B166" s="42"/>
      <c r="C166" s="43"/>
      <c r="D166" s="213" t="s">
        <v>121</v>
      </c>
      <c r="E166" s="43"/>
      <c r="F166" s="214" t="s">
        <v>274</v>
      </c>
      <c r="G166" s="43"/>
      <c r="H166" s="43"/>
      <c r="I166" s="215"/>
      <c r="J166" s="43"/>
      <c r="K166" s="43"/>
      <c r="L166" s="47"/>
      <c r="M166" s="216"/>
      <c r="N166" s="217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121</v>
      </c>
      <c r="AU166" s="20" t="s">
        <v>78</v>
      </c>
    </row>
    <row r="167" s="2" customFormat="1">
      <c r="A167" s="41"/>
      <c r="B167" s="42"/>
      <c r="C167" s="43"/>
      <c r="D167" s="218" t="s">
        <v>123</v>
      </c>
      <c r="E167" s="43"/>
      <c r="F167" s="219" t="s">
        <v>275</v>
      </c>
      <c r="G167" s="43"/>
      <c r="H167" s="43"/>
      <c r="I167" s="215"/>
      <c r="J167" s="43"/>
      <c r="K167" s="43"/>
      <c r="L167" s="47"/>
      <c r="M167" s="216"/>
      <c r="N167" s="217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123</v>
      </c>
      <c r="AU167" s="20" t="s">
        <v>78</v>
      </c>
    </row>
    <row r="168" s="2" customFormat="1" ht="24.15" customHeight="1">
      <c r="A168" s="41"/>
      <c r="B168" s="42"/>
      <c r="C168" s="220" t="s">
        <v>276</v>
      </c>
      <c r="D168" s="220" t="s">
        <v>126</v>
      </c>
      <c r="E168" s="221" t="s">
        <v>277</v>
      </c>
      <c r="F168" s="222" t="s">
        <v>278</v>
      </c>
      <c r="G168" s="223" t="s">
        <v>117</v>
      </c>
      <c r="H168" s="224">
        <v>285.19999999999999</v>
      </c>
      <c r="I168" s="225"/>
      <c r="J168" s="226">
        <f>ROUND(I168*H168,2)</f>
        <v>0</v>
      </c>
      <c r="K168" s="222" t="s">
        <v>118</v>
      </c>
      <c r="L168" s="227"/>
      <c r="M168" s="228" t="s">
        <v>19</v>
      </c>
      <c r="N168" s="229" t="s">
        <v>42</v>
      </c>
      <c r="O168" s="87"/>
      <c r="P168" s="209">
        <f>O168*H168</f>
        <v>0</v>
      </c>
      <c r="Q168" s="209">
        <v>0.00034000000000000002</v>
      </c>
      <c r="R168" s="209">
        <f>Q168*H168</f>
        <v>0.096967999999999999</v>
      </c>
      <c r="S168" s="209">
        <v>0</v>
      </c>
      <c r="T168" s="210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1" t="s">
        <v>200</v>
      </c>
      <c r="AT168" s="211" t="s">
        <v>126</v>
      </c>
      <c r="AU168" s="211" t="s">
        <v>78</v>
      </c>
      <c r="AY168" s="20" t="s">
        <v>108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20" t="s">
        <v>76</v>
      </c>
      <c r="BK168" s="212">
        <f>ROUND(I168*H168,2)</f>
        <v>0</v>
      </c>
      <c r="BL168" s="20" t="s">
        <v>200</v>
      </c>
      <c r="BM168" s="211" t="s">
        <v>279</v>
      </c>
    </row>
    <row r="169" s="2" customFormat="1">
      <c r="A169" s="41"/>
      <c r="B169" s="42"/>
      <c r="C169" s="43"/>
      <c r="D169" s="213" t="s">
        <v>121</v>
      </c>
      <c r="E169" s="43"/>
      <c r="F169" s="214" t="s">
        <v>278</v>
      </c>
      <c r="G169" s="43"/>
      <c r="H169" s="43"/>
      <c r="I169" s="215"/>
      <c r="J169" s="43"/>
      <c r="K169" s="43"/>
      <c r="L169" s="47"/>
      <c r="M169" s="216"/>
      <c r="N169" s="217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121</v>
      </c>
      <c r="AU169" s="20" t="s">
        <v>78</v>
      </c>
    </row>
    <row r="170" s="13" customFormat="1">
      <c r="A170" s="13"/>
      <c r="B170" s="230"/>
      <c r="C170" s="231"/>
      <c r="D170" s="213" t="s">
        <v>132</v>
      </c>
      <c r="E170" s="231"/>
      <c r="F170" s="232" t="s">
        <v>280</v>
      </c>
      <c r="G170" s="231"/>
      <c r="H170" s="233">
        <v>285.19999999999999</v>
      </c>
      <c r="I170" s="234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132</v>
      </c>
      <c r="AU170" s="239" t="s">
        <v>78</v>
      </c>
      <c r="AV170" s="13" t="s">
        <v>78</v>
      </c>
      <c r="AW170" s="13" t="s">
        <v>4</v>
      </c>
      <c r="AX170" s="13" t="s">
        <v>76</v>
      </c>
      <c r="AY170" s="239" t="s">
        <v>108</v>
      </c>
    </row>
    <row r="171" s="2" customFormat="1" ht="24.15" customHeight="1">
      <c r="A171" s="41"/>
      <c r="B171" s="42"/>
      <c r="C171" s="200" t="s">
        <v>281</v>
      </c>
      <c r="D171" s="200" t="s">
        <v>114</v>
      </c>
      <c r="E171" s="201" t="s">
        <v>282</v>
      </c>
      <c r="F171" s="202" t="s">
        <v>283</v>
      </c>
      <c r="G171" s="203" t="s">
        <v>117</v>
      </c>
      <c r="H171" s="204">
        <v>6</v>
      </c>
      <c r="I171" s="205"/>
      <c r="J171" s="206">
        <f>ROUND(I171*H171,2)</f>
        <v>0</v>
      </c>
      <c r="K171" s="202" t="s">
        <v>19</v>
      </c>
      <c r="L171" s="47"/>
      <c r="M171" s="207" t="s">
        <v>19</v>
      </c>
      <c r="N171" s="208" t="s">
        <v>42</v>
      </c>
      <c r="O171" s="87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1" t="s">
        <v>153</v>
      </c>
      <c r="AT171" s="211" t="s">
        <v>114</v>
      </c>
      <c r="AU171" s="211" t="s">
        <v>78</v>
      </c>
      <c r="AY171" s="20" t="s">
        <v>108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0" t="s">
        <v>76</v>
      </c>
      <c r="BK171" s="212">
        <f>ROUND(I171*H171,2)</f>
        <v>0</v>
      </c>
      <c r="BL171" s="20" t="s">
        <v>153</v>
      </c>
      <c r="BM171" s="211" t="s">
        <v>284</v>
      </c>
    </row>
    <row r="172" s="2" customFormat="1">
      <c r="A172" s="41"/>
      <c r="B172" s="42"/>
      <c r="C172" s="43"/>
      <c r="D172" s="213" t="s">
        <v>121</v>
      </c>
      <c r="E172" s="43"/>
      <c r="F172" s="214" t="s">
        <v>283</v>
      </c>
      <c r="G172" s="43"/>
      <c r="H172" s="43"/>
      <c r="I172" s="215"/>
      <c r="J172" s="43"/>
      <c r="K172" s="43"/>
      <c r="L172" s="47"/>
      <c r="M172" s="216"/>
      <c r="N172" s="217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121</v>
      </c>
      <c r="AU172" s="20" t="s">
        <v>78</v>
      </c>
    </row>
    <row r="173" s="2" customFormat="1" ht="24.15" customHeight="1">
      <c r="A173" s="41"/>
      <c r="B173" s="42"/>
      <c r="C173" s="220" t="s">
        <v>285</v>
      </c>
      <c r="D173" s="220" t="s">
        <v>126</v>
      </c>
      <c r="E173" s="221" t="s">
        <v>286</v>
      </c>
      <c r="F173" s="222" t="s">
        <v>287</v>
      </c>
      <c r="G173" s="223" t="s">
        <v>160</v>
      </c>
      <c r="H173" s="224">
        <v>1</v>
      </c>
      <c r="I173" s="225"/>
      <c r="J173" s="226">
        <f>ROUND(I173*H173,2)</f>
        <v>0</v>
      </c>
      <c r="K173" s="222" t="s">
        <v>19</v>
      </c>
      <c r="L173" s="227"/>
      <c r="M173" s="228" t="s">
        <v>19</v>
      </c>
      <c r="N173" s="229" t="s">
        <v>42</v>
      </c>
      <c r="O173" s="87"/>
      <c r="P173" s="209">
        <f>O173*H173</f>
        <v>0</v>
      </c>
      <c r="Q173" s="209">
        <v>4.0000000000000003E-05</v>
      </c>
      <c r="R173" s="209">
        <f>Q173*H173</f>
        <v>4.0000000000000003E-05</v>
      </c>
      <c r="S173" s="209">
        <v>0</v>
      </c>
      <c r="T173" s="210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1" t="s">
        <v>200</v>
      </c>
      <c r="AT173" s="211" t="s">
        <v>126</v>
      </c>
      <c r="AU173" s="211" t="s">
        <v>78</v>
      </c>
      <c r="AY173" s="20" t="s">
        <v>108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20" t="s">
        <v>76</v>
      </c>
      <c r="BK173" s="212">
        <f>ROUND(I173*H173,2)</f>
        <v>0</v>
      </c>
      <c r="BL173" s="20" t="s">
        <v>200</v>
      </c>
      <c r="BM173" s="211" t="s">
        <v>288</v>
      </c>
    </row>
    <row r="174" s="2" customFormat="1">
      <c r="A174" s="41"/>
      <c r="B174" s="42"/>
      <c r="C174" s="43"/>
      <c r="D174" s="213" t="s">
        <v>121</v>
      </c>
      <c r="E174" s="43"/>
      <c r="F174" s="214" t="s">
        <v>289</v>
      </c>
      <c r="G174" s="43"/>
      <c r="H174" s="43"/>
      <c r="I174" s="215"/>
      <c r="J174" s="43"/>
      <c r="K174" s="43"/>
      <c r="L174" s="47"/>
      <c r="M174" s="216"/>
      <c r="N174" s="217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121</v>
      </c>
      <c r="AU174" s="20" t="s">
        <v>78</v>
      </c>
    </row>
    <row r="175" s="2" customFormat="1" ht="16.5" customHeight="1">
      <c r="A175" s="41"/>
      <c r="B175" s="42"/>
      <c r="C175" s="220" t="s">
        <v>290</v>
      </c>
      <c r="D175" s="220" t="s">
        <v>126</v>
      </c>
      <c r="E175" s="221" t="s">
        <v>291</v>
      </c>
      <c r="F175" s="222" t="s">
        <v>292</v>
      </c>
      <c r="G175" s="223" t="s">
        <v>160</v>
      </c>
      <c r="H175" s="224">
        <v>1</v>
      </c>
      <c r="I175" s="225"/>
      <c r="J175" s="226">
        <f>ROUND(I175*H175,2)</f>
        <v>0</v>
      </c>
      <c r="K175" s="222" t="s">
        <v>19</v>
      </c>
      <c r="L175" s="227"/>
      <c r="M175" s="228" t="s">
        <v>19</v>
      </c>
      <c r="N175" s="229" t="s">
        <v>42</v>
      </c>
      <c r="O175" s="87"/>
      <c r="P175" s="209">
        <f>O175*H175</f>
        <v>0</v>
      </c>
      <c r="Q175" s="209">
        <v>0.00040000000000000002</v>
      </c>
      <c r="R175" s="209">
        <f>Q175*H175</f>
        <v>0.00040000000000000002</v>
      </c>
      <c r="S175" s="209">
        <v>0</v>
      </c>
      <c r="T175" s="210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1" t="s">
        <v>200</v>
      </c>
      <c r="AT175" s="211" t="s">
        <v>126</v>
      </c>
      <c r="AU175" s="211" t="s">
        <v>78</v>
      </c>
      <c r="AY175" s="20" t="s">
        <v>108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20" t="s">
        <v>76</v>
      </c>
      <c r="BK175" s="212">
        <f>ROUND(I175*H175,2)</f>
        <v>0</v>
      </c>
      <c r="BL175" s="20" t="s">
        <v>200</v>
      </c>
      <c r="BM175" s="211" t="s">
        <v>293</v>
      </c>
    </row>
    <row r="176" s="2" customFormat="1">
      <c r="A176" s="41"/>
      <c r="B176" s="42"/>
      <c r="C176" s="43"/>
      <c r="D176" s="213" t="s">
        <v>121</v>
      </c>
      <c r="E176" s="43"/>
      <c r="F176" s="214" t="s">
        <v>294</v>
      </c>
      <c r="G176" s="43"/>
      <c r="H176" s="43"/>
      <c r="I176" s="215"/>
      <c r="J176" s="43"/>
      <c r="K176" s="43"/>
      <c r="L176" s="47"/>
      <c r="M176" s="216"/>
      <c r="N176" s="217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121</v>
      </c>
      <c r="AU176" s="20" t="s">
        <v>78</v>
      </c>
    </row>
    <row r="177" s="2" customFormat="1" ht="21.75" customHeight="1">
      <c r="A177" s="41"/>
      <c r="B177" s="42"/>
      <c r="C177" s="220" t="s">
        <v>295</v>
      </c>
      <c r="D177" s="220" t="s">
        <v>126</v>
      </c>
      <c r="E177" s="221" t="s">
        <v>296</v>
      </c>
      <c r="F177" s="222" t="s">
        <v>297</v>
      </c>
      <c r="G177" s="223" t="s">
        <v>160</v>
      </c>
      <c r="H177" s="224">
        <v>1</v>
      </c>
      <c r="I177" s="225"/>
      <c r="J177" s="226">
        <f>ROUND(I177*H177,2)</f>
        <v>0</v>
      </c>
      <c r="K177" s="222" t="s">
        <v>19</v>
      </c>
      <c r="L177" s="227"/>
      <c r="M177" s="228" t="s">
        <v>19</v>
      </c>
      <c r="N177" s="229" t="s">
        <v>42</v>
      </c>
      <c r="O177" s="87"/>
      <c r="P177" s="209">
        <f>O177*H177</f>
        <v>0</v>
      </c>
      <c r="Q177" s="209">
        <v>0.00029999999999999997</v>
      </c>
      <c r="R177" s="209">
        <f>Q177*H177</f>
        <v>0.00029999999999999997</v>
      </c>
      <c r="S177" s="209">
        <v>0</v>
      </c>
      <c r="T177" s="210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1" t="s">
        <v>200</v>
      </c>
      <c r="AT177" s="211" t="s">
        <v>126</v>
      </c>
      <c r="AU177" s="211" t="s">
        <v>78</v>
      </c>
      <c r="AY177" s="20" t="s">
        <v>108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20" t="s">
        <v>76</v>
      </c>
      <c r="BK177" s="212">
        <f>ROUND(I177*H177,2)</f>
        <v>0</v>
      </c>
      <c r="BL177" s="20" t="s">
        <v>200</v>
      </c>
      <c r="BM177" s="211" t="s">
        <v>298</v>
      </c>
    </row>
    <row r="178" s="2" customFormat="1">
      <c r="A178" s="41"/>
      <c r="B178" s="42"/>
      <c r="C178" s="43"/>
      <c r="D178" s="213" t="s">
        <v>121</v>
      </c>
      <c r="E178" s="43"/>
      <c r="F178" s="214" t="s">
        <v>297</v>
      </c>
      <c r="G178" s="43"/>
      <c r="H178" s="43"/>
      <c r="I178" s="215"/>
      <c r="J178" s="43"/>
      <c r="K178" s="43"/>
      <c r="L178" s="47"/>
      <c r="M178" s="216"/>
      <c r="N178" s="217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121</v>
      </c>
      <c r="AU178" s="20" t="s">
        <v>78</v>
      </c>
    </row>
    <row r="179" s="2" customFormat="1" ht="24.15" customHeight="1">
      <c r="A179" s="41"/>
      <c r="B179" s="42"/>
      <c r="C179" s="220" t="s">
        <v>299</v>
      </c>
      <c r="D179" s="220" t="s">
        <v>126</v>
      </c>
      <c r="E179" s="221" t="s">
        <v>300</v>
      </c>
      <c r="F179" s="222" t="s">
        <v>301</v>
      </c>
      <c r="G179" s="223" t="s">
        <v>160</v>
      </c>
      <c r="H179" s="224">
        <v>1</v>
      </c>
      <c r="I179" s="225"/>
      <c r="J179" s="226">
        <f>ROUND(I179*H179,2)</f>
        <v>0</v>
      </c>
      <c r="K179" s="222" t="s">
        <v>19</v>
      </c>
      <c r="L179" s="227"/>
      <c r="M179" s="228" t="s">
        <v>19</v>
      </c>
      <c r="N179" s="229" t="s">
        <v>42</v>
      </c>
      <c r="O179" s="87"/>
      <c r="P179" s="209">
        <f>O179*H179</f>
        <v>0</v>
      </c>
      <c r="Q179" s="209">
        <v>8.0000000000000007E-05</v>
      </c>
      <c r="R179" s="209">
        <f>Q179*H179</f>
        <v>8.0000000000000007E-05</v>
      </c>
      <c r="S179" s="209">
        <v>0</v>
      </c>
      <c r="T179" s="210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1" t="s">
        <v>200</v>
      </c>
      <c r="AT179" s="211" t="s">
        <v>126</v>
      </c>
      <c r="AU179" s="211" t="s">
        <v>78</v>
      </c>
      <c r="AY179" s="20" t="s">
        <v>108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20" t="s">
        <v>76</v>
      </c>
      <c r="BK179" s="212">
        <f>ROUND(I179*H179,2)</f>
        <v>0</v>
      </c>
      <c r="BL179" s="20" t="s">
        <v>200</v>
      </c>
      <c r="BM179" s="211" t="s">
        <v>302</v>
      </c>
    </row>
    <row r="180" s="2" customFormat="1">
      <c r="A180" s="41"/>
      <c r="B180" s="42"/>
      <c r="C180" s="43"/>
      <c r="D180" s="213" t="s">
        <v>121</v>
      </c>
      <c r="E180" s="43"/>
      <c r="F180" s="214" t="s">
        <v>301</v>
      </c>
      <c r="G180" s="43"/>
      <c r="H180" s="43"/>
      <c r="I180" s="215"/>
      <c r="J180" s="43"/>
      <c r="K180" s="43"/>
      <c r="L180" s="47"/>
      <c r="M180" s="216"/>
      <c r="N180" s="217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121</v>
      </c>
      <c r="AU180" s="20" t="s">
        <v>78</v>
      </c>
    </row>
    <row r="181" s="2" customFormat="1" ht="24.15" customHeight="1">
      <c r="A181" s="41"/>
      <c r="B181" s="42"/>
      <c r="C181" s="220" t="s">
        <v>303</v>
      </c>
      <c r="D181" s="220" t="s">
        <v>126</v>
      </c>
      <c r="E181" s="221" t="s">
        <v>304</v>
      </c>
      <c r="F181" s="222" t="s">
        <v>305</v>
      </c>
      <c r="G181" s="223" t="s">
        <v>160</v>
      </c>
      <c r="H181" s="224">
        <v>1</v>
      </c>
      <c r="I181" s="225"/>
      <c r="J181" s="226">
        <f>ROUND(I181*H181,2)</f>
        <v>0</v>
      </c>
      <c r="K181" s="222" t="s">
        <v>19</v>
      </c>
      <c r="L181" s="227"/>
      <c r="M181" s="228" t="s">
        <v>19</v>
      </c>
      <c r="N181" s="229" t="s">
        <v>42</v>
      </c>
      <c r="O181" s="87"/>
      <c r="P181" s="209">
        <f>O181*H181</f>
        <v>0</v>
      </c>
      <c r="Q181" s="209">
        <v>0.0010499999999999999</v>
      </c>
      <c r="R181" s="209">
        <f>Q181*H181</f>
        <v>0.0010499999999999999</v>
      </c>
      <c r="S181" s="209">
        <v>0</v>
      </c>
      <c r="T181" s="210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1" t="s">
        <v>200</v>
      </c>
      <c r="AT181" s="211" t="s">
        <v>126</v>
      </c>
      <c r="AU181" s="211" t="s">
        <v>78</v>
      </c>
      <c r="AY181" s="20" t="s">
        <v>108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0" t="s">
        <v>76</v>
      </c>
      <c r="BK181" s="212">
        <f>ROUND(I181*H181,2)</f>
        <v>0</v>
      </c>
      <c r="BL181" s="20" t="s">
        <v>200</v>
      </c>
      <c r="BM181" s="211" t="s">
        <v>306</v>
      </c>
    </row>
    <row r="182" s="2" customFormat="1">
      <c r="A182" s="41"/>
      <c r="B182" s="42"/>
      <c r="C182" s="43"/>
      <c r="D182" s="213" t="s">
        <v>121</v>
      </c>
      <c r="E182" s="43"/>
      <c r="F182" s="214" t="s">
        <v>307</v>
      </c>
      <c r="G182" s="43"/>
      <c r="H182" s="43"/>
      <c r="I182" s="215"/>
      <c r="J182" s="43"/>
      <c r="K182" s="43"/>
      <c r="L182" s="47"/>
      <c r="M182" s="216"/>
      <c r="N182" s="217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121</v>
      </c>
      <c r="AU182" s="20" t="s">
        <v>78</v>
      </c>
    </row>
    <row r="183" s="2" customFormat="1" ht="24.15" customHeight="1">
      <c r="A183" s="41"/>
      <c r="B183" s="42"/>
      <c r="C183" s="220" t="s">
        <v>308</v>
      </c>
      <c r="D183" s="220" t="s">
        <v>126</v>
      </c>
      <c r="E183" s="221" t="s">
        <v>309</v>
      </c>
      <c r="F183" s="222" t="s">
        <v>310</v>
      </c>
      <c r="G183" s="223" t="s">
        <v>160</v>
      </c>
      <c r="H183" s="224">
        <v>1</v>
      </c>
      <c r="I183" s="225"/>
      <c r="J183" s="226">
        <f>ROUND(I183*H183,2)</f>
        <v>0</v>
      </c>
      <c r="K183" s="222" t="s">
        <v>118</v>
      </c>
      <c r="L183" s="227"/>
      <c r="M183" s="228" t="s">
        <v>19</v>
      </c>
      <c r="N183" s="229" t="s">
        <v>42</v>
      </c>
      <c r="O183" s="87"/>
      <c r="P183" s="209">
        <f>O183*H183</f>
        <v>0</v>
      </c>
      <c r="Q183" s="209">
        <v>0.00017000000000000001</v>
      </c>
      <c r="R183" s="209">
        <f>Q183*H183</f>
        <v>0.00017000000000000001</v>
      </c>
      <c r="S183" s="209">
        <v>0</v>
      </c>
      <c r="T183" s="210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1" t="s">
        <v>200</v>
      </c>
      <c r="AT183" s="211" t="s">
        <v>126</v>
      </c>
      <c r="AU183" s="211" t="s">
        <v>78</v>
      </c>
      <c r="AY183" s="20" t="s">
        <v>108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20" t="s">
        <v>76</v>
      </c>
      <c r="BK183" s="212">
        <f>ROUND(I183*H183,2)</f>
        <v>0</v>
      </c>
      <c r="BL183" s="20" t="s">
        <v>200</v>
      </c>
      <c r="BM183" s="211" t="s">
        <v>311</v>
      </c>
    </row>
    <row r="184" s="2" customFormat="1">
      <c r="A184" s="41"/>
      <c r="B184" s="42"/>
      <c r="C184" s="43"/>
      <c r="D184" s="213" t="s">
        <v>121</v>
      </c>
      <c r="E184" s="43"/>
      <c r="F184" s="214" t="s">
        <v>310</v>
      </c>
      <c r="G184" s="43"/>
      <c r="H184" s="43"/>
      <c r="I184" s="215"/>
      <c r="J184" s="43"/>
      <c r="K184" s="43"/>
      <c r="L184" s="47"/>
      <c r="M184" s="216"/>
      <c r="N184" s="217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121</v>
      </c>
      <c r="AU184" s="20" t="s">
        <v>78</v>
      </c>
    </row>
    <row r="185" s="12" customFormat="1" ht="22.8" customHeight="1">
      <c r="A185" s="12"/>
      <c r="B185" s="184"/>
      <c r="C185" s="185"/>
      <c r="D185" s="186" t="s">
        <v>70</v>
      </c>
      <c r="E185" s="198" t="s">
        <v>312</v>
      </c>
      <c r="F185" s="198" t="s">
        <v>313</v>
      </c>
      <c r="G185" s="185"/>
      <c r="H185" s="185"/>
      <c r="I185" s="188"/>
      <c r="J185" s="199">
        <f>BK185</f>
        <v>0</v>
      </c>
      <c r="K185" s="185"/>
      <c r="L185" s="190"/>
      <c r="M185" s="191"/>
      <c r="N185" s="192"/>
      <c r="O185" s="192"/>
      <c r="P185" s="193">
        <f>SUM(P186:P270)</f>
        <v>0</v>
      </c>
      <c r="Q185" s="192"/>
      <c r="R185" s="193">
        <f>SUM(R186:R270)</f>
        <v>0.045843399999999999</v>
      </c>
      <c r="S185" s="192"/>
      <c r="T185" s="194">
        <f>SUM(T186:T270)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5" t="s">
        <v>146</v>
      </c>
      <c r="AT185" s="196" t="s">
        <v>70</v>
      </c>
      <c r="AU185" s="196" t="s">
        <v>76</v>
      </c>
      <c r="AY185" s="195" t="s">
        <v>108</v>
      </c>
      <c r="BK185" s="197">
        <f>SUM(BK186:BK270)</f>
        <v>0</v>
      </c>
    </row>
    <row r="186" s="2" customFormat="1" ht="24.15" customHeight="1">
      <c r="A186" s="41"/>
      <c r="B186" s="42"/>
      <c r="C186" s="200" t="s">
        <v>314</v>
      </c>
      <c r="D186" s="200" t="s">
        <v>114</v>
      </c>
      <c r="E186" s="201" t="s">
        <v>315</v>
      </c>
      <c r="F186" s="202" t="s">
        <v>316</v>
      </c>
      <c r="G186" s="203" t="s">
        <v>317</v>
      </c>
      <c r="H186" s="204">
        <v>0.19300000000000001</v>
      </c>
      <c r="I186" s="205"/>
      <c r="J186" s="206">
        <f>ROUND(I186*H186,2)</f>
        <v>0</v>
      </c>
      <c r="K186" s="202" t="s">
        <v>118</v>
      </c>
      <c r="L186" s="47"/>
      <c r="M186" s="207" t="s">
        <v>19</v>
      </c>
      <c r="N186" s="208" t="s">
        <v>42</v>
      </c>
      <c r="O186" s="87"/>
      <c r="P186" s="209">
        <f>O186*H186</f>
        <v>0</v>
      </c>
      <c r="Q186" s="209">
        <v>0.0088000000000000005</v>
      </c>
      <c r="R186" s="209">
        <f>Q186*H186</f>
        <v>0.0016984000000000001</v>
      </c>
      <c r="S186" s="209">
        <v>0</v>
      </c>
      <c r="T186" s="210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1" t="s">
        <v>153</v>
      </c>
      <c r="AT186" s="211" t="s">
        <v>114</v>
      </c>
      <c r="AU186" s="211" t="s">
        <v>78</v>
      </c>
      <c r="AY186" s="20" t="s">
        <v>108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20" t="s">
        <v>76</v>
      </c>
      <c r="BK186" s="212">
        <f>ROUND(I186*H186,2)</f>
        <v>0</v>
      </c>
      <c r="BL186" s="20" t="s">
        <v>153</v>
      </c>
      <c r="BM186" s="211" t="s">
        <v>318</v>
      </c>
    </row>
    <row r="187" s="2" customFormat="1">
      <c r="A187" s="41"/>
      <c r="B187" s="42"/>
      <c r="C187" s="43"/>
      <c r="D187" s="213" t="s">
        <v>121</v>
      </c>
      <c r="E187" s="43"/>
      <c r="F187" s="214" t="s">
        <v>319</v>
      </c>
      <c r="G187" s="43"/>
      <c r="H187" s="43"/>
      <c r="I187" s="215"/>
      <c r="J187" s="43"/>
      <c r="K187" s="43"/>
      <c r="L187" s="47"/>
      <c r="M187" s="216"/>
      <c r="N187" s="217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121</v>
      </c>
      <c r="AU187" s="20" t="s">
        <v>78</v>
      </c>
    </row>
    <row r="188" s="2" customFormat="1">
      <c r="A188" s="41"/>
      <c r="B188" s="42"/>
      <c r="C188" s="43"/>
      <c r="D188" s="218" t="s">
        <v>123</v>
      </c>
      <c r="E188" s="43"/>
      <c r="F188" s="219" t="s">
        <v>320</v>
      </c>
      <c r="G188" s="43"/>
      <c r="H188" s="43"/>
      <c r="I188" s="215"/>
      <c r="J188" s="43"/>
      <c r="K188" s="43"/>
      <c r="L188" s="47"/>
      <c r="M188" s="216"/>
      <c r="N188" s="217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123</v>
      </c>
      <c r="AU188" s="20" t="s">
        <v>78</v>
      </c>
    </row>
    <row r="189" s="2" customFormat="1" ht="24.15" customHeight="1">
      <c r="A189" s="41"/>
      <c r="B189" s="42"/>
      <c r="C189" s="200" t="s">
        <v>321</v>
      </c>
      <c r="D189" s="200" t="s">
        <v>114</v>
      </c>
      <c r="E189" s="201" t="s">
        <v>322</v>
      </c>
      <c r="F189" s="202" t="s">
        <v>323</v>
      </c>
      <c r="G189" s="203" t="s">
        <v>324</v>
      </c>
      <c r="H189" s="204">
        <v>1.5</v>
      </c>
      <c r="I189" s="205"/>
      <c r="J189" s="206">
        <f>ROUND(I189*H189,2)</f>
        <v>0</v>
      </c>
      <c r="K189" s="202" t="s">
        <v>118</v>
      </c>
      <c r="L189" s="47"/>
      <c r="M189" s="207" t="s">
        <v>19</v>
      </c>
      <c r="N189" s="208" t="s">
        <v>42</v>
      </c>
      <c r="O189" s="87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1" t="s">
        <v>153</v>
      </c>
      <c r="AT189" s="211" t="s">
        <v>114</v>
      </c>
      <c r="AU189" s="211" t="s">
        <v>78</v>
      </c>
      <c r="AY189" s="20" t="s">
        <v>108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20" t="s">
        <v>76</v>
      </c>
      <c r="BK189" s="212">
        <f>ROUND(I189*H189,2)</f>
        <v>0</v>
      </c>
      <c r="BL189" s="20" t="s">
        <v>153</v>
      </c>
      <c r="BM189" s="211" t="s">
        <v>325</v>
      </c>
    </row>
    <row r="190" s="2" customFormat="1">
      <c r="A190" s="41"/>
      <c r="B190" s="42"/>
      <c r="C190" s="43"/>
      <c r="D190" s="213" t="s">
        <v>121</v>
      </c>
      <c r="E190" s="43"/>
      <c r="F190" s="214" t="s">
        <v>326</v>
      </c>
      <c r="G190" s="43"/>
      <c r="H190" s="43"/>
      <c r="I190" s="215"/>
      <c r="J190" s="43"/>
      <c r="K190" s="43"/>
      <c r="L190" s="47"/>
      <c r="M190" s="216"/>
      <c r="N190" s="217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121</v>
      </c>
      <c r="AU190" s="20" t="s">
        <v>78</v>
      </c>
    </row>
    <row r="191" s="2" customFormat="1">
      <c r="A191" s="41"/>
      <c r="B191" s="42"/>
      <c r="C191" s="43"/>
      <c r="D191" s="218" t="s">
        <v>123</v>
      </c>
      <c r="E191" s="43"/>
      <c r="F191" s="219" t="s">
        <v>327</v>
      </c>
      <c r="G191" s="43"/>
      <c r="H191" s="43"/>
      <c r="I191" s="215"/>
      <c r="J191" s="43"/>
      <c r="K191" s="43"/>
      <c r="L191" s="47"/>
      <c r="M191" s="216"/>
      <c r="N191" s="217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123</v>
      </c>
      <c r="AU191" s="20" t="s">
        <v>78</v>
      </c>
    </row>
    <row r="192" s="13" customFormat="1">
      <c r="A192" s="13"/>
      <c r="B192" s="230"/>
      <c r="C192" s="231"/>
      <c r="D192" s="213" t="s">
        <v>132</v>
      </c>
      <c r="E192" s="240" t="s">
        <v>19</v>
      </c>
      <c r="F192" s="232" t="s">
        <v>328</v>
      </c>
      <c r="G192" s="231"/>
      <c r="H192" s="233">
        <v>1.5</v>
      </c>
      <c r="I192" s="234"/>
      <c r="J192" s="231"/>
      <c r="K192" s="231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132</v>
      </c>
      <c r="AU192" s="239" t="s">
        <v>78</v>
      </c>
      <c r="AV192" s="13" t="s">
        <v>78</v>
      </c>
      <c r="AW192" s="13" t="s">
        <v>33</v>
      </c>
      <c r="AX192" s="13" t="s">
        <v>76</v>
      </c>
      <c r="AY192" s="239" t="s">
        <v>108</v>
      </c>
    </row>
    <row r="193" s="2" customFormat="1" ht="24.15" customHeight="1">
      <c r="A193" s="41"/>
      <c r="B193" s="42"/>
      <c r="C193" s="200" t="s">
        <v>329</v>
      </c>
      <c r="D193" s="200" t="s">
        <v>114</v>
      </c>
      <c r="E193" s="201" t="s">
        <v>330</v>
      </c>
      <c r="F193" s="202" t="s">
        <v>331</v>
      </c>
      <c r="G193" s="203" t="s">
        <v>324</v>
      </c>
      <c r="H193" s="204">
        <v>2.1600000000000001</v>
      </c>
      <c r="I193" s="205"/>
      <c r="J193" s="206">
        <f>ROUND(I193*H193,2)</f>
        <v>0</v>
      </c>
      <c r="K193" s="202" t="s">
        <v>118</v>
      </c>
      <c r="L193" s="47"/>
      <c r="M193" s="207" t="s">
        <v>19</v>
      </c>
      <c r="N193" s="208" t="s">
        <v>42</v>
      </c>
      <c r="O193" s="87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1" t="s">
        <v>153</v>
      </c>
      <c r="AT193" s="211" t="s">
        <v>114</v>
      </c>
      <c r="AU193" s="211" t="s">
        <v>78</v>
      </c>
      <c r="AY193" s="20" t="s">
        <v>108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20" t="s">
        <v>76</v>
      </c>
      <c r="BK193" s="212">
        <f>ROUND(I193*H193,2)</f>
        <v>0</v>
      </c>
      <c r="BL193" s="20" t="s">
        <v>153</v>
      </c>
      <c r="BM193" s="211" t="s">
        <v>332</v>
      </c>
    </row>
    <row r="194" s="2" customFormat="1">
      <c r="A194" s="41"/>
      <c r="B194" s="42"/>
      <c r="C194" s="43"/>
      <c r="D194" s="213" t="s">
        <v>121</v>
      </c>
      <c r="E194" s="43"/>
      <c r="F194" s="214" t="s">
        <v>333</v>
      </c>
      <c r="G194" s="43"/>
      <c r="H194" s="43"/>
      <c r="I194" s="215"/>
      <c r="J194" s="43"/>
      <c r="K194" s="43"/>
      <c r="L194" s="47"/>
      <c r="M194" s="216"/>
      <c r="N194" s="217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121</v>
      </c>
      <c r="AU194" s="20" t="s">
        <v>78</v>
      </c>
    </row>
    <row r="195" s="2" customFormat="1">
      <c r="A195" s="41"/>
      <c r="B195" s="42"/>
      <c r="C195" s="43"/>
      <c r="D195" s="218" t="s">
        <v>123</v>
      </c>
      <c r="E195" s="43"/>
      <c r="F195" s="219" t="s">
        <v>334</v>
      </c>
      <c r="G195" s="43"/>
      <c r="H195" s="43"/>
      <c r="I195" s="215"/>
      <c r="J195" s="43"/>
      <c r="K195" s="43"/>
      <c r="L195" s="47"/>
      <c r="M195" s="216"/>
      <c r="N195" s="217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123</v>
      </c>
      <c r="AU195" s="20" t="s">
        <v>78</v>
      </c>
    </row>
    <row r="196" s="13" customFormat="1">
      <c r="A196" s="13"/>
      <c r="B196" s="230"/>
      <c r="C196" s="231"/>
      <c r="D196" s="213" t="s">
        <v>132</v>
      </c>
      <c r="E196" s="240" t="s">
        <v>19</v>
      </c>
      <c r="F196" s="232" t="s">
        <v>335</v>
      </c>
      <c r="G196" s="231"/>
      <c r="H196" s="233">
        <v>2.1600000000000001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132</v>
      </c>
      <c r="AU196" s="239" t="s">
        <v>78</v>
      </c>
      <c r="AV196" s="13" t="s">
        <v>78</v>
      </c>
      <c r="AW196" s="13" t="s">
        <v>33</v>
      </c>
      <c r="AX196" s="13" t="s">
        <v>76</v>
      </c>
      <c r="AY196" s="239" t="s">
        <v>108</v>
      </c>
    </row>
    <row r="197" s="2" customFormat="1" ht="24.15" customHeight="1">
      <c r="A197" s="41"/>
      <c r="B197" s="42"/>
      <c r="C197" s="200" t="s">
        <v>336</v>
      </c>
      <c r="D197" s="200" t="s">
        <v>114</v>
      </c>
      <c r="E197" s="201" t="s">
        <v>337</v>
      </c>
      <c r="F197" s="202" t="s">
        <v>338</v>
      </c>
      <c r="G197" s="203" t="s">
        <v>117</v>
      </c>
      <c r="H197" s="204">
        <v>40</v>
      </c>
      <c r="I197" s="205"/>
      <c r="J197" s="206">
        <f>ROUND(I197*H197,2)</f>
        <v>0</v>
      </c>
      <c r="K197" s="202" t="s">
        <v>118</v>
      </c>
      <c r="L197" s="47"/>
      <c r="M197" s="207" t="s">
        <v>19</v>
      </c>
      <c r="N197" s="208" t="s">
        <v>42</v>
      </c>
      <c r="O197" s="87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1" t="s">
        <v>153</v>
      </c>
      <c r="AT197" s="211" t="s">
        <v>114</v>
      </c>
      <c r="AU197" s="211" t="s">
        <v>78</v>
      </c>
      <c r="AY197" s="20" t="s">
        <v>108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20" t="s">
        <v>76</v>
      </c>
      <c r="BK197" s="212">
        <f>ROUND(I197*H197,2)</f>
        <v>0</v>
      </c>
      <c r="BL197" s="20" t="s">
        <v>153</v>
      </c>
      <c r="BM197" s="211" t="s">
        <v>339</v>
      </c>
    </row>
    <row r="198" s="2" customFormat="1">
      <c r="A198" s="41"/>
      <c r="B198" s="42"/>
      <c r="C198" s="43"/>
      <c r="D198" s="213" t="s">
        <v>121</v>
      </c>
      <c r="E198" s="43"/>
      <c r="F198" s="214" t="s">
        <v>340</v>
      </c>
      <c r="G198" s="43"/>
      <c r="H198" s="43"/>
      <c r="I198" s="215"/>
      <c r="J198" s="43"/>
      <c r="K198" s="43"/>
      <c r="L198" s="47"/>
      <c r="M198" s="216"/>
      <c r="N198" s="217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121</v>
      </c>
      <c r="AU198" s="20" t="s">
        <v>78</v>
      </c>
    </row>
    <row r="199" s="2" customFormat="1">
      <c r="A199" s="41"/>
      <c r="B199" s="42"/>
      <c r="C199" s="43"/>
      <c r="D199" s="218" t="s">
        <v>123</v>
      </c>
      <c r="E199" s="43"/>
      <c r="F199" s="219" t="s">
        <v>341</v>
      </c>
      <c r="G199" s="43"/>
      <c r="H199" s="43"/>
      <c r="I199" s="215"/>
      <c r="J199" s="43"/>
      <c r="K199" s="43"/>
      <c r="L199" s="47"/>
      <c r="M199" s="216"/>
      <c r="N199" s="217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123</v>
      </c>
      <c r="AU199" s="20" t="s">
        <v>78</v>
      </c>
    </row>
    <row r="200" s="2" customFormat="1" ht="24.15" customHeight="1">
      <c r="A200" s="41"/>
      <c r="B200" s="42"/>
      <c r="C200" s="200" t="s">
        <v>342</v>
      </c>
      <c r="D200" s="200" t="s">
        <v>114</v>
      </c>
      <c r="E200" s="201" t="s">
        <v>343</v>
      </c>
      <c r="F200" s="202" t="s">
        <v>344</v>
      </c>
      <c r="G200" s="203" t="s">
        <v>117</v>
      </c>
      <c r="H200" s="204">
        <v>153</v>
      </c>
      <c r="I200" s="205"/>
      <c r="J200" s="206">
        <f>ROUND(I200*H200,2)</f>
        <v>0</v>
      </c>
      <c r="K200" s="202" t="s">
        <v>118</v>
      </c>
      <c r="L200" s="47"/>
      <c r="M200" s="207" t="s">
        <v>19</v>
      </c>
      <c r="N200" s="208" t="s">
        <v>42</v>
      </c>
      <c r="O200" s="87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1" t="s">
        <v>153</v>
      </c>
      <c r="AT200" s="211" t="s">
        <v>114</v>
      </c>
      <c r="AU200" s="211" t="s">
        <v>78</v>
      </c>
      <c r="AY200" s="20" t="s">
        <v>108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20" t="s">
        <v>76</v>
      </c>
      <c r="BK200" s="212">
        <f>ROUND(I200*H200,2)</f>
        <v>0</v>
      </c>
      <c r="BL200" s="20" t="s">
        <v>153</v>
      </c>
      <c r="BM200" s="211" t="s">
        <v>345</v>
      </c>
    </row>
    <row r="201" s="2" customFormat="1">
      <c r="A201" s="41"/>
      <c r="B201" s="42"/>
      <c r="C201" s="43"/>
      <c r="D201" s="213" t="s">
        <v>121</v>
      </c>
      <c r="E201" s="43"/>
      <c r="F201" s="214" t="s">
        <v>346</v>
      </c>
      <c r="G201" s="43"/>
      <c r="H201" s="43"/>
      <c r="I201" s="215"/>
      <c r="J201" s="43"/>
      <c r="K201" s="43"/>
      <c r="L201" s="47"/>
      <c r="M201" s="216"/>
      <c r="N201" s="217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121</v>
      </c>
      <c r="AU201" s="20" t="s">
        <v>78</v>
      </c>
    </row>
    <row r="202" s="2" customFormat="1">
      <c r="A202" s="41"/>
      <c r="B202" s="42"/>
      <c r="C202" s="43"/>
      <c r="D202" s="218" t="s">
        <v>123</v>
      </c>
      <c r="E202" s="43"/>
      <c r="F202" s="219" t="s">
        <v>347</v>
      </c>
      <c r="G202" s="43"/>
      <c r="H202" s="43"/>
      <c r="I202" s="215"/>
      <c r="J202" s="43"/>
      <c r="K202" s="43"/>
      <c r="L202" s="47"/>
      <c r="M202" s="216"/>
      <c r="N202" s="217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123</v>
      </c>
      <c r="AU202" s="20" t="s">
        <v>78</v>
      </c>
    </row>
    <row r="203" s="2" customFormat="1" ht="24.15" customHeight="1">
      <c r="A203" s="41"/>
      <c r="B203" s="42"/>
      <c r="C203" s="200" t="s">
        <v>348</v>
      </c>
      <c r="D203" s="200" t="s">
        <v>114</v>
      </c>
      <c r="E203" s="201" t="s">
        <v>349</v>
      </c>
      <c r="F203" s="202" t="s">
        <v>350</v>
      </c>
      <c r="G203" s="203" t="s">
        <v>324</v>
      </c>
      <c r="H203" s="204">
        <v>10.43</v>
      </c>
      <c r="I203" s="205"/>
      <c r="J203" s="206">
        <f>ROUND(I203*H203,2)</f>
        <v>0</v>
      </c>
      <c r="K203" s="202" t="s">
        <v>118</v>
      </c>
      <c r="L203" s="47"/>
      <c r="M203" s="207" t="s">
        <v>19</v>
      </c>
      <c r="N203" s="208" t="s">
        <v>42</v>
      </c>
      <c r="O203" s="87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1" t="s">
        <v>153</v>
      </c>
      <c r="AT203" s="211" t="s">
        <v>114</v>
      </c>
      <c r="AU203" s="211" t="s">
        <v>78</v>
      </c>
      <c r="AY203" s="20" t="s">
        <v>108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20" t="s">
        <v>76</v>
      </c>
      <c r="BK203" s="212">
        <f>ROUND(I203*H203,2)</f>
        <v>0</v>
      </c>
      <c r="BL203" s="20" t="s">
        <v>153</v>
      </c>
      <c r="BM203" s="211" t="s">
        <v>351</v>
      </c>
    </row>
    <row r="204" s="2" customFormat="1">
      <c r="A204" s="41"/>
      <c r="B204" s="42"/>
      <c r="C204" s="43"/>
      <c r="D204" s="213" t="s">
        <v>121</v>
      </c>
      <c r="E204" s="43"/>
      <c r="F204" s="214" t="s">
        <v>352</v>
      </c>
      <c r="G204" s="43"/>
      <c r="H204" s="43"/>
      <c r="I204" s="215"/>
      <c r="J204" s="43"/>
      <c r="K204" s="43"/>
      <c r="L204" s="47"/>
      <c r="M204" s="216"/>
      <c r="N204" s="217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121</v>
      </c>
      <c r="AU204" s="20" t="s">
        <v>78</v>
      </c>
    </row>
    <row r="205" s="2" customFormat="1">
      <c r="A205" s="41"/>
      <c r="B205" s="42"/>
      <c r="C205" s="43"/>
      <c r="D205" s="218" t="s">
        <v>123</v>
      </c>
      <c r="E205" s="43"/>
      <c r="F205" s="219" t="s">
        <v>353</v>
      </c>
      <c r="G205" s="43"/>
      <c r="H205" s="43"/>
      <c r="I205" s="215"/>
      <c r="J205" s="43"/>
      <c r="K205" s="43"/>
      <c r="L205" s="47"/>
      <c r="M205" s="216"/>
      <c r="N205" s="217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123</v>
      </c>
      <c r="AU205" s="20" t="s">
        <v>78</v>
      </c>
    </row>
    <row r="206" s="13" customFormat="1">
      <c r="A206" s="13"/>
      <c r="B206" s="230"/>
      <c r="C206" s="231"/>
      <c r="D206" s="213" t="s">
        <v>132</v>
      </c>
      <c r="E206" s="240" t="s">
        <v>19</v>
      </c>
      <c r="F206" s="232" t="s">
        <v>354</v>
      </c>
      <c r="G206" s="231"/>
      <c r="H206" s="233">
        <v>0.63</v>
      </c>
      <c r="I206" s="234"/>
      <c r="J206" s="231"/>
      <c r="K206" s="231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132</v>
      </c>
      <c r="AU206" s="239" t="s">
        <v>78</v>
      </c>
      <c r="AV206" s="13" t="s">
        <v>78</v>
      </c>
      <c r="AW206" s="13" t="s">
        <v>33</v>
      </c>
      <c r="AX206" s="13" t="s">
        <v>71</v>
      </c>
      <c r="AY206" s="239" t="s">
        <v>108</v>
      </c>
    </row>
    <row r="207" s="13" customFormat="1">
      <c r="A207" s="13"/>
      <c r="B207" s="230"/>
      <c r="C207" s="231"/>
      <c r="D207" s="213" t="s">
        <v>132</v>
      </c>
      <c r="E207" s="240" t="s">
        <v>19</v>
      </c>
      <c r="F207" s="232" t="s">
        <v>355</v>
      </c>
      <c r="G207" s="231"/>
      <c r="H207" s="233">
        <v>9.8000000000000007</v>
      </c>
      <c r="I207" s="234"/>
      <c r="J207" s="231"/>
      <c r="K207" s="231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132</v>
      </c>
      <c r="AU207" s="239" t="s">
        <v>78</v>
      </c>
      <c r="AV207" s="13" t="s">
        <v>78</v>
      </c>
      <c r="AW207" s="13" t="s">
        <v>33</v>
      </c>
      <c r="AX207" s="13" t="s">
        <v>71</v>
      </c>
      <c r="AY207" s="239" t="s">
        <v>108</v>
      </c>
    </row>
    <row r="208" s="14" customFormat="1">
      <c r="A208" s="14"/>
      <c r="B208" s="241"/>
      <c r="C208" s="242"/>
      <c r="D208" s="213" t="s">
        <v>132</v>
      </c>
      <c r="E208" s="243" t="s">
        <v>19</v>
      </c>
      <c r="F208" s="244" t="s">
        <v>356</v>
      </c>
      <c r="G208" s="242"/>
      <c r="H208" s="245">
        <v>10.430000000000002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132</v>
      </c>
      <c r="AU208" s="251" t="s">
        <v>78</v>
      </c>
      <c r="AV208" s="14" t="s">
        <v>357</v>
      </c>
      <c r="AW208" s="14" t="s">
        <v>33</v>
      </c>
      <c r="AX208" s="14" t="s">
        <v>76</v>
      </c>
      <c r="AY208" s="251" t="s">
        <v>108</v>
      </c>
    </row>
    <row r="209" s="2" customFormat="1" ht="37.8" customHeight="1">
      <c r="A209" s="41"/>
      <c r="B209" s="42"/>
      <c r="C209" s="200" t="s">
        <v>358</v>
      </c>
      <c r="D209" s="200" t="s">
        <v>114</v>
      </c>
      <c r="E209" s="201" t="s">
        <v>359</v>
      </c>
      <c r="F209" s="202" t="s">
        <v>360</v>
      </c>
      <c r="G209" s="203" t="s">
        <v>324</v>
      </c>
      <c r="H209" s="204">
        <v>80.037999999999997</v>
      </c>
      <c r="I209" s="205"/>
      <c r="J209" s="206">
        <f>ROUND(I209*H209,2)</f>
        <v>0</v>
      </c>
      <c r="K209" s="202" t="s">
        <v>118</v>
      </c>
      <c r="L209" s="47"/>
      <c r="M209" s="207" t="s">
        <v>19</v>
      </c>
      <c r="N209" s="208" t="s">
        <v>42</v>
      </c>
      <c r="O209" s="87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1" t="s">
        <v>153</v>
      </c>
      <c r="AT209" s="211" t="s">
        <v>114</v>
      </c>
      <c r="AU209" s="211" t="s">
        <v>78</v>
      </c>
      <c r="AY209" s="20" t="s">
        <v>108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20" t="s">
        <v>76</v>
      </c>
      <c r="BK209" s="212">
        <f>ROUND(I209*H209,2)</f>
        <v>0</v>
      </c>
      <c r="BL209" s="20" t="s">
        <v>153</v>
      </c>
      <c r="BM209" s="211" t="s">
        <v>361</v>
      </c>
    </row>
    <row r="210" s="2" customFormat="1">
      <c r="A210" s="41"/>
      <c r="B210" s="42"/>
      <c r="C210" s="43"/>
      <c r="D210" s="213" t="s">
        <v>121</v>
      </c>
      <c r="E210" s="43"/>
      <c r="F210" s="214" t="s">
        <v>362</v>
      </c>
      <c r="G210" s="43"/>
      <c r="H210" s="43"/>
      <c r="I210" s="215"/>
      <c r="J210" s="43"/>
      <c r="K210" s="43"/>
      <c r="L210" s="47"/>
      <c r="M210" s="216"/>
      <c r="N210" s="217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121</v>
      </c>
      <c r="AU210" s="20" t="s">
        <v>78</v>
      </c>
    </row>
    <row r="211" s="2" customFormat="1">
      <c r="A211" s="41"/>
      <c r="B211" s="42"/>
      <c r="C211" s="43"/>
      <c r="D211" s="218" t="s">
        <v>123</v>
      </c>
      <c r="E211" s="43"/>
      <c r="F211" s="219" t="s">
        <v>363</v>
      </c>
      <c r="G211" s="43"/>
      <c r="H211" s="43"/>
      <c r="I211" s="215"/>
      <c r="J211" s="43"/>
      <c r="K211" s="43"/>
      <c r="L211" s="47"/>
      <c r="M211" s="216"/>
      <c r="N211" s="217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123</v>
      </c>
      <c r="AU211" s="20" t="s">
        <v>78</v>
      </c>
    </row>
    <row r="212" s="13" customFormat="1">
      <c r="A212" s="13"/>
      <c r="B212" s="230"/>
      <c r="C212" s="231"/>
      <c r="D212" s="213" t="s">
        <v>132</v>
      </c>
      <c r="E212" s="240" t="s">
        <v>19</v>
      </c>
      <c r="F212" s="232" t="s">
        <v>364</v>
      </c>
      <c r="G212" s="231"/>
      <c r="H212" s="233">
        <v>6.2999999999999998</v>
      </c>
      <c r="I212" s="234"/>
      <c r="J212" s="231"/>
      <c r="K212" s="231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132</v>
      </c>
      <c r="AU212" s="239" t="s">
        <v>78</v>
      </c>
      <c r="AV212" s="13" t="s">
        <v>78</v>
      </c>
      <c r="AW212" s="13" t="s">
        <v>33</v>
      </c>
      <c r="AX212" s="13" t="s">
        <v>71</v>
      </c>
      <c r="AY212" s="239" t="s">
        <v>108</v>
      </c>
    </row>
    <row r="213" s="13" customFormat="1">
      <c r="A213" s="13"/>
      <c r="B213" s="230"/>
      <c r="C213" s="231"/>
      <c r="D213" s="213" t="s">
        <v>132</v>
      </c>
      <c r="E213" s="240" t="s">
        <v>19</v>
      </c>
      <c r="F213" s="232" t="s">
        <v>365</v>
      </c>
      <c r="G213" s="231"/>
      <c r="H213" s="233">
        <v>42.840000000000003</v>
      </c>
      <c r="I213" s="234"/>
      <c r="J213" s="231"/>
      <c r="K213" s="231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132</v>
      </c>
      <c r="AU213" s="239" t="s">
        <v>78</v>
      </c>
      <c r="AV213" s="13" t="s">
        <v>78</v>
      </c>
      <c r="AW213" s="13" t="s">
        <v>33</v>
      </c>
      <c r="AX213" s="13" t="s">
        <v>71</v>
      </c>
      <c r="AY213" s="239" t="s">
        <v>108</v>
      </c>
    </row>
    <row r="214" s="15" customFormat="1">
      <c r="A214" s="15"/>
      <c r="B214" s="252"/>
      <c r="C214" s="253"/>
      <c r="D214" s="213" t="s">
        <v>132</v>
      </c>
      <c r="E214" s="254" t="s">
        <v>19</v>
      </c>
      <c r="F214" s="255" t="s">
        <v>366</v>
      </c>
      <c r="G214" s="253"/>
      <c r="H214" s="256">
        <v>49.140000000000001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2" t="s">
        <v>132</v>
      </c>
      <c r="AU214" s="262" t="s">
        <v>78</v>
      </c>
      <c r="AV214" s="15" t="s">
        <v>146</v>
      </c>
      <c r="AW214" s="15" t="s">
        <v>33</v>
      </c>
      <c r="AX214" s="15" t="s">
        <v>71</v>
      </c>
      <c r="AY214" s="262" t="s">
        <v>108</v>
      </c>
    </row>
    <row r="215" s="13" customFormat="1">
      <c r="A215" s="13"/>
      <c r="B215" s="230"/>
      <c r="C215" s="231"/>
      <c r="D215" s="213" t="s">
        <v>132</v>
      </c>
      <c r="E215" s="240" t="s">
        <v>19</v>
      </c>
      <c r="F215" s="232" t="s">
        <v>367</v>
      </c>
      <c r="G215" s="231"/>
      <c r="H215" s="233">
        <v>6.2999999999999998</v>
      </c>
      <c r="I215" s="234"/>
      <c r="J215" s="231"/>
      <c r="K215" s="231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132</v>
      </c>
      <c r="AU215" s="239" t="s">
        <v>78</v>
      </c>
      <c r="AV215" s="13" t="s">
        <v>78</v>
      </c>
      <c r="AW215" s="13" t="s">
        <v>33</v>
      </c>
      <c r="AX215" s="13" t="s">
        <v>71</v>
      </c>
      <c r="AY215" s="239" t="s">
        <v>108</v>
      </c>
    </row>
    <row r="216" s="13" customFormat="1">
      <c r="A216" s="13"/>
      <c r="B216" s="230"/>
      <c r="C216" s="231"/>
      <c r="D216" s="213" t="s">
        <v>132</v>
      </c>
      <c r="E216" s="240" t="s">
        <v>19</v>
      </c>
      <c r="F216" s="232" t="s">
        <v>368</v>
      </c>
      <c r="G216" s="231"/>
      <c r="H216" s="233">
        <v>42.840000000000003</v>
      </c>
      <c r="I216" s="234"/>
      <c r="J216" s="231"/>
      <c r="K216" s="231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132</v>
      </c>
      <c r="AU216" s="239" t="s">
        <v>78</v>
      </c>
      <c r="AV216" s="13" t="s">
        <v>78</v>
      </c>
      <c r="AW216" s="13" t="s">
        <v>33</v>
      </c>
      <c r="AX216" s="13" t="s">
        <v>71</v>
      </c>
      <c r="AY216" s="239" t="s">
        <v>108</v>
      </c>
    </row>
    <row r="217" s="13" customFormat="1">
      <c r="A217" s="13"/>
      <c r="B217" s="230"/>
      <c r="C217" s="231"/>
      <c r="D217" s="213" t="s">
        <v>132</v>
      </c>
      <c r="E217" s="240" t="s">
        <v>19</v>
      </c>
      <c r="F217" s="232" t="s">
        <v>369</v>
      </c>
      <c r="G217" s="231"/>
      <c r="H217" s="233">
        <v>-13.51</v>
      </c>
      <c r="I217" s="234"/>
      <c r="J217" s="231"/>
      <c r="K217" s="231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132</v>
      </c>
      <c r="AU217" s="239" t="s">
        <v>78</v>
      </c>
      <c r="AV217" s="13" t="s">
        <v>78</v>
      </c>
      <c r="AW217" s="13" t="s">
        <v>33</v>
      </c>
      <c r="AX217" s="13" t="s">
        <v>71</v>
      </c>
      <c r="AY217" s="239" t="s">
        <v>108</v>
      </c>
    </row>
    <row r="218" s="13" customFormat="1">
      <c r="A218" s="13"/>
      <c r="B218" s="230"/>
      <c r="C218" s="231"/>
      <c r="D218" s="213" t="s">
        <v>132</v>
      </c>
      <c r="E218" s="240" t="s">
        <v>19</v>
      </c>
      <c r="F218" s="232" t="s">
        <v>370</v>
      </c>
      <c r="G218" s="231"/>
      <c r="H218" s="233">
        <v>-0.67200000000000004</v>
      </c>
      <c r="I218" s="234"/>
      <c r="J218" s="231"/>
      <c r="K218" s="231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132</v>
      </c>
      <c r="AU218" s="239" t="s">
        <v>78</v>
      </c>
      <c r="AV218" s="13" t="s">
        <v>78</v>
      </c>
      <c r="AW218" s="13" t="s">
        <v>33</v>
      </c>
      <c r="AX218" s="13" t="s">
        <v>71</v>
      </c>
      <c r="AY218" s="239" t="s">
        <v>108</v>
      </c>
    </row>
    <row r="219" s="13" customFormat="1">
      <c r="A219" s="13"/>
      <c r="B219" s="230"/>
      <c r="C219" s="231"/>
      <c r="D219" s="213" t="s">
        <v>132</v>
      </c>
      <c r="E219" s="240" t="s">
        <v>19</v>
      </c>
      <c r="F219" s="232" t="s">
        <v>371</v>
      </c>
      <c r="G219" s="231"/>
      <c r="H219" s="233">
        <v>-4.0599999999999996</v>
      </c>
      <c r="I219" s="234"/>
      <c r="J219" s="231"/>
      <c r="K219" s="231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132</v>
      </c>
      <c r="AU219" s="239" t="s">
        <v>78</v>
      </c>
      <c r="AV219" s="13" t="s">
        <v>78</v>
      </c>
      <c r="AW219" s="13" t="s">
        <v>33</v>
      </c>
      <c r="AX219" s="13" t="s">
        <v>71</v>
      </c>
      <c r="AY219" s="239" t="s">
        <v>108</v>
      </c>
    </row>
    <row r="220" s="15" customFormat="1">
      <c r="A220" s="15"/>
      <c r="B220" s="252"/>
      <c r="C220" s="253"/>
      <c r="D220" s="213" t="s">
        <v>132</v>
      </c>
      <c r="E220" s="254" t="s">
        <v>19</v>
      </c>
      <c r="F220" s="255" t="s">
        <v>372</v>
      </c>
      <c r="G220" s="253"/>
      <c r="H220" s="256">
        <v>30.898000000000007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2" t="s">
        <v>132</v>
      </c>
      <c r="AU220" s="262" t="s">
        <v>78</v>
      </c>
      <c r="AV220" s="15" t="s">
        <v>146</v>
      </c>
      <c r="AW220" s="15" t="s">
        <v>33</v>
      </c>
      <c r="AX220" s="15" t="s">
        <v>71</v>
      </c>
      <c r="AY220" s="262" t="s">
        <v>108</v>
      </c>
    </row>
    <row r="221" s="14" customFormat="1">
      <c r="A221" s="14"/>
      <c r="B221" s="241"/>
      <c r="C221" s="242"/>
      <c r="D221" s="213" t="s">
        <v>132</v>
      </c>
      <c r="E221" s="243" t="s">
        <v>19</v>
      </c>
      <c r="F221" s="244" t="s">
        <v>356</v>
      </c>
      <c r="G221" s="242"/>
      <c r="H221" s="245">
        <v>80.037999999999997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132</v>
      </c>
      <c r="AU221" s="251" t="s">
        <v>78</v>
      </c>
      <c r="AV221" s="14" t="s">
        <v>357</v>
      </c>
      <c r="AW221" s="14" t="s">
        <v>33</v>
      </c>
      <c r="AX221" s="14" t="s">
        <v>76</v>
      </c>
      <c r="AY221" s="251" t="s">
        <v>108</v>
      </c>
    </row>
    <row r="222" s="2" customFormat="1" ht="37.8" customHeight="1">
      <c r="A222" s="41"/>
      <c r="B222" s="42"/>
      <c r="C222" s="200" t="s">
        <v>373</v>
      </c>
      <c r="D222" s="200" t="s">
        <v>114</v>
      </c>
      <c r="E222" s="201" t="s">
        <v>374</v>
      </c>
      <c r="F222" s="202" t="s">
        <v>375</v>
      </c>
      <c r="G222" s="203" t="s">
        <v>324</v>
      </c>
      <c r="H222" s="204">
        <v>720.34199999999998</v>
      </c>
      <c r="I222" s="205"/>
      <c r="J222" s="206">
        <f>ROUND(I222*H222,2)</f>
        <v>0</v>
      </c>
      <c r="K222" s="202" t="s">
        <v>118</v>
      </c>
      <c r="L222" s="47"/>
      <c r="M222" s="207" t="s">
        <v>19</v>
      </c>
      <c r="N222" s="208" t="s">
        <v>42</v>
      </c>
      <c r="O222" s="87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1" t="s">
        <v>153</v>
      </c>
      <c r="AT222" s="211" t="s">
        <v>114</v>
      </c>
      <c r="AU222" s="211" t="s">
        <v>78</v>
      </c>
      <c r="AY222" s="20" t="s">
        <v>108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20" t="s">
        <v>76</v>
      </c>
      <c r="BK222" s="212">
        <f>ROUND(I222*H222,2)</f>
        <v>0</v>
      </c>
      <c r="BL222" s="20" t="s">
        <v>153</v>
      </c>
      <c r="BM222" s="211" t="s">
        <v>376</v>
      </c>
    </row>
    <row r="223" s="2" customFormat="1">
      <c r="A223" s="41"/>
      <c r="B223" s="42"/>
      <c r="C223" s="43"/>
      <c r="D223" s="213" t="s">
        <v>121</v>
      </c>
      <c r="E223" s="43"/>
      <c r="F223" s="214" t="s">
        <v>377</v>
      </c>
      <c r="G223" s="43"/>
      <c r="H223" s="43"/>
      <c r="I223" s="215"/>
      <c r="J223" s="43"/>
      <c r="K223" s="43"/>
      <c r="L223" s="47"/>
      <c r="M223" s="216"/>
      <c r="N223" s="217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121</v>
      </c>
      <c r="AU223" s="20" t="s">
        <v>78</v>
      </c>
    </row>
    <row r="224" s="2" customFormat="1">
      <c r="A224" s="41"/>
      <c r="B224" s="42"/>
      <c r="C224" s="43"/>
      <c r="D224" s="218" t="s">
        <v>123</v>
      </c>
      <c r="E224" s="43"/>
      <c r="F224" s="219" t="s">
        <v>378</v>
      </c>
      <c r="G224" s="43"/>
      <c r="H224" s="43"/>
      <c r="I224" s="215"/>
      <c r="J224" s="43"/>
      <c r="K224" s="43"/>
      <c r="L224" s="47"/>
      <c r="M224" s="216"/>
      <c r="N224" s="217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123</v>
      </c>
      <c r="AU224" s="20" t="s">
        <v>78</v>
      </c>
    </row>
    <row r="225" s="13" customFormat="1">
      <c r="A225" s="13"/>
      <c r="B225" s="230"/>
      <c r="C225" s="231"/>
      <c r="D225" s="213" t="s">
        <v>132</v>
      </c>
      <c r="E225" s="240" t="s">
        <v>19</v>
      </c>
      <c r="F225" s="232" t="s">
        <v>364</v>
      </c>
      <c r="G225" s="231"/>
      <c r="H225" s="233">
        <v>6.2999999999999998</v>
      </c>
      <c r="I225" s="234"/>
      <c r="J225" s="231"/>
      <c r="K225" s="231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132</v>
      </c>
      <c r="AU225" s="239" t="s">
        <v>78</v>
      </c>
      <c r="AV225" s="13" t="s">
        <v>78</v>
      </c>
      <c r="AW225" s="13" t="s">
        <v>33</v>
      </c>
      <c r="AX225" s="13" t="s">
        <v>71</v>
      </c>
      <c r="AY225" s="239" t="s">
        <v>108</v>
      </c>
    </row>
    <row r="226" s="13" customFormat="1">
      <c r="A226" s="13"/>
      <c r="B226" s="230"/>
      <c r="C226" s="231"/>
      <c r="D226" s="213" t="s">
        <v>132</v>
      </c>
      <c r="E226" s="240" t="s">
        <v>19</v>
      </c>
      <c r="F226" s="232" t="s">
        <v>379</v>
      </c>
      <c r="G226" s="231"/>
      <c r="H226" s="233">
        <v>42.840000000000003</v>
      </c>
      <c r="I226" s="234"/>
      <c r="J226" s="231"/>
      <c r="K226" s="231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132</v>
      </c>
      <c r="AU226" s="239" t="s">
        <v>78</v>
      </c>
      <c r="AV226" s="13" t="s">
        <v>78</v>
      </c>
      <c r="AW226" s="13" t="s">
        <v>33</v>
      </c>
      <c r="AX226" s="13" t="s">
        <v>71</v>
      </c>
      <c r="AY226" s="239" t="s">
        <v>108</v>
      </c>
    </row>
    <row r="227" s="15" customFormat="1">
      <c r="A227" s="15"/>
      <c r="B227" s="252"/>
      <c r="C227" s="253"/>
      <c r="D227" s="213" t="s">
        <v>132</v>
      </c>
      <c r="E227" s="254" t="s">
        <v>19</v>
      </c>
      <c r="F227" s="255" t="s">
        <v>366</v>
      </c>
      <c r="G227" s="253"/>
      <c r="H227" s="256">
        <v>49.140000000000001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2" t="s">
        <v>132</v>
      </c>
      <c r="AU227" s="262" t="s">
        <v>78</v>
      </c>
      <c r="AV227" s="15" t="s">
        <v>146</v>
      </c>
      <c r="AW227" s="15" t="s">
        <v>33</v>
      </c>
      <c r="AX227" s="15" t="s">
        <v>71</v>
      </c>
      <c r="AY227" s="262" t="s">
        <v>108</v>
      </c>
    </row>
    <row r="228" s="13" customFormat="1">
      <c r="A228" s="13"/>
      <c r="B228" s="230"/>
      <c r="C228" s="231"/>
      <c r="D228" s="213" t="s">
        <v>132</v>
      </c>
      <c r="E228" s="240" t="s">
        <v>19</v>
      </c>
      <c r="F228" s="232" t="s">
        <v>380</v>
      </c>
      <c r="G228" s="231"/>
      <c r="H228" s="233">
        <v>30.898</v>
      </c>
      <c r="I228" s="234"/>
      <c r="J228" s="231"/>
      <c r="K228" s="231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132</v>
      </c>
      <c r="AU228" s="239" t="s">
        <v>78</v>
      </c>
      <c r="AV228" s="13" t="s">
        <v>78</v>
      </c>
      <c r="AW228" s="13" t="s">
        <v>33</v>
      </c>
      <c r="AX228" s="13" t="s">
        <v>71</v>
      </c>
      <c r="AY228" s="239" t="s">
        <v>108</v>
      </c>
    </row>
    <row r="229" s="15" customFormat="1">
      <c r="A229" s="15"/>
      <c r="B229" s="252"/>
      <c r="C229" s="253"/>
      <c r="D229" s="213" t="s">
        <v>132</v>
      </c>
      <c r="E229" s="254" t="s">
        <v>19</v>
      </c>
      <c r="F229" s="255" t="s">
        <v>372</v>
      </c>
      <c r="G229" s="253"/>
      <c r="H229" s="256">
        <v>30.898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2" t="s">
        <v>132</v>
      </c>
      <c r="AU229" s="262" t="s">
        <v>78</v>
      </c>
      <c r="AV229" s="15" t="s">
        <v>146</v>
      </c>
      <c r="AW229" s="15" t="s">
        <v>33</v>
      </c>
      <c r="AX229" s="15" t="s">
        <v>71</v>
      </c>
      <c r="AY229" s="262" t="s">
        <v>108</v>
      </c>
    </row>
    <row r="230" s="14" customFormat="1">
      <c r="A230" s="14"/>
      <c r="B230" s="241"/>
      <c r="C230" s="242"/>
      <c r="D230" s="213" t="s">
        <v>132</v>
      </c>
      <c r="E230" s="243" t="s">
        <v>19</v>
      </c>
      <c r="F230" s="244" t="s">
        <v>356</v>
      </c>
      <c r="G230" s="242"/>
      <c r="H230" s="245">
        <v>80.037999999999997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132</v>
      </c>
      <c r="AU230" s="251" t="s">
        <v>78</v>
      </c>
      <c r="AV230" s="14" t="s">
        <v>357</v>
      </c>
      <c r="AW230" s="14" t="s">
        <v>33</v>
      </c>
      <c r="AX230" s="14" t="s">
        <v>76</v>
      </c>
      <c r="AY230" s="251" t="s">
        <v>108</v>
      </c>
    </row>
    <row r="231" s="13" customFormat="1">
      <c r="A231" s="13"/>
      <c r="B231" s="230"/>
      <c r="C231" s="231"/>
      <c r="D231" s="213" t="s">
        <v>132</v>
      </c>
      <c r="E231" s="231"/>
      <c r="F231" s="232" t="s">
        <v>381</v>
      </c>
      <c r="G231" s="231"/>
      <c r="H231" s="233">
        <v>720.34199999999998</v>
      </c>
      <c r="I231" s="234"/>
      <c r="J231" s="231"/>
      <c r="K231" s="231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132</v>
      </c>
      <c r="AU231" s="239" t="s">
        <v>78</v>
      </c>
      <c r="AV231" s="13" t="s">
        <v>78</v>
      </c>
      <c r="AW231" s="13" t="s">
        <v>4</v>
      </c>
      <c r="AX231" s="13" t="s">
        <v>76</v>
      </c>
      <c r="AY231" s="239" t="s">
        <v>108</v>
      </c>
    </row>
    <row r="232" s="2" customFormat="1" ht="24.15" customHeight="1">
      <c r="A232" s="41"/>
      <c r="B232" s="42"/>
      <c r="C232" s="200" t="s">
        <v>382</v>
      </c>
      <c r="D232" s="200" t="s">
        <v>114</v>
      </c>
      <c r="E232" s="201" t="s">
        <v>383</v>
      </c>
      <c r="F232" s="202" t="s">
        <v>384</v>
      </c>
      <c r="G232" s="203" t="s">
        <v>385</v>
      </c>
      <c r="H232" s="204">
        <v>27.363</v>
      </c>
      <c r="I232" s="205"/>
      <c r="J232" s="206">
        <f>ROUND(I232*H232,2)</f>
        <v>0</v>
      </c>
      <c r="K232" s="202" t="s">
        <v>118</v>
      </c>
      <c r="L232" s="47"/>
      <c r="M232" s="207" t="s">
        <v>19</v>
      </c>
      <c r="N232" s="208" t="s">
        <v>42</v>
      </c>
      <c r="O232" s="87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1" t="s">
        <v>153</v>
      </c>
      <c r="AT232" s="211" t="s">
        <v>114</v>
      </c>
      <c r="AU232" s="211" t="s">
        <v>78</v>
      </c>
      <c r="AY232" s="20" t="s">
        <v>108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20" t="s">
        <v>76</v>
      </c>
      <c r="BK232" s="212">
        <f>ROUND(I232*H232,2)</f>
        <v>0</v>
      </c>
      <c r="BL232" s="20" t="s">
        <v>153</v>
      </c>
      <c r="BM232" s="211" t="s">
        <v>386</v>
      </c>
    </row>
    <row r="233" s="2" customFormat="1">
      <c r="A233" s="41"/>
      <c r="B233" s="42"/>
      <c r="C233" s="43"/>
      <c r="D233" s="213" t="s">
        <v>121</v>
      </c>
      <c r="E233" s="43"/>
      <c r="F233" s="214" t="s">
        <v>387</v>
      </c>
      <c r="G233" s="43"/>
      <c r="H233" s="43"/>
      <c r="I233" s="215"/>
      <c r="J233" s="43"/>
      <c r="K233" s="43"/>
      <c r="L233" s="47"/>
      <c r="M233" s="216"/>
      <c r="N233" s="217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121</v>
      </c>
      <c r="AU233" s="20" t="s">
        <v>78</v>
      </c>
    </row>
    <row r="234" s="2" customFormat="1">
      <c r="A234" s="41"/>
      <c r="B234" s="42"/>
      <c r="C234" s="43"/>
      <c r="D234" s="218" t="s">
        <v>123</v>
      </c>
      <c r="E234" s="43"/>
      <c r="F234" s="219" t="s">
        <v>388</v>
      </c>
      <c r="G234" s="43"/>
      <c r="H234" s="43"/>
      <c r="I234" s="215"/>
      <c r="J234" s="43"/>
      <c r="K234" s="43"/>
      <c r="L234" s="47"/>
      <c r="M234" s="216"/>
      <c r="N234" s="217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123</v>
      </c>
      <c r="AU234" s="20" t="s">
        <v>78</v>
      </c>
    </row>
    <row r="235" s="13" customFormat="1">
      <c r="A235" s="13"/>
      <c r="B235" s="230"/>
      <c r="C235" s="231"/>
      <c r="D235" s="213" t="s">
        <v>132</v>
      </c>
      <c r="E235" s="240" t="s">
        <v>19</v>
      </c>
      <c r="F235" s="232" t="s">
        <v>389</v>
      </c>
      <c r="G235" s="231"/>
      <c r="H235" s="233">
        <v>49.140000000000001</v>
      </c>
      <c r="I235" s="234"/>
      <c r="J235" s="231"/>
      <c r="K235" s="231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132</v>
      </c>
      <c r="AU235" s="239" t="s">
        <v>78</v>
      </c>
      <c r="AV235" s="13" t="s">
        <v>78</v>
      </c>
      <c r="AW235" s="13" t="s">
        <v>33</v>
      </c>
      <c r="AX235" s="13" t="s">
        <v>71</v>
      </c>
      <c r="AY235" s="239" t="s">
        <v>108</v>
      </c>
    </row>
    <row r="236" s="13" customFormat="1">
      <c r="A236" s="13"/>
      <c r="B236" s="230"/>
      <c r="C236" s="231"/>
      <c r="D236" s="213" t="s">
        <v>132</v>
      </c>
      <c r="E236" s="240" t="s">
        <v>19</v>
      </c>
      <c r="F236" s="232" t="s">
        <v>390</v>
      </c>
      <c r="G236" s="231"/>
      <c r="H236" s="233">
        <v>-30.898</v>
      </c>
      <c r="I236" s="234"/>
      <c r="J236" s="231"/>
      <c r="K236" s="231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132</v>
      </c>
      <c r="AU236" s="239" t="s">
        <v>78</v>
      </c>
      <c r="AV236" s="13" t="s">
        <v>78</v>
      </c>
      <c r="AW236" s="13" t="s">
        <v>33</v>
      </c>
      <c r="AX236" s="13" t="s">
        <v>71</v>
      </c>
      <c r="AY236" s="239" t="s">
        <v>108</v>
      </c>
    </row>
    <row r="237" s="15" customFormat="1">
      <c r="A237" s="15"/>
      <c r="B237" s="252"/>
      <c r="C237" s="253"/>
      <c r="D237" s="213" t="s">
        <v>132</v>
      </c>
      <c r="E237" s="254" t="s">
        <v>19</v>
      </c>
      <c r="F237" s="255" t="s">
        <v>391</v>
      </c>
      <c r="G237" s="253"/>
      <c r="H237" s="256">
        <v>18.242000000000001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2" t="s">
        <v>132</v>
      </c>
      <c r="AU237" s="262" t="s">
        <v>78</v>
      </c>
      <c r="AV237" s="15" t="s">
        <v>146</v>
      </c>
      <c r="AW237" s="15" t="s">
        <v>33</v>
      </c>
      <c r="AX237" s="15" t="s">
        <v>71</v>
      </c>
      <c r="AY237" s="262" t="s">
        <v>108</v>
      </c>
    </row>
    <row r="238" s="13" customFormat="1">
      <c r="A238" s="13"/>
      <c r="B238" s="230"/>
      <c r="C238" s="231"/>
      <c r="D238" s="213" t="s">
        <v>132</v>
      </c>
      <c r="E238" s="240" t="s">
        <v>19</v>
      </c>
      <c r="F238" s="232" t="s">
        <v>392</v>
      </c>
      <c r="G238" s="231"/>
      <c r="H238" s="233">
        <v>27.363</v>
      </c>
      <c r="I238" s="234"/>
      <c r="J238" s="231"/>
      <c r="K238" s="231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132</v>
      </c>
      <c r="AU238" s="239" t="s">
        <v>78</v>
      </c>
      <c r="AV238" s="13" t="s">
        <v>78</v>
      </c>
      <c r="AW238" s="13" t="s">
        <v>33</v>
      </c>
      <c r="AX238" s="13" t="s">
        <v>76</v>
      </c>
      <c r="AY238" s="239" t="s">
        <v>108</v>
      </c>
    </row>
    <row r="239" s="2" customFormat="1" ht="24.15" customHeight="1">
      <c r="A239" s="41"/>
      <c r="B239" s="42"/>
      <c r="C239" s="200" t="s">
        <v>393</v>
      </c>
      <c r="D239" s="200" t="s">
        <v>114</v>
      </c>
      <c r="E239" s="201" t="s">
        <v>394</v>
      </c>
      <c r="F239" s="202" t="s">
        <v>395</v>
      </c>
      <c r="G239" s="203" t="s">
        <v>324</v>
      </c>
      <c r="H239" s="204">
        <v>30.898</v>
      </c>
      <c r="I239" s="205"/>
      <c r="J239" s="206">
        <f>ROUND(I239*H239,2)</f>
        <v>0</v>
      </c>
      <c r="K239" s="202" t="s">
        <v>118</v>
      </c>
      <c r="L239" s="47"/>
      <c r="M239" s="207" t="s">
        <v>19</v>
      </c>
      <c r="N239" s="208" t="s">
        <v>42</v>
      </c>
      <c r="O239" s="87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1" t="s">
        <v>153</v>
      </c>
      <c r="AT239" s="211" t="s">
        <v>114</v>
      </c>
      <c r="AU239" s="211" t="s">
        <v>78</v>
      </c>
      <c r="AY239" s="20" t="s">
        <v>108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20" t="s">
        <v>76</v>
      </c>
      <c r="BK239" s="212">
        <f>ROUND(I239*H239,2)</f>
        <v>0</v>
      </c>
      <c r="BL239" s="20" t="s">
        <v>153</v>
      </c>
      <c r="BM239" s="211" t="s">
        <v>396</v>
      </c>
    </row>
    <row r="240" s="2" customFormat="1">
      <c r="A240" s="41"/>
      <c r="B240" s="42"/>
      <c r="C240" s="43"/>
      <c r="D240" s="213" t="s">
        <v>121</v>
      </c>
      <c r="E240" s="43"/>
      <c r="F240" s="214" t="s">
        <v>397</v>
      </c>
      <c r="G240" s="43"/>
      <c r="H240" s="43"/>
      <c r="I240" s="215"/>
      <c r="J240" s="43"/>
      <c r="K240" s="43"/>
      <c r="L240" s="47"/>
      <c r="M240" s="216"/>
      <c r="N240" s="217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121</v>
      </c>
      <c r="AU240" s="20" t="s">
        <v>78</v>
      </c>
    </row>
    <row r="241" s="2" customFormat="1">
      <c r="A241" s="41"/>
      <c r="B241" s="42"/>
      <c r="C241" s="43"/>
      <c r="D241" s="218" t="s">
        <v>123</v>
      </c>
      <c r="E241" s="43"/>
      <c r="F241" s="219" t="s">
        <v>398</v>
      </c>
      <c r="G241" s="43"/>
      <c r="H241" s="43"/>
      <c r="I241" s="215"/>
      <c r="J241" s="43"/>
      <c r="K241" s="43"/>
      <c r="L241" s="47"/>
      <c r="M241" s="216"/>
      <c r="N241" s="217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123</v>
      </c>
      <c r="AU241" s="20" t="s">
        <v>78</v>
      </c>
    </row>
    <row r="242" s="13" customFormat="1">
      <c r="A242" s="13"/>
      <c r="B242" s="230"/>
      <c r="C242" s="231"/>
      <c r="D242" s="213" t="s">
        <v>132</v>
      </c>
      <c r="E242" s="240" t="s">
        <v>19</v>
      </c>
      <c r="F242" s="232" t="s">
        <v>380</v>
      </c>
      <c r="G242" s="231"/>
      <c r="H242" s="233">
        <v>30.898</v>
      </c>
      <c r="I242" s="234"/>
      <c r="J242" s="231"/>
      <c r="K242" s="231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132</v>
      </c>
      <c r="AU242" s="239" t="s">
        <v>78</v>
      </c>
      <c r="AV242" s="13" t="s">
        <v>78</v>
      </c>
      <c r="AW242" s="13" t="s">
        <v>33</v>
      </c>
      <c r="AX242" s="13" t="s">
        <v>76</v>
      </c>
      <c r="AY242" s="239" t="s">
        <v>108</v>
      </c>
    </row>
    <row r="243" s="2" customFormat="1" ht="24.15" customHeight="1">
      <c r="A243" s="41"/>
      <c r="B243" s="42"/>
      <c r="C243" s="200" t="s">
        <v>399</v>
      </c>
      <c r="D243" s="200" t="s">
        <v>114</v>
      </c>
      <c r="E243" s="201" t="s">
        <v>400</v>
      </c>
      <c r="F243" s="202" t="s">
        <v>401</v>
      </c>
      <c r="G243" s="203" t="s">
        <v>117</v>
      </c>
      <c r="H243" s="204">
        <v>40</v>
      </c>
      <c r="I243" s="205"/>
      <c r="J243" s="206">
        <f>ROUND(I243*H243,2)</f>
        <v>0</v>
      </c>
      <c r="K243" s="202" t="s">
        <v>118</v>
      </c>
      <c r="L243" s="47"/>
      <c r="M243" s="207" t="s">
        <v>19</v>
      </c>
      <c r="N243" s="208" t="s">
        <v>42</v>
      </c>
      <c r="O243" s="87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1" t="s">
        <v>153</v>
      </c>
      <c r="AT243" s="211" t="s">
        <v>114</v>
      </c>
      <c r="AU243" s="211" t="s">
        <v>78</v>
      </c>
      <c r="AY243" s="20" t="s">
        <v>108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20" t="s">
        <v>76</v>
      </c>
      <c r="BK243" s="212">
        <f>ROUND(I243*H243,2)</f>
        <v>0</v>
      </c>
      <c r="BL243" s="20" t="s">
        <v>153</v>
      </c>
      <c r="BM243" s="211" t="s">
        <v>402</v>
      </c>
    </row>
    <row r="244" s="2" customFormat="1">
      <c r="A244" s="41"/>
      <c r="B244" s="42"/>
      <c r="C244" s="43"/>
      <c r="D244" s="213" t="s">
        <v>121</v>
      </c>
      <c r="E244" s="43"/>
      <c r="F244" s="214" t="s">
        <v>403</v>
      </c>
      <c r="G244" s="43"/>
      <c r="H244" s="43"/>
      <c r="I244" s="215"/>
      <c r="J244" s="43"/>
      <c r="K244" s="43"/>
      <c r="L244" s="47"/>
      <c r="M244" s="216"/>
      <c r="N244" s="217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121</v>
      </c>
      <c r="AU244" s="20" t="s">
        <v>78</v>
      </c>
    </row>
    <row r="245" s="2" customFormat="1">
      <c r="A245" s="41"/>
      <c r="B245" s="42"/>
      <c r="C245" s="43"/>
      <c r="D245" s="218" t="s">
        <v>123</v>
      </c>
      <c r="E245" s="43"/>
      <c r="F245" s="219" t="s">
        <v>404</v>
      </c>
      <c r="G245" s="43"/>
      <c r="H245" s="43"/>
      <c r="I245" s="215"/>
      <c r="J245" s="43"/>
      <c r="K245" s="43"/>
      <c r="L245" s="47"/>
      <c r="M245" s="216"/>
      <c r="N245" s="217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123</v>
      </c>
      <c r="AU245" s="20" t="s">
        <v>78</v>
      </c>
    </row>
    <row r="246" s="2" customFormat="1" ht="24.15" customHeight="1">
      <c r="A246" s="41"/>
      <c r="B246" s="42"/>
      <c r="C246" s="200" t="s">
        <v>405</v>
      </c>
      <c r="D246" s="200" t="s">
        <v>114</v>
      </c>
      <c r="E246" s="201" t="s">
        <v>406</v>
      </c>
      <c r="F246" s="202" t="s">
        <v>407</v>
      </c>
      <c r="G246" s="203" t="s">
        <v>117</v>
      </c>
      <c r="H246" s="204">
        <v>153</v>
      </c>
      <c r="I246" s="205"/>
      <c r="J246" s="206">
        <f>ROUND(I246*H246,2)</f>
        <v>0</v>
      </c>
      <c r="K246" s="202" t="s">
        <v>118</v>
      </c>
      <c r="L246" s="47"/>
      <c r="M246" s="207" t="s">
        <v>19</v>
      </c>
      <c r="N246" s="208" t="s">
        <v>42</v>
      </c>
      <c r="O246" s="87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1" t="s">
        <v>153</v>
      </c>
      <c r="AT246" s="211" t="s">
        <v>114</v>
      </c>
      <c r="AU246" s="211" t="s">
        <v>78</v>
      </c>
      <c r="AY246" s="20" t="s">
        <v>108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20" t="s">
        <v>76</v>
      </c>
      <c r="BK246" s="212">
        <f>ROUND(I246*H246,2)</f>
        <v>0</v>
      </c>
      <c r="BL246" s="20" t="s">
        <v>153</v>
      </c>
      <c r="BM246" s="211" t="s">
        <v>408</v>
      </c>
    </row>
    <row r="247" s="2" customFormat="1">
      <c r="A247" s="41"/>
      <c r="B247" s="42"/>
      <c r="C247" s="43"/>
      <c r="D247" s="213" t="s">
        <v>121</v>
      </c>
      <c r="E247" s="43"/>
      <c r="F247" s="214" t="s">
        <v>409</v>
      </c>
      <c r="G247" s="43"/>
      <c r="H247" s="43"/>
      <c r="I247" s="215"/>
      <c r="J247" s="43"/>
      <c r="K247" s="43"/>
      <c r="L247" s="47"/>
      <c r="M247" s="216"/>
      <c r="N247" s="217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121</v>
      </c>
      <c r="AU247" s="20" t="s">
        <v>78</v>
      </c>
    </row>
    <row r="248" s="2" customFormat="1">
      <c r="A248" s="41"/>
      <c r="B248" s="42"/>
      <c r="C248" s="43"/>
      <c r="D248" s="218" t="s">
        <v>123</v>
      </c>
      <c r="E248" s="43"/>
      <c r="F248" s="219" t="s">
        <v>410</v>
      </c>
      <c r="G248" s="43"/>
      <c r="H248" s="43"/>
      <c r="I248" s="215"/>
      <c r="J248" s="43"/>
      <c r="K248" s="43"/>
      <c r="L248" s="47"/>
      <c r="M248" s="216"/>
      <c r="N248" s="217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123</v>
      </c>
      <c r="AU248" s="20" t="s">
        <v>78</v>
      </c>
    </row>
    <row r="249" s="2" customFormat="1" ht="24.15" customHeight="1">
      <c r="A249" s="41"/>
      <c r="B249" s="42"/>
      <c r="C249" s="200" t="s">
        <v>411</v>
      </c>
      <c r="D249" s="200" t="s">
        <v>114</v>
      </c>
      <c r="E249" s="201" t="s">
        <v>412</v>
      </c>
      <c r="F249" s="202" t="s">
        <v>413</v>
      </c>
      <c r="G249" s="203" t="s">
        <v>117</v>
      </c>
      <c r="H249" s="204">
        <v>193</v>
      </c>
      <c r="I249" s="205"/>
      <c r="J249" s="206">
        <f>ROUND(I249*H249,2)</f>
        <v>0</v>
      </c>
      <c r="K249" s="202" t="s">
        <v>118</v>
      </c>
      <c r="L249" s="47"/>
      <c r="M249" s="207" t="s">
        <v>19</v>
      </c>
      <c r="N249" s="208" t="s">
        <v>42</v>
      </c>
      <c r="O249" s="87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1" t="s">
        <v>153</v>
      </c>
      <c r="AT249" s="211" t="s">
        <v>114</v>
      </c>
      <c r="AU249" s="211" t="s">
        <v>78</v>
      </c>
      <c r="AY249" s="20" t="s">
        <v>108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20" t="s">
        <v>76</v>
      </c>
      <c r="BK249" s="212">
        <f>ROUND(I249*H249,2)</f>
        <v>0</v>
      </c>
      <c r="BL249" s="20" t="s">
        <v>153</v>
      </c>
      <c r="BM249" s="211" t="s">
        <v>414</v>
      </c>
    </row>
    <row r="250" s="2" customFormat="1">
      <c r="A250" s="41"/>
      <c r="B250" s="42"/>
      <c r="C250" s="43"/>
      <c r="D250" s="213" t="s">
        <v>121</v>
      </c>
      <c r="E250" s="43"/>
      <c r="F250" s="214" t="s">
        <v>415</v>
      </c>
      <c r="G250" s="43"/>
      <c r="H250" s="43"/>
      <c r="I250" s="215"/>
      <c r="J250" s="43"/>
      <c r="K250" s="43"/>
      <c r="L250" s="47"/>
      <c r="M250" s="216"/>
      <c r="N250" s="217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121</v>
      </c>
      <c r="AU250" s="20" t="s">
        <v>78</v>
      </c>
    </row>
    <row r="251" s="2" customFormat="1">
      <c r="A251" s="41"/>
      <c r="B251" s="42"/>
      <c r="C251" s="43"/>
      <c r="D251" s="218" t="s">
        <v>123</v>
      </c>
      <c r="E251" s="43"/>
      <c r="F251" s="219" t="s">
        <v>416</v>
      </c>
      <c r="G251" s="43"/>
      <c r="H251" s="43"/>
      <c r="I251" s="215"/>
      <c r="J251" s="43"/>
      <c r="K251" s="43"/>
      <c r="L251" s="47"/>
      <c r="M251" s="216"/>
      <c r="N251" s="217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123</v>
      </c>
      <c r="AU251" s="20" t="s">
        <v>78</v>
      </c>
    </row>
    <row r="252" s="13" customFormat="1">
      <c r="A252" s="13"/>
      <c r="B252" s="230"/>
      <c r="C252" s="231"/>
      <c r="D252" s="213" t="s">
        <v>132</v>
      </c>
      <c r="E252" s="240" t="s">
        <v>19</v>
      </c>
      <c r="F252" s="232" t="s">
        <v>417</v>
      </c>
      <c r="G252" s="231"/>
      <c r="H252" s="233">
        <v>40</v>
      </c>
      <c r="I252" s="234"/>
      <c r="J252" s="231"/>
      <c r="K252" s="231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132</v>
      </c>
      <c r="AU252" s="239" t="s">
        <v>78</v>
      </c>
      <c r="AV252" s="13" t="s">
        <v>78</v>
      </c>
      <c r="AW252" s="13" t="s">
        <v>33</v>
      </c>
      <c r="AX252" s="13" t="s">
        <v>71</v>
      </c>
      <c r="AY252" s="239" t="s">
        <v>108</v>
      </c>
    </row>
    <row r="253" s="13" customFormat="1">
      <c r="A253" s="13"/>
      <c r="B253" s="230"/>
      <c r="C253" s="231"/>
      <c r="D253" s="213" t="s">
        <v>132</v>
      </c>
      <c r="E253" s="240" t="s">
        <v>19</v>
      </c>
      <c r="F253" s="232" t="s">
        <v>418</v>
      </c>
      <c r="G253" s="231"/>
      <c r="H253" s="233">
        <v>153</v>
      </c>
      <c r="I253" s="234"/>
      <c r="J253" s="231"/>
      <c r="K253" s="231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132</v>
      </c>
      <c r="AU253" s="239" t="s">
        <v>78</v>
      </c>
      <c r="AV253" s="13" t="s">
        <v>78</v>
      </c>
      <c r="AW253" s="13" t="s">
        <v>33</v>
      </c>
      <c r="AX253" s="13" t="s">
        <v>71</v>
      </c>
      <c r="AY253" s="239" t="s">
        <v>108</v>
      </c>
    </row>
    <row r="254" s="14" customFormat="1">
      <c r="A254" s="14"/>
      <c r="B254" s="241"/>
      <c r="C254" s="242"/>
      <c r="D254" s="213" t="s">
        <v>132</v>
      </c>
      <c r="E254" s="243" t="s">
        <v>19</v>
      </c>
      <c r="F254" s="244" t="s">
        <v>356</v>
      </c>
      <c r="G254" s="242"/>
      <c r="H254" s="245">
        <v>193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132</v>
      </c>
      <c r="AU254" s="251" t="s">
        <v>78</v>
      </c>
      <c r="AV254" s="14" t="s">
        <v>357</v>
      </c>
      <c r="AW254" s="14" t="s">
        <v>33</v>
      </c>
      <c r="AX254" s="14" t="s">
        <v>76</v>
      </c>
      <c r="AY254" s="251" t="s">
        <v>108</v>
      </c>
    </row>
    <row r="255" s="2" customFormat="1" ht="21.75" customHeight="1">
      <c r="A255" s="41"/>
      <c r="B255" s="42"/>
      <c r="C255" s="200" t="s">
        <v>419</v>
      </c>
      <c r="D255" s="200" t="s">
        <v>114</v>
      </c>
      <c r="E255" s="201" t="s">
        <v>420</v>
      </c>
      <c r="F255" s="202" t="s">
        <v>421</v>
      </c>
      <c r="G255" s="203" t="s">
        <v>117</v>
      </c>
      <c r="H255" s="204">
        <v>193</v>
      </c>
      <c r="I255" s="205"/>
      <c r="J255" s="206">
        <f>ROUND(I255*H255,2)</f>
        <v>0</v>
      </c>
      <c r="K255" s="202" t="s">
        <v>118</v>
      </c>
      <c r="L255" s="47"/>
      <c r="M255" s="207" t="s">
        <v>19</v>
      </c>
      <c r="N255" s="208" t="s">
        <v>42</v>
      </c>
      <c r="O255" s="87"/>
      <c r="P255" s="209">
        <f>O255*H255</f>
        <v>0</v>
      </c>
      <c r="Q255" s="209">
        <v>9.0000000000000006E-05</v>
      </c>
      <c r="R255" s="209">
        <f>Q255*H255</f>
        <v>0.01737</v>
      </c>
      <c r="S255" s="209">
        <v>0</v>
      </c>
      <c r="T255" s="210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1" t="s">
        <v>153</v>
      </c>
      <c r="AT255" s="211" t="s">
        <v>114</v>
      </c>
      <c r="AU255" s="211" t="s">
        <v>78</v>
      </c>
      <c r="AY255" s="20" t="s">
        <v>108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20" t="s">
        <v>76</v>
      </c>
      <c r="BK255" s="212">
        <f>ROUND(I255*H255,2)</f>
        <v>0</v>
      </c>
      <c r="BL255" s="20" t="s">
        <v>153</v>
      </c>
      <c r="BM255" s="211" t="s">
        <v>422</v>
      </c>
    </row>
    <row r="256" s="2" customFormat="1">
      <c r="A256" s="41"/>
      <c r="B256" s="42"/>
      <c r="C256" s="43"/>
      <c r="D256" s="213" t="s">
        <v>121</v>
      </c>
      <c r="E256" s="43"/>
      <c r="F256" s="214" t="s">
        <v>423</v>
      </c>
      <c r="G256" s="43"/>
      <c r="H256" s="43"/>
      <c r="I256" s="215"/>
      <c r="J256" s="43"/>
      <c r="K256" s="43"/>
      <c r="L256" s="47"/>
      <c r="M256" s="216"/>
      <c r="N256" s="217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121</v>
      </c>
      <c r="AU256" s="20" t="s">
        <v>78</v>
      </c>
    </row>
    <row r="257" s="2" customFormat="1">
      <c r="A257" s="41"/>
      <c r="B257" s="42"/>
      <c r="C257" s="43"/>
      <c r="D257" s="218" t="s">
        <v>123</v>
      </c>
      <c r="E257" s="43"/>
      <c r="F257" s="219" t="s">
        <v>424</v>
      </c>
      <c r="G257" s="43"/>
      <c r="H257" s="43"/>
      <c r="I257" s="215"/>
      <c r="J257" s="43"/>
      <c r="K257" s="43"/>
      <c r="L257" s="47"/>
      <c r="M257" s="216"/>
      <c r="N257" s="217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123</v>
      </c>
      <c r="AU257" s="20" t="s">
        <v>78</v>
      </c>
    </row>
    <row r="258" s="2" customFormat="1" ht="24.15" customHeight="1">
      <c r="A258" s="41"/>
      <c r="B258" s="42"/>
      <c r="C258" s="200" t="s">
        <v>425</v>
      </c>
      <c r="D258" s="200" t="s">
        <v>114</v>
      </c>
      <c r="E258" s="201" t="s">
        <v>426</v>
      </c>
      <c r="F258" s="202" t="s">
        <v>427</v>
      </c>
      <c r="G258" s="203" t="s">
        <v>117</v>
      </c>
      <c r="H258" s="204">
        <v>18</v>
      </c>
      <c r="I258" s="205"/>
      <c r="J258" s="206">
        <f>ROUND(I258*H258,2)</f>
        <v>0</v>
      </c>
      <c r="K258" s="202" t="s">
        <v>118</v>
      </c>
      <c r="L258" s="47"/>
      <c r="M258" s="207" t="s">
        <v>19</v>
      </c>
      <c r="N258" s="208" t="s">
        <v>42</v>
      </c>
      <c r="O258" s="87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1" t="s">
        <v>153</v>
      </c>
      <c r="AT258" s="211" t="s">
        <v>114</v>
      </c>
      <c r="AU258" s="211" t="s">
        <v>78</v>
      </c>
      <c r="AY258" s="20" t="s">
        <v>108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20" t="s">
        <v>76</v>
      </c>
      <c r="BK258" s="212">
        <f>ROUND(I258*H258,2)</f>
        <v>0</v>
      </c>
      <c r="BL258" s="20" t="s">
        <v>153</v>
      </c>
      <c r="BM258" s="211" t="s">
        <v>428</v>
      </c>
    </row>
    <row r="259" s="2" customFormat="1">
      <c r="A259" s="41"/>
      <c r="B259" s="42"/>
      <c r="C259" s="43"/>
      <c r="D259" s="213" t="s">
        <v>121</v>
      </c>
      <c r="E259" s="43"/>
      <c r="F259" s="214" t="s">
        <v>429</v>
      </c>
      <c r="G259" s="43"/>
      <c r="H259" s="43"/>
      <c r="I259" s="215"/>
      <c r="J259" s="43"/>
      <c r="K259" s="43"/>
      <c r="L259" s="47"/>
      <c r="M259" s="216"/>
      <c r="N259" s="217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121</v>
      </c>
      <c r="AU259" s="20" t="s">
        <v>78</v>
      </c>
    </row>
    <row r="260" s="2" customFormat="1">
      <c r="A260" s="41"/>
      <c r="B260" s="42"/>
      <c r="C260" s="43"/>
      <c r="D260" s="218" t="s">
        <v>123</v>
      </c>
      <c r="E260" s="43"/>
      <c r="F260" s="219" t="s">
        <v>430</v>
      </c>
      <c r="G260" s="43"/>
      <c r="H260" s="43"/>
      <c r="I260" s="215"/>
      <c r="J260" s="43"/>
      <c r="K260" s="43"/>
      <c r="L260" s="47"/>
      <c r="M260" s="216"/>
      <c r="N260" s="217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123</v>
      </c>
      <c r="AU260" s="20" t="s">
        <v>78</v>
      </c>
    </row>
    <row r="261" s="13" customFormat="1">
      <c r="A261" s="13"/>
      <c r="B261" s="230"/>
      <c r="C261" s="231"/>
      <c r="D261" s="213" t="s">
        <v>132</v>
      </c>
      <c r="E261" s="240" t="s">
        <v>19</v>
      </c>
      <c r="F261" s="232" t="s">
        <v>431</v>
      </c>
      <c r="G261" s="231"/>
      <c r="H261" s="233">
        <v>18</v>
      </c>
      <c r="I261" s="234"/>
      <c r="J261" s="231"/>
      <c r="K261" s="231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132</v>
      </c>
      <c r="AU261" s="239" t="s">
        <v>78</v>
      </c>
      <c r="AV261" s="13" t="s">
        <v>78</v>
      </c>
      <c r="AW261" s="13" t="s">
        <v>33</v>
      </c>
      <c r="AX261" s="13" t="s">
        <v>76</v>
      </c>
      <c r="AY261" s="239" t="s">
        <v>108</v>
      </c>
    </row>
    <row r="262" s="2" customFormat="1" ht="24.15" customHeight="1">
      <c r="A262" s="41"/>
      <c r="B262" s="42"/>
      <c r="C262" s="220" t="s">
        <v>432</v>
      </c>
      <c r="D262" s="220" t="s">
        <v>126</v>
      </c>
      <c r="E262" s="221" t="s">
        <v>433</v>
      </c>
      <c r="F262" s="222" t="s">
        <v>434</v>
      </c>
      <c r="G262" s="223" t="s">
        <v>117</v>
      </c>
      <c r="H262" s="224">
        <v>18.899999999999999</v>
      </c>
      <c r="I262" s="225"/>
      <c r="J262" s="226">
        <f>ROUND(I262*H262,2)</f>
        <v>0</v>
      </c>
      <c r="K262" s="222" t="s">
        <v>118</v>
      </c>
      <c r="L262" s="227"/>
      <c r="M262" s="228" t="s">
        <v>19</v>
      </c>
      <c r="N262" s="229" t="s">
        <v>42</v>
      </c>
      <c r="O262" s="87"/>
      <c r="P262" s="209">
        <f>O262*H262</f>
        <v>0</v>
      </c>
      <c r="Q262" s="209">
        <v>0.00019000000000000001</v>
      </c>
      <c r="R262" s="209">
        <f>Q262*H262</f>
        <v>0.003591</v>
      </c>
      <c r="S262" s="209">
        <v>0</v>
      </c>
      <c r="T262" s="210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1" t="s">
        <v>200</v>
      </c>
      <c r="AT262" s="211" t="s">
        <v>126</v>
      </c>
      <c r="AU262" s="211" t="s">
        <v>78</v>
      </c>
      <c r="AY262" s="20" t="s">
        <v>108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20" t="s">
        <v>76</v>
      </c>
      <c r="BK262" s="212">
        <f>ROUND(I262*H262,2)</f>
        <v>0</v>
      </c>
      <c r="BL262" s="20" t="s">
        <v>200</v>
      </c>
      <c r="BM262" s="211" t="s">
        <v>435</v>
      </c>
    </row>
    <row r="263" s="2" customFormat="1">
      <c r="A263" s="41"/>
      <c r="B263" s="42"/>
      <c r="C263" s="43"/>
      <c r="D263" s="213" t="s">
        <v>121</v>
      </c>
      <c r="E263" s="43"/>
      <c r="F263" s="214" t="s">
        <v>434</v>
      </c>
      <c r="G263" s="43"/>
      <c r="H263" s="43"/>
      <c r="I263" s="215"/>
      <c r="J263" s="43"/>
      <c r="K263" s="43"/>
      <c r="L263" s="47"/>
      <c r="M263" s="216"/>
      <c r="N263" s="217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121</v>
      </c>
      <c r="AU263" s="20" t="s">
        <v>78</v>
      </c>
    </row>
    <row r="264" s="13" customFormat="1">
      <c r="A264" s="13"/>
      <c r="B264" s="230"/>
      <c r="C264" s="231"/>
      <c r="D264" s="213" t="s">
        <v>132</v>
      </c>
      <c r="E264" s="231"/>
      <c r="F264" s="232" t="s">
        <v>436</v>
      </c>
      <c r="G264" s="231"/>
      <c r="H264" s="233">
        <v>18.899999999999999</v>
      </c>
      <c r="I264" s="234"/>
      <c r="J264" s="231"/>
      <c r="K264" s="231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132</v>
      </c>
      <c r="AU264" s="239" t="s">
        <v>78</v>
      </c>
      <c r="AV264" s="13" t="s">
        <v>78</v>
      </c>
      <c r="AW264" s="13" t="s">
        <v>4</v>
      </c>
      <c r="AX264" s="13" t="s">
        <v>76</v>
      </c>
      <c r="AY264" s="239" t="s">
        <v>108</v>
      </c>
    </row>
    <row r="265" s="2" customFormat="1" ht="24.15" customHeight="1">
      <c r="A265" s="41"/>
      <c r="B265" s="42"/>
      <c r="C265" s="200" t="s">
        <v>437</v>
      </c>
      <c r="D265" s="200" t="s">
        <v>114</v>
      </c>
      <c r="E265" s="201" t="s">
        <v>438</v>
      </c>
      <c r="F265" s="202" t="s">
        <v>439</v>
      </c>
      <c r="G265" s="203" t="s">
        <v>117</v>
      </c>
      <c r="H265" s="204">
        <v>32</v>
      </c>
      <c r="I265" s="205"/>
      <c r="J265" s="206">
        <f>ROUND(I265*H265,2)</f>
        <v>0</v>
      </c>
      <c r="K265" s="202" t="s">
        <v>118</v>
      </c>
      <c r="L265" s="47"/>
      <c r="M265" s="207" t="s">
        <v>19</v>
      </c>
      <c r="N265" s="208" t="s">
        <v>42</v>
      </c>
      <c r="O265" s="87"/>
      <c r="P265" s="209">
        <f>O265*H265</f>
        <v>0</v>
      </c>
      <c r="Q265" s="209">
        <v>0</v>
      </c>
      <c r="R265" s="209">
        <f>Q265*H265</f>
        <v>0</v>
      </c>
      <c r="S265" s="209">
        <v>0</v>
      </c>
      <c r="T265" s="210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1" t="s">
        <v>153</v>
      </c>
      <c r="AT265" s="211" t="s">
        <v>114</v>
      </c>
      <c r="AU265" s="211" t="s">
        <v>78</v>
      </c>
      <c r="AY265" s="20" t="s">
        <v>108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20" t="s">
        <v>76</v>
      </c>
      <c r="BK265" s="212">
        <f>ROUND(I265*H265,2)</f>
        <v>0</v>
      </c>
      <c r="BL265" s="20" t="s">
        <v>153</v>
      </c>
      <c r="BM265" s="211" t="s">
        <v>440</v>
      </c>
    </row>
    <row r="266" s="2" customFormat="1">
      <c r="A266" s="41"/>
      <c r="B266" s="42"/>
      <c r="C266" s="43"/>
      <c r="D266" s="213" t="s">
        <v>121</v>
      </c>
      <c r="E266" s="43"/>
      <c r="F266" s="214" t="s">
        <v>441</v>
      </c>
      <c r="G266" s="43"/>
      <c r="H266" s="43"/>
      <c r="I266" s="215"/>
      <c r="J266" s="43"/>
      <c r="K266" s="43"/>
      <c r="L266" s="47"/>
      <c r="M266" s="216"/>
      <c r="N266" s="217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121</v>
      </c>
      <c r="AU266" s="20" t="s">
        <v>78</v>
      </c>
    </row>
    <row r="267" s="2" customFormat="1">
      <c r="A267" s="41"/>
      <c r="B267" s="42"/>
      <c r="C267" s="43"/>
      <c r="D267" s="218" t="s">
        <v>123</v>
      </c>
      <c r="E267" s="43"/>
      <c r="F267" s="219" t="s">
        <v>442</v>
      </c>
      <c r="G267" s="43"/>
      <c r="H267" s="43"/>
      <c r="I267" s="215"/>
      <c r="J267" s="43"/>
      <c r="K267" s="43"/>
      <c r="L267" s="47"/>
      <c r="M267" s="216"/>
      <c r="N267" s="217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123</v>
      </c>
      <c r="AU267" s="20" t="s">
        <v>78</v>
      </c>
    </row>
    <row r="268" s="2" customFormat="1" ht="33" customHeight="1">
      <c r="A268" s="41"/>
      <c r="B268" s="42"/>
      <c r="C268" s="220" t="s">
        <v>443</v>
      </c>
      <c r="D268" s="220" t="s">
        <v>126</v>
      </c>
      <c r="E268" s="221" t="s">
        <v>444</v>
      </c>
      <c r="F268" s="222" t="s">
        <v>445</v>
      </c>
      <c r="G268" s="223" t="s">
        <v>117</v>
      </c>
      <c r="H268" s="224">
        <v>33.600000000000001</v>
      </c>
      <c r="I268" s="225"/>
      <c r="J268" s="226">
        <f>ROUND(I268*H268,2)</f>
        <v>0</v>
      </c>
      <c r="K268" s="222" t="s">
        <v>118</v>
      </c>
      <c r="L268" s="227"/>
      <c r="M268" s="228" t="s">
        <v>19</v>
      </c>
      <c r="N268" s="229" t="s">
        <v>42</v>
      </c>
      <c r="O268" s="87"/>
      <c r="P268" s="209">
        <f>O268*H268</f>
        <v>0</v>
      </c>
      <c r="Q268" s="209">
        <v>0.00068999999999999997</v>
      </c>
      <c r="R268" s="209">
        <f>Q268*H268</f>
        <v>0.023184</v>
      </c>
      <c r="S268" s="209">
        <v>0</v>
      </c>
      <c r="T268" s="210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1" t="s">
        <v>200</v>
      </c>
      <c r="AT268" s="211" t="s">
        <v>126</v>
      </c>
      <c r="AU268" s="211" t="s">
        <v>78</v>
      </c>
      <c r="AY268" s="20" t="s">
        <v>108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20" t="s">
        <v>76</v>
      </c>
      <c r="BK268" s="212">
        <f>ROUND(I268*H268,2)</f>
        <v>0</v>
      </c>
      <c r="BL268" s="20" t="s">
        <v>200</v>
      </c>
      <c r="BM268" s="211" t="s">
        <v>446</v>
      </c>
    </row>
    <row r="269" s="2" customFormat="1">
      <c r="A269" s="41"/>
      <c r="B269" s="42"/>
      <c r="C269" s="43"/>
      <c r="D269" s="213" t="s">
        <v>121</v>
      </c>
      <c r="E269" s="43"/>
      <c r="F269" s="214" t="s">
        <v>445</v>
      </c>
      <c r="G269" s="43"/>
      <c r="H269" s="43"/>
      <c r="I269" s="215"/>
      <c r="J269" s="43"/>
      <c r="K269" s="43"/>
      <c r="L269" s="47"/>
      <c r="M269" s="216"/>
      <c r="N269" s="217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121</v>
      </c>
      <c r="AU269" s="20" t="s">
        <v>78</v>
      </c>
    </row>
    <row r="270" s="13" customFormat="1">
      <c r="A270" s="13"/>
      <c r="B270" s="230"/>
      <c r="C270" s="231"/>
      <c r="D270" s="213" t="s">
        <v>132</v>
      </c>
      <c r="E270" s="231"/>
      <c r="F270" s="232" t="s">
        <v>447</v>
      </c>
      <c r="G270" s="231"/>
      <c r="H270" s="233">
        <v>33.600000000000001</v>
      </c>
      <c r="I270" s="234"/>
      <c r="J270" s="231"/>
      <c r="K270" s="231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132</v>
      </c>
      <c r="AU270" s="239" t="s">
        <v>78</v>
      </c>
      <c r="AV270" s="13" t="s">
        <v>78</v>
      </c>
      <c r="AW270" s="13" t="s">
        <v>4</v>
      </c>
      <c r="AX270" s="13" t="s">
        <v>76</v>
      </c>
      <c r="AY270" s="239" t="s">
        <v>108</v>
      </c>
    </row>
    <row r="271" s="12" customFormat="1" ht="25.92" customHeight="1">
      <c r="A271" s="12"/>
      <c r="B271" s="184"/>
      <c r="C271" s="185"/>
      <c r="D271" s="186" t="s">
        <v>70</v>
      </c>
      <c r="E271" s="187" t="s">
        <v>448</v>
      </c>
      <c r="F271" s="187" t="s">
        <v>449</v>
      </c>
      <c r="G271" s="185"/>
      <c r="H271" s="185"/>
      <c r="I271" s="188"/>
      <c r="J271" s="189">
        <f>BK271</f>
        <v>0</v>
      </c>
      <c r="K271" s="185"/>
      <c r="L271" s="190"/>
      <c r="M271" s="191"/>
      <c r="N271" s="192"/>
      <c r="O271" s="192"/>
      <c r="P271" s="193">
        <f>SUM(P272:P283)</f>
        <v>0</v>
      </c>
      <c r="Q271" s="192"/>
      <c r="R271" s="193">
        <f>SUM(R272:R283)</f>
        <v>0</v>
      </c>
      <c r="S271" s="192"/>
      <c r="T271" s="194">
        <f>SUM(T272:T283)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5" t="s">
        <v>357</v>
      </c>
      <c r="AT271" s="196" t="s">
        <v>70</v>
      </c>
      <c r="AU271" s="196" t="s">
        <v>71</v>
      </c>
      <c r="AY271" s="195" t="s">
        <v>108</v>
      </c>
      <c r="BK271" s="197">
        <f>SUM(BK272:BK283)</f>
        <v>0</v>
      </c>
    </row>
    <row r="272" s="2" customFormat="1" ht="16.5" customHeight="1">
      <c r="A272" s="41"/>
      <c r="B272" s="42"/>
      <c r="C272" s="200" t="s">
        <v>153</v>
      </c>
      <c r="D272" s="200" t="s">
        <v>114</v>
      </c>
      <c r="E272" s="201" t="s">
        <v>450</v>
      </c>
      <c r="F272" s="202" t="s">
        <v>451</v>
      </c>
      <c r="G272" s="203" t="s">
        <v>452</v>
      </c>
      <c r="H272" s="204">
        <v>20</v>
      </c>
      <c r="I272" s="205"/>
      <c r="J272" s="206">
        <f>ROUND(I272*H272,2)</f>
        <v>0</v>
      </c>
      <c r="K272" s="202" t="s">
        <v>118</v>
      </c>
      <c r="L272" s="47"/>
      <c r="M272" s="207" t="s">
        <v>19</v>
      </c>
      <c r="N272" s="208" t="s">
        <v>42</v>
      </c>
      <c r="O272" s="87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1" t="s">
        <v>453</v>
      </c>
      <c r="AT272" s="211" t="s">
        <v>114</v>
      </c>
      <c r="AU272" s="211" t="s">
        <v>76</v>
      </c>
      <c r="AY272" s="20" t="s">
        <v>108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20" t="s">
        <v>76</v>
      </c>
      <c r="BK272" s="212">
        <f>ROUND(I272*H272,2)</f>
        <v>0</v>
      </c>
      <c r="BL272" s="20" t="s">
        <v>453</v>
      </c>
      <c r="BM272" s="211" t="s">
        <v>454</v>
      </c>
    </row>
    <row r="273" s="2" customFormat="1">
      <c r="A273" s="41"/>
      <c r="B273" s="42"/>
      <c r="C273" s="43"/>
      <c r="D273" s="213" t="s">
        <v>121</v>
      </c>
      <c r="E273" s="43"/>
      <c r="F273" s="214" t="s">
        <v>455</v>
      </c>
      <c r="G273" s="43"/>
      <c r="H273" s="43"/>
      <c r="I273" s="215"/>
      <c r="J273" s="43"/>
      <c r="K273" s="43"/>
      <c r="L273" s="47"/>
      <c r="M273" s="216"/>
      <c r="N273" s="217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121</v>
      </c>
      <c r="AU273" s="20" t="s">
        <v>76</v>
      </c>
    </row>
    <row r="274" s="2" customFormat="1">
      <c r="A274" s="41"/>
      <c r="B274" s="42"/>
      <c r="C274" s="43"/>
      <c r="D274" s="218" t="s">
        <v>123</v>
      </c>
      <c r="E274" s="43"/>
      <c r="F274" s="219" t="s">
        <v>456</v>
      </c>
      <c r="G274" s="43"/>
      <c r="H274" s="43"/>
      <c r="I274" s="215"/>
      <c r="J274" s="43"/>
      <c r="K274" s="43"/>
      <c r="L274" s="47"/>
      <c r="M274" s="216"/>
      <c r="N274" s="217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123</v>
      </c>
      <c r="AU274" s="20" t="s">
        <v>76</v>
      </c>
    </row>
    <row r="275" s="13" customFormat="1">
      <c r="A275" s="13"/>
      <c r="B275" s="230"/>
      <c r="C275" s="231"/>
      <c r="D275" s="213" t="s">
        <v>132</v>
      </c>
      <c r="E275" s="240" t="s">
        <v>19</v>
      </c>
      <c r="F275" s="232" t="s">
        <v>457</v>
      </c>
      <c r="G275" s="231"/>
      <c r="H275" s="233">
        <v>3</v>
      </c>
      <c r="I275" s="234"/>
      <c r="J275" s="231"/>
      <c r="K275" s="231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132</v>
      </c>
      <c r="AU275" s="239" t="s">
        <v>76</v>
      </c>
      <c r="AV275" s="13" t="s">
        <v>78</v>
      </c>
      <c r="AW275" s="13" t="s">
        <v>33</v>
      </c>
      <c r="AX275" s="13" t="s">
        <v>71</v>
      </c>
      <c r="AY275" s="239" t="s">
        <v>108</v>
      </c>
    </row>
    <row r="276" s="13" customFormat="1">
      <c r="A276" s="13"/>
      <c r="B276" s="230"/>
      <c r="C276" s="231"/>
      <c r="D276" s="213" t="s">
        <v>132</v>
      </c>
      <c r="E276" s="240" t="s">
        <v>19</v>
      </c>
      <c r="F276" s="232" t="s">
        <v>458</v>
      </c>
      <c r="G276" s="231"/>
      <c r="H276" s="233">
        <v>7</v>
      </c>
      <c r="I276" s="234"/>
      <c r="J276" s="231"/>
      <c r="K276" s="231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132</v>
      </c>
      <c r="AU276" s="239" t="s">
        <v>76</v>
      </c>
      <c r="AV276" s="13" t="s">
        <v>78</v>
      </c>
      <c r="AW276" s="13" t="s">
        <v>33</v>
      </c>
      <c r="AX276" s="13" t="s">
        <v>71</v>
      </c>
      <c r="AY276" s="239" t="s">
        <v>108</v>
      </c>
    </row>
    <row r="277" s="13" customFormat="1">
      <c r="A277" s="13"/>
      <c r="B277" s="230"/>
      <c r="C277" s="231"/>
      <c r="D277" s="213" t="s">
        <v>132</v>
      </c>
      <c r="E277" s="240" t="s">
        <v>19</v>
      </c>
      <c r="F277" s="232" t="s">
        <v>459</v>
      </c>
      <c r="G277" s="231"/>
      <c r="H277" s="233">
        <v>6</v>
      </c>
      <c r="I277" s="234"/>
      <c r="J277" s="231"/>
      <c r="K277" s="231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132</v>
      </c>
      <c r="AU277" s="239" t="s">
        <v>76</v>
      </c>
      <c r="AV277" s="13" t="s">
        <v>78</v>
      </c>
      <c r="AW277" s="13" t="s">
        <v>33</v>
      </c>
      <c r="AX277" s="13" t="s">
        <v>71</v>
      </c>
      <c r="AY277" s="239" t="s">
        <v>108</v>
      </c>
    </row>
    <row r="278" s="13" customFormat="1">
      <c r="A278" s="13"/>
      <c r="B278" s="230"/>
      <c r="C278" s="231"/>
      <c r="D278" s="213" t="s">
        <v>132</v>
      </c>
      <c r="E278" s="240" t="s">
        <v>19</v>
      </c>
      <c r="F278" s="232" t="s">
        <v>460</v>
      </c>
      <c r="G278" s="231"/>
      <c r="H278" s="233">
        <v>4</v>
      </c>
      <c r="I278" s="234"/>
      <c r="J278" s="231"/>
      <c r="K278" s="231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132</v>
      </c>
      <c r="AU278" s="239" t="s">
        <v>76</v>
      </c>
      <c r="AV278" s="13" t="s">
        <v>78</v>
      </c>
      <c r="AW278" s="13" t="s">
        <v>33</v>
      </c>
      <c r="AX278" s="13" t="s">
        <v>71</v>
      </c>
      <c r="AY278" s="239" t="s">
        <v>108</v>
      </c>
    </row>
    <row r="279" s="14" customFormat="1">
      <c r="A279" s="14"/>
      <c r="B279" s="241"/>
      <c r="C279" s="242"/>
      <c r="D279" s="213" t="s">
        <v>132</v>
      </c>
      <c r="E279" s="243" t="s">
        <v>19</v>
      </c>
      <c r="F279" s="244" t="s">
        <v>356</v>
      </c>
      <c r="G279" s="242"/>
      <c r="H279" s="245">
        <v>20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132</v>
      </c>
      <c r="AU279" s="251" t="s">
        <v>76</v>
      </c>
      <c r="AV279" s="14" t="s">
        <v>357</v>
      </c>
      <c r="AW279" s="14" t="s">
        <v>33</v>
      </c>
      <c r="AX279" s="14" t="s">
        <v>76</v>
      </c>
      <c r="AY279" s="251" t="s">
        <v>108</v>
      </c>
    </row>
    <row r="280" s="2" customFormat="1" ht="16.5" customHeight="1">
      <c r="A280" s="41"/>
      <c r="B280" s="42"/>
      <c r="C280" s="200" t="s">
        <v>461</v>
      </c>
      <c r="D280" s="200" t="s">
        <v>114</v>
      </c>
      <c r="E280" s="201" t="s">
        <v>462</v>
      </c>
      <c r="F280" s="202" t="s">
        <v>463</v>
      </c>
      <c r="G280" s="203" t="s">
        <v>452</v>
      </c>
      <c r="H280" s="204">
        <v>9</v>
      </c>
      <c r="I280" s="205"/>
      <c r="J280" s="206">
        <f>ROUND(I280*H280,2)</f>
        <v>0</v>
      </c>
      <c r="K280" s="202" t="s">
        <v>118</v>
      </c>
      <c r="L280" s="47"/>
      <c r="M280" s="207" t="s">
        <v>19</v>
      </c>
      <c r="N280" s="208" t="s">
        <v>42</v>
      </c>
      <c r="O280" s="87"/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1" t="s">
        <v>453</v>
      </c>
      <c r="AT280" s="211" t="s">
        <v>114</v>
      </c>
      <c r="AU280" s="211" t="s">
        <v>76</v>
      </c>
      <c r="AY280" s="20" t="s">
        <v>108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20" t="s">
        <v>76</v>
      </c>
      <c r="BK280" s="212">
        <f>ROUND(I280*H280,2)</f>
        <v>0</v>
      </c>
      <c r="BL280" s="20" t="s">
        <v>453</v>
      </c>
      <c r="BM280" s="211" t="s">
        <v>464</v>
      </c>
    </row>
    <row r="281" s="2" customFormat="1">
      <c r="A281" s="41"/>
      <c r="B281" s="42"/>
      <c r="C281" s="43"/>
      <c r="D281" s="213" t="s">
        <v>121</v>
      </c>
      <c r="E281" s="43"/>
      <c r="F281" s="214" t="s">
        <v>465</v>
      </c>
      <c r="G281" s="43"/>
      <c r="H281" s="43"/>
      <c r="I281" s="215"/>
      <c r="J281" s="43"/>
      <c r="K281" s="43"/>
      <c r="L281" s="47"/>
      <c r="M281" s="216"/>
      <c r="N281" s="217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121</v>
      </c>
      <c r="AU281" s="20" t="s">
        <v>76</v>
      </c>
    </row>
    <row r="282" s="2" customFormat="1">
      <c r="A282" s="41"/>
      <c r="B282" s="42"/>
      <c r="C282" s="43"/>
      <c r="D282" s="218" t="s">
        <v>123</v>
      </c>
      <c r="E282" s="43"/>
      <c r="F282" s="219" t="s">
        <v>466</v>
      </c>
      <c r="G282" s="43"/>
      <c r="H282" s="43"/>
      <c r="I282" s="215"/>
      <c r="J282" s="43"/>
      <c r="K282" s="43"/>
      <c r="L282" s="47"/>
      <c r="M282" s="216"/>
      <c r="N282" s="217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123</v>
      </c>
      <c r="AU282" s="20" t="s">
        <v>76</v>
      </c>
    </row>
    <row r="283" s="13" customFormat="1">
      <c r="A283" s="13"/>
      <c r="B283" s="230"/>
      <c r="C283" s="231"/>
      <c r="D283" s="213" t="s">
        <v>132</v>
      </c>
      <c r="E283" s="240" t="s">
        <v>19</v>
      </c>
      <c r="F283" s="232" t="s">
        <v>467</v>
      </c>
      <c r="G283" s="231"/>
      <c r="H283" s="233">
        <v>9</v>
      </c>
      <c r="I283" s="234"/>
      <c r="J283" s="231"/>
      <c r="K283" s="231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132</v>
      </c>
      <c r="AU283" s="239" t="s">
        <v>76</v>
      </c>
      <c r="AV283" s="13" t="s">
        <v>78</v>
      </c>
      <c r="AW283" s="13" t="s">
        <v>33</v>
      </c>
      <c r="AX283" s="13" t="s">
        <v>76</v>
      </c>
      <c r="AY283" s="239" t="s">
        <v>108</v>
      </c>
    </row>
    <row r="284" s="12" customFormat="1" ht="25.92" customHeight="1">
      <c r="A284" s="12"/>
      <c r="B284" s="184"/>
      <c r="C284" s="185"/>
      <c r="D284" s="186" t="s">
        <v>70</v>
      </c>
      <c r="E284" s="187" t="s">
        <v>468</v>
      </c>
      <c r="F284" s="187" t="s">
        <v>469</v>
      </c>
      <c r="G284" s="185"/>
      <c r="H284" s="185"/>
      <c r="I284" s="188"/>
      <c r="J284" s="189">
        <f>BK284</f>
        <v>0</v>
      </c>
      <c r="K284" s="185"/>
      <c r="L284" s="190"/>
      <c r="M284" s="191"/>
      <c r="N284" s="192"/>
      <c r="O284" s="192"/>
      <c r="P284" s="193">
        <f>SUM(P285:P295)</f>
        <v>0</v>
      </c>
      <c r="Q284" s="192"/>
      <c r="R284" s="193">
        <f>SUM(R285:R295)</f>
        <v>0</v>
      </c>
      <c r="S284" s="192"/>
      <c r="T284" s="194">
        <f>SUM(T285:T295)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5" t="s">
        <v>357</v>
      </c>
      <c r="AT284" s="196" t="s">
        <v>70</v>
      </c>
      <c r="AU284" s="196" t="s">
        <v>71</v>
      </c>
      <c r="AY284" s="195" t="s">
        <v>108</v>
      </c>
      <c r="BK284" s="197">
        <f>SUM(BK285:BK295)</f>
        <v>0</v>
      </c>
    </row>
    <row r="285" s="2" customFormat="1" ht="16.5" customHeight="1">
      <c r="A285" s="41"/>
      <c r="B285" s="42"/>
      <c r="C285" s="200" t="s">
        <v>470</v>
      </c>
      <c r="D285" s="200" t="s">
        <v>114</v>
      </c>
      <c r="E285" s="201" t="s">
        <v>471</v>
      </c>
      <c r="F285" s="202" t="s">
        <v>19</v>
      </c>
      <c r="G285" s="203" t="s">
        <v>19</v>
      </c>
      <c r="H285" s="204">
        <v>0</v>
      </c>
      <c r="I285" s="205"/>
      <c r="J285" s="206">
        <f>ROUND(I285*H285,2)</f>
        <v>0</v>
      </c>
      <c r="K285" s="202" t="s">
        <v>19</v>
      </c>
      <c r="L285" s="47"/>
      <c r="M285" s="207" t="s">
        <v>19</v>
      </c>
      <c r="N285" s="208" t="s">
        <v>42</v>
      </c>
      <c r="O285" s="87"/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10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1" t="s">
        <v>453</v>
      </c>
      <c r="AT285" s="211" t="s">
        <v>114</v>
      </c>
      <c r="AU285" s="211" t="s">
        <v>76</v>
      </c>
      <c r="AY285" s="20" t="s">
        <v>108</v>
      </c>
      <c r="BE285" s="212">
        <f>IF(N285="základní",J285,0)</f>
        <v>0</v>
      </c>
      <c r="BF285" s="212">
        <f>IF(N285="snížená",J285,0)</f>
        <v>0</v>
      </c>
      <c r="BG285" s="212">
        <f>IF(N285="zákl. přenesená",J285,0)</f>
        <v>0</v>
      </c>
      <c r="BH285" s="212">
        <f>IF(N285="sníž. přenesená",J285,0)</f>
        <v>0</v>
      </c>
      <c r="BI285" s="212">
        <f>IF(N285="nulová",J285,0)</f>
        <v>0</v>
      </c>
      <c r="BJ285" s="20" t="s">
        <v>76</v>
      </c>
      <c r="BK285" s="212">
        <f>ROUND(I285*H285,2)</f>
        <v>0</v>
      </c>
      <c r="BL285" s="20" t="s">
        <v>453</v>
      </c>
      <c r="BM285" s="211" t="s">
        <v>472</v>
      </c>
    </row>
    <row r="286" s="2" customFormat="1">
      <c r="A286" s="41"/>
      <c r="B286" s="42"/>
      <c r="C286" s="43"/>
      <c r="D286" s="213" t="s">
        <v>121</v>
      </c>
      <c r="E286" s="43"/>
      <c r="F286" s="214" t="s">
        <v>473</v>
      </c>
      <c r="G286" s="43"/>
      <c r="H286" s="43"/>
      <c r="I286" s="215"/>
      <c r="J286" s="43"/>
      <c r="K286" s="43"/>
      <c r="L286" s="47"/>
      <c r="M286" s="216"/>
      <c r="N286" s="217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121</v>
      </c>
      <c r="AU286" s="20" t="s">
        <v>76</v>
      </c>
    </row>
    <row r="287" s="16" customFormat="1">
      <c r="A287" s="16"/>
      <c r="B287" s="263"/>
      <c r="C287" s="264"/>
      <c r="D287" s="213" t="s">
        <v>132</v>
      </c>
      <c r="E287" s="265" t="s">
        <v>19</v>
      </c>
      <c r="F287" s="266" t="s">
        <v>474</v>
      </c>
      <c r="G287" s="264"/>
      <c r="H287" s="265" t="s">
        <v>19</v>
      </c>
      <c r="I287" s="267"/>
      <c r="J287" s="264"/>
      <c r="K287" s="264"/>
      <c r="L287" s="268"/>
      <c r="M287" s="269"/>
      <c r="N287" s="270"/>
      <c r="O287" s="270"/>
      <c r="P287" s="270"/>
      <c r="Q287" s="270"/>
      <c r="R287" s="270"/>
      <c r="S287" s="270"/>
      <c r="T287" s="271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72" t="s">
        <v>132</v>
      </c>
      <c r="AU287" s="272" t="s">
        <v>76</v>
      </c>
      <c r="AV287" s="16" t="s">
        <v>76</v>
      </c>
      <c r="AW287" s="16" t="s">
        <v>33</v>
      </c>
      <c r="AX287" s="16" t="s">
        <v>71</v>
      </c>
      <c r="AY287" s="272" t="s">
        <v>108</v>
      </c>
    </row>
    <row r="288" s="16" customFormat="1">
      <c r="A288" s="16"/>
      <c r="B288" s="263"/>
      <c r="C288" s="264"/>
      <c r="D288" s="213" t="s">
        <v>132</v>
      </c>
      <c r="E288" s="265" t="s">
        <v>19</v>
      </c>
      <c r="F288" s="266" t="s">
        <v>475</v>
      </c>
      <c r="G288" s="264"/>
      <c r="H288" s="265" t="s">
        <v>19</v>
      </c>
      <c r="I288" s="267"/>
      <c r="J288" s="264"/>
      <c r="K288" s="264"/>
      <c r="L288" s="268"/>
      <c r="M288" s="269"/>
      <c r="N288" s="270"/>
      <c r="O288" s="270"/>
      <c r="P288" s="270"/>
      <c r="Q288" s="270"/>
      <c r="R288" s="270"/>
      <c r="S288" s="270"/>
      <c r="T288" s="271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72" t="s">
        <v>132</v>
      </c>
      <c r="AU288" s="272" t="s">
        <v>76</v>
      </c>
      <c r="AV288" s="16" t="s">
        <v>76</v>
      </c>
      <c r="AW288" s="16" t="s">
        <v>33</v>
      </c>
      <c r="AX288" s="16" t="s">
        <v>71</v>
      </c>
      <c r="AY288" s="272" t="s">
        <v>108</v>
      </c>
    </row>
    <row r="289" s="16" customFormat="1">
      <c r="A289" s="16"/>
      <c r="B289" s="263"/>
      <c r="C289" s="264"/>
      <c r="D289" s="213" t="s">
        <v>132</v>
      </c>
      <c r="E289" s="265" t="s">
        <v>19</v>
      </c>
      <c r="F289" s="266" t="s">
        <v>476</v>
      </c>
      <c r="G289" s="264"/>
      <c r="H289" s="265" t="s">
        <v>19</v>
      </c>
      <c r="I289" s="267"/>
      <c r="J289" s="264"/>
      <c r="K289" s="264"/>
      <c r="L289" s="268"/>
      <c r="M289" s="269"/>
      <c r="N289" s="270"/>
      <c r="O289" s="270"/>
      <c r="P289" s="270"/>
      <c r="Q289" s="270"/>
      <c r="R289" s="270"/>
      <c r="S289" s="270"/>
      <c r="T289" s="271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72" t="s">
        <v>132</v>
      </c>
      <c r="AU289" s="272" t="s">
        <v>76</v>
      </c>
      <c r="AV289" s="16" t="s">
        <v>76</v>
      </c>
      <c r="AW289" s="16" t="s">
        <v>33</v>
      </c>
      <c r="AX289" s="16" t="s">
        <v>71</v>
      </c>
      <c r="AY289" s="272" t="s">
        <v>108</v>
      </c>
    </row>
    <row r="290" s="16" customFormat="1">
      <c r="A290" s="16"/>
      <c r="B290" s="263"/>
      <c r="C290" s="264"/>
      <c r="D290" s="213" t="s">
        <v>132</v>
      </c>
      <c r="E290" s="265" t="s">
        <v>19</v>
      </c>
      <c r="F290" s="266" t="s">
        <v>477</v>
      </c>
      <c r="G290" s="264"/>
      <c r="H290" s="265" t="s">
        <v>19</v>
      </c>
      <c r="I290" s="267"/>
      <c r="J290" s="264"/>
      <c r="K290" s="264"/>
      <c r="L290" s="268"/>
      <c r="M290" s="269"/>
      <c r="N290" s="270"/>
      <c r="O290" s="270"/>
      <c r="P290" s="270"/>
      <c r="Q290" s="270"/>
      <c r="R290" s="270"/>
      <c r="S290" s="270"/>
      <c r="T290" s="271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72" t="s">
        <v>132</v>
      </c>
      <c r="AU290" s="272" t="s">
        <v>76</v>
      </c>
      <c r="AV290" s="16" t="s">
        <v>76</v>
      </c>
      <c r="AW290" s="16" t="s">
        <v>33</v>
      </c>
      <c r="AX290" s="16" t="s">
        <v>71</v>
      </c>
      <c r="AY290" s="272" t="s">
        <v>108</v>
      </c>
    </row>
    <row r="291" s="16" customFormat="1">
      <c r="A291" s="16"/>
      <c r="B291" s="263"/>
      <c r="C291" s="264"/>
      <c r="D291" s="213" t="s">
        <v>132</v>
      </c>
      <c r="E291" s="265" t="s">
        <v>19</v>
      </c>
      <c r="F291" s="266" t="s">
        <v>478</v>
      </c>
      <c r="G291" s="264"/>
      <c r="H291" s="265" t="s">
        <v>19</v>
      </c>
      <c r="I291" s="267"/>
      <c r="J291" s="264"/>
      <c r="K291" s="264"/>
      <c r="L291" s="268"/>
      <c r="M291" s="269"/>
      <c r="N291" s="270"/>
      <c r="O291" s="270"/>
      <c r="P291" s="270"/>
      <c r="Q291" s="270"/>
      <c r="R291" s="270"/>
      <c r="S291" s="270"/>
      <c r="T291" s="271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72" t="s">
        <v>132</v>
      </c>
      <c r="AU291" s="272" t="s">
        <v>76</v>
      </c>
      <c r="AV291" s="16" t="s">
        <v>76</v>
      </c>
      <c r="AW291" s="16" t="s">
        <v>33</v>
      </c>
      <c r="AX291" s="16" t="s">
        <v>71</v>
      </c>
      <c r="AY291" s="272" t="s">
        <v>108</v>
      </c>
    </row>
    <row r="292" s="16" customFormat="1">
      <c r="A292" s="16"/>
      <c r="B292" s="263"/>
      <c r="C292" s="264"/>
      <c r="D292" s="213" t="s">
        <v>132</v>
      </c>
      <c r="E292" s="265" t="s">
        <v>19</v>
      </c>
      <c r="F292" s="266" t="s">
        <v>479</v>
      </c>
      <c r="G292" s="264"/>
      <c r="H292" s="265" t="s">
        <v>19</v>
      </c>
      <c r="I292" s="267"/>
      <c r="J292" s="264"/>
      <c r="K292" s="264"/>
      <c r="L292" s="268"/>
      <c r="M292" s="269"/>
      <c r="N292" s="270"/>
      <c r="O292" s="270"/>
      <c r="P292" s="270"/>
      <c r="Q292" s="270"/>
      <c r="R292" s="270"/>
      <c r="S292" s="270"/>
      <c r="T292" s="271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72" t="s">
        <v>132</v>
      </c>
      <c r="AU292" s="272" t="s">
        <v>76</v>
      </c>
      <c r="AV292" s="16" t="s">
        <v>76</v>
      </c>
      <c r="AW292" s="16" t="s">
        <v>33</v>
      </c>
      <c r="AX292" s="16" t="s">
        <v>71</v>
      </c>
      <c r="AY292" s="272" t="s">
        <v>108</v>
      </c>
    </row>
    <row r="293" s="16" customFormat="1">
      <c r="A293" s="16"/>
      <c r="B293" s="263"/>
      <c r="C293" s="264"/>
      <c r="D293" s="213" t="s">
        <v>132</v>
      </c>
      <c r="E293" s="265" t="s">
        <v>19</v>
      </c>
      <c r="F293" s="266" t="s">
        <v>480</v>
      </c>
      <c r="G293" s="264"/>
      <c r="H293" s="265" t="s">
        <v>19</v>
      </c>
      <c r="I293" s="267"/>
      <c r="J293" s="264"/>
      <c r="K293" s="264"/>
      <c r="L293" s="268"/>
      <c r="M293" s="269"/>
      <c r="N293" s="270"/>
      <c r="O293" s="270"/>
      <c r="P293" s="270"/>
      <c r="Q293" s="270"/>
      <c r="R293" s="270"/>
      <c r="S293" s="270"/>
      <c r="T293" s="271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72" t="s">
        <v>132</v>
      </c>
      <c r="AU293" s="272" t="s">
        <v>76</v>
      </c>
      <c r="AV293" s="16" t="s">
        <v>76</v>
      </c>
      <c r="AW293" s="16" t="s">
        <v>33</v>
      </c>
      <c r="AX293" s="16" t="s">
        <v>71</v>
      </c>
      <c r="AY293" s="272" t="s">
        <v>108</v>
      </c>
    </row>
    <row r="294" s="16" customFormat="1">
      <c r="A294" s="16"/>
      <c r="B294" s="263"/>
      <c r="C294" s="264"/>
      <c r="D294" s="213" t="s">
        <v>132</v>
      </c>
      <c r="E294" s="265" t="s">
        <v>19</v>
      </c>
      <c r="F294" s="266" t="s">
        <v>481</v>
      </c>
      <c r="G294" s="264"/>
      <c r="H294" s="265" t="s">
        <v>19</v>
      </c>
      <c r="I294" s="267"/>
      <c r="J294" s="264"/>
      <c r="K294" s="264"/>
      <c r="L294" s="268"/>
      <c r="M294" s="269"/>
      <c r="N294" s="270"/>
      <c r="O294" s="270"/>
      <c r="P294" s="270"/>
      <c r="Q294" s="270"/>
      <c r="R294" s="270"/>
      <c r="S294" s="270"/>
      <c r="T294" s="271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72" t="s">
        <v>132</v>
      </c>
      <c r="AU294" s="272" t="s">
        <v>76</v>
      </c>
      <c r="AV294" s="16" t="s">
        <v>76</v>
      </c>
      <c r="AW294" s="16" t="s">
        <v>33</v>
      </c>
      <c r="AX294" s="16" t="s">
        <v>71</v>
      </c>
      <c r="AY294" s="272" t="s">
        <v>108</v>
      </c>
    </row>
    <row r="295" s="13" customFormat="1">
      <c r="A295" s="13"/>
      <c r="B295" s="230"/>
      <c r="C295" s="231"/>
      <c r="D295" s="213" t="s">
        <v>132</v>
      </c>
      <c r="E295" s="240" t="s">
        <v>19</v>
      </c>
      <c r="F295" s="232" t="s">
        <v>71</v>
      </c>
      <c r="G295" s="231"/>
      <c r="H295" s="233">
        <v>0</v>
      </c>
      <c r="I295" s="234"/>
      <c r="J295" s="231"/>
      <c r="K295" s="231"/>
      <c r="L295" s="235"/>
      <c r="M295" s="273"/>
      <c r="N295" s="274"/>
      <c r="O295" s="274"/>
      <c r="P295" s="274"/>
      <c r="Q295" s="274"/>
      <c r="R295" s="274"/>
      <c r="S295" s="274"/>
      <c r="T295" s="27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132</v>
      </c>
      <c r="AU295" s="239" t="s">
        <v>76</v>
      </c>
      <c r="AV295" s="13" t="s">
        <v>78</v>
      </c>
      <c r="AW295" s="13" t="s">
        <v>33</v>
      </c>
      <c r="AX295" s="13" t="s">
        <v>76</v>
      </c>
      <c r="AY295" s="239" t="s">
        <v>108</v>
      </c>
    </row>
    <row r="296" s="2" customFormat="1" ht="6.96" customHeight="1">
      <c r="A296" s="41"/>
      <c r="B296" s="62"/>
      <c r="C296" s="63"/>
      <c r="D296" s="63"/>
      <c r="E296" s="63"/>
      <c r="F296" s="63"/>
      <c r="G296" s="63"/>
      <c r="H296" s="63"/>
      <c r="I296" s="63"/>
      <c r="J296" s="63"/>
      <c r="K296" s="63"/>
      <c r="L296" s="47"/>
      <c r="M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</row>
  </sheetData>
  <sheetProtection sheet="1" autoFilter="0" formatColumns="0" formatRows="0" objects="1" scenarios="1" spinCount="100000" saltValue="rVFrwLwwK2h/S3RuN2bDPi1EDymkAhPiN0DFxcyayxZs8rfkWDamB0fy51/QCNN/lmpDxMIiZb2AQMP1lHM2jQ==" hashValue="HXOUo7paxr218w79/P8DG3VaKYoNdiJgol0iEQWD3sm+2biyzphPnlgafluYvyeexxl7loadJFY4nBDlvqvFKw==" algorithmName="SHA-512" password="CC35"/>
  <autoFilter ref="C81:K295"/>
  <mergeCells count="6">
    <mergeCell ref="E7:H7"/>
    <mergeCell ref="E16:H16"/>
    <mergeCell ref="E25:H25"/>
    <mergeCell ref="E46:H46"/>
    <mergeCell ref="E74:H74"/>
    <mergeCell ref="L2:V2"/>
  </mergeCells>
  <hyperlinks>
    <hyperlink ref="F88" r:id="rId1" display="https://podminky.urs.cz/item/CS_URS_2024_01/741410003"/>
    <hyperlink ref="F94" r:id="rId2" display="https://podminky.urs.cz/item/CS_URS_2024_01/741410041"/>
    <hyperlink ref="F103" r:id="rId3" display="https://podminky.urs.cz/item/CS_URS_2024_01/210192642"/>
    <hyperlink ref="F106" r:id="rId4" display="https://podminky.urs.cz/item/CS_URS_2024_01/218204121"/>
    <hyperlink ref="F110" r:id="rId5" display="https://podminky.urs.cz/item/CS_URS_2024_01/218204201"/>
    <hyperlink ref="F114" r:id="rId6" display="https://podminky.urs.cz/item/CS_URS_2024_01/218202013"/>
    <hyperlink ref="F117" r:id="rId7" display="https://podminky.urs.cz/item/CS_URS_2024_01/218204011"/>
    <hyperlink ref="F121" r:id="rId8" display="https://podminky.urs.cz/item/CS_URS_2024_01/210100096"/>
    <hyperlink ref="F124" r:id="rId9" display="https://podminky.urs.cz/item/CS_URS_2024_01/210100097"/>
    <hyperlink ref="F135" r:id="rId10" display="https://podminky.urs.cz/item/CS_URS_2024_01/210203901"/>
    <hyperlink ref="F142" r:id="rId11" display="https://podminky.urs.cz/item/CS_URS_2024_01/210204011"/>
    <hyperlink ref="F147" r:id="rId12" display="https://podminky.urs.cz/item/CS_URS_2024_01/210204201"/>
    <hyperlink ref="F150" r:id="rId13" display="https://podminky.urs.cz/item/CS_URS_2024_01/210204221"/>
    <hyperlink ref="F153" r:id="rId14" display="https://podminky.urs.cz/item/CS_URS_2024_01/210220301"/>
    <hyperlink ref="F161" r:id="rId15" display="https://podminky.urs.cz/item/CS_URS_2024_01/210812011"/>
    <hyperlink ref="F167" r:id="rId16" display="https://podminky.urs.cz/item/CS_URS_2024_01/210812063"/>
    <hyperlink ref="F188" r:id="rId17" display="https://podminky.urs.cz/item/CS_URS_2024_01/460010024"/>
    <hyperlink ref="F191" r:id="rId18" display="https://podminky.urs.cz/item/CS_URS_2024_01/460091112"/>
    <hyperlink ref="F195" r:id="rId19" display="https://podminky.urs.cz/item/CS_URS_2024_01/460131113"/>
    <hyperlink ref="F199" r:id="rId20" display="https://podminky.urs.cz/item/CS_URS_2024_01/460171142"/>
    <hyperlink ref="F202" r:id="rId21" display="https://podminky.urs.cz/item/CS_URS_2024_01/460171172"/>
    <hyperlink ref="F205" r:id="rId22" display="https://podminky.urs.cz/item/CS_URS_2024_01/460241111"/>
    <hyperlink ref="F211" r:id="rId23" display="https://podminky.urs.cz/item/CS_URS_2024_01/460341113"/>
    <hyperlink ref="F224" r:id="rId24" display="https://podminky.urs.cz/item/CS_URS_2024_01/460341121"/>
    <hyperlink ref="F234" r:id="rId25" display="https://podminky.urs.cz/item/CS_URS_2024_01/460361111"/>
    <hyperlink ref="F241" r:id="rId26" display="https://podminky.urs.cz/item/CS_URS_2024_01/460371121"/>
    <hyperlink ref="F245" r:id="rId27" display="https://podminky.urs.cz/item/CS_URS_2024_01/460451152"/>
    <hyperlink ref="F248" r:id="rId28" display="https://podminky.urs.cz/item/CS_URS_2024_01/460451182"/>
    <hyperlink ref="F251" r:id="rId29" display="https://podminky.urs.cz/item/CS_URS_2024_01/460661111"/>
    <hyperlink ref="F257" r:id="rId30" display="https://podminky.urs.cz/item/CS_URS_2024_01/460671113"/>
    <hyperlink ref="F260" r:id="rId31" display="https://podminky.urs.cz/item/CS_URS_2024_01/460791212"/>
    <hyperlink ref="F267" r:id="rId32" display="https://podminky.urs.cz/item/CS_URS_2024_01/460791214"/>
    <hyperlink ref="F274" r:id="rId33" display="https://podminky.urs.cz/item/CS_URS_2024_01/HZS2232"/>
    <hyperlink ref="F282" r:id="rId34" display="https://podminky.urs.cz/item/CS_URS_2024_01/HZS4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7" customFormat="1" ht="45" customHeight="1">
      <c r="B3" s="280"/>
      <c r="C3" s="281" t="s">
        <v>482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483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484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485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486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487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488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489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490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491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492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75</v>
      </c>
      <c r="F18" s="287" t="s">
        <v>493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494</v>
      </c>
      <c r="F19" s="287" t="s">
        <v>495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496</v>
      </c>
      <c r="F20" s="287" t="s">
        <v>497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498</v>
      </c>
      <c r="F21" s="287" t="s">
        <v>499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468</v>
      </c>
      <c r="F22" s="287" t="s">
        <v>500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501</v>
      </c>
      <c r="F23" s="287" t="s">
        <v>502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503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504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505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506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507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508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509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510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511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94</v>
      </c>
      <c r="F36" s="287"/>
      <c r="G36" s="287" t="s">
        <v>512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513</v>
      </c>
      <c r="F37" s="287"/>
      <c r="G37" s="287" t="s">
        <v>514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52</v>
      </c>
      <c r="F38" s="287"/>
      <c r="G38" s="287" t="s">
        <v>515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53</v>
      </c>
      <c r="F39" s="287"/>
      <c r="G39" s="287" t="s">
        <v>516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95</v>
      </c>
      <c r="F40" s="287"/>
      <c r="G40" s="287" t="s">
        <v>517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96</v>
      </c>
      <c r="F41" s="287"/>
      <c r="G41" s="287" t="s">
        <v>518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519</v>
      </c>
      <c r="F42" s="287"/>
      <c r="G42" s="287" t="s">
        <v>520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521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522</v>
      </c>
      <c r="F44" s="287"/>
      <c r="G44" s="287" t="s">
        <v>523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98</v>
      </c>
      <c r="F45" s="287"/>
      <c r="G45" s="287" t="s">
        <v>524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525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526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527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528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529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530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531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532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533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534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535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536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537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538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539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540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541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542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543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544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545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546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547</v>
      </c>
      <c r="D76" s="305"/>
      <c r="E76" s="305"/>
      <c r="F76" s="305" t="s">
        <v>548</v>
      </c>
      <c r="G76" s="306"/>
      <c r="H76" s="305" t="s">
        <v>53</v>
      </c>
      <c r="I76" s="305" t="s">
        <v>56</v>
      </c>
      <c r="J76" s="305" t="s">
        <v>549</v>
      </c>
      <c r="K76" s="304"/>
    </row>
    <row r="77" s="1" customFormat="1" ht="17.25" customHeight="1">
      <c r="B77" s="302"/>
      <c r="C77" s="307" t="s">
        <v>550</v>
      </c>
      <c r="D77" s="307"/>
      <c r="E77" s="307"/>
      <c r="F77" s="308" t="s">
        <v>551</v>
      </c>
      <c r="G77" s="309"/>
      <c r="H77" s="307"/>
      <c r="I77" s="307"/>
      <c r="J77" s="307" t="s">
        <v>552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52</v>
      </c>
      <c r="D79" s="312"/>
      <c r="E79" s="312"/>
      <c r="F79" s="313" t="s">
        <v>553</v>
      </c>
      <c r="G79" s="314"/>
      <c r="H79" s="290" t="s">
        <v>554</v>
      </c>
      <c r="I79" s="290" t="s">
        <v>555</v>
      </c>
      <c r="J79" s="290">
        <v>20</v>
      </c>
      <c r="K79" s="304"/>
    </row>
    <row r="80" s="1" customFormat="1" ht="15" customHeight="1">
      <c r="B80" s="302"/>
      <c r="C80" s="290" t="s">
        <v>556</v>
      </c>
      <c r="D80" s="290"/>
      <c r="E80" s="290"/>
      <c r="F80" s="313" t="s">
        <v>553</v>
      </c>
      <c r="G80" s="314"/>
      <c r="H80" s="290" t="s">
        <v>557</v>
      </c>
      <c r="I80" s="290" t="s">
        <v>555</v>
      </c>
      <c r="J80" s="290">
        <v>120</v>
      </c>
      <c r="K80" s="304"/>
    </row>
    <row r="81" s="1" customFormat="1" ht="15" customHeight="1">
      <c r="B81" s="315"/>
      <c r="C81" s="290" t="s">
        <v>558</v>
      </c>
      <c r="D81" s="290"/>
      <c r="E81" s="290"/>
      <c r="F81" s="313" t="s">
        <v>559</v>
      </c>
      <c r="G81" s="314"/>
      <c r="H81" s="290" t="s">
        <v>560</v>
      </c>
      <c r="I81" s="290" t="s">
        <v>555</v>
      </c>
      <c r="J81" s="290">
        <v>50</v>
      </c>
      <c r="K81" s="304"/>
    </row>
    <row r="82" s="1" customFormat="1" ht="15" customHeight="1">
      <c r="B82" s="315"/>
      <c r="C82" s="290" t="s">
        <v>561</v>
      </c>
      <c r="D82" s="290"/>
      <c r="E82" s="290"/>
      <c r="F82" s="313" t="s">
        <v>553</v>
      </c>
      <c r="G82" s="314"/>
      <c r="H82" s="290" t="s">
        <v>562</v>
      </c>
      <c r="I82" s="290" t="s">
        <v>563</v>
      </c>
      <c r="J82" s="290"/>
      <c r="K82" s="304"/>
    </row>
    <row r="83" s="1" customFormat="1" ht="15" customHeight="1">
      <c r="B83" s="315"/>
      <c r="C83" s="316" t="s">
        <v>564</v>
      </c>
      <c r="D83" s="316"/>
      <c r="E83" s="316"/>
      <c r="F83" s="317" t="s">
        <v>559</v>
      </c>
      <c r="G83" s="316"/>
      <c r="H83" s="316" t="s">
        <v>565</v>
      </c>
      <c r="I83" s="316" t="s">
        <v>555</v>
      </c>
      <c r="J83" s="316">
        <v>15</v>
      </c>
      <c r="K83" s="304"/>
    </row>
    <row r="84" s="1" customFormat="1" ht="15" customHeight="1">
      <c r="B84" s="315"/>
      <c r="C84" s="316" t="s">
        <v>566</v>
      </c>
      <c r="D84" s="316"/>
      <c r="E84" s="316"/>
      <c r="F84" s="317" t="s">
        <v>559</v>
      </c>
      <c r="G84" s="316"/>
      <c r="H84" s="316" t="s">
        <v>567</v>
      </c>
      <c r="I84" s="316" t="s">
        <v>555</v>
      </c>
      <c r="J84" s="316">
        <v>15</v>
      </c>
      <c r="K84" s="304"/>
    </row>
    <row r="85" s="1" customFormat="1" ht="15" customHeight="1">
      <c r="B85" s="315"/>
      <c r="C85" s="316" t="s">
        <v>568</v>
      </c>
      <c r="D85" s="316"/>
      <c r="E85" s="316"/>
      <c r="F85" s="317" t="s">
        <v>559</v>
      </c>
      <c r="G85" s="316"/>
      <c r="H85" s="316" t="s">
        <v>569</v>
      </c>
      <c r="I85" s="316" t="s">
        <v>555</v>
      </c>
      <c r="J85" s="316">
        <v>20</v>
      </c>
      <c r="K85" s="304"/>
    </row>
    <row r="86" s="1" customFormat="1" ht="15" customHeight="1">
      <c r="B86" s="315"/>
      <c r="C86" s="316" t="s">
        <v>570</v>
      </c>
      <c r="D86" s="316"/>
      <c r="E86" s="316"/>
      <c r="F86" s="317" t="s">
        <v>559</v>
      </c>
      <c r="G86" s="316"/>
      <c r="H86" s="316" t="s">
        <v>571</v>
      </c>
      <c r="I86" s="316" t="s">
        <v>555</v>
      </c>
      <c r="J86" s="316">
        <v>20</v>
      </c>
      <c r="K86" s="304"/>
    </row>
    <row r="87" s="1" customFormat="1" ht="15" customHeight="1">
      <c r="B87" s="315"/>
      <c r="C87" s="290" t="s">
        <v>572</v>
      </c>
      <c r="D87" s="290"/>
      <c r="E87" s="290"/>
      <c r="F87" s="313" t="s">
        <v>559</v>
      </c>
      <c r="G87" s="314"/>
      <c r="H87" s="290" t="s">
        <v>573</v>
      </c>
      <c r="I87" s="290" t="s">
        <v>555</v>
      </c>
      <c r="J87" s="290">
        <v>50</v>
      </c>
      <c r="K87" s="304"/>
    </row>
    <row r="88" s="1" customFormat="1" ht="15" customHeight="1">
      <c r="B88" s="315"/>
      <c r="C88" s="290" t="s">
        <v>574</v>
      </c>
      <c r="D88" s="290"/>
      <c r="E88" s="290"/>
      <c r="F88" s="313" t="s">
        <v>559</v>
      </c>
      <c r="G88" s="314"/>
      <c r="H88" s="290" t="s">
        <v>575</v>
      </c>
      <c r="I88" s="290" t="s">
        <v>555</v>
      </c>
      <c r="J88" s="290">
        <v>20</v>
      </c>
      <c r="K88" s="304"/>
    </row>
    <row r="89" s="1" customFormat="1" ht="15" customHeight="1">
      <c r="B89" s="315"/>
      <c r="C89" s="290" t="s">
        <v>576</v>
      </c>
      <c r="D89" s="290"/>
      <c r="E89" s="290"/>
      <c r="F89" s="313" t="s">
        <v>559</v>
      </c>
      <c r="G89" s="314"/>
      <c r="H89" s="290" t="s">
        <v>577</v>
      </c>
      <c r="I89" s="290" t="s">
        <v>555</v>
      </c>
      <c r="J89" s="290">
        <v>20</v>
      </c>
      <c r="K89" s="304"/>
    </row>
    <row r="90" s="1" customFormat="1" ht="15" customHeight="1">
      <c r="B90" s="315"/>
      <c r="C90" s="290" t="s">
        <v>578</v>
      </c>
      <c r="D90" s="290"/>
      <c r="E90" s="290"/>
      <c r="F90" s="313" t="s">
        <v>559</v>
      </c>
      <c r="G90" s="314"/>
      <c r="H90" s="290" t="s">
        <v>579</v>
      </c>
      <c r="I90" s="290" t="s">
        <v>555</v>
      </c>
      <c r="J90" s="290">
        <v>50</v>
      </c>
      <c r="K90" s="304"/>
    </row>
    <row r="91" s="1" customFormat="1" ht="15" customHeight="1">
      <c r="B91" s="315"/>
      <c r="C91" s="290" t="s">
        <v>580</v>
      </c>
      <c r="D91" s="290"/>
      <c r="E91" s="290"/>
      <c r="F91" s="313" t="s">
        <v>559</v>
      </c>
      <c r="G91" s="314"/>
      <c r="H91" s="290" t="s">
        <v>580</v>
      </c>
      <c r="I91" s="290" t="s">
        <v>555</v>
      </c>
      <c r="J91" s="290">
        <v>50</v>
      </c>
      <c r="K91" s="304"/>
    </row>
    <row r="92" s="1" customFormat="1" ht="15" customHeight="1">
      <c r="B92" s="315"/>
      <c r="C92" s="290" t="s">
        <v>581</v>
      </c>
      <c r="D92" s="290"/>
      <c r="E92" s="290"/>
      <c r="F92" s="313" t="s">
        <v>559</v>
      </c>
      <c r="G92" s="314"/>
      <c r="H92" s="290" t="s">
        <v>582</v>
      </c>
      <c r="I92" s="290" t="s">
        <v>555</v>
      </c>
      <c r="J92" s="290">
        <v>255</v>
      </c>
      <c r="K92" s="304"/>
    </row>
    <row r="93" s="1" customFormat="1" ht="15" customHeight="1">
      <c r="B93" s="315"/>
      <c r="C93" s="290" t="s">
        <v>583</v>
      </c>
      <c r="D93" s="290"/>
      <c r="E93" s="290"/>
      <c r="F93" s="313" t="s">
        <v>553</v>
      </c>
      <c r="G93" s="314"/>
      <c r="H93" s="290" t="s">
        <v>584</v>
      </c>
      <c r="I93" s="290" t="s">
        <v>585</v>
      </c>
      <c r="J93" s="290"/>
      <c r="K93" s="304"/>
    </row>
    <row r="94" s="1" customFormat="1" ht="15" customHeight="1">
      <c r="B94" s="315"/>
      <c r="C94" s="290" t="s">
        <v>586</v>
      </c>
      <c r="D94" s="290"/>
      <c r="E94" s="290"/>
      <c r="F94" s="313" t="s">
        <v>553</v>
      </c>
      <c r="G94" s="314"/>
      <c r="H94" s="290" t="s">
        <v>587</v>
      </c>
      <c r="I94" s="290" t="s">
        <v>588</v>
      </c>
      <c r="J94" s="290"/>
      <c r="K94" s="304"/>
    </row>
    <row r="95" s="1" customFormat="1" ht="15" customHeight="1">
      <c r="B95" s="315"/>
      <c r="C95" s="290" t="s">
        <v>589</v>
      </c>
      <c r="D95" s="290"/>
      <c r="E95" s="290"/>
      <c r="F95" s="313" t="s">
        <v>553</v>
      </c>
      <c r="G95" s="314"/>
      <c r="H95" s="290" t="s">
        <v>589</v>
      </c>
      <c r="I95" s="290" t="s">
        <v>588</v>
      </c>
      <c r="J95" s="290"/>
      <c r="K95" s="304"/>
    </row>
    <row r="96" s="1" customFormat="1" ht="15" customHeight="1">
      <c r="B96" s="315"/>
      <c r="C96" s="290" t="s">
        <v>37</v>
      </c>
      <c r="D96" s="290"/>
      <c r="E96" s="290"/>
      <c r="F96" s="313" t="s">
        <v>553</v>
      </c>
      <c r="G96" s="314"/>
      <c r="H96" s="290" t="s">
        <v>590</v>
      </c>
      <c r="I96" s="290" t="s">
        <v>588</v>
      </c>
      <c r="J96" s="290"/>
      <c r="K96" s="304"/>
    </row>
    <row r="97" s="1" customFormat="1" ht="15" customHeight="1">
      <c r="B97" s="315"/>
      <c r="C97" s="290" t="s">
        <v>47</v>
      </c>
      <c r="D97" s="290"/>
      <c r="E97" s="290"/>
      <c r="F97" s="313" t="s">
        <v>553</v>
      </c>
      <c r="G97" s="314"/>
      <c r="H97" s="290" t="s">
        <v>591</v>
      </c>
      <c r="I97" s="290" t="s">
        <v>588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592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547</v>
      </c>
      <c r="D103" s="305"/>
      <c r="E103" s="305"/>
      <c r="F103" s="305" t="s">
        <v>548</v>
      </c>
      <c r="G103" s="306"/>
      <c r="H103" s="305" t="s">
        <v>53</v>
      </c>
      <c r="I103" s="305" t="s">
        <v>56</v>
      </c>
      <c r="J103" s="305" t="s">
        <v>549</v>
      </c>
      <c r="K103" s="304"/>
    </row>
    <row r="104" s="1" customFormat="1" ht="17.25" customHeight="1">
      <c r="B104" s="302"/>
      <c r="C104" s="307" t="s">
        <v>550</v>
      </c>
      <c r="D104" s="307"/>
      <c r="E104" s="307"/>
      <c r="F104" s="308" t="s">
        <v>551</v>
      </c>
      <c r="G104" s="309"/>
      <c r="H104" s="307"/>
      <c r="I104" s="307"/>
      <c r="J104" s="307" t="s">
        <v>552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52</v>
      </c>
      <c r="D106" s="312"/>
      <c r="E106" s="312"/>
      <c r="F106" s="313" t="s">
        <v>553</v>
      </c>
      <c r="G106" s="290"/>
      <c r="H106" s="290" t="s">
        <v>593</v>
      </c>
      <c r="I106" s="290" t="s">
        <v>555</v>
      </c>
      <c r="J106" s="290">
        <v>20</v>
      </c>
      <c r="K106" s="304"/>
    </row>
    <row r="107" s="1" customFormat="1" ht="15" customHeight="1">
      <c r="B107" s="302"/>
      <c r="C107" s="290" t="s">
        <v>556</v>
      </c>
      <c r="D107" s="290"/>
      <c r="E107" s="290"/>
      <c r="F107" s="313" t="s">
        <v>553</v>
      </c>
      <c r="G107" s="290"/>
      <c r="H107" s="290" t="s">
        <v>593</v>
      </c>
      <c r="I107" s="290" t="s">
        <v>555</v>
      </c>
      <c r="J107" s="290">
        <v>120</v>
      </c>
      <c r="K107" s="304"/>
    </row>
    <row r="108" s="1" customFormat="1" ht="15" customHeight="1">
      <c r="B108" s="315"/>
      <c r="C108" s="290" t="s">
        <v>558</v>
      </c>
      <c r="D108" s="290"/>
      <c r="E108" s="290"/>
      <c r="F108" s="313" t="s">
        <v>559</v>
      </c>
      <c r="G108" s="290"/>
      <c r="H108" s="290" t="s">
        <v>593</v>
      </c>
      <c r="I108" s="290" t="s">
        <v>555</v>
      </c>
      <c r="J108" s="290">
        <v>50</v>
      </c>
      <c r="K108" s="304"/>
    </row>
    <row r="109" s="1" customFormat="1" ht="15" customHeight="1">
      <c r="B109" s="315"/>
      <c r="C109" s="290" t="s">
        <v>561</v>
      </c>
      <c r="D109" s="290"/>
      <c r="E109" s="290"/>
      <c r="F109" s="313" t="s">
        <v>553</v>
      </c>
      <c r="G109" s="290"/>
      <c r="H109" s="290" t="s">
        <v>593</v>
      </c>
      <c r="I109" s="290" t="s">
        <v>563</v>
      </c>
      <c r="J109" s="290"/>
      <c r="K109" s="304"/>
    </row>
    <row r="110" s="1" customFormat="1" ht="15" customHeight="1">
      <c r="B110" s="315"/>
      <c r="C110" s="290" t="s">
        <v>572</v>
      </c>
      <c r="D110" s="290"/>
      <c r="E110" s="290"/>
      <c r="F110" s="313" t="s">
        <v>559</v>
      </c>
      <c r="G110" s="290"/>
      <c r="H110" s="290" t="s">
        <v>593</v>
      </c>
      <c r="I110" s="290" t="s">
        <v>555</v>
      </c>
      <c r="J110" s="290">
        <v>50</v>
      </c>
      <c r="K110" s="304"/>
    </row>
    <row r="111" s="1" customFormat="1" ht="15" customHeight="1">
      <c r="B111" s="315"/>
      <c r="C111" s="290" t="s">
        <v>580</v>
      </c>
      <c r="D111" s="290"/>
      <c r="E111" s="290"/>
      <c r="F111" s="313" t="s">
        <v>559</v>
      </c>
      <c r="G111" s="290"/>
      <c r="H111" s="290" t="s">
        <v>593</v>
      </c>
      <c r="I111" s="290" t="s">
        <v>555</v>
      </c>
      <c r="J111" s="290">
        <v>50</v>
      </c>
      <c r="K111" s="304"/>
    </row>
    <row r="112" s="1" customFormat="1" ht="15" customHeight="1">
      <c r="B112" s="315"/>
      <c r="C112" s="290" t="s">
        <v>578</v>
      </c>
      <c r="D112" s="290"/>
      <c r="E112" s="290"/>
      <c r="F112" s="313" t="s">
        <v>559</v>
      </c>
      <c r="G112" s="290"/>
      <c r="H112" s="290" t="s">
        <v>593</v>
      </c>
      <c r="I112" s="290" t="s">
        <v>555</v>
      </c>
      <c r="J112" s="290">
        <v>50</v>
      </c>
      <c r="K112" s="304"/>
    </row>
    <row r="113" s="1" customFormat="1" ht="15" customHeight="1">
      <c r="B113" s="315"/>
      <c r="C113" s="290" t="s">
        <v>52</v>
      </c>
      <c r="D113" s="290"/>
      <c r="E113" s="290"/>
      <c r="F113" s="313" t="s">
        <v>553</v>
      </c>
      <c r="G113" s="290"/>
      <c r="H113" s="290" t="s">
        <v>594</v>
      </c>
      <c r="I113" s="290" t="s">
        <v>555</v>
      </c>
      <c r="J113" s="290">
        <v>20</v>
      </c>
      <c r="K113" s="304"/>
    </row>
    <row r="114" s="1" customFormat="1" ht="15" customHeight="1">
      <c r="B114" s="315"/>
      <c r="C114" s="290" t="s">
        <v>595</v>
      </c>
      <c r="D114" s="290"/>
      <c r="E114" s="290"/>
      <c r="F114" s="313" t="s">
        <v>553</v>
      </c>
      <c r="G114" s="290"/>
      <c r="H114" s="290" t="s">
        <v>596</v>
      </c>
      <c r="I114" s="290" t="s">
        <v>555</v>
      </c>
      <c r="J114" s="290">
        <v>120</v>
      </c>
      <c r="K114" s="304"/>
    </row>
    <row r="115" s="1" customFormat="1" ht="15" customHeight="1">
      <c r="B115" s="315"/>
      <c r="C115" s="290" t="s">
        <v>37</v>
      </c>
      <c r="D115" s="290"/>
      <c r="E115" s="290"/>
      <c r="F115" s="313" t="s">
        <v>553</v>
      </c>
      <c r="G115" s="290"/>
      <c r="H115" s="290" t="s">
        <v>597</v>
      </c>
      <c r="I115" s="290" t="s">
        <v>588</v>
      </c>
      <c r="J115" s="290"/>
      <c r="K115" s="304"/>
    </row>
    <row r="116" s="1" customFormat="1" ht="15" customHeight="1">
      <c r="B116" s="315"/>
      <c r="C116" s="290" t="s">
        <v>47</v>
      </c>
      <c r="D116" s="290"/>
      <c r="E116" s="290"/>
      <c r="F116" s="313" t="s">
        <v>553</v>
      </c>
      <c r="G116" s="290"/>
      <c r="H116" s="290" t="s">
        <v>598</v>
      </c>
      <c r="I116" s="290" t="s">
        <v>588</v>
      </c>
      <c r="J116" s="290"/>
      <c r="K116" s="304"/>
    </row>
    <row r="117" s="1" customFormat="1" ht="15" customHeight="1">
      <c r="B117" s="315"/>
      <c r="C117" s="290" t="s">
        <v>56</v>
      </c>
      <c r="D117" s="290"/>
      <c r="E117" s="290"/>
      <c r="F117" s="313" t="s">
        <v>553</v>
      </c>
      <c r="G117" s="290"/>
      <c r="H117" s="290" t="s">
        <v>599</v>
      </c>
      <c r="I117" s="290" t="s">
        <v>600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601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547</v>
      </c>
      <c r="D123" s="305"/>
      <c r="E123" s="305"/>
      <c r="F123" s="305" t="s">
        <v>548</v>
      </c>
      <c r="G123" s="306"/>
      <c r="H123" s="305" t="s">
        <v>53</v>
      </c>
      <c r="I123" s="305" t="s">
        <v>56</v>
      </c>
      <c r="J123" s="305" t="s">
        <v>549</v>
      </c>
      <c r="K123" s="334"/>
    </row>
    <row r="124" s="1" customFormat="1" ht="17.25" customHeight="1">
      <c r="B124" s="333"/>
      <c r="C124" s="307" t="s">
        <v>550</v>
      </c>
      <c r="D124" s="307"/>
      <c r="E124" s="307"/>
      <c r="F124" s="308" t="s">
        <v>551</v>
      </c>
      <c r="G124" s="309"/>
      <c r="H124" s="307"/>
      <c r="I124" s="307"/>
      <c r="J124" s="307" t="s">
        <v>552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556</v>
      </c>
      <c r="D126" s="312"/>
      <c r="E126" s="312"/>
      <c r="F126" s="313" t="s">
        <v>553</v>
      </c>
      <c r="G126" s="290"/>
      <c r="H126" s="290" t="s">
        <v>593</v>
      </c>
      <c r="I126" s="290" t="s">
        <v>555</v>
      </c>
      <c r="J126" s="290">
        <v>120</v>
      </c>
      <c r="K126" s="338"/>
    </row>
    <row r="127" s="1" customFormat="1" ht="15" customHeight="1">
      <c r="B127" s="335"/>
      <c r="C127" s="290" t="s">
        <v>602</v>
      </c>
      <c r="D127" s="290"/>
      <c r="E127" s="290"/>
      <c r="F127" s="313" t="s">
        <v>553</v>
      </c>
      <c r="G127" s="290"/>
      <c r="H127" s="290" t="s">
        <v>603</v>
      </c>
      <c r="I127" s="290" t="s">
        <v>555</v>
      </c>
      <c r="J127" s="290" t="s">
        <v>604</v>
      </c>
      <c r="K127" s="338"/>
    </row>
    <row r="128" s="1" customFormat="1" ht="15" customHeight="1">
      <c r="B128" s="335"/>
      <c r="C128" s="290" t="s">
        <v>501</v>
      </c>
      <c r="D128" s="290"/>
      <c r="E128" s="290"/>
      <c r="F128" s="313" t="s">
        <v>553</v>
      </c>
      <c r="G128" s="290"/>
      <c r="H128" s="290" t="s">
        <v>605</v>
      </c>
      <c r="I128" s="290" t="s">
        <v>555</v>
      </c>
      <c r="J128" s="290" t="s">
        <v>604</v>
      </c>
      <c r="K128" s="338"/>
    </row>
    <row r="129" s="1" customFormat="1" ht="15" customHeight="1">
      <c r="B129" s="335"/>
      <c r="C129" s="290" t="s">
        <v>564</v>
      </c>
      <c r="D129" s="290"/>
      <c r="E129" s="290"/>
      <c r="F129" s="313" t="s">
        <v>559</v>
      </c>
      <c r="G129" s="290"/>
      <c r="H129" s="290" t="s">
        <v>565</v>
      </c>
      <c r="I129" s="290" t="s">
        <v>555</v>
      </c>
      <c r="J129" s="290">
        <v>15</v>
      </c>
      <c r="K129" s="338"/>
    </row>
    <row r="130" s="1" customFormat="1" ht="15" customHeight="1">
      <c r="B130" s="335"/>
      <c r="C130" s="316" t="s">
        <v>566</v>
      </c>
      <c r="D130" s="316"/>
      <c r="E130" s="316"/>
      <c r="F130" s="317" t="s">
        <v>559</v>
      </c>
      <c r="G130" s="316"/>
      <c r="H130" s="316" t="s">
        <v>567</v>
      </c>
      <c r="I130" s="316" t="s">
        <v>555</v>
      </c>
      <c r="J130" s="316">
        <v>15</v>
      </c>
      <c r="K130" s="338"/>
    </row>
    <row r="131" s="1" customFormat="1" ht="15" customHeight="1">
      <c r="B131" s="335"/>
      <c r="C131" s="316" t="s">
        <v>568</v>
      </c>
      <c r="D131" s="316"/>
      <c r="E131" s="316"/>
      <c r="F131" s="317" t="s">
        <v>559</v>
      </c>
      <c r="G131" s="316"/>
      <c r="H131" s="316" t="s">
        <v>569</v>
      </c>
      <c r="I131" s="316" t="s">
        <v>555</v>
      </c>
      <c r="J131" s="316">
        <v>20</v>
      </c>
      <c r="K131" s="338"/>
    </row>
    <row r="132" s="1" customFormat="1" ht="15" customHeight="1">
      <c r="B132" s="335"/>
      <c r="C132" s="316" t="s">
        <v>570</v>
      </c>
      <c r="D132" s="316"/>
      <c r="E132" s="316"/>
      <c r="F132" s="317" t="s">
        <v>559</v>
      </c>
      <c r="G132" s="316"/>
      <c r="H132" s="316" t="s">
        <v>571</v>
      </c>
      <c r="I132" s="316" t="s">
        <v>555</v>
      </c>
      <c r="J132" s="316">
        <v>20</v>
      </c>
      <c r="K132" s="338"/>
    </row>
    <row r="133" s="1" customFormat="1" ht="15" customHeight="1">
      <c r="B133" s="335"/>
      <c r="C133" s="290" t="s">
        <v>558</v>
      </c>
      <c r="D133" s="290"/>
      <c r="E133" s="290"/>
      <c r="F133" s="313" t="s">
        <v>559</v>
      </c>
      <c r="G133" s="290"/>
      <c r="H133" s="290" t="s">
        <v>593</v>
      </c>
      <c r="I133" s="290" t="s">
        <v>555</v>
      </c>
      <c r="J133" s="290">
        <v>50</v>
      </c>
      <c r="K133" s="338"/>
    </row>
    <row r="134" s="1" customFormat="1" ht="15" customHeight="1">
      <c r="B134" s="335"/>
      <c r="C134" s="290" t="s">
        <v>572</v>
      </c>
      <c r="D134" s="290"/>
      <c r="E134" s="290"/>
      <c r="F134" s="313" t="s">
        <v>559</v>
      </c>
      <c r="G134" s="290"/>
      <c r="H134" s="290" t="s">
        <v>593</v>
      </c>
      <c r="I134" s="290" t="s">
        <v>555</v>
      </c>
      <c r="J134" s="290">
        <v>50</v>
      </c>
      <c r="K134" s="338"/>
    </row>
    <row r="135" s="1" customFormat="1" ht="15" customHeight="1">
      <c r="B135" s="335"/>
      <c r="C135" s="290" t="s">
        <v>578</v>
      </c>
      <c r="D135" s="290"/>
      <c r="E135" s="290"/>
      <c r="F135" s="313" t="s">
        <v>559</v>
      </c>
      <c r="G135" s="290"/>
      <c r="H135" s="290" t="s">
        <v>593</v>
      </c>
      <c r="I135" s="290" t="s">
        <v>555</v>
      </c>
      <c r="J135" s="290">
        <v>50</v>
      </c>
      <c r="K135" s="338"/>
    </row>
    <row r="136" s="1" customFormat="1" ht="15" customHeight="1">
      <c r="B136" s="335"/>
      <c r="C136" s="290" t="s">
        <v>580</v>
      </c>
      <c r="D136" s="290"/>
      <c r="E136" s="290"/>
      <c r="F136" s="313" t="s">
        <v>559</v>
      </c>
      <c r="G136" s="290"/>
      <c r="H136" s="290" t="s">
        <v>593</v>
      </c>
      <c r="I136" s="290" t="s">
        <v>555</v>
      </c>
      <c r="J136" s="290">
        <v>50</v>
      </c>
      <c r="K136" s="338"/>
    </row>
    <row r="137" s="1" customFormat="1" ht="15" customHeight="1">
      <c r="B137" s="335"/>
      <c r="C137" s="290" t="s">
        <v>581</v>
      </c>
      <c r="D137" s="290"/>
      <c r="E137" s="290"/>
      <c r="F137" s="313" t="s">
        <v>559</v>
      </c>
      <c r="G137" s="290"/>
      <c r="H137" s="290" t="s">
        <v>606</v>
      </c>
      <c r="I137" s="290" t="s">
        <v>555</v>
      </c>
      <c r="J137" s="290">
        <v>255</v>
      </c>
      <c r="K137" s="338"/>
    </row>
    <row r="138" s="1" customFormat="1" ht="15" customHeight="1">
      <c r="B138" s="335"/>
      <c r="C138" s="290" t="s">
        <v>583</v>
      </c>
      <c r="D138" s="290"/>
      <c r="E138" s="290"/>
      <c r="F138" s="313" t="s">
        <v>553</v>
      </c>
      <c r="G138" s="290"/>
      <c r="H138" s="290" t="s">
        <v>607</v>
      </c>
      <c r="I138" s="290" t="s">
        <v>585</v>
      </c>
      <c r="J138" s="290"/>
      <c r="K138" s="338"/>
    </row>
    <row r="139" s="1" customFormat="1" ht="15" customHeight="1">
      <c r="B139" s="335"/>
      <c r="C139" s="290" t="s">
        <v>586</v>
      </c>
      <c r="D139" s="290"/>
      <c r="E139" s="290"/>
      <c r="F139" s="313" t="s">
        <v>553</v>
      </c>
      <c r="G139" s="290"/>
      <c r="H139" s="290" t="s">
        <v>608</v>
      </c>
      <c r="I139" s="290" t="s">
        <v>588</v>
      </c>
      <c r="J139" s="290"/>
      <c r="K139" s="338"/>
    </row>
    <row r="140" s="1" customFormat="1" ht="15" customHeight="1">
      <c r="B140" s="335"/>
      <c r="C140" s="290" t="s">
        <v>589</v>
      </c>
      <c r="D140" s="290"/>
      <c r="E140" s="290"/>
      <c r="F140" s="313" t="s">
        <v>553</v>
      </c>
      <c r="G140" s="290"/>
      <c r="H140" s="290" t="s">
        <v>589</v>
      </c>
      <c r="I140" s="290" t="s">
        <v>588</v>
      </c>
      <c r="J140" s="290"/>
      <c r="K140" s="338"/>
    </row>
    <row r="141" s="1" customFormat="1" ht="15" customHeight="1">
      <c r="B141" s="335"/>
      <c r="C141" s="290" t="s">
        <v>37</v>
      </c>
      <c r="D141" s="290"/>
      <c r="E141" s="290"/>
      <c r="F141" s="313" t="s">
        <v>553</v>
      </c>
      <c r="G141" s="290"/>
      <c r="H141" s="290" t="s">
        <v>609</v>
      </c>
      <c r="I141" s="290" t="s">
        <v>588</v>
      </c>
      <c r="J141" s="290"/>
      <c r="K141" s="338"/>
    </row>
    <row r="142" s="1" customFormat="1" ht="15" customHeight="1">
      <c r="B142" s="335"/>
      <c r="C142" s="290" t="s">
        <v>610</v>
      </c>
      <c r="D142" s="290"/>
      <c r="E142" s="290"/>
      <c r="F142" s="313" t="s">
        <v>553</v>
      </c>
      <c r="G142" s="290"/>
      <c r="H142" s="290" t="s">
        <v>611</v>
      </c>
      <c r="I142" s="290" t="s">
        <v>588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612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547</v>
      </c>
      <c r="D148" s="305"/>
      <c r="E148" s="305"/>
      <c r="F148" s="305" t="s">
        <v>548</v>
      </c>
      <c r="G148" s="306"/>
      <c r="H148" s="305" t="s">
        <v>53</v>
      </c>
      <c r="I148" s="305" t="s">
        <v>56</v>
      </c>
      <c r="J148" s="305" t="s">
        <v>549</v>
      </c>
      <c r="K148" s="304"/>
    </row>
    <row r="149" s="1" customFormat="1" ht="17.25" customHeight="1">
      <c r="B149" s="302"/>
      <c r="C149" s="307" t="s">
        <v>550</v>
      </c>
      <c r="D149" s="307"/>
      <c r="E149" s="307"/>
      <c r="F149" s="308" t="s">
        <v>551</v>
      </c>
      <c r="G149" s="309"/>
      <c r="H149" s="307"/>
      <c r="I149" s="307"/>
      <c r="J149" s="307" t="s">
        <v>552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556</v>
      </c>
      <c r="D151" s="290"/>
      <c r="E151" s="290"/>
      <c r="F151" s="343" t="s">
        <v>553</v>
      </c>
      <c r="G151" s="290"/>
      <c r="H151" s="342" t="s">
        <v>593</v>
      </c>
      <c r="I151" s="342" t="s">
        <v>555</v>
      </c>
      <c r="J151" s="342">
        <v>120</v>
      </c>
      <c r="K151" s="338"/>
    </row>
    <row r="152" s="1" customFormat="1" ht="15" customHeight="1">
      <c r="B152" s="315"/>
      <c r="C152" s="342" t="s">
        <v>602</v>
      </c>
      <c r="D152" s="290"/>
      <c r="E152" s="290"/>
      <c r="F152" s="343" t="s">
        <v>553</v>
      </c>
      <c r="G152" s="290"/>
      <c r="H152" s="342" t="s">
        <v>613</v>
      </c>
      <c r="I152" s="342" t="s">
        <v>555</v>
      </c>
      <c r="J152" s="342" t="s">
        <v>604</v>
      </c>
      <c r="K152" s="338"/>
    </row>
    <row r="153" s="1" customFormat="1" ht="15" customHeight="1">
      <c r="B153" s="315"/>
      <c r="C153" s="342" t="s">
        <v>501</v>
      </c>
      <c r="D153" s="290"/>
      <c r="E153" s="290"/>
      <c r="F153" s="343" t="s">
        <v>553</v>
      </c>
      <c r="G153" s="290"/>
      <c r="H153" s="342" t="s">
        <v>614</v>
      </c>
      <c r="I153" s="342" t="s">
        <v>555</v>
      </c>
      <c r="J153" s="342" t="s">
        <v>604</v>
      </c>
      <c r="K153" s="338"/>
    </row>
    <row r="154" s="1" customFormat="1" ht="15" customHeight="1">
      <c r="B154" s="315"/>
      <c r="C154" s="342" t="s">
        <v>558</v>
      </c>
      <c r="D154" s="290"/>
      <c r="E154" s="290"/>
      <c r="F154" s="343" t="s">
        <v>559</v>
      </c>
      <c r="G154" s="290"/>
      <c r="H154" s="342" t="s">
        <v>593</v>
      </c>
      <c r="I154" s="342" t="s">
        <v>555</v>
      </c>
      <c r="J154" s="342">
        <v>50</v>
      </c>
      <c r="K154" s="338"/>
    </row>
    <row r="155" s="1" customFormat="1" ht="15" customHeight="1">
      <c r="B155" s="315"/>
      <c r="C155" s="342" t="s">
        <v>561</v>
      </c>
      <c r="D155" s="290"/>
      <c r="E155" s="290"/>
      <c r="F155" s="343" t="s">
        <v>553</v>
      </c>
      <c r="G155" s="290"/>
      <c r="H155" s="342" t="s">
        <v>593</v>
      </c>
      <c r="I155" s="342" t="s">
        <v>563</v>
      </c>
      <c r="J155" s="342"/>
      <c r="K155" s="338"/>
    </row>
    <row r="156" s="1" customFormat="1" ht="15" customHeight="1">
      <c r="B156" s="315"/>
      <c r="C156" s="342" t="s">
        <v>572</v>
      </c>
      <c r="D156" s="290"/>
      <c r="E156" s="290"/>
      <c r="F156" s="343" t="s">
        <v>559</v>
      </c>
      <c r="G156" s="290"/>
      <c r="H156" s="342" t="s">
        <v>593</v>
      </c>
      <c r="I156" s="342" t="s">
        <v>555</v>
      </c>
      <c r="J156" s="342">
        <v>50</v>
      </c>
      <c r="K156" s="338"/>
    </row>
    <row r="157" s="1" customFormat="1" ht="15" customHeight="1">
      <c r="B157" s="315"/>
      <c r="C157" s="342" t="s">
        <v>580</v>
      </c>
      <c r="D157" s="290"/>
      <c r="E157" s="290"/>
      <c r="F157" s="343" t="s">
        <v>559</v>
      </c>
      <c r="G157" s="290"/>
      <c r="H157" s="342" t="s">
        <v>593</v>
      </c>
      <c r="I157" s="342" t="s">
        <v>555</v>
      </c>
      <c r="J157" s="342">
        <v>50</v>
      </c>
      <c r="K157" s="338"/>
    </row>
    <row r="158" s="1" customFormat="1" ht="15" customHeight="1">
      <c r="B158" s="315"/>
      <c r="C158" s="342" t="s">
        <v>578</v>
      </c>
      <c r="D158" s="290"/>
      <c r="E158" s="290"/>
      <c r="F158" s="343" t="s">
        <v>559</v>
      </c>
      <c r="G158" s="290"/>
      <c r="H158" s="342" t="s">
        <v>593</v>
      </c>
      <c r="I158" s="342" t="s">
        <v>555</v>
      </c>
      <c r="J158" s="342">
        <v>50</v>
      </c>
      <c r="K158" s="338"/>
    </row>
    <row r="159" s="1" customFormat="1" ht="15" customHeight="1">
      <c r="B159" s="315"/>
      <c r="C159" s="342" t="s">
        <v>81</v>
      </c>
      <c r="D159" s="290"/>
      <c r="E159" s="290"/>
      <c r="F159" s="343" t="s">
        <v>553</v>
      </c>
      <c r="G159" s="290"/>
      <c r="H159" s="342" t="s">
        <v>615</v>
      </c>
      <c r="I159" s="342" t="s">
        <v>555</v>
      </c>
      <c r="J159" s="342" t="s">
        <v>616</v>
      </c>
      <c r="K159" s="338"/>
    </row>
    <row r="160" s="1" customFormat="1" ht="15" customHeight="1">
      <c r="B160" s="315"/>
      <c r="C160" s="342" t="s">
        <v>617</v>
      </c>
      <c r="D160" s="290"/>
      <c r="E160" s="290"/>
      <c r="F160" s="343" t="s">
        <v>553</v>
      </c>
      <c r="G160" s="290"/>
      <c r="H160" s="342" t="s">
        <v>618</v>
      </c>
      <c r="I160" s="342" t="s">
        <v>588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619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547</v>
      </c>
      <c r="D166" s="305"/>
      <c r="E166" s="305"/>
      <c r="F166" s="305" t="s">
        <v>548</v>
      </c>
      <c r="G166" s="347"/>
      <c r="H166" s="348" t="s">
        <v>53</v>
      </c>
      <c r="I166" s="348" t="s">
        <v>56</v>
      </c>
      <c r="J166" s="305" t="s">
        <v>549</v>
      </c>
      <c r="K166" s="282"/>
    </row>
    <row r="167" s="1" customFormat="1" ht="17.25" customHeight="1">
      <c r="B167" s="283"/>
      <c r="C167" s="307" t="s">
        <v>550</v>
      </c>
      <c r="D167" s="307"/>
      <c r="E167" s="307"/>
      <c r="F167" s="308" t="s">
        <v>551</v>
      </c>
      <c r="G167" s="349"/>
      <c r="H167" s="350"/>
      <c r="I167" s="350"/>
      <c r="J167" s="307" t="s">
        <v>552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556</v>
      </c>
      <c r="D169" s="290"/>
      <c r="E169" s="290"/>
      <c r="F169" s="313" t="s">
        <v>553</v>
      </c>
      <c r="G169" s="290"/>
      <c r="H169" s="290" t="s">
        <v>593</v>
      </c>
      <c r="I169" s="290" t="s">
        <v>555</v>
      </c>
      <c r="J169" s="290">
        <v>120</v>
      </c>
      <c r="K169" s="338"/>
    </row>
    <row r="170" s="1" customFormat="1" ht="15" customHeight="1">
      <c r="B170" s="315"/>
      <c r="C170" s="290" t="s">
        <v>602</v>
      </c>
      <c r="D170" s="290"/>
      <c r="E170" s="290"/>
      <c r="F170" s="313" t="s">
        <v>553</v>
      </c>
      <c r="G170" s="290"/>
      <c r="H170" s="290" t="s">
        <v>603</v>
      </c>
      <c r="I170" s="290" t="s">
        <v>555</v>
      </c>
      <c r="J170" s="290" t="s">
        <v>604</v>
      </c>
      <c r="K170" s="338"/>
    </row>
    <row r="171" s="1" customFormat="1" ht="15" customHeight="1">
      <c r="B171" s="315"/>
      <c r="C171" s="290" t="s">
        <v>501</v>
      </c>
      <c r="D171" s="290"/>
      <c r="E171" s="290"/>
      <c r="F171" s="313" t="s">
        <v>553</v>
      </c>
      <c r="G171" s="290"/>
      <c r="H171" s="290" t="s">
        <v>620</v>
      </c>
      <c r="I171" s="290" t="s">
        <v>555</v>
      </c>
      <c r="J171" s="290" t="s">
        <v>604</v>
      </c>
      <c r="K171" s="338"/>
    </row>
    <row r="172" s="1" customFormat="1" ht="15" customHeight="1">
      <c r="B172" s="315"/>
      <c r="C172" s="290" t="s">
        <v>558</v>
      </c>
      <c r="D172" s="290"/>
      <c r="E172" s="290"/>
      <c r="F172" s="313" t="s">
        <v>559</v>
      </c>
      <c r="G172" s="290"/>
      <c r="H172" s="290" t="s">
        <v>620</v>
      </c>
      <c r="I172" s="290" t="s">
        <v>555</v>
      </c>
      <c r="J172" s="290">
        <v>50</v>
      </c>
      <c r="K172" s="338"/>
    </row>
    <row r="173" s="1" customFormat="1" ht="15" customHeight="1">
      <c r="B173" s="315"/>
      <c r="C173" s="290" t="s">
        <v>561</v>
      </c>
      <c r="D173" s="290"/>
      <c r="E173" s="290"/>
      <c r="F173" s="313" t="s">
        <v>553</v>
      </c>
      <c r="G173" s="290"/>
      <c r="H173" s="290" t="s">
        <v>620</v>
      </c>
      <c r="I173" s="290" t="s">
        <v>563</v>
      </c>
      <c r="J173" s="290"/>
      <c r="K173" s="338"/>
    </row>
    <row r="174" s="1" customFormat="1" ht="15" customHeight="1">
      <c r="B174" s="315"/>
      <c r="C174" s="290" t="s">
        <v>572</v>
      </c>
      <c r="D174" s="290"/>
      <c r="E174" s="290"/>
      <c r="F174" s="313" t="s">
        <v>559</v>
      </c>
      <c r="G174" s="290"/>
      <c r="H174" s="290" t="s">
        <v>620</v>
      </c>
      <c r="I174" s="290" t="s">
        <v>555</v>
      </c>
      <c r="J174" s="290">
        <v>50</v>
      </c>
      <c r="K174" s="338"/>
    </row>
    <row r="175" s="1" customFormat="1" ht="15" customHeight="1">
      <c r="B175" s="315"/>
      <c r="C175" s="290" t="s">
        <v>580</v>
      </c>
      <c r="D175" s="290"/>
      <c r="E175" s="290"/>
      <c r="F175" s="313" t="s">
        <v>559</v>
      </c>
      <c r="G175" s="290"/>
      <c r="H175" s="290" t="s">
        <v>620</v>
      </c>
      <c r="I175" s="290" t="s">
        <v>555</v>
      </c>
      <c r="J175" s="290">
        <v>50</v>
      </c>
      <c r="K175" s="338"/>
    </row>
    <row r="176" s="1" customFormat="1" ht="15" customHeight="1">
      <c r="B176" s="315"/>
      <c r="C176" s="290" t="s">
        <v>578</v>
      </c>
      <c r="D176" s="290"/>
      <c r="E176" s="290"/>
      <c r="F176" s="313" t="s">
        <v>559</v>
      </c>
      <c r="G176" s="290"/>
      <c r="H176" s="290" t="s">
        <v>620</v>
      </c>
      <c r="I176" s="290" t="s">
        <v>555</v>
      </c>
      <c r="J176" s="290">
        <v>50</v>
      </c>
      <c r="K176" s="338"/>
    </row>
    <row r="177" s="1" customFormat="1" ht="15" customHeight="1">
      <c r="B177" s="315"/>
      <c r="C177" s="290" t="s">
        <v>94</v>
      </c>
      <c r="D177" s="290"/>
      <c r="E177" s="290"/>
      <c r="F177" s="313" t="s">
        <v>553</v>
      </c>
      <c r="G177" s="290"/>
      <c r="H177" s="290" t="s">
        <v>621</v>
      </c>
      <c r="I177" s="290" t="s">
        <v>622</v>
      </c>
      <c r="J177" s="290"/>
      <c r="K177" s="338"/>
    </row>
    <row r="178" s="1" customFormat="1" ht="15" customHeight="1">
      <c r="B178" s="315"/>
      <c r="C178" s="290" t="s">
        <v>56</v>
      </c>
      <c r="D178" s="290"/>
      <c r="E178" s="290"/>
      <c r="F178" s="313" t="s">
        <v>553</v>
      </c>
      <c r="G178" s="290"/>
      <c r="H178" s="290" t="s">
        <v>623</v>
      </c>
      <c r="I178" s="290" t="s">
        <v>624</v>
      </c>
      <c r="J178" s="290">
        <v>1</v>
      </c>
      <c r="K178" s="338"/>
    </row>
    <row r="179" s="1" customFormat="1" ht="15" customHeight="1">
      <c r="B179" s="315"/>
      <c r="C179" s="290" t="s">
        <v>52</v>
      </c>
      <c r="D179" s="290"/>
      <c r="E179" s="290"/>
      <c r="F179" s="313" t="s">
        <v>553</v>
      </c>
      <c r="G179" s="290"/>
      <c r="H179" s="290" t="s">
        <v>625</v>
      </c>
      <c r="I179" s="290" t="s">
        <v>555</v>
      </c>
      <c r="J179" s="290">
        <v>20</v>
      </c>
      <c r="K179" s="338"/>
    </row>
    <row r="180" s="1" customFormat="1" ht="15" customHeight="1">
      <c r="B180" s="315"/>
      <c r="C180" s="290" t="s">
        <v>53</v>
      </c>
      <c r="D180" s="290"/>
      <c r="E180" s="290"/>
      <c r="F180" s="313" t="s">
        <v>553</v>
      </c>
      <c r="G180" s="290"/>
      <c r="H180" s="290" t="s">
        <v>626</v>
      </c>
      <c r="I180" s="290" t="s">
        <v>555</v>
      </c>
      <c r="J180" s="290">
        <v>255</v>
      </c>
      <c r="K180" s="338"/>
    </row>
    <row r="181" s="1" customFormat="1" ht="15" customHeight="1">
      <c r="B181" s="315"/>
      <c r="C181" s="290" t="s">
        <v>95</v>
      </c>
      <c r="D181" s="290"/>
      <c r="E181" s="290"/>
      <c r="F181" s="313" t="s">
        <v>553</v>
      </c>
      <c r="G181" s="290"/>
      <c r="H181" s="290" t="s">
        <v>517</v>
      </c>
      <c r="I181" s="290" t="s">
        <v>555</v>
      </c>
      <c r="J181" s="290">
        <v>10</v>
      </c>
      <c r="K181" s="338"/>
    </row>
    <row r="182" s="1" customFormat="1" ht="15" customHeight="1">
      <c r="B182" s="315"/>
      <c r="C182" s="290" t="s">
        <v>96</v>
      </c>
      <c r="D182" s="290"/>
      <c r="E182" s="290"/>
      <c r="F182" s="313" t="s">
        <v>553</v>
      </c>
      <c r="G182" s="290"/>
      <c r="H182" s="290" t="s">
        <v>627</v>
      </c>
      <c r="I182" s="290" t="s">
        <v>588</v>
      </c>
      <c r="J182" s="290"/>
      <c r="K182" s="338"/>
    </row>
    <row r="183" s="1" customFormat="1" ht="15" customHeight="1">
      <c r="B183" s="315"/>
      <c r="C183" s="290" t="s">
        <v>628</v>
      </c>
      <c r="D183" s="290"/>
      <c r="E183" s="290"/>
      <c r="F183" s="313" t="s">
        <v>553</v>
      </c>
      <c r="G183" s="290"/>
      <c r="H183" s="290" t="s">
        <v>629</v>
      </c>
      <c r="I183" s="290" t="s">
        <v>588</v>
      </c>
      <c r="J183" s="290"/>
      <c r="K183" s="338"/>
    </row>
    <row r="184" s="1" customFormat="1" ht="15" customHeight="1">
      <c r="B184" s="315"/>
      <c r="C184" s="290" t="s">
        <v>617</v>
      </c>
      <c r="D184" s="290"/>
      <c r="E184" s="290"/>
      <c r="F184" s="313" t="s">
        <v>553</v>
      </c>
      <c r="G184" s="290"/>
      <c r="H184" s="290" t="s">
        <v>630</v>
      </c>
      <c r="I184" s="290" t="s">
        <v>588</v>
      </c>
      <c r="J184" s="290"/>
      <c r="K184" s="338"/>
    </row>
    <row r="185" s="1" customFormat="1" ht="15" customHeight="1">
      <c r="B185" s="315"/>
      <c r="C185" s="290" t="s">
        <v>98</v>
      </c>
      <c r="D185" s="290"/>
      <c r="E185" s="290"/>
      <c r="F185" s="313" t="s">
        <v>559</v>
      </c>
      <c r="G185" s="290"/>
      <c r="H185" s="290" t="s">
        <v>631</v>
      </c>
      <c r="I185" s="290" t="s">
        <v>555</v>
      </c>
      <c r="J185" s="290">
        <v>50</v>
      </c>
      <c r="K185" s="338"/>
    </row>
    <row r="186" s="1" customFormat="1" ht="15" customHeight="1">
      <c r="B186" s="315"/>
      <c r="C186" s="290" t="s">
        <v>632</v>
      </c>
      <c r="D186" s="290"/>
      <c r="E186" s="290"/>
      <c r="F186" s="313" t="s">
        <v>559</v>
      </c>
      <c r="G186" s="290"/>
      <c r="H186" s="290" t="s">
        <v>633</v>
      </c>
      <c r="I186" s="290" t="s">
        <v>634</v>
      </c>
      <c r="J186" s="290"/>
      <c r="K186" s="338"/>
    </row>
    <row r="187" s="1" customFormat="1" ht="15" customHeight="1">
      <c r="B187" s="315"/>
      <c r="C187" s="290" t="s">
        <v>635</v>
      </c>
      <c r="D187" s="290"/>
      <c r="E187" s="290"/>
      <c r="F187" s="313" t="s">
        <v>559</v>
      </c>
      <c r="G187" s="290"/>
      <c r="H187" s="290" t="s">
        <v>636</v>
      </c>
      <c r="I187" s="290" t="s">
        <v>634</v>
      </c>
      <c r="J187" s="290"/>
      <c r="K187" s="338"/>
    </row>
    <row r="188" s="1" customFormat="1" ht="15" customHeight="1">
      <c r="B188" s="315"/>
      <c r="C188" s="290" t="s">
        <v>637</v>
      </c>
      <c r="D188" s="290"/>
      <c r="E188" s="290"/>
      <c r="F188" s="313" t="s">
        <v>559</v>
      </c>
      <c r="G188" s="290"/>
      <c r="H188" s="290" t="s">
        <v>638</v>
      </c>
      <c r="I188" s="290" t="s">
        <v>634</v>
      </c>
      <c r="J188" s="290"/>
      <c r="K188" s="338"/>
    </row>
    <row r="189" s="1" customFormat="1" ht="15" customHeight="1">
      <c r="B189" s="315"/>
      <c r="C189" s="351" t="s">
        <v>639</v>
      </c>
      <c r="D189" s="290"/>
      <c r="E189" s="290"/>
      <c r="F189" s="313" t="s">
        <v>559</v>
      </c>
      <c r="G189" s="290"/>
      <c r="H189" s="290" t="s">
        <v>640</v>
      </c>
      <c r="I189" s="290" t="s">
        <v>641</v>
      </c>
      <c r="J189" s="352" t="s">
        <v>642</v>
      </c>
      <c r="K189" s="338"/>
    </row>
    <row r="190" s="18" customFormat="1" ht="15" customHeight="1">
      <c r="B190" s="353"/>
      <c r="C190" s="354" t="s">
        <v>643</v>
      </c>
      <c r="D190" s="355"/>
      <c r="E190" s="355"/>
      <c r="F190" s="356" t="s">
        <v>559</v>
      </c>
      <c r="G190" s="355"/>
      <c r="H190" s="355" t="s">
        <v>644</v>
      </c>
      <c r="I190" s="355" t="s">
        <v>641</v>
      </c>
      <c r="J190" s="357" t="s">
        <v>642</v>
      </c>
      <c r="K190" s="358"/>
    </row>
    <row r="191" s="1" customFormat="1" ht="15" customHeight="1">
      <c r="B191" s="315"/>
      <c r="C191" s="351" t="s">
        <v>41</v>
      </c>
      <c r="D191" s="290"/>
      <c r="E191" s="290"/>
      <c r="F191" s="313" t="s">
        <v>553</v>
      </c>
      <c r="G191" s="290"/>
      <c r="H191" s="287" t="s">
        <v>645</v>
      </c>
      <c r="I191" s="290" t="s">
        <v>646</v>
      </c>
      <c r="J191" s="290"/>
      <c r="K191" s="338"/>
    </row>
    <row r="192" s="1" customFormat="1" ht="15" customHeight="1">
      <c r="B192" s="315"/>
      <c r="C192" s="351" t="s">
        <v>647</v>
      </c>
      <c r="D192" s="290"/>
      <c r="E192" s="290"/>
      <c r="F192" s="313" t="s">
        <v>553</v>
      </c>
      <c r="G192" s="290"/>
      <c r="H192" s="290" t="s">
        <v>648</v>
      </c>
      <c r="I192" s="290" t="s">
        <v>588</v>
      </c>
      <c r="J192" s="290"/>
      <c r="K192" s="338"/>
    </row>
    <row r="193" s="1" customFormat="1" ht="15" customHeight="1">
      <c r="B193" s="315"/>
      <c r="C193" s="351" t="s">
        <v>649</v>
      </c>
      <c r="D193" s="290"/>
      <c r="E193" s="290"/>
      <c r="F193" s="313" t="s">
        <v>553</v>
      </c>
      <c r="G193" s="290"/>
      <c r="H193" s="290" t="s">
        <v>650</v>
      </c>
      <c r="I193" s="290" t="s">
        <v>588</v>
      </c>
      <c r="J193" s="290"/>
      <c r="K193" s="338"/>
    </row>
    <row r="194" s="1" customFormat="1" ht="15" customHeight="1">
      <c r="B194" s="315"/>
      <c r="C194" s="351" t="s">
        <v>651</v>
      </c>
      <c r="D194" s="290"/>
      <c r="E194" s="290"/>
      <c r="F194" s="313" t="s">
        <v>559</v>
      </c>
      <c r="G194" s="290"/>
      <c r="H194" s="290" t="s">
        <v>652</v>
      </c>
      <c r="I194" s="290" t="s">
        <v>588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653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654</v>
      </c>
      <c r="D201" s="360"/>
      <c r="E201" s="360"/>
      <c r="F201" s="360" t="s">
        <v>655</v>
      </c>
      <c r="G201" s="361"/>
      <c r="H201" s="360" t="s">
        <v>656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646</v>
      </c>
      <c r="D203" s="290"/>
      <c r="E203" s="290"/>
      <c r="F203" s="313" t="s">
        <v>42</v>
      </c>
      <c r="G203" s="290"/>
      <c r="H203" s="290" t="s">
        <v>657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43</v>
      </c>
      <c r="G204" s="290"/>
      <c r="H204" s="290" t="s">
        <v>658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46</v>
      </c>
      <c r="G205" s="290"/>
      <c r="H205" s="290" t="s">
        <v>659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44</v>
      </c>
      <c r="G206" s="290"/>
      <c r="H206" s="290" t="s">
        <v>660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45</v>
      </c>
      <c r="G207" s="290"/>
      <c r="H207" s="290" t="s">
        <v>661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600</v>
      </c>
      <c r="D209" s="290"/>
      <c r="E209" s="290"/>
      <c r="F209" s="313" t="s">
        <v>75</v>
      </c>
      <c r="G209" s="290"/>
      <c r="H209" s="290" t="s">
        <v>662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496</v>
      </c>
      <c r="G210" s="290"/>
      <c r="H210" s="290" t="s">
        <v>497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494</v>
      </c>
      <c r="G211" s="290"/>
      <c r="H211" s="290" t="s">
        <v>663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498</v>
      </c>
      <c r="G212" s="351"/>
      <c r="H212" s="342" t="s">
        <v>499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468</v>
      </c>
      <c r="G213" s="351"/>
      <c r="H213" s="342" t="s">
        <v>664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624</v>
      </c>
      <c r="D215" s="290"/>
      <c r="E215" s="290"/>
      <c r="F215" s="313">
        <v>1</v>
      </c>
      <c r="G215" s="351"/>
      <c r="H215" s="342" t="s">
        <v>665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666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667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668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Rybenský Jiří</dc:creator>
  <cp:lastModifiedBy>Rybenský Jiří</cp:lastModifiedBy>
  <dcterms:created xsi:type="dcterms:W3CDTF">2024-04-25T16:12:37Z</dcterms:created>
  <dcterms:modified xsi:type="dcterms:W3CDTF">2024-04-25T16:12:41Z</dcterms:modified>
</cp:coreProperties>
</file>