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 - kácení" sheetId="2" r:id="rId2"/>
    <sheet name="1.2 - stavba" sheetId="3" r:id="rId3"/>
    <sheet name="von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'1.1 - kácení'!$C$117:$K$145</definedName>
    <definedName name="_xlnm.Print_Area" localSheetId="1">'1.1 - kácení'!$C$4:$J$76,'1.1 - kácení'!$C$82:$J$99,'1.1 - kácení'!$C$105:$K$145</definedName>
    <definedName name="_xlnm.Print_Titles" localSheetId="1">'1.1 - kácení'!$117:$117</definedName>
    <definedName name="_xlnm._FilterDatabase" localSheetId="2" hidden="1">'1.2 - stavba'!$C$122:$K$212</definedName>
    <definedName name="_xlnm.Print_Area" localSheetId="2">'1.2 - stavba'!$C$4:$J$76,'1.2 - stavba'!$C$82:$J$104,'1.2 - stavba'!$C$110:$K$212</definedName>
    <definedName name="_xlnm.Print_Titles" localSheetId="2">'1.2 - stavba'!$122:$122</definedName>
    <definedName name="_xlnm._FilterDatabase" localSheetId="3" hidden="1">'von - VON'!$C$116:$K$150</definedName>
    <definedName name="_xlnm.Print_Area" localSheetId="3">'von - VON'!$C$4:$J$76,'von - VON'!$C$82:$J$98,'von - VON'!$C$104:$K$150</definedName>
    <definedName name="_xlnm.Print_Titles" localSheetId="3">'von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J37"/>
  <c r="J36"/>
  <c i="1" r="AY96"/>
  <c i="3" r="J35"/>
  <c i="1" r="AX96"/>
  <c i="3" r="BI211"/>
  <c r="BH211"/>
  <c r="BG211"/>
  <c r="BF211"/>
  <c r="T211"/>
  <c r="T210"/>
  <c r="R211"/>
  <c r="R210"/>
  <c r="P211"/>
  <c r="P210"/>
  <c r="BI207"/>
  <c r="BH207"/>
  <c r="BG207"/>
  <c r="BF207"/>
  <c r="T207"/>
  <c r="T206"/>
  <c r="R207"/>
  <c r="R206"/>
  <c r="P207"/>
  <c r="P206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2" r="J37"/>
  <c r="J36"/>
  <c i="1" r="AY95"/>
  <c i="2" r="J35"/>
  <c i="1" r="AX95"/>
  <c i="2"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1" r="L90"/>
  <c r="AM90"/>
  <c r="AM89"/>
  <c r="L89"/>
  <c r="AM87"/>
  <c r="L87"/>
  <c r="L85"/>
  <c r="L84"/>
  <c i="2" r="J143"/>
  <c r="BK143"/>
  <c r="J137"/>
  <c r="BK133"/>
  <c r="BK135"/>
  <c r="J135"/>
  <c r="J34"/>
  <c r="BK127"/>
  <c r="J124"/>
  <c i="3" r="J194"/>
  <c r="J211"/>
  <c r="BK198"/>
  <c r="J183"/>
  <c r="BK177"/>
  <c r="J171"/>
  <c r="J163"/>
  <c r="BK152"/>
  <c r="J139"/>
  <c r="J131"/>
  <c r="J207"/>
  <c r="BK190"/>
  <c r="BK183"/>
  <c r="J174"/>
  <c r="BK165"/>
  <c r="J155"/>
  <c r="J145"/>
  <c r="J165"/>
  <c r="J161"/>
  <c r="BK155"/>
  <c r="J135"/>
  <c r="J128"/>
  <c i="4" r="BK142"/>
  <c r="BK131"/>
  <c r="J142"/>
  <c r="BK124"/>
  <c r="J140"/>
  <c r="BK133"/>
  <c r="J124"/>
  <c i="3" r="BK131"/>
  <c r="BK145"/>
  <c r="BK128"/>
  <c i="4" r="J146"/>
  <c r="J126"/>
  <c r="BK140"/>
  <c r="J121"/>
  <c r="J138"/>
  <c r="BK129"/>
  <c r="BK119"/>
  <c i="2" r="F36"/>
  <c i="1" r="AS94"/>
  <c i="2" r="F34"/>
  <c r="BK137"/>
  <c r="BK131"/>
  <c r="BK124"/>
  <c i="3" r="F36"/>
  <c r="BK171"/>
  <c r="BK159"/>
  <c r="J149"/>
  <c r="BK135"/>
  <c r="J159"/>
  <c r="BK149"/>
  <c r="BK133"/>
  <c i="4" r="BK144"/>
  <c r="J119"/>
  <c r="J133"/>
  <c r="J148"/>
  <c r="J135"/>
  <c r="BK126"/>
  <c r="BK121"/>
  <c i="2" r="F37"/>
  <c r="J121"/>
  <c r="F35"/>
  <c r="BK140"/>
  <c r="J140"/>
  <c r="J133"/>
  <c r="J131"/>
  <c r="J127"/>
  <c r="BK121"/>
  <c i="3" r="BK211"/>
  <c r="J190"/>
  <c r="BK207"/>
  <c r="J187"/>
  <c r="J180"/>
  <c r="BK174"/>
  <c r="J168"/>
  <c r="BK161"/>
  <c r="BK142"/>
  <c r="J133"/>
  <c r="BK126"/>
  <c r="J198"/>
  <c r="BK194"/>
  <c r="BK187"/>
  <c r="BK180"/>
  <c r="BK168"/>
  <c r="J157"/>
  <c r="J152"/>
  <c r="BK139"/>
  <c r="J177"/>
  <c r="BK163"/>
  <c r="BK157"/>
  <c r="J142"/>
  <c r="J126"/>
  <c i="4" r="BK148"/>
  <c r="BK138"/>
  <c r="J144"/>
  <c r="BK135"/>
  <c r="BK146"/>
  <c r="J131"/>
  <c r="J129"/>
  <c i="2" l="1" r="BK120"/>
  <c r="J120"/>
  <c r="J98"/>
  <c i="3" r="BK125"/>
  <c r="J125"/>
  <c r="J98"/>
  <c r="R125"/>
  <c r="R124"/>
  <c r="R123"/>
  <c r="T148"/>
  <c r="T186"/>
  <c i="4" r="BK118"/>
  <c r="BK117"/>
  <c r="J117"/>
  <c i="2" r="P120"/>
  <c r="P119"/>
  <c r="P118"/>
  <c i="1" r="AU95"/>
  <c i="3" r="BK148"/>
  <c r="J148"/>
  <c r="J99"/>
  <c r="BK186"/>
  <c r="J186"/>
  <c r="J101"/>
  <c i="4" r="P118"/>
  <c r="P117"/>
  <c i="1" r="AU97"/>
  <c i="2" r="R120"/>
  <c r="R119"/>
  <c r="R118"/>
  <c i="3" r="P125"/>
  <c r="T125"/>
  <c r="T124"/>
  <c r="T123"/>
  <c r="R148"/>
  <c r="R186"/>
  <c i="4" r="R118"/>
  <c r="R117"/>
  <c i="2" r="T120"/>
  <c r="T119"/>
  <c r="T118"/>
  <c i="3" r="P148"/>
  <c r="P186"/>
  <c i="4" r="T118"/>
  <c r="T117"/>
  <c i="3" r="BK206"/>
  <c r="J206"/>
  <c r="J102"/>
  <c i="2" r="F115"/>
  <c i="3" r="BK182"/>
  <c r="J182"/>
  <c r="J100"/>
  <c r="BK210"/>
  <c r="J210"/>
  <c r="J103"/>
  <c i="4" r="E85"/>
  <c r="F92"/>
  <c r="J111"/>
  <c r="BE126"/>
  <c r="BE131"/>
  <c r="BE133"/>
  <c r="BE144"/>
  <c r="BE148"/>
  <c r="BE119"/>
  <c r="BE121"/>
  <c r="BE124"/>
  <c r="BE129"/>
  <c r="BE138"/>
  <c r="BE142"/>
  <c r="BE146"/>
  <c r="BE135"/>
  <c r="BE140"/>
  <c i="3" r="E113"/>
  <c r="BE187"/>
  <c r="F92"/>
  <c r="BE131"/>
  <c r="BE133"/>
  <c r="BE135"/>
  <c r="BE139"/>
  <c r="BE142"/>
  <c r="BE145"/>
  <c r="BE152"/>
  <c r="BE155"/>
  <c r="BE157"/>
  <c r="BE161"/>
  <c r="BE168"/>
  <c r="J89"/>
  <c r="BE126"/>
  <c r="BE128"/>
  <c r="BE163"/>
  <c r="BE177"/>
  <c r="BE149"/>
  <c r="BE159"/>
  <c r="BE165"/>
  <c r="BE171"/>
  <c r="BE174"/>
  <c r="BE180"/>
  <c r="BE183"/>
  <c r="BE194"/>
  <c r="BE207"/>
  <c i="1" r="BC96"/>
  <c i="3" r="BE190"/>
  <c r="BE198"/>
  <c r="BE211"/>
  <c i="2" r="BE121"/>
  <c r="BE124"/>
  <c r="BE127"/>
  <c r="BE131"/>
  <c r="BE137"/>
  <c r="BE140"/>
  <c i="1" r="AW95"/>
  <c i="2" r="J89"/>
  <c r="E108"/>
  <c r="BE133"/>
  <c r="BE135"/>
  <c r="BE143"/>
  <c i="1" r="BA95"/>
  <c r="BC95"/>
  <c r="BB95"/>
  <c r="BD95"/>
  <c i="4" r="J30"/>
  <c r="F34"/>
  <c i="1" r="BA97"/>
  <c i="4" r="F37"/>
  <c i="1" r="BD97"/>
  <c i="4" r="F36"/>
  <c i="1" r="BC97"/>
  <c r="BC94"/>
  <c r="AY94"/>
  <c i="3" r="F34"/>
  <c i="1" r="BA96"/>
  <c i="4" r="F35"/>
  <c i="1" r="BB97"/>
  <c i="3" r="J34"/>
  <c i="1" r="AW96"/>
  <c i="4" r="J34"/>
  <c i="1" r="AW97"/>
  <c i="3" r="F37"/>
  <c i="1" r="BD96"/>
  <c i="3" r="F35"/>
  <c i="1" r="BB96"/>
  <c i="3" l="1" r="P124"/>
  <c r="P123"/>
  <c i="1" r="AU96"/>
  <c r="AG97"/>
  <c i="4" r="J96"/>
  <c r="J118"/>
  <c r="J97"/>
  <c i="2" r="BK119"/>
  <c r="J119"/>
  <c r="J97"/>
  <c i="3" r="BK124"/>
  <c r="J124"/>
  <c r="J97"/>
  <c i="1" r="AU94"/>
  <c i="3" r="J33"/>
  <c i="1" r="AV96"/>
  <c r="AT96"/>
  <c r="BD94"/>
  <c r="W33"/>
  <c i="2" r="J33"/>
  <c i="1" r="AV95"/>
  <c r="AT95"/>
  <c r="BB94"/>
  <c r="AX94"/>
  <c r="BA94"/>
  <c r="AW94"/>
  <c r="AK30"/>
  <c i="4" r="J33"/>
  <c i="1" r="AV97"/>
  <c r="AT97"/>
  <c r="AN97"/>
  <c i="3" r="F33"/>
  <c i="1" r="AZ96"/>
  <c i="4" r="F33"/>
  <c i="1" r="AZ97"/>
  <c i="2" r="F33"/>
  <c i="1" r="AZ95"/>
  <c r="W32"/>
  <c i="2" l="1" r="BK118"/>
  <c r="J118"/>
  <c r="J96"/>
  <c i="3" r="BK123"/>
  <c r="J123"/>
  <c r="J96"/>
  <c i="4" r="J39"/>
  <c i="1" r="W30"/>
  <c r="W31"/>
  <c r="AZ94"/>
  <c r="AV94"/>
  <c r="AK29"/>
  <c i="3" l="1" r="J30"/>
  <c i="1" r="AG96"/>
  <c i="2" r="J30"/>
  <c i="1" r="AG95"/>
  <c r="W29"/>
  <c r="AT94"/>
  <c i="3" l="1" r="J39"/>
  <c i="2" r="J39"/>
  <c i="1" r="AN96"/>
  <c r="AN95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<sst xmlns="http://schemas.openxmlformats.org/spreadsheetml/2006/main">
  <si>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</si>
  <si>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</si>
  <si>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</si>
  <si>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</si>
  <si>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</si>
  <si>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{94a7272c-300b-489b-92ee-ae994bd1e577}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</si>
  <si>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</si>
  <si>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</si>
  <si>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</si>
  <si>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</si>
  <si>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</si>
  <si>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</si>
  <si>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</si>
  <si>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</si>
  <si>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20230101-08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</si>
  <si>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</si>
  <si>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</si>
  <si>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Říčka – Šatava, oprava zatrubnění, 6,560 – 6,900</t>
  </si>
  <si>
    <t>KSO:</t>
  </si>
  <si>
    <t>CC-CZ:</t>
  </si>
  <si>
    <t>Místo:</t>
  </si>
  <si>
    <t xml:space="preserve"> </t>
  </si>
  <si>
    <t>Datum:</t>
  </si>
  <si>
    <t>30. 8. 2023</t>
  </si>
  <si>
    <t>Zadavatel:</t>
  </si>
  <si>
    <t>IČ:</t>
  </si>
  <si>
    <t>Povodí Moravy s.p.</t>
  </si>
  <si>
    <t>DIČ:</t>
  </si>
  <si>
    <t>Uchazeč:</t>
  </si>
  <si>
    <t>Vyplň údaj</t>
  </si>
  <si>
    <t>Projektant:</t>
  </si>
  <si>
    <t>Ing. Tomáš Pecival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</si>
  <si>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</si>
  <si>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</si>
  <si>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</si>
  <si>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</si>
  <si>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</si>
  <si>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</si>
  <si>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</si>
  <si>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</si>
  <si>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</si>
  <si>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</si>
  <si>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</si>
  <si>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</si>
  <si>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</si>
  <si>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</si>
  <si>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</si>
  <si>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</si>
  <si>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</si>
  <si>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</si>
  <si>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</si>
  <si>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</si>
  <si>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</si>
  <si>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</si>
  <si>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</si>
  <si>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</si>
  <si>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</si>
  <si>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</si>
  <si>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</si>
  <si>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</si>
  <si>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</si>
  <si>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</si>
  <si>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</si>
  <si>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</si>
  <si>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</si>
  <si>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</si>
  <si>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</si>
  <si>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</si>
  <si>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</si>
  <si>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</si>
  <si>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</si>
  <si>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</si>
  <si>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</si>
  <si>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</si>
  <si>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</si>
  <si>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</si>
  <si>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</si>
  <si>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</si>
  <si>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</si>
  <si>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</si>
  <si>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</si>
  <si>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kácení</t>
  </si>
  <si>
    <t>STA</t>
  </si>
  <si>
    <t>1</t>
  </si>
  <si>
    <t>{eb6ae3c0-abb0-437a-bca6-beb86915fa95}</t>
  </si>
  <si>
    <t>2</t>
  </si>
  <si>
    <t>1.2</t>
  </si>
  <si>
    <t>stavba</t>
  </si>
  <si>
    <t>{8a996eaa-be7c-45fe-96d1-01fc70a4d81d}</t>
  </si>
  <si>
    <t>von</t>
  </si>
  <si>
    <t>VON</t>
  </si>
  <si>
    <t>{6c463923-b691-4688-a769-6a1a0cc7c01e}</t>
  </si>
  <si>
    <t>KRYCÍ LIST SOUPISU PRACÍ</t>
  </si>
  <si>
    <t>Objekt:</t>
  </si>
  <si>
    <t>1.1 - kácení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</si>
  <si>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</si>
  <si>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</si>
  <si>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</si>
  <si>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</si>
  <si>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</si>
  <si>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</si>
  <si>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</si>
  <si>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</si>
  <si>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</si>
  <si>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</si>
  <si>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</si>
  <si>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</si>
  <si>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</si>
  <si>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</si>
  <si>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</si>
  <si>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</si>
  <si>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</si>
  <si>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</si>
  <si>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</si>
  <si>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</si>
  <si>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</si>
  <si>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</si>
  <si>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</si>
  <si>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</si>
  <si>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</si>
  <si>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111211231</t>
  </si>
  <si>
    <t>Snesení listnatého klestu D do 30 cm ve svahu do 1:3</t>
  </si>
  <si>
    <t>kus</t>
  </si>
  <si>
    <t>CS ÚRS 2023 01</t>
  </si>
  <si>
    <t>4</t>
  </si>
  <si>
    <t>-71457746</t>
  </si>
  <si>
    <t>PP</t>
  </si>
  <si>
    <t>Snesení větví stromů na hromady nebo naložení na dopravní prostředek listnatých v rovině nebo ve svahu do 1:3, průměru kmene do 30 cm</t>
  </si>
  <si>
    <t>P</t>
  </si>
  <si>
    <t>Poznámka k položce:_x000d_
včetně likvidace (štěpkování, pálení ...)</t>
  </si>
  <si>
    <t>111211232</t>
  </si>
  <si>
    <t>Snesení listnatého klestu D přes 30 cm ve svahu do 1:3</t>
  </si>
  <si>
    <t>-265119855</t>
  </si>
  <si>
    <t>Snesení větví stromů na hromady nebo naložení na dopravní prostředek listnatých v rovině nebo ve svahu do 1:3, průměru kmene přes 30 cm</t>
  </si>
  <si>
    <t>3</t>
  </si>
  <si>
    <t>111251102</t>
  </si>
  <si>
    <t>Odstranění křovin a stromů průměru kmene do 100 mm i s kořeny sklonu terénu do 1:5 z celkové plochy přes 100 do 500 m2 strojně</t>
  </si>
  <si>
    <t>m2</t>
  </si>
  <si>
    <t>-721336601</t>
  </si>
  <si>
    <t>Odstranění křovin a stromů s odstraněním kořenů strojně průměru kmene do 100 mm v rovině nebo ve svahu sklonu terénu do 1:5, při celkové ploše přes 100 do 500 m2</t>
  </si>
  <si>
    <t>VV</t>
  </si>
  <si>
    <t>150+40+20+100+80</t>
  </si>
  <si>
    <t>112101101</t>
  </si>
  <si>
    <t>Odstranění stromů listnatých průměru kmene přes 100 do 300 mm</t>
  </si>
  <si>
    <t>-1492173020</t>
  </si>
  <si>
    <t>Odstranění stromů s odřezáním kmene a s odvětvením listnatých, průměru kmene přes 100 do 300 mm</t>
  </si>
  <si>
    <t>5</t>
  </si>
  <si>
    <t>112101102</t>
  </si>
  <si>
    <t>Odstranění stromů listnatých průměru kmene přes 300 do 500 mm</t>
  </si>
  <si>
    <t>CS ÚRS 2022 01</t>
  </si>
  <si>
    <t>-1180518285</t>
  </si>
  <si>
    <t>Odstranění stromů s odřezáním kmene a s odvětvením listnatých, průměru kmene přes 300 do 500 mm</t>
  </si>
  <si>
    <t>6</t>
  </si>
  <si>
    <t>112101103</t>
  </si>
  <si>
    <t>Odstranění stromů listnatých průměru kmene přes 500 do 700 mm</t>
  </si>
  <si>
    <t>-2138026443</t>
  </si>
  <si>
    <t>Odstranění stromů s odřezáním kmene a s odvětvením listnatých, průměru kmene přes 500 do 700 mm</t>
  </si>
  <si>
    <t>7</t>
  </si>
  <si>
    <t>112251101</t>
  </si>
  <si>
    <t>Odstranění pařezů průměru přes 100 do 300 mm</t>
  </si>
  <si>
    <t>-1616408869</t>
  </si>
  <si>
    <t>Odstranění pařezů strojně s jejich vykopáním nebo vytrháním průměru přes 100 do 300 mm</t>
  </si>
  <si>
    <t>Poznámka k položce:_x000d_
frézováním</t>
  </si>
  <si>
    <t>8</t>
  </si>
  <si>
    <t>112251102</t>
  </si>
  <si>
    <t>Odstranění pařezů D přes 300 do 500 mm</t>
  </si>
  <si>
    <t>768181991</t>
  </si>
  <si>
    <t>Odstranění pařezů strojně s jejich vykopáním, vytrháním nebo odstřelením průměru přes 300 do 500 mm</t>
  </si>
  <si>
    <t>9</t>
  </si>
  <si>
    <t>112251103</t>
  </si>
  <si>
    <t>Odstranění pařezů průměru přes 500 do 700 mm</t>
  </si>
  <si>
    <t>512654142</t>
  </si>
  <si>
    <t>Odstranění pařezů strojně s jejich vykopáním nebo vytrháním průměru přes 500 do 700 mm</t>
  </si>
  <si>
    <t>1.2 - stavba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</si>
  <si>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</si>
  <si>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</si>
  <si>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</si>
  <si>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</si>
  <si>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</si>
  <si>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115101201</t>
  </si>
  <si>
    <t>Čerpání vody na dopravní výšku do 10 m průměrný přítok do 500 l/min</t>
  </si>
  <si>
    <t>hod</t>
  </si>
  <si>
    <t>1554051104</t>
  </si>
  <si>
    <t>Čerpání vody na dopravní výšku do 10 m s uvažovaným průměrným přítokem do 500 l/min</t>
  </si>
  <si>
    <t>129153101</t>
  </si>
  <si>
    <t>Čištění otevřených koryt vodotečí šíře dna do 5 m hl do 2,5 m v hornině třídy těžitelnosti I skupiny 1 a 2 strojně</t>
  </si>
  <si>
    <t>m3</t>
  </si>
  <si>
    <t>48536733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</si>
  <si>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</si>
  <si>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8+210</t>
  </si>
  <si>
    <t>938902411</t>
  </si>
  <si>
    <t>Čištění propustků strojně tlakovou vodou D přes do 500 mm při tl nánosu do 25% DN</t>
  </si>
  <si>
    <t>m</t>
  </si>
  <si>
    <t>1555058287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</si>
  <si>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</si>
  <si>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>938902499</t>
  </si>
  <si>
    <t>Příplatek k čištění propustků delších než 8 m za každý další 1 m délky</t>
  </si>
  <si>
    <t>-1836969742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</si>
  <si>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</si>
  <si>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162351103</t>
  </si>
  <si>
    <t>Vodorovné přemístění přes 50 do 500 m výkopku/sypaniny z horniny třídy těžitelnosti I skupiny 1 až 3</t>
  </si>
  <si>
    <t>1846377451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</si>
  <si>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</si>
  <si>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Poznámka k položce:_x000d_
přeprava korytem</t>
  </si>
  <si>
    <t>8+210+12,2</t>
  </si>
  <si>
    <t>162751117</t>
  </si>
  <si>
    <t>Vodorovné přemístění přes 9 000 do 10000 m výkopku/sypaniny z horniny třídy těžitelnosti I skupiny 1 až 3</t>
  </si>
  <si>
    <t>1865218122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</si>
  <si>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</si>
  <si>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167151121</t>
  </si>
  <si>
    <t>Skládání nebo překládání výkopku z horniny třídy těžitelnosti I skupiny 1 až 3</t>
  </si>
  <si>
    <t>1963590447</t>
  </si>
  <si>
    <t>Nakládání, skládání a překládání neulehlého výkopku nebo sypaniny strojně skládání nebo překládání, z hornin třídy těžitelnosti I, skupiny 1 až 3</t>
  </si>
  <si>
    <t>171251r</t>
  </si>
  <si>
    <t>Uložení sypaniny na skládky nebo meziskládky včetně dopravy a poplatku za uložení dle platné legislativy</t>
  </si>
  <si>
    <t>1931503126</t>
  </si>
  <si>
    <t>Svislé a kompletní konstrukce</t>
  </si>
  <si>
    <t>R</t>
  </si>
  <si>
    <t>Demontáž stávajícího šoupátka a osazení nového</t>
  </si>
  <si>
    <t>komplet</t>
  </si>
  <si>
    <t>412741740</t>
  </si>
  <si>
    <t>Demontáž stávajícího šoupátka a osazení nového vřetenového šoupátka d800 mm z nerezoceli s vřetenovou ovládací tyčí a ručním kolem</t>
  </si>
  <si>
    <t>Poznámka k položce:_x000d_
položka obsahuje demontáž stávajícího uzávěru, který bude předán stavebníkovi, osazení nového uzávěru včetně uzávěru, ovládací vřetenové tyče délky 3,6 m, ručního kola, kotvících prvků a dalších potřebných prací, např. vyrovnání povrchu stěny...</t>
  </si>
  <si>
    <t>10</t>
  </si>
  <si>
    <t>320101111</t>
  </si>
  <si>
    <t>Osazení betonových a železobetonových prefabrikátů hmotnosti do 1000 kg</t>
  </si>
  <si>
    <t>1805595481</t>
  </si>
  <si>
    <t>Osazení betonových a železobetonových prefabrikátů hmotnosti jednotlivě do 1 000 kg</t>
  </si>
  <si>
    <t>2,22+3,03+0,126+0,36+0,021</t>
  </si>
  <si>
    <t>11</t>
  </si>
  <si>
    <t>M</t>
  </si>
  <si>
    <t>59224002</t>
  </si>
  <si>
    <t>dílec betonový pro vstupní šachty 100x100x9cm</t>
  </si>
  <si>
    <t>1104451214</t>
  </si>
  <si>
    <t>12</t>
  </si>
  <si>
    <t>59224414</t>
  </si>
  <si>
    <t>konus betonové šachty DN 1000 kanalizační 100x62,5x58cm tl stěny 10, stupadla poplastovaná</t>
  </si>
  <si>
    <t>139719076</t>
  </si>
  <si>
    <t>13</t>
  </si>
  <si>
    <t>59224010</t>
  </si>
  <si>
    <t>prstenec šachtový vyrovnávací betonový 625x100x40mm</t>
  </si>
  <si>
    <t>587065628</t>
  </si>
  <si>
    <t>14</t>
  </si>
  <si>
    <t>59224r</t>
  </si>
  <si>
    <t>přechovová deska z šestiúhelníku na kruh průměru 1,0 m</t>
  </si>
  <si>
    <t>508771213</t>
  </si>
  <si>
    <t>28661r</t>
  </si>
  <si>
    <t>poklop šachtový betonový DN 600 pro třídu zatížení A15</t>
  </si>
  <si>
    <t>1750916014</t>
  </si>
  <si>
    <t>16</t>
  </si>
  <si>
    <t>320101r</t>
  </si>
  <si>
    <t>Osazení drážek hrazení</t>
  </si>
  <si>
    <t>ks</t>
  </si>
  <si>
    <t>-1004007274</t>
  </si>
  <si>
    <t>Osazení drážek hrazení z dvojice U120</t>
  </si>
  <si>
    <t>Poznámka k položce:_x000d_
včetně zinkování a kotev, tj. 2x4ks nerezová kotva R8 dl 90 mm osazených na chemickou kotvu do vývrtu D 10 mm hl 100 mm a vyvrtáním osmi otvorů v U120</t>
  </si>
  <si>
    <t>17</t>
  </si>
  <si>
    <t>13010818</t>
  </si>
  <si>
    <t>ocel profilová jakost S235JR (11 375) průřez U (UPN) 120</t>
  </si>
  <si>
    <t>t</t>
  </si>
  <si>
    <t>-1167339122</t>
  </si>
  <si>
    <t>13,4*2*1,2/1000</t>
  </si>
  <si>
    <t>18</t>
  </si>
  <si>
    <t>320360r</t>
  </si>
  <si>
    <t>Výroba konstrukce česlí</t>
  </si>
  <si>
    <t>688583060</t>
  </si>
  <si>
    <t>Poznámka k položce:_x000d_
včetně zinkování</t>
  </si>
  <si>
    <t>19</t>
  </si>
  <si>
    <t>13010410</t>
  </si>
  <si>
    <t>úhelník ocelový rovnostranný jakost S235JR (11 375) 35x35x4mm</t>
  </si>
  <si>
    <t>-66436676</t>
  </si>
  <si>
    <t>2,09*6,7/1000</t>
  </si>
  <si>
    <t>20</t>
  </si>
  <si>
    <t>13010194</t>
  </si>
  <si>
    <t>tyč ocelová plochá jakost S235JR (11 375) 35x5mm</t>
  </si>
  <si>
    <t>-1142193893</t>
  </si>
  <si>
    <t>1,37*(31*2+1,28)/1000</t>
  </si>
  <si>
    <t>320r</t>
  </si>
  <si>
    <t>Osazení česlí</t>
  </si>
  <si>
    <t>903486317</t>
  </si>
  <si>
    <t>Úpravy povrchů, podlahy a osazování výplní</t>
  </si>
  <si>
    <t>22</t>
  </si>
  <si>
    <t>628635411</t>
  </si>
  <si>
    <t>Oprava spár zdiva z lomového kamene maltou cementovou hl spár přes 30 do 70 mm</t>
  </si>
  <si>
    <t>CS ÚRS 2022 02</t>
  </si>
  <si>
    <t>-276471660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</si>
  <si>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</si>
  <si>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Poznámka k položce:_x000d_
spárovací směs MC30</t>
  </si>
  <si>
    <t>Ostatní konstrukce a práce-bourání</t>
  </si>
  <si>
    <t>23</t>
  </si>
  <si>
    <t>934956127</t>
  </si>
  <si>
    <t>Hradítka z dubového dřeva tl 100 mm</t>
  </si>
  <si>
    <t>1060035151</t>
  </si>
  <si>
    <t>Přepadová a ochranná zařízení nádrží dřevěná hradítka (dluže požeráku) š.150 mm, bez nátěru, s potřebným kováním z dubového dřeva, tl. 100 mm</t>
  </si>
  <si>
    <t>6*0,1*3,85</t>
  </si>
  <si>
    <t>24</t>
  </si>
  <si>
    <t>934956r</t>
  </si>
  <si>
    <t>Zábrana z dubového dřeva</t>
  </si>
  <si>
    <t>371130056</t>
  </si>
  <si>
    <t>Přepadová a ochranná zařízení nádrží dřevěná š.120 mm, bez nátěru, s potřebným kováním z dubového dřeva 120x120 dl. 5,0 m</t>
  </si>
  <si>
    <t>Poznámka k položce:_x000d_
včetně materiálu a osazení kotevních prvků, tj. nerezový řetěz dl. 2x2,5 m a 4ks nerezové kotvy s okem</t>
  </si>
  <si>
    <t>25</t>
  </si>
  <si>
    <t>960111r</t>
  </si>
  <si>
    <t>Bourání vodních staveb z dílců prefabrikovaných betonových a železobetonových</t>
  </si>
  <si>
    <t>-1457476066</t>
  </si>
  <si>
    <t>Bourání konstrukcí vodních staveb, s naložením vybouraných hmot a suti na dopravní prostředek nebo s odklizením na hromady do vzdálenosti 20 m z dílců prefabrikovaných betonových a železobetonových</t>
  </si>
  <si>
    <t>Poznámka k položce:_x000d_
demolice poškozených skruží a poklopů revizních šachet</t>
  </si>
  <si>
    <t>(2*1,2*0,6*0,15+6*1,2*1,2*0,15)+6*(3,14*1,1*1,1/4*0,15)</t>
  </si>
  <si>
    <t>26</t>
  </si>
  <si>
    <t>985131111</t>
  </si>
  <si>
    <t>Očištění ploch stěn, rubu kleneb a podlah tlakovou vodou</t>
  </si>
  <si>
    <t>-278177900</t>
  </si>
  <si>
    <t>Poznámka k položce:_x000d_
s použitím detergentu</t>
  </si>
  <si>
    <t>vtokový objekt</t>
  </si>
  <si>
    <t>60</t>
  </si>
  <si>
    <t>ovládací objekt</t>
  </si>
  <si>
    <t>100</t>
  </si>
  <si>
    <t>Součet</t>
  </si>
  <si>
    <t>997</t>
  </si>
  <si>
    <t>Přesun sutě</t>
  </si>
  <si>
    <t>27</t>
  </si>
  <si>
    <t>R 7</t>
  </si>
  <si>
    <t>Vodorovná doprava suti na skládku vč. uložení (poplatku) dle platné legislativy</t>
  </si>
  <si>
    <t>1268657932</t>
  </si>
  <si>
    <t>Poznámka k položce:_x000d_
geosintetika</t>
  </si>
  <si>
    <t>998</t>
  </si>
  <si>
    <t>Přesun hmot</t>
  </si>
  <si>
    <t>28</t>
  </si>
  <si>
    <t>998321011</t>
  </si>
  <si>
    <t>Přesun hmot pro hráze přehradní zemní a kamenité</t>
  </si>
  <si>
    <t>-1724824979</t>
  </si>
  <si>
    <t>Přesun hmot pro objekty hráze přehradní zemní a kamenité dopravní vzdálenost do 500 m</t>
  </si>
  <si>
    <t>von - VON</t>
  </si>
  <si>
    <t>VRN - Vedlejší rozpočtové náklady</t>
  </si>
  <si>
    <t>VRN</t>
  </si>
  <si>
    <t>Vedlejší rozpočtové náklady</t>
  </si>
  <si>
    <t>R1</t>
  </si>
  <si>
    <t>Aktualizace Povodňového plánu</t>
  </si>
  <si>
    <t>soubor</t>
  </si>
  <si>
    <t>1024</t>
  </si>
  <si>
    <t>1530763672</t>
  </si>
  <si>
    <t xml:space="preserve">Aktualizace  Povodňového plánu</t>
  </si>
  <si>
    <t>R2</t>
  </si>
  <si>
    <t>Provedení opatření vyplývajících z povodňového plánu</t>
  </si>
  <si>
    <t>-675640241</t>
  </si>
  <si>
    <t>Poznámka k položce:_x000d_
vyznačení stupňů SPA</t>
  </si>
  <si>
    <t>R3</t>
  </si>
  <si>
    <t xml:space="preserve">Aktualizace Havarijního  plánu</t>
  </si>
  <si>
    <t>231666943</t>
  </si>
  <si>
    <t>Aktualizace Havarijního plánu</t>
  </si>
  <si>
    <t>R4</t>
  </si>
  <si>
    <t>Provedení opatření vyplývajících z havarijního plánu</t>
  </si>
  <si>
    <t>-529110403</t>
  </si>
  <si>
    <t>Poznámka k položce:_x000d_
např. norné stěny, sorpční prostředky ...</t>
  </si>
  <si>
    <t>R5</t>
  </si>
  <si>
    <t>Aktualizace plánu BOZP</t>
  </si>
  <si>
    <t>-78767988</t>
  </si>
  <si>
    <t>R 6</t>
  </si>
  <si>
    <t>vytyčení stavby</t>
  </si>
  <si>
    <t>1317307379</t>
  </si>
  <si>
    <t>ochrana stromů</t>
  </si>
  <si>
    <t>-1744258148</t>
  </si>
  <si>
    <t xml:space="preserve">zajištění ochrany stromů před poškozením stavebními mechanismy </t>
  </si>
  <si>
    <t>R8</t>
  </si>
  <si>
    <t>zajištění a zabezpečení staveniště, zřízení a likvidace zařízení staveniště, včetně případných přípojek, přístupů a skládek, deponií apod.</t>
  </si>
  <si>
    <t>1371474569</t>
  </si>
  <si>
    <t>Poznámka k položce:_x000d_
včetně zabezpečení prostoru stavby, např. výstražné pásky, zábrany</t>
  </si>
  <si>
    <t>R10</t>
  </si>
  <si>
    <t>provedení pasportu komunikací před stavbou včetně fotodokumentace</t>
  </si>
  <si>
    <t>-1775513813</t>
  </si>
  <si>
    <t>R11</t>
  </si>
  <si>
    <t>protokolární předání stavbou dotčených pozemků a komunikací, uvedených do původního stavu, zpět jejich vlastníkům</t>
  </si>
  <si>
    <t>1412978562</t>
  </si>
  <si>
    <t>R12</t>
  </si>
  <si>
    <t xml:space="preserve">Zpracování a předání dokumentace skutečného provedení stavby </t>
  </si>
  <si>
    <t>-2026254278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</si>
  <si>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</si>
  <si>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</si>
  <si>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aktualizace rozborů sedimentů dle podmínek skládky</t>
  </si>
  <si>
    <t>-1591196017</t>
  </si>
  <si>
    <t>R 14</t>
  </si>
  <si>
    <t>uvedení pozemků dotčených stavbou do původního stavu</t>
  </si>
  <si>
    <t>-1274553462</t>
  </si>
  <si>
    <t>R 15</t>
  </si>
  <si>
    <t>poplatek za zábor veřejného prostranství pro potřeby stavby</t>
  </si>
  <si>
    <t>1340217448</t>
  </si>
  <si>
    <t>poplatek za zábor veřejného prostranství pro potřeby stavby, včetně dohody s Lesy ČR, s.p.</t>
  </si>
  <si>
    <t>Poznámka k položce:_x000d_
11 911 m2 x 36 Kč/m2/rok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</si>
</sst>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20230101-08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Říčka – Šatava, oprava zatrubnění, 6,560 – 6,900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30. 8. 2023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Tomáš Pecival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Tomáš Pecival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'1.1 - kácení'!J30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'1.1 - kácení'!P118</f>
        <v>0</v>
      </c>
      <c r="AV95" s="128">
        <f>'1.1 - kácení'!J33</f>
        <v>0</v>
      </c>
      <c r="AW95" s="128">
        <f>'1.1 - kácení'!J34</f>
        <v>0</v>
      </c>
      <c r="AX95" s="128">
        <f>'1.1 - kácení'!J35</f>
        <v>0</v>
      </c>
      <c r="AY95" s="128">
        <f>'1.1 - kácení'!J36</f>
        <v>0</v>
      </c>
      <c r="AZ95" s="128">
        <f>'1.1 - kácení'!F33</f>
        <v>0</v>
      </c>
      <c r="BA95" s="128">
        <f>'1.1 - kácení'!F34</f>
        <v>0</v>
      </c>
      <c r="BB95" s="128">
        <f>'1.1 - kácení'!F35</f>
        <v>0</v>
      </c>
      <c r="BC95" s="128">
        <f>'1.1 - kácení'!F36</f>
        <v>0</v>
      </c>
      <c r="BD95" s="130">
        <f>'1.1 - kácení'!F37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'1.2 - stavba'!J30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'1.2 - stavba'!P123</f>
        <v>0</v>
      </c>
      <c r="AV96" s="128">
        <f>'1.2 - stavba'!J33</f>
        <v>0</v>
      </c>
      <c r="AW96" s="128">
        <f>'1.2 - stavba'!J34</f>
        <v>0</v>
      </c>
      <c r="AX96" s="128">
        <f>'1.2 - stavba'!J35</f>
        <v>0</v>
      </c>
      <c r="AY96" s="128">
        <f>'1.2 - stavba'!J36</f>
        <v>0</v>
      </c>
      <c r="AZ96" s="128">
        <f>'1.2 - stavba'!F33</f>
        <v>0</v>
      </c>
      <c r="BA96" s="128">
        <f>'1.2 - stavba'!F34</f>
        <v>0</v>
      </c>
      <c r="BB96" s="128">
        <f>'1.2 - stavba'!F35</f>
        <v>0</v>
      </c>
      <c r="BC96" s="128">
        <f>'1.2 - stavba'!F36</f>
        <v>0</v>
      </c>
      <c r="BD96" s="130">
        <f>'1.2 - stavba'!F37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- VON'!J30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'von - VON'!P117</f>
        <v>0</v>
      </c>
      <c r="AV97" s="133">
        <f>'von - VON'!J33</f>
        <v>0</v>
      </c>
      <c r="AW97" s="133">
        <f>'von - VON'!J34</f>
        <v>0</v>
      </c>
      <c r="AX97" s="133">
        <f>'von - VON'!J35</f>
        <v>0</v>
      </c>
      <c r="AY97" s="133">
        <f>'von - VON'!J36</f>
        <v>0</v>
      </c>
      <c r="AZ97" s="133">
        <f>'von - VON'!F33</f>
        <v>0</v>
      </c>
      <c r="BA97" s="133">
        <f>'von - VON'!F34</f>
        <v>0</v>
      </c>
      <c r="BB97" s="133">
        <f>'von - VON'!F35</f>
        <v>0</v>
      </c>
      <c r="BC97" s="133">
        <f>'von - VON'!F36</f>
        <v>0</v>
      </c>
      <c r="BD97" s="135">
        <f>'von - VON'!F37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0IqVvp9Mkiun97hNJBhIk5KvpTdzZRxWO730UpGg9/1vX9oiXODFFhkNydbpoihngC5pWEtATYIOyK45FYXwrw==" hashValue="PJqZu7rmMWbu4PQhIR2i/6XmTkeG8yY99cbU3y7LCG8Hn5Ye1mJCODRVJ0LjyGtM3XldD6ZgxQSyauQ3VvCMU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1.1 - kácení'!C2" display="/"/>
    <hyperlink ref="A96" location="'1.2 - stavba'!C2" display="/"/>
    <hyperlink ref="A97" location="'vo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Říčka – Šatava, oprava zatrubnění, 6,560 – 6,900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ROUND((SUM(BE118:BE145)),  2)</f>
        <v>0</v>
      </c>
      <c r="G33" s="38"/>
      <c r="H33" s="38"/>
      <c r="I33" s="155">
        <v>0.20999999999999999</v>
      </c>
      <c r="J33" s="154">
        <f>ROUND(((SUM(BE118:BE145))*I33),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ROUND((SUM(BF118:BF145)),  2)</f>
        <v>0</v>
      </c>
      <c r="G34" s="38"/>
      <c r="H34" s="38"/>
      <c r="I34" s="155">
        <v>0.14999999999999999</v>
      </c>
      <c r="J34" s="154">
        <f>ROUND(((SUM(BF118:BF145))*I34),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ROUND((SUM(BH118:BH145)),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ROUND((SUM(BI118:BI145)),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Říčka – Šatava, oprava zatrubnění, 6,560 – 6,900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1.1 - kácení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102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Říčka – Šatava, oprava zatrubnění, 6,560 – 6,900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1.1 - kácení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30. 8. 2023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Povodí Moravy s.p.</v>
      </c>
      <c r="G114" s="40"/>
      <c r="H114" s="40"/>
      <c r="I114" s="32" t="s">
        <v>30</v>
      </c>
      <c r="J114" s="36" t="str">
        <f>E21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Ing. Tomáš Pecival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103</v>
      </c>
      <c r="D117" s="194" t="s">
        <v>60</v>
      </c>
      <c r="E117" s="194" t="s">
        <v>56</v>
      </c>
      <c r="F117" s="194" t="s">
        <v>57</v>
      </c>
      <c r="G117" s="194" t="s">
        <v>104</v>
      </c>
      <c r="H117" s="194" t="s">
        <v>105</v>
      </c>
      <c r="I117" s="194" t="s">
        <v>106</v>
      </c>
      <c r="J117" s="194" t="s">
        <v>97</v>
      </c>
      <c r="K117" s="195" t="s">
        <v>107</v>
      </c>
      <c r="L117" s="196"/>
      <c r="M117" s="100" t="s">
        <v>1</v>
      </c>
      <c r="N117" s="101" t="s">
        <v>39</v>
      </c>
      <c r="O117" s="101" t="s">
        <v>108</v>
      </c>
      <c r="P117" s="101" t="s">
        <v>109</v>
      </c>
      <c r="Q117" s="101" t="s">
        <v>110</v>
      </c>
      <c r="R117" s="101" t="s">
        <v>111</v>
      </c>
      <c r="S117" s="101" t="s">
        <v>112</v>
      </c>
      <c r="T117" s="102" t="s">
        <v>113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114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99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74</v>
      </c>
      <c r="E119" s="205" t="s">
        <v>115</v>
      </c>
      <c r="F119" s="205" t="s">
        <v>116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74</v>
      </c>
      <c r="AU119" s="214" t="s">
        <v>75</v>
      </c>
      <c r="AY119" s="213" t="s">
        <v>117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74</v>
      </c>
      <c r="E120" s="216" t="s">
        <v>83</v>
      </c>
      <c r="F120" s="216" t="s">
        <v>118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SUM(P121:P145)</f>
        <v>0</v>
      </c>
      <c r="Q120" s="210"/>
      <c r="R120" s="211">
        <f>SUM(R121:R145)</f>
        <v>0</v>
      </c>
      <c r="S120" s="210"/>
      <c r="T120" s="212">
        <f>SUM(T121:T145)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83</v>
      </c>
      <c r="AY120" s="213" t="s">
        <v>117</v>
      </c>
      <c r="BK120" s="215">
        <f>SUM(BK121:BK145)</f>
        <v>0</v>
      </c>
    </row>
    <row r="121" s="2" customFormat="1" ht="21.75" customHeight="1">
      <c r="A121" s="38"/>
      <c r="B121" s="39"/>
      <c r="C121" s="218" t="s">
        <v>83</v>
      </c>
      <c r="D121" s="218" t="s">
        <v>119</v>
      </c>
      <c r="E121" s="219" t="s">
        <v>120</v>
      </c>
      <c r="F121" s="220" t="s">
        <v>121</v>
      </c>
      <c r="G121" s="221" t="s">
        <v>122</v>
      </c>
      <c r="H121" s="222">
        <v>15</v>
      </c>
      <c r="I121" s="223"/>
      <c r="J121" s="224">
        <f>ROUND(I121*H121,2)</f>
        <v>0</v>
      </c>
      <c r="K121" s="220" t="s">
        <v>123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124</v>
      </c>
      <c r="AT121" s="229" t="s">
        <v>119</v>
      </c>
      <c r="AU121" s="229" t="s">
        <v>85</v>
      </c>
      <c r="AY121" s="17" t="s">
        <v>117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124</v>
      </c>
      <c r="BM121" s="229" t="s">
        <v>125</v>
      </c>
    </row>
    <row r="122" s="2" customFormat="1">
      <c r="A122" s="38"/>
      <c r="B122" s="39"/>
      <c r="C122" s="40"/>
      <c r="D122" s="231" t="s">
        <v>126</v>
      </c>
      <c r="E122" s="40"/>
      <c r="F122" s="232" t="s">
        <v>127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126</v>
      </c>
      <c r="AU122" s="17" t="s">
        <v>85</v>
      </c>
    </row>
    <row r="123" s="2" customFormat="1">
      <c r="A123" s="38"/>
      <c r="B123" s="39"/>
      <c r="C123" s="40"/>
      <c r="D123" s="231" t="s">
        <v>128</v>
      </c>
      <c r="E123" s="40"/>
      <c r="F123" s="236" t="s">
        <v>129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85</v>
      </c>
    </row>
    <row r="124" s="2" customFormat="1" ht="21.75" customHeight="1">
      <c r="A124" s="38"/>
      <c r="B124" s="39"/>
      <c r="C124" s="218" t="s">
        <v>85</v>
      </c>
      <c r="D124" s="218" t="s">
        <v>119</v>
      </c>
      <c r="E124" s="219" t="s">
        <v>130</v>
      </c>
      <c r="F124" s="220" t="s">
        <v>131</v>
      </c>
      <c r="G124" s="221" t="s">
        <v>122</v>
      </c>
      <c r="H124" s="222">
        <v>24</v>
      </c>
      <c r="I124" s="223"/>
      <c r="J124" s="224">
        <f>ROUND(I124*H124,2)</f>
        <v>0</v>
      </c>
      <c r="K124" s="220" t="s">
        <v>123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124</v>
      </c>
      <c r="AT124" s="229" t="s">
        <v>119</v>
      </c>
      <c r="AU124" s="229" t="s">
        <v>85</v>
      </c>
      <c r="AY124" s="17" t="s">
        <v>117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124</v>
      </c>
      <c r="BM124" s="229" t="s">
        <v>132</v>
      </c>
    </row>
    <row r="125" s="2" customFormat="1">
      <c r="A125" s="38"/>
      <c r="B125" s="39"/>
      <c r="C125" s="40"/>
      <c r="D125" s="231" t="s">
        <v>126</v>
      </c>
      <c r="E125" s="40"/>
      <c r="F125" s="232" t="s">
        <v>133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126</v>
      </c>
      <c r="AU125" s="17" t="s">
        <v>85</v>
      </c>
    </row>
    <row r="126" s="2" customFormat="1">
      <c r="A126" s="38"/>
      <c r="B126" s="39"/>
      <c r="C126" s="40"/>
      <c r="D126" s="231" t="s">
        <v>128</v>
      </c>
      <c r="E126" s="40"/>
      <c r="F126" s="236" t="s">
        <v>129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85</v>
      </c>
    </row>
    <row r="127" s="2" customFormat="1" ht="37.8" customHeight="1">
      <c r="A127" s="38"/>
      <c r="B127" s="39"/>
      <c r="C127" s="218" t="s">
        <v>134</v>
      </c>
      <c r="D127" s="218" t="s">
        <v>119</v>
      </c>
      <c r="E127" s="219" t="s">
        <v>135</v>
      </c>
      <c r="F127" s="220" t="s">
        <v>136</v>
      </c>
      <c r="G127" s="221" t="s">
        <v>137</v>
      </c>
      <c r="H127" s="222">
        <v>390</v>
      </c>
      <c r="I127" s="223"/>
      <c r="J127" s="224">
        <f>ROUND(I127*H127,2)</f>
        <v>0</v>
      </c>
      <c r="K127" s="220" t="s">
        <v>123</v>
      </c>
      <c r="L127" s="44"/>
      <c r="M127" s="225" t="s">
        <v>1</v>
      </c>
      <c r="N127" s="226" t="s">
        <v>40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124</v>
      </c>
      <c r="AT127" s="229" t="s">
        <v>119</v>
      </c>
      <c r="AU127" s="229" t="s">
        <v>85</v>
      </c>
      <c r="AY127" s="17" t="s">
        <v>117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124</v>
      </c>
      <c r="BM127" s="229" t="s">
        <v>138</v>
      </c>
    </row>
    <row r="128" s="2" customFormat="1">
      <c r="A128" s="38"/>
      <c r="B128" s="39"/>
      <c r="C128" s="40"/>
      <c r="D128" s="231" t="s">
        <v>126</v>
      </c>
      <c r="E128" s="40"/>
      <c r="F128" s="232" t="s">
        <v>139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126</v>
      </c>
      <c r="AU128" s="17" t="s">
        <v>85</v>
      </c>
    </row>
    <row r="129" s="2" customFormat="1">
      <c r="A129" s="38"/>
      <c r="B129" s="39"/>
      <c r="C129" s="40"/>
      <c r="D129" s="231" t="s">
        <v>128</v>
      </c>
      <c r="E129" s="40"/>
      <c r="F129" s="236" t="s">
        <v>129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85</v>
      </c>
    </row>
    <row r="130" s="13" customFormat="1">
      <c r="A130" s="13"/>
      <c r="B130" s="237"/>
      <c r="C130" s="238"/>
      <c r="D130" s="231" t="s">
        <v>140</v>
      </c>
      <c r="E130" s="239" t="s">
        <v>1</v>
      </c>
      <c r="F130" s="240" t="s">
        <v>141</v>
      </c>
      <c r="G130" s="238"/>
      <c r="H130" s="241">
        <v>390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140</v>
      </c>
      <c r="AU130" s="247" t="s">
        <v>85</v>
      </c>
      <c r="AV130" s="13" t="s">
        <v>85</v>
      </c>
      <c r="AW130" s="13" t="s">
        <v>32</v>
      </c>
      <c r="AX130" s="13" t="s">
        <v>83</v>
      </c>
      <c r="AY130" s="247" t="s">
        <v>117</v>
      </c>
    </row>
    <row r="131" s="2" customFormat="1" ht="24.15" customHeight="1">
      <c r="A131" s="38"/>
      <c r="B131" s="39"/>
      <c r="C131" s="218" t="s">
        <v>124</v>
      </c>
      <c r="D131" s="218" t="s">
        <v>119</v>
      </c>
      <c r="E131" s="219" t="s">
        <v>142</v>
      </c>
      <c r="F131" s="220" t="s">
        <v>143</v>
      </c>
      <c r="G131" s="221" t="s">
        <v>122</v>
      </c>
      <c r="H131" s="222">
        <v>15</v>
      </c>
      <c r="I131" s="223"/>
      <c r="J131" s="224">
        <f>ROUND(I131*H131,2)</f>
        <v>0</v>
      </c>
      <c r="K131" s="220" t="s">
        <v>123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124</v>
      </c>
      <c r="AT131" s="229" t="s">
        <v>119</v>
      </c>
      <c r="AU131" s="229" t="s">
        <v>85</v>
      </c>
      <c r="AY131" s="17" t="s">
        <v>117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124</v>
      </c>
      <c r="BM131" s="229" t="s">
        <v>144</v>
      </c>
    </row>
    <row r="132" s="2" customFormat="1">
      <c r="A132" s="38"/>
      <c r="B132" s="39"/>
      <c r="C132" s="40"/>
      <c r="D132" s="231" t="s">
        <v>126</v>
      </c>
      <c r="E132" s="40"/>
      <c r="F132" s="232" t="s">
        <v>145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85</v>
      </c>
    </row>
    <row r="133" s="2" customFormat="1" ht="24.15" customHeight="1">
      <c r="A133" s="38"/>
      <c r="B133" s="39"/>
      <c r="C133" s="218" t="s">
        <v>146</v>
      </c>
      <c r="D133" s="218" t="s">
        <v>119</v>
      </c>
      <c r="E133" s="219" t="s">
        <v>147</v>
      </c>
      <c r="F133" s="220" t="s">
        <v>148</v>
      </c>
      <c r="G133" s="221" t="s">
        <v>122</v>
      </c>
      <c r="H133" s="222">
        <v>16</v>
      </c>
      <c r="I133" s="223"/>
      <c r="J133" s="224">
        <f>ROUND(I133*H133,2)</f>
        <v>0</v>
      </c>
      <c r="K133" s="220" t="s">
        <v>149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124</v>
      </c>
      <c r="AT133" s="229" t="s">
        <v>119</v>
      </c>
      <c r="AU133" s="229" t="s">
        <v>85</v>
      </c>
      <c r="AY133" s="17" t="s">
        <v>117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124</v>
      </c>
      <c r="BM133" s="229" t="s">
        <v>150</v>
      </c>
    </row>
    <row r="134" s="2" customFormat="1">
      <c r="A134" s="38"/>
      <c r="B134" s="39"/>
      <c r="C134" s="40"/>
      <c r="D134" s="231" t="s">
        <v>126</v>
      </c>
      <c r="E134" s="40"/>
      <c r="F134" s="232" t="s">
        <v>151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85</v>
      </c>
    </row>
    <row r="135" s="2" customFormat="1" ht="24.15" customHeight="1">
      <c r="A135" s="38"/>
      <c r="B135" s="39"/>
      <c r="C135" s="218" t="s">
        <v>152</v>
      </c>
      <c r="D135" s="218" t="s">
        <v>119</v>
      </c>
      <c r="E135" s="219" t="s">
        <v>153</v>
      </c>
      <c r="F135" s="220" t="s">
        <v>154</v>
      </c>
      <c r="G135" s="221" t="s">
        <v>122</v>
      </c>
      <c r="H135" s="222">
        <v>8</v>
      </c>
      <c r="I135" s="223"/>
      <c r="J135" s="224">
        <f>ROUND(I135*H135,2)</f>
        <v>0</v>
      </c>
      <c r="K135" s="220" t="s">
        <v>149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124</v>
      </c>
      <c r="AT135" s="229" t="s">
        <v>119</v>
      </c>
      <c r="AU135" s="229" t="s">
        <v>85</v>
      </c>
      <c r="AY135" s="17" t="s">
        <v>117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124</v>
      </c>
      <c r="BM135" s="229" t="s">
        <v>155</v>
      </c>
    </row>
    <row r="136" s="2" customFormat="1">
      <c r="A136" s="38"/>
      <c r="B136" s="39"/>
      <c r="C136" s="40"/>
      <c r="D136" s="231" t="s">
        <v>126</v>
      </c>
      <c r="E136" s="40"/>
      <c r="F136" s="232" t="s">
        <v>156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126</v>
      </c>
      <c r="AU136" s="17" t="s">
        <v>85</v>
      </c>
    </row>
    <row r="137" s="2" customFormat="1" ht="21.75" customHeight="1">
      <c r="A137" s="38"/>
      <c r="B137" s="39"/>
      <c r="C137" s="218" t="s">
        <v>157</v>
      </c>
      <c r="D137" s="218" t="s">
        <v>119</v>
      </c>
      <c r="E137" s="219" t="s">
        <v>158</v>
      </c>
      <c r="F137" s="220" t="s">
        <v>159</v>
      </c>
      <c r="G137" s="221" t="s">
        <v>122</v>
      </c>
      <c r="H137" s="222">
        <v>15</v>
      </c>
      <c r="I137" s="223"/>
      <c r="J137" s="224">
        <f>ROUND(I137*H137,2)</f>
        <v>0</v>
      </c>
      <c r="K137" s="220" t="s">
        <v>123</v>
      </c>
      <c r="L137" s="44"/>
      <c r="M137" s="225" t="s">
        <v>1</v>
      </c>
      <c r="N137" s="226" t="s">
        <v>40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124</v>
      </c>
      <c r="AT137" s="229" t="s">
        <v>119</v>
      </c>
      <c r="AU137" s="229" t="s">
        <v>85</v>
      </c>
      <c r="AY137" s="17" t="s">
        <v>117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83</v>
      </c>
      <c r="BK137" s="230">
        <f>ROUND(I137*H137,2)</f>
        <v>0</v>
      </c>
      <c r="BL137" s="17" t="s">
        <v>124</v>
      </c>
      <c r="BM137" s="229" t="s">
        <v>160</v>
      </c>
    </row>
    <row r="138" s="2" customFormat="1">
      <c r="A138" s="38"/>
      <c r="B138" s="39"/>
      <c r="C138" s="40"/>
      <c r="D138" s="231" t="s">
        <v>126</v>
      </c>
      <c r="E138" s="40"/>
      <c r="F138" s="232" t="s">
        <v>161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126</v>
      </c>
      <c r="AU138" s="17" t="s">
        <v>85</v>
      </c>
    </row>
    <row r="139" s="2" customFormat="1">
      <c r="A139" s="38"/>
      <c r="B139" s="39"/>
      <c r="C139" s="40"/>
      <c r="D139" s="231" t="s">
        <v>128</v>
      </c>
      <c r="E139" s="40"/>
      <c r="F139" s="236" t="s">
        <v>162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85</v>
      </c>
    </row>
    <row r="140" s="2" customFormat="1" ht="16.5" customHeight="1">
      <c r="A140" s="38"/>
      <c r="B140" s="39"/>
      <c r="C140" s="218" t="s">
        <v>163</v>
      </c>
      <c r="D140" s="218" t="s">
        <v>119</v>
      </c>
      <c r="E140" s="219" t="s">
        <v>164</v>
      </c>
      <c r="F140" s="220" t="s">
        <v>165</v>
      </c>
      <c r="G140" s="221" t="s">
        <v>122</v>
      </c>
      <c r="H140" s="222">
        <v>16</v>
      </c>
      <c r="I140" s="223"/>
      <c r="J140" s="224">
        <f>ROUND(I140*H140,2)</f>
        <v>0</v>
      </c>
      <c r="K140" s="220" t="s">
        <v>149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124</v>
      </c>
      <c r="AT140" s="229" t="s">
        <v>119</v>
      </c>
      <c r="AU140" s="229" t="s">
        <v>85</v>
      </c>
      <c r="AY140" s="17" t="s">
        <v>117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124</v>
      </c>
      <c r="BM140" s="229" t="s">
        <v>166</v>
      </c>
    </row>
    <row r="141" s="2" customFormat="1">
      <c r="A141" s="38"/>
      <c r="B141" s="39"/>
      <c r="C141" s="40"/>
      <c r="D141" s="231" t="s">
        <v>126</v>
      </c>
      <c r="E141" s="40"/>
      <c r="F141" s="232" t="s">
        <v>167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126</v>
      </c>
      <c r="AU141" s="17" t="s">
        <v>85</v>
      </c>
    </row>
    <row r="142" s="2" customFormat="1">
      <c r="A142" s="38"/>
      <c r="B142" s="39"/>
      <c r="C142" s="40"/>
      <c r="D142" s="231" t="s">
        <v>128</v>
      </c>
      <c r="E142" s="40"/>
      <c r="F142" s="236" t="s">
        <v>162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128</v>
      </c>
      <c r="AU142" s="17" t="s">
        <v>85</v>
      </c>
    </row>
    <row r="143" s="2" customFormat="1" ht="21.75" customHeight="1">
      <c r="A143" s="38"/>
      <c r="B143" s="39"/>
      <c r="C143" s="218" t="s">
        <v>168</v>
      </c>
      <c r="D143" s="218" t="s">
        <v>119</v>
      </c>
      <c r="E143" s="219" t="s">
        <v>169</v>
      </c>
      <c r="F143" s="220" t="s">
        <v>170</v>
      </c>
      <c r="G143" s="221" t="s">
        <v>122</v>
      </c>
      <c r="H143" s="222">
        <v>8</v>
      </c>
      <c r="I143" s="223"/>
      <c r="J143" s="224">
        <f>ROUND(I143*H143,2)</f>
        <v>0</v>
      </c>
      <c r="K143" s="220" t="s">
        <v>123</v>
      </c>
      <c r="L143" s="44"/>
      <c r="M143" s="225" t="s">
        <v>1</v>
      </c>
      <c r="N143" s="226" t="s">
        <v>40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124</v>
      </c>
      <c r="AT143" s="229" t="s">
        <v>119</v>
      </c>
      <c r="AU143" s="229" t="s">
        <v>85</v>
      </c>
      <c r="AY143" s="17" t="s">
        <v>117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83</v>
      </c>
      <c r="BK143" s="230">
        <f>ROUND(I143*H143,2)</f>
        <v>0</v>
      </c>
      <c r="BL143" s="17" t="s">
        <v>124</v>
      </c>
      <c r="BM143" s="229" t="s">
        <v>171</v>
      </c>
    </row>
    <row r="144" s="2" customFormat="1">
      <c r="A144" s="38"/>
      <c r="B144" s="39"/>
      <c r="C144" s="40"/>
      <c r="D144" s="231" t="s">
        <v>126</v>
      </c>
      <c r="E144" s="40"/>
      <c r="F144" s="232" t="s">
        <v>172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126</v>
      </c>
      <c r="AU144" s="17" t="s">
        <v>85</v>
      </c>
    </row>
    <row r="145" s="2" customFormat="1">
      <c r="A145" s="38"/>
      <c r="B145" s="39"/>
      <c r="C145" s="40"/>
      <c r="D145" s="231" t="s">
        <v>128</v>
      </c>
      <c r="E145" s="40"/>
      <c r="F145" s="236" t="s">
        <v>162</v>
      </c>
      <c r="G145" s="40"/>
      <c r="H145" s="40"/>
      <c r="I145" s="233"/>
      <c r="J145" s="40"/>
      <c r="K145" s="40"/>
      <c r="L145" s="44"/>
      <c r="M145" s="248"/>
      <c r="N145" s="249"/>
      <c r="O145" s="250"/>
      <c r="P145" s="250"/>
      <c r="Q145" s="250"/>
      <c r="R145" s="250"/>
      <c r="S145" s="250"/>
      <c r="T145" s="251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128</v>
      </c>
      <c r="AU145" s="17" t="s">
        <v>85</v>
      </c>
    </row>
    <row r="146" s="2" customFormat="1" ht="6.96" customHeight="1">
      <c r="A146" s="38"/>
      <c r="B146" s="66"/>
      <c r="C146" s="67"/>
      <c r="D146" s="67"/>
      <c r="E146" s="67"/>
      <c r="F146" s="67"/>
      <c r="G146" s="67"/>
      <c r="H146" s="67"/>
      <c r="I146" s="67"/>
      <c r="J146" s="67"/>
      <c r="K146" s="67"/>
      <c r="L146" s="44"/>
      <c r="M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</sheetData>
  <sheetProtection sheet="1" autoFilter="0" formatColumns="0" formatRows="0" objects="1" scenarios="1" spinCount="100000" saltValue="aIlz+BbXxvb4iIX2VeNL0HN8GKgkVOuxfPoUqOOKO/6wgvloVWrQexMkOLq/+gw22BdzEuKzOjrj+brCajLA/Q==" hashValue="xl+Jqa2bwLR75Sfiy6kx7TpksKvnD0hJWIgl+29w+jpXAHMwXx0b9fXNnRyRb/RAwyd0QF8JDtlBM+80YfS3Lg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Říčka – Šatava, oprava zatrubnění, 6,560 – 6,900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ROUND((SUM(BE123:BE212)),  2)</f>
        <v>0</v>
      </c>
      <c r="G33" s="38"/>
      <c r="H33" s="38"/>
      <c r="I33" s="155">
        <v>0.20999999999999999</v>
      </c>
      <c r="J33" s="154">
        <f>ROUND(((SUM(BE123:BE212))*I33),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ROUND((SUM(BF123:BF212)),  2)</f>
        <v>0</v>
      </c>
      <c r="G34" s="38"/>
      <c r="H34" s="38"/>
      <c r="I34" s="155">
        <v>0.14999999999999999</v>
      </c>
      <c r="J34" s="154">
        <f>ROUND(((SUM(BF123:BF212))*I34),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ROUND((SUM(BG123:BG212)),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ROUND((SUM(BH123:BH212)),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ROUND((SUM(BI123:BI212)),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Říčka – Šatava, oprava zatrubnění, 6,560 – 6,900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1.2 -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174</v>
      </c>
      <c r="E99" s="188"/>
      <c r="F99" s="188"/>
      <c r="G99" s="188"/>
      <c r="H99" s="188"/>
      <c r="I99" s="188"/>
      <c r="J99" s="189">
        <f>J148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175</v>
      </c>
      <c r="E100" s="188"/>
      <c r="F100" s="188"/>
      <c r="G100" s="188"/>
      <c r="H100" s="188"/>
      <c r="I100" s="188"/>
      <c r="J100" s="189">
        <f>J182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176</v>
      </c>
      <c r="E101" s="188"/>
      <c r="F101" s="188"/>
      <c r="G101" s="188"/>
      <c r="H101" s="188"/>
      <c r="I101" s="188"/>
      <c r="J101" s="189">
        <f>J186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177</v>
      </c>
      <c r="E102" s="188"/>
      <c r="F102" s="188"/>
      <c r="G102" s="188"/>
      <c r="H102" s="188"/>
      <c r="I102" s="188"/>
      <c r="J102" s="189">
        <f>J206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178</v>
      </c>
      <c r="E103" s="188"/>
      <c r="F103" s="188"/>
      <c r="G103" s="188"/>
      <c r="H103" s="188"/>
      <c r="I103" s="188"/>
      <c r="J103" s="189">
        <f>J210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102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Říčka – Šatava, oprava zatrubnění, 6,560 – 6,900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1.2 - stavba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30. 8. 2023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Povodí Moravy s.p.</v>
      </c>
      <c r="G119" s="40"/>
      <c r="H119" s="40"/>
      <c r="I119" s="32" t="s">
        <v>30</v>
      </c>
      <c r="J119" s="36" t="str">
        <f>E21</f>
        <v>Ing. Tomáš Pecival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>Ing. Tomáš Pecival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103</v>
      </c>
      <c r="D122" s="194" t="s">
        <v>60</v>
      </c>
      <c r="E122" s="194" t="s">
        <v>56</v>
      </c>
      <c r="F122" s="194" t="s">
        <v>57</v>
      </c>
      <c r="G122" s="194" t="s">
        <v>104</v>
      </c>
      <c r="H122" s="194" t="s">
        <v>105</v>
      </c>
      <c r="I122" s="194" t="s">
        <v>106</v>
      </c>
      <c r="J122" s="194" t="s">
        <v>97</v>
      </c>
      <c r="K122" s="195" t="s">
        <v>107</v>
      </c>
      <c r="L122" s="196"/>
      <c r="M122" s="100" t="s">
        <v>1</v>
      </c>
      <c r="N122" s="101" t="s">
        <v>39</v>
      </c>
      <c r="O122" s="101" t="s">
        <v>108</v>
      </c>
      <c r="P122" s="101" t="s">
        <v>109</v>
      </c>
      <c r="Q122" s="101" t="s">
        <v>110</v>
      </c>
      <c r="R122" s="101" t="s">
        <v>111</v>
      </c>
      <c r="S122" s="101" t="s">
        <v>112</v>
      </c>
      <c r="T122" s="102" t="s">
        <v>113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114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9.5380452600000005</v>
      </c>
      <c r="S123" s="104"/>
      <c r="T123" s="200">
        <f>T124</f>
        <v>32.547048999999994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74</v>
      </c>
      <c r="AU123" s="17" t="s">
        <v>99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74</v>
      </c>
      <c r="E124" s="205" t="s">
        <v>115</v>
      </c>
      <c r="F124" s="205" t="s">
        <v>116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P125+P148+P182+P186+P206+P210</f>
        <v>0</v>
      </c>
      <c r="Q124" s="210"/>
      <c r="R124" s="211">
        <f>R125+R148+R182+R186+R206+R210</f>
        <v>9.5380452600000005</v>
      </c>
      <c r="S124" s="210"/>
      <c r="T124" s="212">
        <f>T125+T148+T182+T186+T206+T210</f>
        <v>32.547048999999994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75</v>
      </c>
      <c r="AY124" s="213" t="s">
        <v>117</v>
      </c>
      <c r="BK124" s="215">
        <f>BK125+BK148+BK182+BK186+BK206+BK210</f>
        <v>0</v>
      </c>
    </row>
    <row r="125" s="12" customFormat="1" ht="22.8" customHeight="1">
      <c r="A125" s="12"/>
      <c r="B125" s="202"/>
      <c r="C125" s="203"/>
      <c r="D125" s="204" t="s">
        <v>74</v>
      </c>
      <c r="E125" s="216" t="s">
        <v>83</v>
      </c>
      <c r="F125" s="216" t="s">
        <v>118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SUM(P126:P147)</f>
        <v>0</v>
      </c>
      <c r="Q125" s="210"/>
      <c r="R125" s="211">
        <f>SUM(R126:R147)</f>
        <v>0.0052500000000000003</v>
      </c>
      <c r="S125" s="210"/>
      <c r="T125" s="212">
        <f>SUM(T126:T147)</f>
        <v>26.229999999999997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83</v>
      </c>
      <c r="AY125" s="213" t="s">
        <v>117</v>
      </c>
      <c r="BK125" s="215">
        <f>SUM(BK126:BK147)</f>
        <v>0</v>
      </c>
    </row>
    <row r="126" s="2" customFormat="1" ht="24.15" customHeight="1">
      <c r="A126" s="38"/>
      <c r="B126" s="39"/>
      <c r="C126" s="218" t="s">
        <v>83</v>
      </c>
      <c r="D126" s="218" t="s">
        <v>119</v>
      </c>
      <c r="E126" s="219" t="s">
        <v>179</v>
      </c>
      <c r="F126" s="220" t="s">
        <v>180</v>
      </c>
      <c r="G126" s="221" t="s">
        <v>181</v>
      </c>
      <c r="H126" s="222">
        <v>175</v>
      </c>
      <c r="I126" s="223"/>
      <c r="J126" s="224">
        <f>ROUND(I126*H126,2)</f>
        <v>0</v>
      </c>
      <c r="K126" s="220" t="s">
        <v>123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3.0000000000000001E-05</v>
      </c>
      <c r="R126" s="227">
        <f>Q126*H126</f>
        <v>0.0052500000000000003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124</v>
      </c>
      <c r="AT126" s="229" t="s">
        <v>119</v>
      </c>
      <c r="AU126" s="229" t="s">
        <v>85</v>
      </c>
      <c r="AY126" s="17" t="s">
        <v>117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124</v>
      </c>
      <c r="BM126" s="229" t="s">
        <v>182</v>
      </c>
    </row>
    <row r="127" s="2" customFormat="1">
      <c r="A127" s="38"/>
      <c r="B127" s="39"/>
      <c r="C127" s="40"/>
      <c r="D127" s="231" t="s">
        <v>126</v>
      </c>
      <c r="E127" s="40"/>
      <c r="F127" s="232" t="s">
        <v>183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85</v>
      </c>
    </row>
    <row r="128" s="2" customFormat="1" ht="33" customHeight="1">
      <c r="A128" s="38"/>
      <c r="B128" s="39"/>
      <c r="C128" s="218" t="s">
        <v>85</v>
      </c>
      <c r="D128" s="218" t="s">
        <v>119</v>
      </c>
      <c r="E128" s="219" t="s">
        <v>184</v>
      </c>
      <c r="F128" s="220" t="s">
        <v>185</v>
      </c>
      <c r="G128" s="221" t="s">
        <v>186</v>
      </c>
      <c r="H128" s="222">
        <v>218</v>
      </c>
      <c r="I128" s="223"/>
      <c r="J128" s="224">
        <f>ROUND(I128*H128,2)</f>
        <v>0</v>
      </c>
      <c r="K128" s="220" t="s">
        <v>149</v>
      </c>
      <c r="L128" s="44"/>
      <c r="M128" s="225" t="s">
        <v>1</v>
      </c>
      <c r="N128" s="226" t="s">
        <v>40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124</v>
      </c>
      <c r="AT128" s="229" t="s">
        <v>119</v>
      </c>
      <c r="AU128" s="229" t="s">
        <v>85</v>
      </c>
      <c r="AY128" s="17" t="s">
        <v>117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83</v>
      </c>
      <c r="BK128" s="230">
        <f>ROUND(I128*H128,2)</f>
        <v>0</v>
      </c>
      <c r="BL128" s="17" t="s">
        <v>124</v>
      </c>
      <c r="BM128" s="229" t="s">
        <v>187</v>
      </c>
    </row>
    <row r="129" s="2" customFormat="1">
      <c r="A129" s="38"/>
      <c r="B129" s="39"/>
      <c r="C129" s="40"/>
      <c r="D129" s="231" t="s">
        <v>126</v>
      </c>
      <c r="E129" s="40"/>
      <c r="F129" s="232" t="s">
        <v>188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126</v>
      </c>
      <c r="AU129" s="17" t="s">
        <v>85</v>
      </c>
    </row>
    <row r="130" s="13" customFormat="1">
      <c r="A130" s="13"/>
      <c r="B130" s="237"/>
      <c r="C130" s="238"/>
      <c r="D130" s="231" t="s">
        <v>140</v>
      </c>
      <c r="E130" s="239" t="s">
        <v>1</v>
      </c>
      <c r="F130" s="240" t="s">
        <v>189</v>
      </c>
      <c r="G130" s="238"/>
      <c r="H130" s="241">
        <v>218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140</v>
      </c>
      <c r="AU130" s="247" t="s">
        <v>85</v>
      </c>
      <c r="AV130" s="13" t="s">
        <v>85</v>
      </c>
      <c r="AW130" s="13" t="s">
        <v>32</v>
      </c>
      <c r="AX130" s="13" t="s">
        <v>83</v>
      </c>
      <c r="AY130" s="247" t="s">
        <v>117</v>
      </c>
    </row>
    <row r="131" s="2" customFormat="1" ht="24.15" customHeight="1">
      <c r="A131" s="38"/>
      <c r="B131" s="39"/>
      <c r="C131" s="218" t="s">
        <v>134</v>
      </c>
      <c r="D131" s="218" t="s">
        <v>119</v>
      </c>
      <c r="E131" s="219" t="s">
        <v>190</v>
      </c>
      <c r="F131" s="220" t="s">
        <v>191</v>
      </c>
      <c r="G131" s="221" t="s">
        <v>192</v>
      </c>
      <c r="H131" s="222">
        <v>305</v>
      </c>
      <c r="I131" s="223"/>
      <c r="J131" s="224">
        <f>ROUND(I131*H131,2)</f>
        <v>0</v>
      </c>
      <c r="K131" s="220" t="s">
        <v>123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0.042999999999999997</v>
      </c>
      <c r="T131" s="228">
        <f>S131*H131</f>
        <v>13.114999999999998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124</v>
      </c>
      <c r="AT131" s="229" t="s">
        <v>119</v>
      </c>
      <c r="AU131" s="229" t="s">
        <v>85</v>
      </c>
      <c r="AY131" s="17" t="s">
        <v>117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124</v>
      </c>
      <c r="BM131" s="229" t="s">
        <v>193</v>
      </c>
    </row>
    <row r="132" s="2" customFormat="1">
      <c r="A132" s="38"/>
      <c r="B132" s="39"/>
      <c r="C132" s="40"/>
      <c r="D132" s="231" t="s">
        <v>126</v>
      </c>
      <c r="E132" s="40"/>
      <c r="F132" s="232" t="s">
        <v>194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85</v>
      </c>
    </row>
    <row r="133" s="2" customFormat="1" ht="24.15" customHeight="1">
      <c r="A133" s="38"/>
      <c r="B133" s="39"/>
      <c r="C133" s="218" t="s">
        <v>124</v>
      </c>
      <c r="D133" s="218" t="s">
        <v>119</v>
      </c>
      <c r="E133" s="219" t="s">
        <v>195</v>
      </c>
      <c r="F133" s="220" t="s">
        <v>196</v>
      </c>
      <c r="G133" s="221" t="s">
        <v>192</v>
      </c>
      <c r="H133" s="222">
        <v>305</v>
      </c>
      <c r="I133" s="223"/>
      <c r="J133" s="224">
        <f>ROUND(I133*H133,2)</f>
        <v>0</v>
      </c>
      <c r="K133" s="220" t="s">
        <v>123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0.042999999999999997</v>
      </c>
      <c r="T133" s="228">
        <f>S133*H133</f>
        <v>13.114999999999998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124</v>
      </c>
      <c r="AT133" s="229" t="s">
        <v>119</v>
      </c>
      <c r="AU133" s="229" t="s">
        <v>85</v>
      </c>
      <c r="AY133" s="17" t="s">
        <v>117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124</v>
      </c>
      <c r="BM133" s="229" t="s">
        <v>197</v>
      </c>
    </row>
    <row r="134" s="2" customFormat="1">
      <c r="A134" s="38"/>
      <c r="B134" s="39"/>
      <c r="C134" s="40"/>
      <c r="D134" s="231" t="s">
        <v>126</v>
      </c>
      <c r="E134" s="40"/>
      <c r="F134" s="232" t="s">
        <v>198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85</v>
      </c>
    </row>
    <row r="135" s="2" customFormat="1" ht="37.8" customHeight="1">
      <c r="A135" s="38"/>
      <c r="B135" s="39"/>
      <c r="C135" s="218" t="s">
        <v>146</v>
      </c>
      <c r="D135" s="218" t="s">
        <v>119</v>
      </c>
      <c r="E135" s="219" t="s">
        <v>199</v>
      </c>
      <c r="F135" s="220" t="s">
        <v>200</v>
      </c>
      <c r="G135" s="221" t="s">
        <v>186</v>
      </c>
      <c r="H135" s="222">
        <v>230.19999999999999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124</v>
      </c>
      <c r="AT135" s="229" t="s">
        <v>119</v>
      </c>
      <c r="AU135" s="229" t="s">
        <v>85</v>
      </c>
      <c r="AY135" s="17" t="s">
        <v>117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124</v>
      </c>
      <c r="BM135" s="229" t="s">
        <v>201</v>
      </c>
    </row>
    <row r="136" s="2" customFormat="1">
      <c r="A136" s="38"/>
      <c r="B136" s="39"/>
      <c r="C136" s="40"/>
      <c r="D136" s="231" t="s">
        <v>126</v>
      </c>
      <c r="E136" s="40"/>
      <c r="F136" s="232" t="s">
        <v>202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126</v>
      </c>
      <c r="AU136" s="17" t="s">
        <v>85</v>
      </c>
    </row>
    <row r="137" s="2" customFormat="1">
      <c r="A137" s="38"/>
      <c r="B137" s="39"/>
      <c r="C137" s="40"/>
      <c r="D137" s="231" t="s">
        <v>128</v>
      </c>
      <c r="E137" s="40"/>
      <c r="F137" s="236" t="s">
        <v>203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85</v>
      </c>
    </row>
    <row r="138" s="13" customFormat="1">
      <c r="A138" s="13"/>
      <c r="B138" s="237"/>
      <c r="C138" s="238"/>
      <c r="D138" s="231" t="s">
        <v>140</v>
      </c>
      <c r="E138" s="239" t="s">
        <v>1</v>
      </c>
      <c r="F138" s="240" t="s">
        <v>204</v>
      </c>
      <c r="G138" s="238"/>
      <c r="H138" s="241">
        <v>230.19999999999999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140</v>
      </c>
      <c r="AU138" s="247" t="s">
        <v>85</v>
      </c>
      <c r="AV138" s="13" t="s">
        <v>85</v>
      </c>
      <c r="AW138" s="13" t="s">
        <v>32</v>
      </c>
      <c r="AX138" s="13" t="s">
        <v>83</v>
      </c>
      <c r="AY138" s="247" t="s">
        <v>117</v>
      </c>
    </row>
    <row r="139" s="2" customFormat="1" ht="37.8" customHeight="1">
      <c r="A139" s="38"/>
      <c r="B139" s="39"/>
      <c r="C139" s="218" t="s">
        <v>152</v>
      </c>
      <c r="D139" s="218" t="s">
        <v>119</v>
      </c>
      <c r="E139" s="219" t="s">
        <v>205</v>
      </c>
      <c r="F139" s="220" t="s">
        <v>206</v>
      </c>
      <c r="G139" s="221" t="s">
        <v>186</v>
      </c>
      <c r="H139" s="222">
        <v>230.19999999999999</v>
      </c>
      <c r="I139" s="223"/>
      <c r="J139" s="224">
        <f>ROUND(I139*H139,2)</f>
        <v>0</v>
      </c>
      <c r="K139" s="220" t="s">
        <v>149</v>
      </c>
      <c r="L139" s="44"/>
      <c r="M139" s="225" t="s">
        <v>1</v>
      </c>
      <c r="N139" s="226" t="s">
        <v>40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124</v>
      </c>
      <c r="AT139" s="229" t="s">
        <v>119</v>
      </c>
      <c r="AU139" s="229" t="s">
        <v>85</v>
      </c>
      <c r="AY139" s="17" t="s">
        <v>117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124</v>
      </c>
      <c r="BM139" s="229" t="s">
        <v>207</v>
      </c>
    </row>
    <row r="140" s="2" customFormat="1">
      <c r="A140" s="38"/>
      <c r="B140" s="39"/>
      <c r="C140" s="40"/>
      <c r="D140" s="231" t="s">
        <v>126</v>
      </c>
      <c r="E140" s="40"/>
      <c r="F140" s="232" t="s">
        <v>208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126</v>
      </c>
      <c r="AU140" s="17" t="s">
        <v>85</v>
      </c>
    </row>
    <row r="141" s="13" customFormat="1">
      <c r="A141" s="13"/>
      <c r="B141" s="237"/>
      <c r="C141" s="238"/>
      <c r="D141" s="231" t="s">
        <v>140</v>
      </c>
      <c r="E141" s="239" t="s">
        <v>1</v>
      </c>
      <c r="F141" s="240" t="s">
        <v>204</v>
      </c>
      <c r="G141" s="238"/>
      <c r="H141" s="241">
        <v>230.19999999999999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140</v>
      </c>
      <c r="AU141" s="247" t="s">
        <v>85</v>
      </c>
      <c r="AV141" s="13" t="s">
        <v>85</v>
      </c>
      <c r="AW141" s="13" t="s">
        <v>32</v>
      </c>
      <c r="AX141" s="13" t="s">
        <v>83</v>
      </c>
      <c r="AY141" s="247" t="s">
        <v>117</v>
      </c>
    </row>
    <row r="142" s="2" customFormat="1" ht="24.15" customHeight="1">
      <c r="A142" s="38"/>
      <c r="B142" s="39"/>
      <c r="C142" s="218" t="s">
        <v>157</v>
      </c>
      <c r="D142" s="218" t="s">
        <v>119</v>
      </c>
      <c r="E142" s="219" t="s">
        <v>209</v>
      </c>
      <c r="F142" s="220" t="s">
        <v>210</v>
      </c>
      <c r="G142" s="221" t="s">
        <v>186</v>
      </c>
      <c r="H142" s="222">
        <v>230.19999999999999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124</v>
      </c>
      <c r="AT142" s="229" t="s">
        <v>119</v>
      </c>
      <c r="AU142" s="229" t="s">
        <v>85</v>
      </c>
      <c r="AY142" s="17" t="s">
        <v>117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124</v>
      </c>
      <c r="BM142" s="229" t="s">
        <v>211</v>
      </c>
    </row>
    <row r="143" s="2" customFormat="1">
      <c r="A143" s="38"/>
      <c r="B143" s="39"/>
      <c r="C143" s="40"/>
      <c r="D143" s="231" t="s">
        <v>126</v>
      </c>
      <c r="E143" s="40"/>
      <c r="F143" s="232" t="s">
        <v>212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126</v>
      </c>
      <c r="AU143" s="17" t="s">
        <v>85</v>
      </c>
    </row>
    <row r="144" s="13" customFormat="1">
      <c r="A144" s="13"/>
      <c r="B144" s="237"/>
      <c r="C144" s="238"/>
      <c r="D144" s="231" t="s">
        <v>140</v>
      </c>
      <c r="E144" s="239" t="s">
        <v>1</v>
      </c>
      <c r="F144" s="240" t="s">
        <v>204</v>
      </c>
      <c r="G144" s="238"/>
      <c r="H144" s="241">
        <v>230.19999999999999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85</v>
      </c>
      <c r="AV144" s="13" t="s">
        <v>85</v>
      </c>
      <c r="AW144" s="13" t="s">
        <v>32</v>
      </c>
      <c r="AX144" s="13" t="s">
        <v>83</v>
      </c>
      <c r="AY144" s="247" t="s">
        <v>117</v>
      </c>
    </row>
    <row r="145" s="2" customFormat="1" ht="33" customHeight="1">
      <c r="A145" s="38"/>
      <c r="B145" s="39"/>
      <c r="C145" s="218" t="s">
        <v>163</v>
      </c>
      <c r="D145" s="218" t="s">
        <v>119</v>
      </c>
      <c r="E145" s="219" t="s">
        <v>213</v>
      </c>
      <c r="F145" s="220" t="s">
        <v>214</v>
      </c>
      <c r="G145" s="221" t="s">
        <v>186</v>
      </c>
      <c r="H145" s="222">
        <v>230.19999999999999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40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124</v>
      </c>
      <c r="AT145" s="229" t="s">
        <v>119</v>
      </c>
      <c r="AU145" s="229" t="s">
        <v>85</v>
      </c>
      <c r="AY145" s="17" t="s">
        <v>117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83</v>
      </c>
      <c r="BK145" s="230">
        <f>ROUND(I145*H145,2)</f>
        <v>0</v>
      </c>
      <c r="BL145" s="17" t="s">
        <v>124</v>
      </c>
      <c r="BM145" s="229" t="s">
        <v>215</v>
      </c>
    </row>
    <row r="146" s="2" customFormat="1">
      <c r="A146" s="38"/>
      <c r="B146" s="39"/>
      <c r="C146" s="40"/>
      <c r="D146" s="231" t="s">
        <v>126</v>
      </c>
      <c r="E146" s="40"/>
      <c r="F146" s="232" t="s">
        <v>214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126</v>
      </c>
      <c r="AU146" s="17" t="s">
        <v>85</v>
      </c>
    </row>
    <row r="147" s="13" customFormat="1">
      <c r="A147" s="13"/>
      <c r="B147" s="237"/>
      <c r="C147" s="238"/>
      <c r="D147" s="231" t="s">
        <v>140</v>
      </c>
      <c r="E147" s="239" t="s">
        <v>1</v>
      </c>
      <c r="F147" s="240" t="s">
        <v>204</v>
      </c>
      <c r="G147" s="238"/>
      <c r="H147" s="241">
        <v>230.19999999999999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140</v>
      </c>
      <c r="AU147" s="247" t="s">
        <v>85</v>
      </c>
      <c r="AV147" s="13" t="s">
        <v>85</v>
      </c>
      <c r="AW147" s="13" t="s">
        <v>32</v>
      </c>
      <c r="AX147" s="13" t="s">
        <v>83</v>
      </c>
      <c r="AY147" s="247" t="s">
        <v>117</v>
      </c>
    </row>
    <row r="148" s="12" customFormat="1" ht="22.8" customHeight="1">
      <c r="A148" s="12"/>
      <c r="B148" s="202"/>
      <c r="C148" s="203"/>
      <c r="D148" s="204" t="s">
        <v>74</v>
      </c>
      <c r="E148" s="216" t="s">
        <v>134</v>
      </c>
      <c r="F148" s="216" t="s">
        <v>216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SUM(P149:P181)</f>
        <v>0</v>
      </c>
      <c r="Q148" s="210"/>
      <c r="R148" s="211">
        <f>SUM(R149:R181)</f>
        <v>8.0863731699999999</v>
      </c>
      <c r="S148" s="210"/>
      <c r="T148" s="212">
        <f>SUM(T149:T181)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83</v>
      </c>
      <c r="AT148" s="214" t="s">
        <v>74</v>
      </c>
      <c r="AU148" s="214" t="s">
        <v>83</v>
      </c>
      <c r="AY148" s="213" t="s">
        <v>117</v>
      </c>
      <c r="BK148" s="215">
        <f>SUM(BK149:BK181)</f>
        <v>0</v>
      </c>
    </row>
    <row r="149" s="2" customFormat="1" ht="24.15" customHeight="1">
      <c r="A149" s="38"/>
      <c r="B149" s="39"/>
      <c r="C149" s="218" t="s">
        <v>168</v>
      </c>
      <c r="D149" s="218" t="s">
        <v>119</v>
      </c>
      <c r="E149" s="219" t="s">
        <v>217</v>
      </c>
      <c r="F149" s="220" t="s">
        <v>218</v>
      </c>
      <c r="G149" s="221" t="s">
        <v>219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40</v>
      </c>
      <c r="O149" s="91"/>
      <c r="P149" s="227">
        <f>O149*H149</f>
        <v>0</v>
      </c>
      <c r="Q149" s="227">
        <v>0.25080999999999998</v>
      </c>
      <c r="R149" s="227">
        <f>Q149*H149</f>
        <v>0.25080999999999998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124</v>
      </c>
      <c r="AT149" s="229" t="s">
        <v>119</v>
      </c>
      <c r="AU149" s="229" t="s">
        <v>85</v>
      </c>
      <c r="AY149" s="17" t="s">
        <v>117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83</v>
      </c>
      <c r="BK149" s="230">
        <f>ROUND(I149*H149,2)</f>
        <v>0</v>
      </c>
      <c r="BL149" s="17" t="s">
        <v>124</v>
      </c>
      <c r="BM149" s="229" t="s">
        <v>220</v>
      </c>
    </row>
    <row r="150" s="2" customFormat="1">
      <c r="A150" s="38"/>
      <c r="B150" s="39"/>
      <c r="C150" s="40"/>
      <c r="D150" s="231" t="s">
        <v>126</v>
      </c>
      <c r="E150" s="40"/>
      <c r="F150" s="232" t="s">
        <v>221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126</v>
      </c>
      <c r="AU150" s="17" t="s">
        <v>85</v>
      </c>
    </row>
    <row r="151" s="2" customFormat="1">
      <c r="A151" s="38"/>
      <c r="B151" s="39"/>
      <c r="C151" s="40"/>
      <c r="D151" s="231" t="s">
        <v>128</v>
      </c>
      <c r="E151" s="40"/>
      <c r="F151" s="236" t="s">
        <v>222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85</v>
      </c>
    </row>
    <row r="152" s="2" customFormat="1" ht="24.15" customHeight="1">
      <c r="A152" s="38"/>
      <c r="B152" s="39"/>
      <c r="C152" s="218" t="s">
        <v>223</v>
      </c>
      <c r="D152" s="218" t="s">
        <v>119</v>
      </c>
      <c r="E152" s="219" t="s">
        <v>224</v>
      </c>
      <c r="F152" s="220" t="s">
        <v>225</v>
      </c>
      <c r="G152" s="221" t="s">
        <v>186</v>
      </c>
      <c r="H152" s="222">
        <v>5.7569999999999997</v>
      </c>
      <c r="I152" s="223"/>
      <c r="J152" s="224">
        <f>ROUND(I152*H152,2)</f>
        <v>0</v>
      </c>
      <c r="K152" s="220" t="s">
        <v>123</v>
      </c>
      <c r="L152" s="44"/>
      <c r="M152" s="225" t="s">
        <v>1</v>
      </c>
      <c r="N152" s="226" t="s">
        <v>40</v>
      </c>
      <c r="O152" s="91"/>
      <c r="P152" s="227">
        <f>O152*H152</f>
        <v>0</v>
      </c>
      <c r="Q152" s="227">
        <v>0.25080999999999998</v>
      </c>
      <c r="R152" s="227">
        <f>Q152*H152</f>
        <v>1.4439131699999999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124</v>
      </c>
      <c r="AT152" s="229" t="s">
        <v>119</v>
      </c>
      <c r="AU152" s="229" t="s">
        <v>85</v>
      </c>
      <c r="AY152" s="17" t="s">
        <v>117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83</v>
      </c>
      <c r="BK152" s="230">
        <f>ROUND(I152*H152,2)</f>
        <v>0</v>
      </c>
      <c r="BL152" s="17" t="s">
        <v>124</v>
      </c>
      <c r="BM152" s="229" t="s">
        <v>226</v>
      </c>
    </row>
    <row r="153" s="2" customFormat="1">
      <c r="A153" s="38"/>
      <c r="B153" s="39"/>
      <c r="C153" s="40"/>
      <c r="D153" s="231" t="s">
        <v>126</v>
      </c>
      <c r="E153" s="40"/>
      <c r="F153" s="232" t="s">
        <v>227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126</v>
      </c>
      <c r="AU153" s="17" t="s">
        <v>85</v>
      </c>
    </row>
    <row r="154" s="13" customFormat="1">
      <c r="A154" s="13"/>
      <c r="B154" s="237"/>
      <c r="C154" s="238"/>
      <c r="D154" s="231" t="s">
        <v>140</v>
      </c>
      <c r="E154" s="239" t="s">
        <v>1</v>
      </c>
      <c r="F154" s="240" t="s">
        <v>228</v>
      </c>
      <c r="G154" s="238"/>
      <c r="H154" s="241">
        <v>5.7569999999999997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85</v>
      </c>
      <c r="AV154" s="13" t="s">
        <v>85</v>
      </c>
      <c r="AW154" s="13" t="s">
        <v>32</v>
      </c>
      <c r="AX154" s="13" t="s">
        <v>83</v>
      </c>
      <c r="AY154" s="247" t="s">
        <v>117</v>
      </c>
    </row>
    <row r="155" s="2" customFormat="1" ht="16.5" customHeight="1">
      <c r="A155" s="38"/>
      <c r="B155" s="39"/>
      <c r="C155" s="252" t="s">
        <v>229</v>
      </c>
      <c r="D155" s="252" t="s">
        <v>230</v>
      </c>
      <c r="E155" s="253" t="s">
        <v>231</v>
      </c>
      <c r="F155" s="254" t="s">
        <v>232</v>
      </c>
      <c r="G155" s="255" t="s">
        <v>122</v>
      </c>
      <c r="H155" s="256">
        <v>3</v>
      </c>
      <c r="I155" s="257"/>
      <c r="J155" s="258">
        <f>ROUND(I155*H155,2)</f>
        <v>0</v>
      </c>
      <c r="K155" s="254" t="s">
        <v>123</v>
      </c>
      <c r="L155" s="259"/>
      <c r="M155" s="260" t="s">
        <v>1</v>
      </c>
      <c r="N155" s="261" t="s">
        <v>40</v>
      </c>
      <c r="O155" s="91"/>
      <c r="P155" s="227">
        <f>O155*H155</f>
        <v>0</v>
      </c>
      <c r="Q155" s="227">
        <v>0.73999999999999999</v>
      </c>
      <c r="R155" s="227">
        <f>Q155*H155</f>
        <v>2.2199999999999998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163</v>
      </c>
      <c r="AT155" s="229" t="s">
        <v>230</v>
      </c>
      <c r="AU155" s="229" t="s">
        <v>85</v>
      </c>
      <c r="AY155" s="17" t="s">
        <v>117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83</v>
      </c>
      <c r="BK155" s="230">
        <f>ROUND(I155*H155,2)</f>
        <v>0</v>
      </c>
      <c r="BL155" s="17" t="s">
        <v>124</v>
      </c>
      <c r="BM155" s="229" t="s">
        <v>233</v>
      </c>
    </row>
    <row r="156" s="2" customFormat="1">
      <c r="A156" s="38"/>
      <c r="B156" s="39"/>
      <c r="C156" s="40"/>
      <c r="D156" s="231" t="s">
        <v>126</v>
      </c>
      <c r="E156" s="40"/>
      <c r="F156" s="232" t="s">
        <v>232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126</v>
      </c>
      <c r="AU156" s="17" t="s">
        <v>85</v>
      </c>
    </row>
    <row r="157" s="2" customFormat="1" ht="33" customHeight="1">
      <c r="A157" s="38"/>
      <c r="B157" s="39"/>
      <c r="C157" s="252" t="s">
        <v>234</v>
      </c>
      <c r="D157" s="252" t="s">
        <v>230</v>
      </c>
      <c r="E157" s="253" t="s">
        <v>235</v>
      </c>
      <c r="F157" s="254" t="s">
        <v>236</v>
      </c>
      <c r="G157" s="255" t="s">
        <v>122</v>
      </c>
      <c r="H157" s="256">
        <v>6</v>
      </c>
      <c r="I157" s="257"/>
      <c r="J157" s="258">
        <f>ROUND(I157*H157,2)</f>
        <v>0</v>
      </c>
      <c r="K157" s="254" t="s">
        <v>123</v>
      </c>
      <c r="L157" s="259"/>
      <c r="M157" s="260" t="s">
        <v>1</v>
      </c>
      <c r="N157" s="261" t="s">
        <v>40</v>
      </c>
      <c r="O157" s="91"/>
      <c r="P157" s="227">
        <f>O157*H157</f>
        <v>0</v>
      </c>
      <c r="Q157" s="227">
        <v>0.505</v>
      </c>
      <c r="R157" s="227">
        <f>Q157*H157</f>
        <v>3.0300000000000002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163</v>
      </c>
      <c r="AT157" s="229" t="s">
        <v>230</v>
      </c>
      <c r="AU157" s="229" t="s">
        <v>85</v>
      </c>
      <c r="AY157" s="17" t="s">
        <v>117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83</v>
      </c>
      <c r="BK157" s="230">
        <f>ROUND(I157*H157,2)</f>
        <v>0</v>
      </c>
      <c r="BL157" s="17" t="s">
        <v>124</v>
      </c>
      <c r="BM157" s="229" t="s">
        <v>237</v>
      </c>
    </row>
    <row r="158" s="2" customFormat="1">
      <c r="A158" s="38"/>
      <c r="B158" s="39"/>
      <c r="C158" s="40"/>
      <c r="D158" s="231" t="s">
        <v>126</v>
      </c>
      <c r="E158" s="40"/>
      <c r="F158" s="232" t="s">
        <v>236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126</v>
      </c>
      <c r="AU158" s="17" t="s">
        <v>85</v>
      </c>
    </row>
    <row r="159" s="2" customFormat="1" ht="24.15" customHeight="1">
      <c r="A159" s="38"/>
      <c r="B159" s="39"/>
      <c r="C159" s="252" t="s">
        <v>238</v>
      </c>
      <c r="D159" s="252" t="s">
        <v>230</v>
      </c>
      <c r="E159" s="253" t="s">
        <v>239</v>
      </c>
      <c r="F159" s="254" t="s">
        <v>240</v>
      </c>
      <c r="G159" s="255" t="s">
        <v>122</v>
      </c>
      <c r="H159" s="256">
        <v>6</v>
      </c>
      <c r="I159" s="257"/>
      <c r="J159" s="258">
        <f>ROUND(I159*H159,2)</f>
        <v>0</v>
      </c>
      <c r="K159" s="254" t="s">
        <v>123</v>
      </c>
      <c r="L159" s="259"/>
      <c r="M159" s="260" t="s">
        <v>1</v>
      </c>
      <c r="N159" s="261" t="s">
        <v>40</v>
      </c>
      <c r="O159" s="91"/>
      <c r="P159" s="227">
        <f>O159*H159</f>
        <v>0</v>
      </c>
      <c r="Q159" s="227">
        <v>0.021000000000000001</v>
      </c>
      <c r="R159" s="227">
        <f>Q159*H159</f>
        <v>0.126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163</v>
      </c>
      <c r="AT159" s="229" t="s">
        <v>230</v>
      </c>
      <c r="AU159" s="229" t="s">
        <v>85</v>
      </c>
      <c r="AY159" s="17" t="s">
        <v>117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83</v>
      </c>
      <c r="BK159" s="230">
        <f>ROUND(I159*H159,2)</f>
        <v>0</v>
      </c>
      <c r="BL159" s="17" t="s">
        <v>124</v>
      </c>
      <c r="BM159" s="229" t="s">
        <v>241</v>
      </c>
    </row>
    <row r="160" s="2" customFormat="1">
      <c r="A160" s="38"/>
      <c r="B160" s="39"/>
      <c r="C160" s="40"/>
      <c r="D160" s="231" t="s">
        <v>126</v>
      </c>
      <c r="E160" s="40"/>
      <c r="F160" s="232" t="s">
        <v>240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126</v>
      </c>
      <c r="AU160" s="17" t="s">
        <v>85</v>
      </c>
    </row>
    <row r="161" s="2" customFormat="1" ht="24.15" customHeight="1">
      <c r="A161" s="38"/>
      <c r="B161" s="39"/>
      <c r="C161" s="252" t="s">
        <v>242</v>
      </c>
      <c r="D161" s="252" t="s">
        <v>230</v>
      </c>
      <c r="E161" s="253" t="s">
        <v>243</v>
      </c>
      <c r="F161" s="254" t="s">
        <v>244</v>
      </c>
      <c r="G161" s="255" t="s">
        <v>122</v>
      </c>
      <c r="H161" s="256">
        <v>1</v>
      </c>
      <c r="I161" s="257"/>
      <c r="J161" s="258">
        <f>ROUND(I161*H161,2)</f>
        <v>0</v>
      </c>
      <c r="K161" s="254" t="s">
        <v>1</v>
      </c>
      <c r="L161" s="259"/>
      <c r="M161" s="260" t="s">
        <v>1</v>
      </c>
      <c r="N161" s="261" t="s">
        <v>40</v>
      </c>
      <c r="O161" s="91"/>
      <c r="P161" s="227">
        <f>O161*H161</f>
        <v>0</v>
      </c>
      <c r="Q161" s="227">
        <v>0.021000000000000001</v>
      </c>
      <c r="R161" s="227">
        <f>Q161*H161</f>
        <v>0.021000000000000001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163</v>
      </c>
      <c r="AT161" s="229" t="s">
        <v>230</v>
      </c>
      <c r="AU161" s="229" t="s">
        <v>85</v>
      </c>
      <c r="AY161" s="17" t="s">
        <v>117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83</v>
      </c>
      <c r="BK161" s="230">
        <f>ROUND(I161*H161,2)</f>
        <v>0</v>
      </c>
      <c r="BL161" s="17" t="s">
        <v>124</v>
      </c>
      <c r="BM161" s="229" t="s">
        <v>245</v>
      </c>
    </row>
    <row r="162" s="2" customFormat="1">
      <c r="A162" s="38"/>
      <c r="B162" s="39"/>
      <c r="C162" s="40"/>
      <c r="D162" s="231" t="s">
        <v>126</v>
      </c>
      <c r="E162" s="40"/>
      <c r="F162" s="232" t="s">
        <v>244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126</v>
      </c>
      <c r="AU162" s="17" t="s">
        <v>85</v>
      </c>
    </row>
    <row r="163" s="2" customFormat="1" ht="21.75" customHeight="1">
      <c r="A163" s="38"/>
      <c r="B163" s="39"/>
      <c r="C163" s="252" t="s">
        <v>8</v>
      </c>
      <c r="D163" s="252" t="s">
        <v>230</v>
      </c>
      <c r="E163" s="253" t="s">
        <v>246</v>
      </c>
      <c r="F163" s="254" t="s">
        <v>247</v>
      </c>
      <c r="G163" s="255" t="s">
        <v>122</v>
      </c>
      <c r="H163" s="256">
        <v>6</v>
      </c>
      <c r="I163" s="257"/>
      <c r="J163" s="258">
        <f>ROUND(I163*H163,2)</f>
        <v>0</v>
      </c>
      <c r="K163" s="254" t="s">
        <v>1</v>
      </c>
      <c r="L163" s="259"/>
      <c r="M163" s="260" t="s">
        <v>1</v>
      </c>
      <c r="N163" s="261" t="s">
        <v>40</v>
      </c>
      <c r="O163" s="91"/>
      <c r="P163" s="227">
        <f>O163*H163</f>
        <v>0</v>
      </c>
      <c r="Q163" s="227">
        <v>0.059999999999999998</v>
      </c>
      <c r="R163" s="227">
        <f>Q163*H163</f>
        <v>0.35999999999999999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163</v>
      </c>
      <c r="AT163" s="229" t="s">
        <v>230</v>
      </c>
      <c r="AU163" s="229" t="s">
        <v>85</v>
      </c>
      <c r="AY163" s="17" t="s">
        <v>117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83</v>
      </c>
      <c r="BK163" s="230">
        <f>ROUND(I163*H163,2)</f>
        <v>0</v>
      </c>
      <c r="BL163" s="17" t="s">
        <v>124</v>
      </c>
      <c r="BM163" s="229" t="s">
        <v>248</v>
      </c>
    </row>
    <row r="164" s="2" customFormat="1">
      <c r="A164" s="38"/>
      <c r="B164" s="39"/>
      <c r="C164" s="40"/>
      <c r="D164" s="231" t="s">
        <v>126</v>
      </c>
      <c r="E164" s="40"/>
      <c r="F164" s="232" t="s">
        <v>247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126</v>
      </c>
      <c r="AU164" s="17" t="s">
        <v>85</v>
      </c>
    </row>
    <row r="165" s="2" customFormat="1" ht="16.5" customHeight="1">
      <c r="A165" s="38"/>
      <c r="B165" s="39"/>
      <c r="C165" s="218" t="s">
        <v>249</v>
      </c>
      <c r="D165" s="218" t="s">
        <v>119</v>
      </c>
      <c r="E165" s="219" t="s">
        <v>250</v>
      </c>
      <c r="F165" s="220" t="s">
        <v>251</v>
      </c>
      <c r="G165" s="221" t="s">
        <v>252</v>
      </c>
      <c r="H165" s="222">
        <v>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40</v>
      </c>
      <c r="O165" s="91"/>
      <c r="P165" s="227">
        <f>O165*H165</f>
        <v>0</v>
      </c>
      <c r="Q165" s="227">
        <v>0.25080999999999998</v>
      </c>
      <c r="R165" s="227">
        <f>Q165*H165</f>
        <v>0.25080999999999998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124</v>
      </c>
      <c r="AT165" s="229" t="s">
        <v>119</v>
      </c>
      <c r="AU165" s="229" t="s">
        <v>85</v>
      </c>
      <c r="AY165" s="17" t="s">
        <v>117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83</v>
      </c>
      <c r="BK165" s="230">
        <f>ROUND(I165*H165,2)</f>
        <v>0</v>
      </c>
      <c r="BL165" s="17" t="s">
        <v>124</v>
      </c>
      <c r="BM165" s="229" t="s">
        <v>253</v>
      </c>
    </row>
    <row r="166" s="2" customFormat="1">
      <c r="A166" s="38"/>
      <c r="B166" s="39"/>
      <c r="C166" s="40"/>
      <c r="D166" s="231" t="s">
        <v>126</v>
      </c>
      <c r="E166" s="40"/>
      <c r="F166" s="232" t="s">
        <v>254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126</v>
      </c>
      <c r="AU166" s="17" t="s">
        <v>85</v>
      </c>
    </row>
    <row r="167" s="2" customFormat="1">
      <c r="A167" s="38"/>
      <c r="B167" s="39"/>
      <c r="C167" s="40"/>
      <c r="D167" s="231" t="s">
        <v>128</v>
      </c>
      <c r="E167" s="40"/>
      <c r="F167" s="236" t="s">
        <v>255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85</v>
      </c>
    </row>
    <row r="168" s="2" customFormat="1" ht="24.15" customHeight="1">
      <c r="A168" s="38"/>
      <c r="B168" s="39"/>
      <c r="C168" s="252" t="s">
        <v>256</v>
      </c>
      <c r="D168" s="252" t="s">
        <v>230</v>
      </c>
      <c r="E168" s="253" t="s">
        <v>257</v>
      </c>
      <c r="F168" s="254" t="s">
        <v>258</v>
      </c>
      <c r="G168" s="255" t="s">
        <v>259</v>
      </c>
      <c r="H168" s="256">
        <v>0.032000000000000001</v>
      </c>
      <c r="I168" s="257"/>
      <c r="J168" s="258">
        <f>ROUND(I168*H168,2)</f>
        <v>0</v>
      </c>
      <c r="K168" s="254" t="s">
        <v>123</v>
      </c>
      <c r="L168" s="259"/>
      <c r="M168" s="260" t="s">
        <v>1</v>
      </c>
      <c r="N168" s="261" t="s">
        <v>40</v>
      </c>
      <c r="O168" s="91"/>
      <c r="P168" s="227">
        <f>O168*H168</f>
        <v>0</v>
      </c>
      <c r="Q168" s="227">
        <v>1</v>
      </c>
      <c r="R168" s="227">
        <f>Q168*H168</f>
        <v>0.032000000000000001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163</v>
      </c>
      <c r="AT168" s="229" t="s">
        <v>230</v>
      </c>
      <c r="AU168" s="229" t="s">
        <v>85</v>
      </c>
      <c r="AY168" s="17" t="s">
        <v>117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83</v>
      </c>
      <c r="BK168" s="230">
        <f>ROUND(I168*H168,2)</f>
        <v>0</v>
      </c>
      <c r="BL168" s="17" t="s">
        <v>124</v>
      </c>
      <c r="BM168" s="229" t="s">
        <v>260</v>
      </c>
    </row>
    <row r="169" s="2" customFormat="1">
      <c r="A169" s="38"/>
      <c r="B169" s="39"/>
      <c r="C169" s="40"/>
      <c r="D169" s="231" t="s">
        <v>126</v>
      </c>
      <c r="E169" s="40"/>
      <c r="F169" s="232" t="s">
        <v>258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126</v>
      </c>
      <c r="AU169" s="17" t="s">
        <v>85</v>
      </c>
    </row>
    <row r="170" s="13" customFormat="1">
      <c r="A170" s="13"/>
      <c r="B170" s="237"/>
      <c r="C170" s="238"/>
      <c r="D170" s="231" t="s">
        <v>140</v>
      </c>
      <c r="E170" s="239" t="s">
        <v>1</v>
      </c>
      <c r="F170" s="240" t="s">
        <v>261</v>
      </c>
      <c r="G170" s="238"/>
      <c r="H170" s="241">
        <v>0.032000000000000001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140</v>
      </c>
      <c r="AU170" s="247" t="s">
        <v>85</v>
      </c>
      <c r="AV170" s="13" t="s">
        <v>85</v>
      </c>
      <c r="AW170" s="13" t="s">
        <v>32</v>
      </c>
      <c r="AX170" s="13" t="s">
        <v>83</v>
      </c>
      <c r="AY170" s="247" t="s">
        <v>117</v>
      </c>
    </row>
    <row r="171" s="2" customFormat="1" ht="16.5" customHeight="1">
      <c r="A171" s="38"/>
      <c r="B171" s="39"/>
      <c r="C171" s="218" t="s">
        <v>262</v>
      </c>
      <c r="D171" s="218" t="s">
        <v>119</v>
      </c>
      <c r="E171" s="219" t="s">
        <v>263</v>
      </c>
      <c r="F171" s="220" t="s">
        <v>264</v>
      </c>
      <c r="G171" s="221" t="s">
        <v>122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40</v>
      </c>
      <c r="O171" s="91"/>
      <c r="P171" s="227">
        <f>O171*H171</f>
        <v>0</v>
      </c>
      <c r="Q171" s="227">
        <v>3.0000000000000001E-05</v>
      </c>
      <c r="R171" s="227">
        <f>Q171*H171</f>
        <v>3.0000000000000001E-05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124</v>
      </c>
      <c r="AT171" s="229" t="s">
        <v>119</v>
      </c>
      <c r="AU171" s="229" t="s">
        <v>85</v>
      </c>
      <c r="AY171" s="17" t="s">
        <v>117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124</v>
      </c>
      <c r="BM171" s="229" t="s">
        <v>265</v>
      </c>
    </row>
    <row r="172" s="2" customFormat="1">
      <c r="A172" s="38"/>
      <c r="B172" s="39"/>
      <c r="C172" s="40"/>
      <c r="D172" s="231" t="s">
        <v>126</v>
      </c>
      <c r="E172" s="40"/>
      <c r="F172" s="232" t="s">
        <v>264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126</v>
      </c>
      <c r="AU172" s="17" t="s">
        <v>85</v>
      </c>
    </row>
    <row r="173" s="2" customFormat="1">
      <c r="A173" s="38"/>
      <c r="B173" s="39"/>
      <c r="C173" s="40"/>
      <c r="D173" s="231" t="s">
        <v>128</v>
      </c>
      <c r="E173" s="40"/>
      <c r="F173" s="236" t="s">
        <v>266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85</v>
      </c>
    </row>
    <row r="174" s="2" customFormat="1" ht="24.15" customHeight="1">
      <c r="A174" s="38"/>
      <c r="B174" s="39"/>
      <c r="C174" s="252" t="s">
        <v>267</v>
      </c>
      <c r="D174" s="252" t="s">
        <v>230</v>
      </c>
      <c r="E174" s="253" t="s">
        <v>268</v>
      </c>
      <c r="F174" s="254" t="s">
        <v>269</v>
      </c>
      <c r="G174" s="255" t="s">
        <v>259</v>
      </c>
      <c r="H174" s="256">
        <v>0.014</v>
      </c>
      <c r="I174" s="257"/>
      <c r="J174" s="258">
        <f>ROUND(I174*H174,2)</f>
        <v>0</v>
      </c>
      <c r="K174" s="254" t="s">
        <v>123</v>
      </c>
      <c r="L174" s="259"/>
      <c r="M174" s="260" t="s">
        <v>1</v>
      </c>
      <c r="N174" s="261" t="s">
        <v>40</v>
      </c>
      <c r="O174" s="91"/>
      <c r="P174" s="227">
        <f>O174*H174</f>
        <v>0</v>
      </c>
      <c r="Q174" s="227">
        <v>1</v>
      </c>
      <c r="R174" s="227">
        <f>Q174*H174</f>
        <v>0.014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163</v>
      </c>
      <c r="AT174" s="229" t="s">
        <v>230</v>
      </c>
      <c r="AU174" s="229" t="s">
        <v>85</v>
      </c>
      <c r="AY174" s="17" t="s">
        <v>117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83</v>
      </c>
      <c r="BK174" s="230">
        <f>ROUND(I174*H174,2)</f>
        <v>0</v>
      </c>
      <c r="BL174" s="17" t="s">
        <v>124</v>
      </c>
      <c r="BM174" s="229" t="s">
        <v>270</v>
      </c>
    </row>
    <row r="175" s="2" customFormat="1">
      <c r="A175" s="38"/>
      <c r="B175" s="39"/>
      <c r="C175" s="40"/>
      <c r="D175" s="231" t="s">
        <v>126</v>
      </c>
      <c r="E175" s="40"/>
      <c r="F175" s="232" t="s">
        <v>269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126</v>
      </c>
      <c r="AU175" s="17" t="s">
        <v>85</v>
      </c>
    </row>
    <row r="176" s="13" customFormat="1">
      <c r="A176" s="13"/>
      <c r="B176" s="237"/>
      <c r="C176" s="238"/>
      <c r="D176" s="231" t="s">
        <v>140</v>
      </c>
      <c r="E176" s="239" t="s">
        <v>1</v>
      </c>
      <c r="F176" s="240" t="s">
        <v>271</v>
      </c>
      <c r="G176" s="238"/>
      <c r="H176" s="241">
        <v>0.014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140</v>
      </c>
      <c r="AU176" s="247" t="s">
        <v>85</v>
      </c>
      <c r="AV176" s="13" t="s">
        <v>85</v>
      </c>
      <c r="AW176" s="13" t="s">
        <v>32</v>
      </c>
      <c r="AX176" s="13" t="s">
        <v>83</v>
      </c>
      <c r="AY176" s="247" t="s">
        <v>117</v>
      </c>
    </row>
    <row r="177" s="2" customFormat="1" ht="21.75" customHeight="1">
      <c r="A177" s="38"/>
      <c r="B177" s="39"/>
      <c r="C177" s="252" t="s">
        <v>272</v>
      </c>
      <c r="D177" s="252" t="s">
        <v>230</v>
      </c>
      <c r="E177" s="253" t="s">
        <v>273</v>
      </c>
      <c r="F177" s="254" t="s">
        <v>274</v>
      </c>
      <c r="G177" s="255" t="s">
        <v>259</v>
      </c>
      <c r="H177" s="256">
        <v>0.086999999999999994</v>
      </c>
      <c r="I177" s="257"/>
      <c r="J177" s="258">
        <f>ROUND(I177*H177,2)</f>
        <v>0</v>
      </c>
      <c r="K177" s="254" t="s">
        <v>123</v>
      </c>
      <c r="L177" s="259"/>
      <c r="M177" s="260" t="s">
        <v>1</v>
      </c>
      <c r="N177" s="261" t="s">
        <v>40</v>
      </c>
      <c r="O177" s="91"/>
      <c r="P177" s="227">
        <f>O177*H177</f>
        <v>0</v>
      </c>
      <c r="Q177" s="227">
        <v>1</v>
      </c>
      <c r="R177" s="227">
        <f>Q177*H177</f>
        <v>0.086999999999999994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163</v>
      </c>
      <c r="AT177" s="229" t="s">
        <v>230</v>
      </c>
      <c r="AU177" s="229" t="s">
        <v>85</v>
      </c>
      <c r="AY177" s="17" t="s">
        <v>117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83</v>
      </c>
      <c r="BK177" s="230">
        <f>ROUND(I177*H177,2)</f>
        <v>0</v>
      </c>
      <c r="BL177" s="17" t="s">
        <v>124</v>
      </c>
      <c r="BM177" s="229" t="s">
        <v>275</v>
      </c>
    </row>
    <row r="178" s="2" customFormat="1">
      <c r="A178" s="38"/>
      <c r="B178" s="39"/>
      <c r="C178" s="40"/>
      <c r="D178" s="231" t="s">
        <v>126</v>
      </c>
      <c r="E178" s="40"/>
      <c r="F178" s="232" t="s">
        <v>274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126</v>
      </c>
      <c r="AU178" s="17" t="s">
        <v>85</v>
      </c>
    </row>
    <row r="179" s="13" customFormat="1">
      <c r="A179" s="13"/>
      <c r="B179" s="237"/>
      <c r="C179" s="238"/>
      <c r="D179" s="231" t="s">
        <v>140</v>
      </c>
      <c r="E179" s="239" t="s">
        <v>1</v>
      </c>
      <c r="F179" s="240" t="s">
        <v>276</v>
      </c>
      <c r="G179" s="238"/>
      <c r="H179" s="241">
        <v>0.086999999999999994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85</v>
      </c>
      <c r="AV179" s="13" t="s">
        <v>85</v>
      </c>
      <c r="AW179" s="13" t="s">
        <v>32</v>
      </c>
      <c r="AX179" s="13" t="s">
        <v>83</v>
      </c>
      <c r="AY179" s="247" t="s">
        <v>117</v>
      </c>
    </row>
    <row r="180" s="2" customFormat="1" ht="16.5" customHeight="1">
      <c r="A180" s="38"/>
      <c r="B180" s="39"/>
      <c r="C180" s="218" t="s">
        <v>7</v>
      </c>
      <c r="D180" s="218" t="s">
        <v>119</v>
      </c>
      <c r="E180" s="219" t="s">
        <v>277</v>
      </c>
      <c r="F180" s="220" t="s">
        <v>278</v>
      </c>
      <c r="G180" s="221" t="s">
        <v>252</v>
      </c>
      <c r="H180" s="222">
        <v>1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40</v>
      </c>
      <c r="O180" s="91"/>
      <c r="P180" s="227">
        <f>O180*H180</f>
        <v>0</v>
      </c>
      <c r="Q180" s="227">
        <v>0.25080999999999998</v>
      </c>
      <c r="R180" s="227">
        <f>Q180*H180</f>
        <v>0.25080999999999998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124</v>
      </c>
      <c r="AT180" s="229" t="s">
        <v>119</v>
      </c>
      <c r="AU180" s="229" t="s">
        <v>85</v>
      </c>
      <c r="AY180" s="17" t="s">
        <v>117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83</v>
      </c>
      <c r="BK180" s="230">
        <f>ROUND(I180*H180,2)</f>
        <v>0</v>
      </c>
      <c r="BL180" s="17" t="s">
        <v>124</v>
      </c>
      <c r="BM180" s="229" t="s">
        <v>279</v>
      </c>
    </row>
    <row r="181" s="2" customFormat="1">
      <c r="A181" s="38"/>
      <c r="B181" s="39"/>
      <c r="C181" s="40"/>
      <c r="D181" s="231" t="s">
        <v>126</v>
      </c>
      <c r="E181" s="40"/>
      <c r="F181" s="232" t="s">
        <v>278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126</v>
      </c>
      <c r="AU181" s="17" t="s">
        <v>85</v>
      </c>
    </row>
    <row r="182" s="12" customFormat="1" ht="22.8" customHeight="1">
      <c r="A182" s="12"/>
      <c r="B182" s="202"/>
      <c r="C182" s="203"/>
      <c r="D182" s="204" t="s">
        <v>74</v>
      </c>
      <c r="E182" s="216" t="s">
        <v>152</v>
      </c>
      <c r="F182" s="216" t="s">
        <v>280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SUM(P183:P185)</f>
        <v>0</v>
      </c>
      <c r="Q182" s="210"/>
      <c r="R182" s="211">
        <f>SUM(R183:R185)</f>
        <v>1.1699999999999999</v>
      </c>
      <c r="S182" s="210"/>
      <c r="T182" s="212">
        <f>SUM(T183:T185)</f>
        <v>0.52500000000000002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83</v>
      </c>
      <c r="AT182" s="214" t="s">
        <v>74</v>
      </c>
      <c r="AU182" s="214" t="s">
        <v>83</v>
      </c>
      <c r="AY182" s="213" t="s">
        <v>117</v>
      </c>
      <c r="BK182" s="215">
        <f>SUM(BK183:BK185)</f>
        <v>0</v>
      </c>
    </row>
    <row r="183" s="2" customFormat="1" ht="24.15" customHeight="1">
      <c r="A183" s="38"/>
      <c r="B183" s="39"/>
      <c r="C183" s="218" t="s">
        <v>281</v>
      </c>
      <c r="D183" s="218" t="s">
        <v>119</v>
      </c>
      <c r="E183" s="219" t="s">
        <v>282</v>
      </c>
      <c r="F183" s="220" t="s">
        <v>283</v>
      </c>
      <c r="G183" s="221" t="s">
        <v>137</v>
      </c>
      <c r="H183" s="222">
        <v>15</v>
      </c>
      <c r="I183" s="223"/>
      <c r="J183" s="224">
        <f>ROUND(I183*H183,2)</f>
        <v>0</v>
      </c>
      <c r="K183" s="220" t="s">
        <v>284</v>
      </c>
      <c r="L183" s="44"/>
      <c r="M183" s="225" t="s">
        <v>1</v>
      </c>
      <c r="N183" s="226" t="s">
        <v>40</v>
      </c>
      <c r="O183" s="91"/>
      <c r="P183" s="227">
        <f>O183*H183</f>
        <v>0</v>
      </c>
      <c r="Q183" s="227">
        <v>0.078</v>
      </c>
      <c r="R183" s="227">
        <f>Q183*H183</f>
        <v>1.1699999999999999</v>
      </c>
      <c r="S183" s="227">
        <v>0.035000000000000003</v>
      </c>
      <c r="T183" s="228">
        <f>S183*H183</f>
        <v>0.52500000000000002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124</v>
      </c>
      <c r="AT183" s="229" t="s">
        <v>119</v>
      </c>
      <c r="AU183" s="229" t="s">
        <v>85</v>
      </c>
      <c r="AY183" s="17" t="s">
        <v>117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83</v>
      </c>
      <c r="BK183" s="230">
        <f>ROUND(I183*H183,2)</f>
        <v>0</v>
      </c>
      <c r="BL183" s="17" t="s">
        <v>124</v>
      </c>
      <c r="BM183" s="229" t="s">
        <v>285</v>
      </c>
    </row>
    <row r="184" s="2" customFormat="1">
      <c r="A184" s="38"/>
      <c r="B184" s="39"/>
      <c r="C184" s="40"/>
      <c r="D184" s="231" t="s">
        <v>126</v>
      </c>
      <c r="E184" s="40"/>
      <c r="F184" s="232" t="s">
        <v>286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126</v>
      </c>
      <c r="AU184" s="17" t="s">
        <v>85</v>
      </c>
    </row>
    <row r="185" s="2" customFormat="1">
      <c r="A185" s="38"/>
      <c r="B185" s="39"/>
      <c r="C185" s="40"/>
      <c r="D185" s="231" t="s">
        <v>128</v>
      </c>
      <c r="E185" s="40"/>
      <c r="F185" s="236" t="s">
        <v>287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128</v>
      </c>
      <c r="AU185" s="17" t="s">
        <v>85</v>
      </c>
    </row>
    <row r="186" s="12" customFormat="1" ht="22.8" customHeight="1">
      <c r="A186" s="12"/>
      <c r="B186" s="202"/>
      <c r="C186" s="203"/>
      <c r="D186" s="204" t="s">
        <v>74</v>
      </c>
      <c r="E186" s="216" t="s">
        <v>168</v>
      </c>
      <c r="F186" s="216" t="s">
        <v>288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SUM(P187:P205)</f>
        <v>0</v>
      </c>
      <c r="Q186" s="210"/>
      <c r="R186" s="211">
        <f>SUM(R187:R205)</f>
        <v>0.27642209000000006</v>
      </c>
      <c r="S186" s="210"/>
      <c r="T186" s="212">
        <f>SUM(T187:T205)</f>
        <v>5.7920490000000004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83</v>
      </c>
      <c r="AT186" s="214" t="s">
        <v>74</v>
      </c>
      <c r="AU186" s="214" t="s">
        <v>83</v>
      </c>
      <c r="AY186" s="213" t="s">
        <v>117</v>
      </c>
      <c r="BK186" s="215">
        <f>SUM(BK187:BK205)</f>
        <v>0</v>
      </c>
    </row>
    <row r="187" s="2" customFormat="1" ht="16.5" customHeight="1">
      <c r="A187" s="38"/>
      <c r="B187" s="39"/>
      <c r="C187" s="218" t="s">
        <v>289</v>
      </c>
      <c r="D187" s="218" t="s">
        <v>119</v>
      </c>
      <c r="E187" s="219" t="s">
        <v>290</v>
      </c>
      <c r="F187" s="220" t="s">
        <v>291</v>
      </c>
      <c r="G187" s="221" t="s">
        <v>137</v>
      </c>
      <c r="H187" s="222">
        <v>2.3100000000000001</v>
      </c>
      <c r="I187" s="223"/>
      <c r="J187" s="224">
        <f>ROUND(I187*H187,2)</f>
        <v>0</v>
      </c>
      <c r="K187" s="220" t="s">
        <v>123</v>
      </c>
      <c r="L187" s="44"/>
      <c r="M187" s="225" t="s">
        <v>1</v>
      </c>
      <c r="N187" s="226" t="s">
        <v>40</v>
      </c>
      <c r="O187" s="91"/>
      <c r="P187" s="227">
        <f>O187*H187</f>
        <v>0</v>
      </c>
      <c r="Q187" s="227">
        <v>0.082460000000000006</v>
      </c>
      <c r="R187" s="227">
        <f>Q187*H187</f>
        <v>0.19048260000000003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124</v>
      </c>
      <c r="AT187" s="229" t="s">
        <v>119</v>
      </c>
      <c r="AU187" s="229" t="s">
        <v>85</v>
      </c>
      <c r="AY187" s="17" t="s">
        <v>117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83</v>
      </c>
      <c r="BK187" s="230">
        <f>ROUND(I187*H187,2)</f>
        <v>0</v>
      </c>
      <c r="BL187" s="17" t="s">
        <v>124</v>
      </c>
      <c r="BM187" s="229" t="s">
        <v>292</v>
      </c>
    </row>
    <row r="188" s="2" customFormat="1">
      <c r="A188" s="38"/>
      <c r="B188" s="39"/>
      <c r="C188" s="40"/>
      <c r="D188" s="231" t="s">
        <v>126</v>
      </c>
      <c r="E188" s="40"/>
      <c r="F188" s="232" t="s">
        <v>293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126</v>
      </c>
      <c r="AU188" s="17" t="s">
        <v>85</v>
      </c>
    </row>
    <row r="189" s="13" customFormat="1">
      <c r="A189" s="13"/>
      <c r="B189" s="237"/>
      <c r="C189" s="238"/>
      <c r="D189" s="231" t="s">
        <v>140</v>
      </c>
      <c r="E189" s="239" t="s">
        <v>1</v>
      </c>
      <c r="F189" s="240" t="s">
        <v>294</v>
      </c>
      <c r="G189" s="238"/>
      <c r="H189" s="241">
        <v>2.3100000000000001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140</v>
      </c>
      <c r="AU189" s="247" t="s">
        <v>85</v>
      </c>
      <c r="AV189" s="13" t="s">
        <v>85</v>
      </c>
      <c r="AW189" s="13" t="s">
        <v>32</v>
      </c>
      <c r="AX189" s="13" t="s">
        <v>83</v>
      </c>
      <c r="AY189" s="247" t="s">
        <v>117</v>
      </c>
    </row>
    <row r="190" s="2" customFormat="1" ht="16.5" customHeight="1">
      <c r="A190" s="38"/>
      <c r="B190" s="39"/>
      <c r="C190" s="218" t="s">
        <v>295</v>
      </c>
      <c r="D190" s="218" t="s">
        <v>119</v>
      </c>
      <c r="E190" s="219" t="s">
        <v>296</v>
      </c>
      <c r="F190" s="220" t="s">
        <v>297</v>
      </c>
      <c r="G190" s="221" t="s">
        <v>252</v>
      </c>
      <c r="H190" s="222">
        <v>1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40</v>
      </c>
      <c r="O190" s="91"/>
      <c r="P190" s="227">
        <f>O190*H190</f>
        <v>0</v>
      </c>
      <c r="Q190" s="227">
        <v>0.082460000000000006</v>
      </c>
      <c r="R190" s="227">
        <f>Q190*H190</f>
        <v>0.082460000000000006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124</v>
      </c>
      <c r="AT190" s="229" t="s">
        <v>119</v>
      </c>
      <c r="AU190" s="229" t="s">
        <v>85</v>
      </c>
      <c r="AY190" s="17" t="s">
        <v>117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83</v>
      </c>
      <c r="BK190" s="230">
        <f>ROUND(I190*H190,2)</f>
        <v>0</v>
      </c>
      <c r="BL190" s="17" t="s">
        <v>124</v>
      </c>
      <c r="BM190" s="229" t="s">
        <v>298</v>
      </c>
    </row>
    <row r="191" s="2" customFormat="1">
      <c r="A191" s="38"/>
      <c r="B191" s="39"/>
      <c r="C191" s="40"/>
      <c r="D191" s="231" t="s">
        <v>126</v>
      </c>
      <c r="E191" s="40"/>
      <c r="F191" s="232" t="s">
        <v>299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126</v>
      </c>
      <c r="AU191" s="17" t="s">
        <v>85</v>
      </c>
    </row>
    <row r="192" s="2" customFormat="1">
      <c r="A192" s="38"/>
      <c r="B192" s="39"/>
      <c r="C192" s="40"/>
      <c r="D192" s="231" t="s">
        <v>128</v>
      </c>
      <c r="E192" s="40"/>
      <c r="F192" s="236" t="s">
        <v>300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85</v>
      </c>
    </row>
    <row r="193" s="13" customFormat="1">
      <c r="A193" s="13"/>
      <c r="B193" s="237"/>
      <c r="C193" s="238"/>
      <c r="D193" s="231" t="s">
        <v>140</v>
      </c>
      <c r="E193" s="239" t="s">
        <v>1</v>
      </c>
      <c r="F193" s="240" t="s">
        <v>83</v>
      </c>
      <c r="G193" s="238"/>
      <c r="H193" s="241">
        <v>1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140</v>
      </c>
      <c r="AU193" s="247" t="s">
        <v>85</v>
      </c>
      <c r="AV193" s="13" t="s">
        <v>85</v>
      </c>
      <c r="AW193" s="13" t="s">
        <v>32</v>
      </c>
      <c r="AX193" s="13" t="s">
        <v>83</v>
      </c>
      <c r="AY193" s="247" t="s">
        <v>117</v>
      </c>
    </row>
    <row r="194" s="2" customFormat="1" ht="24.15" customHeight="1">
      <c r="A194" s="38"/>
      <c r="B194" s="39"/>
      <c r="C194" s="218" t="s">
        <v>301</v>
      </c>
      <c r="D194" s="218" t="s">
        <v>119</v>
      </c>
      <c r="E194" s="219" t="s">
        <v>302</v>
      </c>
      <c r="F194" s="220" t="s">
        <v>303</v>
      </c>
      <c r="G194" s="221" t="s">
        <v>186</v>
      </c>
      <c r="H194" s="222">
        <v>2.367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40</v>
      </c>
      <c r="O194" s="91"/>
      <c r="P194" s="227">
        <f>O194*H194</f>
        <v>0</v>
      </c>
      <c r="Q194" s="227">
        <v>0.00147</v>
      </c>
      <c r="R194" s="227">
        <f>Q194*H194</f>
        <v>0.00347949</v>
      </c>
      <c r="S194" s="227">
        <v>2.4470000000000001</v>
      </c>
      <c r="T194" s="228">
        <f>S194*H194</f>
        <v>5.7920490000000004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124</v>
      </c>
      <c r="AT194" s="229" t="s">
        <v>119</v>
      </c>
      <c r="AU194" s="229" t="s">
        <v>85</v>
      </c>
      <c r="AY194" s="17" t="s">
        <v>117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83</v>
      </c>
      <c r="BK194" s="230">
        <f>ROUND(I194*H194,2)</f>
        <v>0</v>
      </c>
      <c r="BL194" s="17" t="s">
        <v>124</v>
      </c>
      <c r="BM194" s="229" t="s">
        <v>304</v>
      </c>
    </row>
    <row r="195" s="2" customFormat="1">
      <c r="A195" s="38"/>
      <c r="B195" s="39"/>
      <c r="C195" s="40"/>
      <c r="D195" s="231" t="s">
        <v>126</v>
      </c>
      <c r="E195" s="40"/>
      <c r="F195" s="232" t="s">
        <v>305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126</v>
      </c>
      <c r="AU195" s="17" t="s">
        <v>85</v>
      </c>
    </row>
    <row r="196" s="2" customFormat="1">
      <c r="A196" s="38"/>
      <c r="B196" s="39"/>
      <c r="C196" s="40"/>
      <c r="D196" s="231" t="s">
        <v>128</v>
      </c>
      <c r="E196" s="40"/>
      <c r="F196" s="236" t="s">
        <v>306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85</v>
      </c>
    </row>
    <row r="197" s="13" customFormat="1">
      <c r="A197" s="13"/>
      <c r="B197" s="237"/>
      <c r="C197" s="238"/>
      <c r="D197" s="231" t="s">
        <v>140</v>
      </c>
      <c r="E197" s="239" t="s">
        <v>1</v>
      </c>
      <c r="F197" s="240" t="s">
        <v>307</v>
      </c>
      <c r="G197" s="238"/>
      <c r="H197" s="241">
        <v>2.367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140</v>
      </c>
      <c r="AU197" s="247" t="s">
        <v>85</v>
      </c>
      <c r="AV197" s="13" t="s">
        <v>85</v>
      </c>
      <c r="AW197" s="13" t="s">
        <v>32</v>
      </c>
      <c r="AX197" s="13" t="s">
        <v>83</v>
      </c>
      <c r="AY197" s="247" t="s">
        <v>117</v>
      </c>
    </row>
    <row r="198" s="2" customFormat="1" ht="24.15" customHeight="1">
      <c r="A198" s="38"/>
      <c r="B198" s="39"/>
      <c r="C198" s="218" t="s">
        <v>308</v>
      </c>
      <c r="D198" s="218" t="s">
        <v>119</v>
      </c>
      <c r="E198" s="219" t="s">
        <v>309</v>
      </c>
      <c r="F198" s="220" t="s">
        <v>310</v>
      </c>
      <c r="G198" s="221" t="s">
        <v>137</v>
      </c>
      <c r="H198" s="222">
        <v>160</v>
      </c>
      <c r="I198" s="223"/>
      <c r="J198" s="224">
        <f>ROUND(I198*H198,2)</f>
        <v>0</v>
      </c>
      <c r="K198" s="220" t="s">
        <v>284</v>
      </c>
      <c r="L198" s="44"/>
      <c r="M198" s="225" t="s">
        <v>1</v>
      </c>
      <c r="N198" s="226" t="s">
        <v>40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124</v>
      </c>
      <c r="AT198" s="229" t="s">
        <v>119</v>
      </c>
      <c r="AU198" s="229" t="s">
        <v>85</v>
      </c>
      <c r="AY198" s="17" t="s">
        <v>117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83</v>
      </c>
      <c r="BK198" s="230">
        <f>ROUND(I198*H198,2)</f>
        <v>0</v>
      </c>
      <c r="BL198" s="17" t="s">
        <v>124</v>
      </c>
      <c r="BM198" s="229" t="s">
        <v>311</v>
      </c>
    </row>
    <row r="199" s="2" customFormat="1">
      <c r="A199" s="38"/>
      <c r="B199" s="39"/>
      <c r="C199" s="40"/>
      <c r="D199" s="231" t="s">
        <v>126</v>
      </c>
      <c r="E199" s="40"/>
      <c r="F199" s="232" t="s">
        <v>310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126</v>
      </c>
      <c r="AU199" s="17" t="s">
        <v>85</v>
      </c>
    </row>
    <row r="200" s="2" customFormat="1">
      <c r="A200" s="38"/>
      <c r="B200" s="39"/>
      <c r="C200" s="40"/>
      <c r="D200" s="231" t="s">
        <v>128</v>
      </c>
      <c r="E200" s="40"/>
      <c r="F200" s="236" t="s">
        <v>312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128</v>
      </c>
      <c r="AU200" s="17" t="s">
        <v>85</v>
      </c>
    </row>
    <row r="201" s="14" customFormat="1">
      <c r="A201" s="14"/>
      <c r="B201" s="262"/>
      <c r="C201" s="263"/>
      <c r="D201" s="231" t="s">
        <v>140</v>
      </c>
      <c r="E201" s="264" t="s">
        <v>1</v>
      </c>
      <c r="F201" s="265" t="s">
        <v>313</v>
      </c>
      <c r="G201" s="263"/>
      <c r="H201" s="264" t="s">
        <v>1</v>
      </c>
      <c r="I201" s="266"/>
      <c r="J201" s="263"/>
      <c r="K201" s="263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140</v>
      </c>
      <c r="AU201" s="271" t="s">
        <v>85</v>
      </c>
      <c r="AV201" s="14" t="s">
        <v>83</v>
      </c>
      <c r="AW201" s="14" t="s">
        <v>32</v>
      </c>
      <c r="AX201" s="14" t="s">
        <v>75</v>
      </c>
      <c r="AY201" s="271" t="s">
        <v>117</v>
      </c>
    </row>
    <row r="202" s="13" customFormat="1">
      <c r="A202" s="13"/>
      <c r="B202" s="237"/>
      <c r="C202" s="238"/>
      <c r="D202" s="231" t="s">
        <v>140</v>
      </c>
      <c r="E202" s="239" t="s">
        <v>1</v>
      </c>
      <c r="F202" s="240" t="s">
        <v>314</v>
      </c>
      <c r="G202" s="238"/>
      <c r="H202" s="241">
        <v>60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140</v>
      </c>
      <c r="AU202" s="247" t="s">
        <v>85</v>
      </c>
      <c r="AV202" s="13" t="s">
        <v>85</v>
      </c>
      <c r="AW202" s="13" t="s">
        <v>32</v>
      </c>
      <c r="AX202" s="13" t="s">
        <v>75</v>
      </c>
      <c r="AY202" s="247" t="s">
        <v>117</v>
      </c>
    </row>
    <row r="203" s="14" customFormat="1">
      <c r="A203" s="14"/>
      <c r="B203" s="262"/>
      <c r="C203" s="263"/>
      <c r="D203" s="231" t="s">
        <v>140</v>
      </c>
      <c r="E203" s="264" t="s">
        <v>1</v>
      </c>
      <c r="F203" s="265" t="s">
        <v>315</v>
      </c>
      <c r="G203" s="263"/>
      <c r="H203" s="264" t="s">
        <v>1</v>
      </c>
      <c r="I203" s="266"/>
      <c r="J203" s="263"/>
      <c r="K203" s="263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140</v>
      </c>
      <c r="AU203" s="271" t="s">
        <v>85</v>
      </c>
      <c r="AV203" s="14" t="s">
        <v>83</v>
      </c>
      <c r="AW203" s="14" t="s">
        <v>32</v>
      </c>
      <c r="AX203" s="14" t="s">
        <v>75</v>
      </c>
      <c r="AY203" s="271" t="s">
        <v>117</v>
      </c>
    </row>
    <row r="204" s="13" customFormat="1">
      <c r="A204" s="13"/>
      <c r="B204" s="237"/>
      <c r="C204" s="238"/>
      <c r="D204" s="231" t="s">
        <v>140</v>
      </c>
      <c r="E204" s="239" t="s">
        <v>1</v>
      </c>
      <c r="F204" s="240" t="s">
        <v>316</v>
      </c>
      <c r="G204" s="238"/>
      <c r="H204" s="241">
        <v>100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140</v>
      </c>
      <c r="AU204" s="247" t="s">
        <v>85</v>
      </c>
      <c r="AV204" s="13" t="s">
        <v>85</v>
      </c>
      <c r="AW204" s="13" t="s">
        <v>32</v>
      </c>
      <c r="AX204" s="13" t="s">
        <v>75</v>
      </c>
      <c r="AY204" s="247" t="s">
        <v>117</v>
      </c>
    </row>
    <row r="205" s="15" customFormat="1">
      <c r="A205" s="15"/>
      <c r="B205" s="272"/>
      <c r="C205" s="273"/>
      <c r="D205" s="231" t="s">
        <v>140</v>
      </c>
      <c r="E205" s="274" t="s">
        <v>1</v>
      </c>
      <c r="F205" s="275" t="s">
        <v>317</v>
      </c>
      <c r="G205" s="273"/>
      <c r="H205" s="276">
        <v>160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82" t="s">
        <v>140</v>
      </c>
      <c r="AU205" s="282" t="s">
        <v>85</v>
      </c>
      <c r="AV205" s="15" t="s">
        <v>124</v>
      </c>
      <c r="AW205" s="15" t="s">
        <v>32</v>
      </c>
      <c r="AX205" s="15" t="s">
        <v>83</v>
      </c>
      <c r="AY205" s="282" t="s">
        <v>117</v>
      </c>
    </row>
    <row r="206" s="12" customFormat="1" ht="22.8" customHeight="1">
      <c r="A206" s="12"/>
      <c r="B206" s="202"/>
      <c r="C206" s="203"/>
      <c r="D206" s="204" t="s">
        <v>74</v>
      </c>
      <c r="E206" s="216" t="s">
        <v>318</v>
      </c>
      <c r="F206" s="216" t="s">
        <v>319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SUM(P207:P209)</f>
        <v>0</v>
      </c>
      <c r="Q206" s="210"/>
      <c r="R206" s="211">
        <f>SUM(R207:R209)</f>
        <v>0</v>
      </c>
      <c r="S206" s="210"/>
      <c r="T206" s="212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83</v>
      </c>
      <c r="AT206" s="214" t="s">
        <v>74</v>
      </c>
      <c r="AU206" s="214" t="s">
        <v>83</v>
      </c>
      <c r="AY206" s="213" t="s">
        <v>117</v>
      </c>
      <c r="BK206" s="215">
        <f>SUM(BK207:BK209)</f>
        <v>0</v>
      </c>
    </row>
    <row r="207" s="2" customFormat="1" ht="24.15" customHeight="1">
      <c r="A207" s="38"/>
      <c r="B207" s="39"/>
      <c r="C207" s="218" t="s">
        <v>320</v>
      </c>
      <c r="D207" s="218" t="s">
        <v>119</v>
      </c>
      <c r="E207" s="219" t="s">
        <v>321</v>
      </c>
      <c r="F207" s="220" t="s">
        <v>322</v>
      </c>
      <c r="G207" s="221" t="s">
        <v>259</v>
      </c>
      <c r="H207" s="222">
        <v>5.7919999999999998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40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124</v>
      </c>
      <c r="AT207" s="229" t="s">
        <v>119</v>
      </c>
      <c r="AU207" s="229" t="s">
        <v>85</v>
      </c>
      <c r="AY207" s="17" t="s">
        <v>117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83</v>
      </c>
      <c r="BK207" s="230">
        <f>ROUND(I207*H207,2)</f>
        <v>0</v>
      </c>
      <c r="BL207" s="17" t="s">
        <v>124</v>
      </c>
      <c r="BM207" s="229" t="s">
        <v>323</v>
      </c>
    </row>
    <row r="208" s="2" customFormat="1">
      <c r="A208" s="38"/>
      <c r="B208" s="39"/>
      <c r="C208" s="40"/>
      <c r="D208" s="231" t="s">
        <v>126</v>
      </c>
      <c r="E208" s="40"/>
      <c r="F208" s="232" t="s">
        <v>322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126</v>
      </c>
      <c r="AU208" s="17" t="s">
        <v>85</v>
      </c>
    </row>
    <row r="209" s="2" customFormat="1">
      <c r="A209" s="38"/>
      <c r="B209" s="39"/>
      <c r="C209" s="40"/>
      <c r="D209" s="231" t="s">
        <v>128</v>
      </c>
      <c r="E209" s="40"/>
      <c r="F209" s="236" t="s">
        <v>324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128</v>
      </c>
      <c r="AU209" s="17" t="s">
        <v>85</v>
      </c>
    </row>
    <row r="210" s="12" customFormat="1" ht="22.8" customHeight="1">
      <c r="A210" s="12"/>
      <c r="B210" s="202"/>
      <c r="C210" s="203"/>
      <c r="D210" s="204" t="s">
        <v>74</v>
      </c>
      <c r="E210" s="216" t="s">
        <v>325</v>
      </c>
      <c r="F210" s="216" t="s">
        <v>326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SUM(P211:P212)</f>
        <v>0</v>
      </c>
      <c r="Q210" s="210"/>
      <c r="R210" s="211">
        <f>SUM(R211:R212)</f>
        <v>0</v>
      </c>
      <c r="S210" s="210"/>
      <c r="T210" s="212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83</v>
      </c>
      <c r="AT210" s="214" t="s">
        <v>74</v>
      </c>
      <c r="AU210" s="214" t="s">
        <v>83</v>
      </c>
      <c r="AY210" s="213" t="s">
        <v>117</v>
      </c>
      <c r="BK210" s="215">
        <f>SUM(BK211:BK212)</f>
        <v>0</v>
      </c>
    </row>
    <row r="211" s="2" customFormat="1" ht="21.75" customHeight="1">
      <c r="A211" s="38"/>
      <c r="B211" s="39"/>
      <c r="C211" s="218" t="s">
        <v>327</v>
      </c>
      <c r="D211" s="218" t="s">
        <v>119</v>
      </c>
      <c r="E211" s="219" t="s">
        <v>328</v>
      </c>
      <c r="F211" s="220" t="s">
        <v>329</v>
      </c>
      <c r="G211" s="221" t="s">
        <v>259</v>
      </c>
      <c r="H211" s="222">
        <v>9.5380000000000003</v>
      </c>
      <c r="I211" s="223"/>
      <c r="J211" s="224">
        <f>ROUND(I211*H211,2)</f>
        <v>0</v>
      </c>
      <c r="K211" s="220" t="s">
        <v>284</v>
      </c>
      <c r="L211" s="44"/>
      <c r="M211" s="225" t="s">
        <v>1</v>
      </c>
      <c r="N211" s="226" t="s">
        <v>40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124</v>
      </c>
      <c r="AT211" s="229" t="s">
        <v>119</v>
      </c>
      <c r="AU211" s="229" t="s">
        <v>85</v>
      </c>
      <c r="AY211" s="17" t="s">
        <v>117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83</v>
      </c>
      <c r="BK211" s="230">
        <f>ROUND(I211*H211,2)</f>
        <v>0</v>
      </c>
      <c r="BL211" s="17" t="s">
        <v>124</v>
      </c>
      <c r="BM211" s="229" t="s">
        <v>330</v>
      </c>
    </row>
    <row r="212" s="2" customFormat="1">
      <c r="A212" s="38"/>
      <c r="B212" s="39"/>
      <c r="C212" s="40"/>
      <c r="D212" s="231" t="s">
        <v>126</v>
      </c>
      <c r="E212" s="40"/>
      <c r="F212" s="232" t="s">
        <v>331</v>
      </c>
      <c r="G212" s="40"/>
      <c r="H212" s="40"/>
      <c r="I212" s="233"/>
      <c r="J212" s="40"/>
      <c r="K212" s="40"/>
      <c r="L212" s="44"/>
      <c r="M212" s="248"/>
      <c r="N212" s="249"/>
      <c r="O212" s="250"/>
      <c r="P212" s="250"/>
      <c r="Q212" s="250"/>
      <c r="R212" s="250"/>
      <c r="S212" s="250"/>
      <c r="T212" s="251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126</v>
      </c>
      <c r="AU212" s="17" t="s">
        <v>85</v>
      </c>
    </row>
    <row r="213" s="2" customFormat="1" ht="6.96" customHeight="1">
      <c r="A213" s="38"/>
      <c r="B213" s="66"/>
      <c r="C213" s="67"/>
      <c r="D213" s="67"/>
      <c r="E213" s="67"/>
      <c r="F213" s="67"/>
      <c r="G213" s="67"/>
      <c r="H213" s="67"/>
      <c r="I213" s="67"/>
      <c r="J213" s="67"/>
      <c r="K213" s="67"/>
      <c r="L213" s="44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sheetProtection sheet="1" autoFilter="0" formatColumns="0" formatRows="0" objects="1" scenarios="1" spinCount="100000" saltValue="m8JXI7gPviXMogpPVaTgGWgRZwGN4OehJSjjTXpiY8uCuF/x3YKl0rx5B2bmPCOdzv5WpNNO91wCZWprUxp1oA==" hashValue="yxqFisnC2KKNATbe3l9oJGz512/VunlG4kqPBhcTyxfRYAxWVyXFIorXYB0+ySvPleGRWsHVSRVNJHahgonJsA==" algorithmName="SHA-512" password="CC35"/>
  <autoFilter ref="C122:K21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Říčka – Šatava, oprava zatrubnění, 6,560 – 6,900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ROUND((SUM(BE117:BE150)),  2)</f>
        <v>0</v>
      </c>
      <c r="G33" s="38"/>
      <c r="H33" s="38"/>
      <c r="I33" s="155">
        <v>0.20999999999999999</v>
      </c>
      <c r="J33" s="154">
        <f>ROUND(((SUM(BE117:BE150))*I33),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ROUND((SUM(BF117:BF150)),  2)</f>
        <v>0</v>
      </c>
      <c r="G34" s="38"/>
      <c r="H34" s="38"/>
      <c r="I34" s="155">
        <v>0.14999999999999999</v>
      </c>
      <c r="J34" s="154">
        <f>ROUND(((SUM(BF117:BF150))*I34),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ROUND((SUM(BG117:BG150)),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ROUND((SUM(BH117:BH150)),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ROUND((SUM(BI117:BI150)),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Říčka – Šatava, oprava zatrubnění, 6,560 – 6,900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VON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30. 8. 2023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 s.p.</v>
      </c>
      <c r="G91" s="40"/>
      <c r="H91" s="40"/>
      <c r="I91" s="32" t="s">
        <v>30</v>
      </c>
      <c r="J91" s="36" t="str">
        <f>E21</f>
        <v>Ing. Tomáš Pecival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Tomáš Pecival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333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102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Říčka – Šatava, oprava zatrubnění, 6,560 – 6,900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VON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32" t="s">
        <v>22</v>
      </c>
      <c r="J111" s="79" t="str">
        <f>IF(J12="","",J12)</f>
        <v>30. 8. 2023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Povodí Moravy s.p.</v>
      </c>
      <c r="G113" s="40"/>
      <c r="H113" s="40"/>
      <c r="I113" s="32" t="s">
        <v>30</v>
      </c>
      <c r="J113" s="36" t="str">
        <f>E21</f>
        <v>Ing. Tomáš Pecival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Ing. Tomáš Pecival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103</v>
      </c>
      <c r="D116" s="194" t="s">
        <v>60</v>
      </c>
      <c r="E116" s="194" t="s">
        <v>56</v>
      </c>
      <c r="F116" s="194" t="s">
        <v>57</v>
      </c>
      <c r="G116" s="194" t="s">
        <v>104</v>
      </c>
      <c r="H116" s="194" t="s">
        <v>105</v>
      </c>
      <c r="I116" s="194" t="s">
        <v>106</v>
      </c>
      <c r="J116" s="194" t="s">
        <v>97</v>
      </c>
      <c r="K116" s="195" t="s">
        <v>107</v>
      </c>
      <c r="L116" s="196"/>
      <c r="M116" s="100" t="s">
        <v>1</v>
      </c>
      <c r="N116" s="101" t="s">
        <v>39</v>
      </c>
      <c r="O116" s="101" t="s">
        <v>108</v>
      </c>
      <c r="P116" s="101" t="s">
        <v>109</v>
      </c>
      <c r="Q116" s="101" t="s">
        <v>110</v>
      </c>
      <c r="R116" s="101" t="s">
        <v>111</v>
      </c>
      <c r="S116" s="101" t="s">
        <v>112</v>
      </c>
      <c r="T116" s="102" t="s">
        <v>113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114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99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74</v>
      </c>
      <c r="E118" s="205" t="s">
        <v>334</v>
      </c>
      <c r="F118" s="205" t="s">
        <v>335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SUM(P119:P150)</f>
        <v>0</v>
      </c>
      <c r="Q118" s="210"/>
      <c r="R118" s="211">
        <f>SUM(R119:R150)</f>
        <v>0</v>
      </c>
      <c r="S118" s="210"/>
      <c r="T118" s="212">
        <f>SUM(T119:T150)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146</v>
      </c>
      <c r="AT118" s="214" t="s">
        <v>74</v>
      </c>
      <c r="AU118" s="214" t="s">
        <v>75</v>
      </c>
      <c r="AY118" s="213" t="s">
        <v>117</v>
      </c>
      <c r="BK118" s="215">
        <f>SUM(BK119:BK150)</f>
        <v>0</v>
      </c>
    </row>
    <row r="119" s="2" customFormat="1" ht="16.5" customHeight="1">
      <c r="A119" s="38"/>
      <c r="B119" s="39"/>
      <c r="C119" s="218" t="s">
        <v>83</v>
      </c>
      <c r="D119" s="218" t="s">
        <v>119</v>
      </c>
      <c r="E119" s="219" t="s">
        <v>336</v>
      </c>
      <c r="F119" s="220" t="s">
        <v>337</v>
      </c>
      <c r="G119" s="221" t="s">
        <v>338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40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339</v>
      </c>
      <c r="AT119" s="229" t="s">
        <v>119</v>
      </c>
      <c r="AU119" s="229" t="s">
        <v>83</v>
      </c>
      <c r="AY119" s="17" t="s">
        <v>117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83</v>
      </c>
      <c r="BK119" s="230">
        <f>ROUND(I119*H119,2)</f>
        <v>0</v>
      </c>
      <c r="BL119" s="17" t="s">
        <v>339</v>
      </c>
      <c r="BM119" s="229" t="s">
        <v>340</v>
      </c>
    </row>
    <row r="120" s="2" customFormat="1">
      <c r="A120" s="38"/>
      <c r="B120" s="39"/>
      <c r="C120" s="40"/>
      <c r="D120" s="231" t="s">
        <v>126</v>
      </c>
      <c r="E120" s="40"/>
      <c r="F120" s="232" t="s">
        <v>341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126</v>
      </c>
      <c r="AU120" s="17" t="s">
        <v>83</v>
      </c>
    </row>
    <row r="121" s="2" customFormat="1" ht="21.75" customHeight="1">
      <c r="A121" s="38"/>
      <c r="B121" s="39"/>
      <c r="C121" s="218" t="s">
        <v>85</v>
      </c>
      <c r="D121" s="218" t="s">
        <v>119</v>
      </c>
      <c r="E121" s="219" t="s">
        <v>342</v>
      </c>
      <c r="F121" s="220" t="s">
        <v>343</v>
      </c>
      <c r="G121" s="221" t="s">
        <v>338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40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339</v>
      </c>
      <c r="AT121" s="229" t="s">
        <v>119</v>
      </c>
      <c r="AU121" s="229" t="s">
        <v>83</v>
      </c>
      <c r="AY121" s="17" t="s">
        <v>117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339</v>
      </c>
      <c r="BM121" s="229" t="s">
        <v>344</v>
      </c>
    </row>
    <row r="122" s="2" customFormat="1">
      <c r="A122" s="38"/>
      <c r="B122" s="39"/>
      <c r="C122" s="40"/>
      <c r="D122" s="231" t="s">
        <v>126</v>
      </c>
      <c r="E122" s="40"/>
      <c r="F122" s="232" t="s">
        <v>343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126</v>
      </c>
      <c r="AU122" s="17" t="s">
        <v>83</v>
      </c>
    </row>
    <row r="123" s="2" customFormat="1">
      <c r="A123" s="38"/>
      <c r="B123" s="39"/>
      <c r="C123" s="40"/>
      <c r="D123" s="231" t="s">
        <v>128</v>
      </c>
      <c r="E123" s="40"/>
      <c r="F123" s="236" t="s">
        <v>345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128</v>
      </c>
      <c r="AU123" s="17" t="s">
        <v>83</v>
      </c>
    </row>
    <row r="124" s="2" customFormat="1" ht="16.5" customHeight="1">
      <c r="A124" s="38"/>
      <c r="B124" s="39"/>
      <c r="C124" s="218" t="s">
        <v>134</v>
      </c>
      <c r="D124" s="218" t="s">
        <v>119</v>
      </c>
      <c r="E124" s="219" t="s">
        <v>346</v>
      </c>
      <c r="F124" s="220" t="s">
        <v>347</v>
      </c>
      <c r="G124" s="221" t="s">
        <v>338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40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339</v>
      </c>
      <c r="AT124" s="229" t="s">
        <v>119</v>
      </c>
      <c r="AU124" s="229" t="s">
        <v>83</v>
      </c>
      <c r="AY124" s="17" t="s">
        <v>117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339</v>
      </c>
      <c r="BM124" s="229" t="s">
        <v>348</v>
      </c>
    </row>
    <row r="125" s="2" customFormat="1">
      <c r="A125" s="38"/>
      <c r="B125" s="39"/>
      <c r="C125" s="40"/>
      <c r="D125" s="231" t="s">
        <v>126</v>
      </c>
      <c r="E125" s="40"/>
      <c r="F125" s="232" t="s">
        <v>349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126</v>
      </c>
      <c r="AU125" s="17" t="s">
        <v>83</v>
      </c>
    </row>
    <row r="126" s="2" customFormat="1" ht="21.75" customHeight="1">
      <c r="A126" s="38"/>
      <c r="B126" s="39"/>
      <c r="C126" s="218" t="s">
        <v>124</v>
      </c>
      <c r="D126" s="218" t="s">
        <v>119</v>
      </c>
      <c r="E126" s="219" t="s">
        <v>350</v>
      </c>
      <c r="F126" s="220" t="s">
        <v>351</v>
      </c>
      <c r="G126" s="221" t="s">
        <v>338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40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339</v>
      </c>
      <c r="AT126" s="229" t="s">
        <v>119</v>
      </c>
      <c r="AU126" s="229" t="s">
        <v>83</v>
      </c>
      <c r="AY126" s="17" t="s">
        <v>117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83</v>
      </c>
      <c r="BK126" s="230">
        <f>ROUND(I126*H126,2)</f>
        <v>0</v>
      </c>
      <c r="BL126" s="17" t="s">
        <v>339</v>
      </c>
      <c r="BM126" s="229" t="s">
        <v>352</v>
      </c>
    </row>
    <row r="127" s="2" customFormat="1">
      <c r="A127" s="38"/>
      <c r="B127" s="39"/>
      <c r="C127" s="40"/>
      <c r="D127" s="231" t="s">
        <v>126</v>
      </c>
      <c r="E127" s="40"/>
      <c r="F127" s="232" t="s">
        <v>351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126</v>
      </c>
      <c r="AU127" s="17" t="s">
        <v>83</v>
      </c>
    </row>
    <row r="128" s="2" customFormat="1">
      <c r="A128" s="38"/>
      <c r="B128" s="39"/>
      <c r="C128" s="40"/>
      <c r="D128" s="231" t="s">
        <v>128</v>
      </c>
      <c r="E128" s="40"/>
      <c r="F128" s="236" t="s">
        <v>353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128</v>
      </c>
      <c r="AU128" s="17" t="s">
        <v>83</v>
      </c>
    </row>
    <row r="129" s="2" customFormat="1" ht="16.5" customHeight="1">
      <c r="A129" s="38"/>
      <c r="B129" s="39"/>
      <c r="C129" s="218" t="s">
        <v>146</v>
      </c>
      <c r="D129" s="218" t="s">
        <v>119</v>
      </c>
      <c r="E129" s="219" t="s">
        <v>354</v>
      </c>
      <c r="F129" s="220" t="s">
        <v>355</v>
      </c>
      <c r="G129" s="221" t="s">
        <v>338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40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339</v>
      </c>
      <c r="AT129" s="229" t="s">
        <v>119</v>
      </c>
      <c r="AU129" s="229" t="s">
        <v>83</v>
      </c>
      <c r="AY129" s="17" t="s">
        <v>117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83</v>
      </c>
      <c r="BK129" s="230">
        <f>ROUND(I129*H129,2)</f>
        <v>0</v>
      </c>
      <c r="BL129" s="17" t="s">
        <v>339</v>
      </c>
      <c r="BM129" s="229" t="s">
        <v>356</v>
      </c>
    </row>
    <row r="130" s="2" customFormat="1">
      <c r="A130" s="38"/>
      <c r="B130" s="39"/>
      <c r="C130" s="40"/>
      <c r="D130" s="231" t="s">
        <v>126</v>
      </c>
      <c r="E130" s="40"/>
      <c r="F130" s="232" t="s">
        <v>355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126</v>
      </c>
      <c r="AU130" s="17" t="s">
        <v>83</v>
      </c>
    </row>
    <row r="131" s="2" customFormat="1" ht="16.5" customHeight="1">
      <c r="A131" s="38"/>
      <c r="B131" s="39"/>
      <c r="C131" s="218" t="s">
        <v>152</v>
      </c>
      <c r="D131" s="218" t="s">
        <v>119</v>
      </c>
      <c r="E131" s="219" t="s">
        <v>357</v>
      </c>
      <c r="F131" s="220" t="s">
        <v>358</v>
      </c>
      <c r="G131" s="221" t="s">
        <v>338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40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339</v>
      </c>
      <c r="AT131" s="229" t="s">
        <v>119</v>
      </c>
      <c r="AU131" s="229" t="s">
        <v>83</v>
      </c>
      <c r="AY131" s="17" t="s">
        <v>117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339</v>
      </c>
      <c r="BM131" s="229" t="s">
        <v>359</v>
      </c>
    </row>
    <row r="132" s="2" customFormat="1">
      <c r="A132" s="38"/>
      <c r="B132" s="39"/>
      <c r="C132" s="40"/>
      <c r="D132" s="231" t="s">
        <v>126</v>
      </c>
      <c r="E132" s="40"/>
      <c r="F132" s="232" t="s">
        <v>358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126</v>
      </c>
      <c r="AU132" s="17" t="s">
        <v>83</v>
      </c>
    </row>
    <row r="133" s="2" customFormat="1" ht="16.5" customHeight="1">
      <c r="A133" s="38"/>
      <c r="B133" s="39"/>
      <c r="C133" s="218" t="s">
        <v>157</v>
      </c>
      <c r="D133" s="218" t="s">
        <v>119</v>
      </c>
      <c r="E133" s="219" t="s">
        <v>321</v>
      </c>
      <c r="F133" s="220" t="s">
        <v>360</v>
      </c>
      <c r="G133" s="221" t="s">
        <v>338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40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339</v>
      </c>
      <c r="AT133" s="229" t="s">
        <v>119</v>
      </c>
      <c r="AU133" s="229" t="s">
        <v>83</v>
      </c>
      <c r="AY133" s="17" t="s">
        <v>117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83</v>
      </c>
      <c r="BK133" s="230">
        <f>ROUND(I133*H133,2)</f>
        <v>0</v>
      </c>
      <c r="BL133" s="17" t="s">
        <v>339</v>
      </c>
      <c r="BM133" s="229" t="s">
        <v>361</v>
      </c>
    </row>
    <row r="134" s="2" customFormat="1">
      <c r="A134" s="38"/>
      <c r="B134" s="39"/>
      <c r="C134" s="40"/>
      <c r="D134" s="231" t="s">
        <v>126</v>
      </c>
      <c r="E134" s="40"/>
      <c r="F134" s="232" t="s">
        <v>362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126</v>
      </c>
      <c r="AU134" s="17" t="s">
        <v>83</v>
      </c>
    </row>
    <row r="135" s="2" customFormat="1" ht="37.8" customHeight="1">
      <c r="A135" s="38"/>
      <c r="B135" s="39"/>
      <c r="C135" s="218" t="s">
        <v>163</v>
      </c>
      <c r="D135" s="218" t="s">
        <v>119</v>
      </c>
      <c r="E135" s="219" t="s">
        <v>363</v>
      </c>
      <c r="F135" s="220" t="s">
        <v>364</v>
      </c>
      <c r="G135" s="221" t="s">
        <v>338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40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339</v>
      </c>
      <c r="AT135" s="229" t="s">
        <v>119</v>
      </c>
      <c r="AU135" s="229" t="s">
        <v>83</v>
      </c>
      <c r="AY135" s="17" t="s">
        <v>117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83</v>
      </c>
      <c r="BK135" s="230">
        <f>ROUND(I135*H135,2)</f>
        <v>0</v>
      </c>
      <c r="BL135" s="17" t="s">
        <v>339</v>
      </c>
      <c r="BM135" s="229" t="s">
        <v>365</v>
      </c>
    </row>
    <row r="136" s="2" customFormat="1">
      <c r="A136" s="38"/>
      <c r="B136" s="39"/>
      <c r="C136" s="40"/>
      <c r="D136" s="231" t="s">
        <v>126</v>
      </c>
      <c r="E136" s="40"/>
      <c r="F136" s="232" t="s">
        <v>364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126</v>
      </c>
      <c r="AU136" s="17" t="s">
        <v>83</v>
      </c>
    </row>
    <row r="137" s="2" customFormat="1">
      <c r="A137" s="38"/>
      <c r="B137" s="39"/>
      <c r="C137" s="40"/>
      <c r="D137" s="231" t="s">
        <v>128</v>
      </c>
      <c r="E137" s="40"/>
      <c r="F137" s="236" t="s">
        <v>366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83</v>
      </c>
    </row>
    <row r="138" s="2" customFormat="1" ht="24.15" customHeight="1">
      <c r="A138" s="38"/>
      <c r="B138" s="39"/>
      <c r="C138" s="218" t="s">
        <v>168</v>
      </c>
      <c r="D138" s="218" t="s">
        <v>119</v>
      </c>
      <c r="E138" s="219" t="s">
        <v>367</v>
      </c>
      <c r="F138" s="220" t="s">
        <v>368</v>
      </c>
      <c r="G138" s="221" t="s">
        <v>338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40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339</v>
      </c>
      <c r="AT138" s="229" t="s">
        <v>119</v>
      </c>
      <c r="AU138" s="229" t="s">
        <v>83</v>
      </c>
      <c r="AY138" s="17" t="s">
        <v>117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83</v>
      </c>
      <c r="BK138" s="230">
        <f>ROUND(I138*H138,2)</f>
        <v>0</v>
      </c>
      <c r="BL138" s="17" t="s">
        <v>339</v>
      </c>
      <c r="BM138" s="229" t="s">
        <v>369</v>
      </c>
    </row>
    <row r="139" s="2" customFormat="1">
      <c r="A139" s="38"/>
      <c r="B139" s="39"/>
      <c r="C139" s="40"/>
      <c r="D139" s="231" t="s">
        <v>126</v>
      </c>
      <c r="E139" s="40"/>
      <c r="F139" s="232" t="s">
        <v>368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126</v>
      </c>
      <c r="AU139" s="17" t="s">
        <v>83</v>
      </c>
    </row>
    <row r="140" s="2" customFormat="1" ht="37.8" customHeight="1">
      <c r="A140" s="38"/>
      <c r="B140" s="39"/>
      <c r="C140" s="218" t="s">
        <v>223</v>
      </c>
      <c r="D140" s="218" t="s">
        <v>119</v>
      </c>
      <c r="E140" s="219" t="s">
        <v>370</v>
      </c>
      <c r="F140" s="220" t="s">
        <v>371</v>
      </c>
      <c r="G140" s="221" t="s">
        <v>338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40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339</v>
      </c>
      <c r="AT140" s="229" t="s">
        <v>119</v>
      </c>
      <c r="AU140" s="229" t="s">
        <v>83</v>
      </c>
      <c r="AY140" s="17" t="s">
        <v>117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83</v>
      </c>
      <c r="BK140" s="230">
        <f>ROUND(I140*H140,2)</f>
        <v>0</v>
      </c>
      <c r="BL140" s="17" t="s">
        <v>339</v>
      </c>
      <c r="BM140" s="229" t="s">
        <v>372</v>
      </c>
    </row>
    <row r="141" s="2" customFormat="1">
      <c r="A141" s="38"/>
      <c r="B141" s="39"/>
      <c r="C141" s="40"/>
      <c r="D141" s="231" t="s">
        <v>126</v>
      </c>
      <c r="E141" s="40"/>
      <c r="F141" s="232" t="s">
        <v>371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126</v>
      </c>
      <c r="AU141" s="17" t="s">
        <v>83</v>
      </c>
    </row>
    <row r="142" s="2" customFormat="1" ht="24.15" customHeight="1">
      <c r="A142" s="38"/>
      <c r="B142" s="39"/>
      <c r="C142" s="218" t="s">
        <v>229</v>
      </c>
      <c r="D142" s="218" t="s">
        <v>119</v>
      </c>
      <c r="E142" s="219" t="s">
        <v>373</v>
      </c>
      <c r="F142" s="220" t="s">
        <v>374</v>
      </c>
      <c r="G142" s="221" t="s">
        <v>338</v>
      </c>
      <c r="H142" s="222">
        <v>1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40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339</v>
      </c>
      <c r="AT142" s="229" t="s">
        <v>119</v>
      </c>
      <c r="AU142" s="229" t="s">
        <v>83</v>
      </c>
      <c r="AY142" s="17" t="s">
        <v>117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339</v>
      </c>
      <c r="BM142" s="229" t="s">
        <v>375</v>
      </c>
    </row>
    <row r="143" s="2" customFormat="1">
      <c r="A143" s="38"/>
      <c r="B143" s="39"/>
      <c r="C143" s="40"/>
      <c r="D143" s="231" t="s">
        <v>126</v>
      </c>
      <c r="E143" s="40"/>
      <c r="F143" s="232" t="s">
        <v>376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126</v>
      </c>
      <c r="AU143" s="17" t="s">
        <v>83</v>
      </c>
    </row>
    <row r="144" s="2" customFormat="1" ht="21.75" customHeight="1">
      <c r="A144" s="38"/>
      <c r="B144" s="39"/>
      <c r="C144" s="218" t="s">
        <v>234</v>
      </c>
      <c r="D144" s="218" t="s">
        <v>119</v>
      </c>
      <c r="E144" s="219" t="s">
        <v>377</v>
      </c>
      <c r="F144" s="220" t="s">
        <v>378</v>
      </c>
      <c r="G144" s="221" t="s">
        <v>338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40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339</v>
      </c>
      <c r="AT144" s="229" t="s">
        <v>119</v>
      </c>
      <c r="AU144" s="229" t="s">
        <v>83</v>
      </c>
      <c r="AY144" s="17" t="s">
        <v>117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83</v>
      </c>
      <c r="BK144" s="230">
        <f>ROUND(I144*H144,2)</f>
        <v>0</v>
      </c>
      <c r="BL144" s="17" t="s">
        <v>339</v>
      </c>
      <c r="BM144" s="229" t="s">
        <v>379</v>
      </c>
    </row>
    <row r="145" s="2" customFormat="1">
      <c r="A145" s="38"/>
      <c r="B145" s="39"/>
      <c r="C145" s="40"/>
      <c r="D145" s="231" t="s">
        <v>126</v>
      </c>
      <c r="E145" s="40"/>
      <c r="F145" s="232" t="s">
        <v>378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126</v>
      </c>
      <c r="AU145" s="17" t="s">
        <v>83</v>
      </c>
    </row>
    <row r="146" s="2" customFormat="1" ht="24.15" customHeight="1">
      <c r="A146" s="38"/>
      <c r="B146" s="39"/>
      <c r="C146" s="218" t="s">
        <v>238</v>
      </c>
      <c r="D146" s="218" t="s">
        <v>119</v>
      </c>
      <c r="E146" s="219" t="s">
        <v>380</v>
      </c>
      <c r="F146" s="220" t="s">
        <v>381</v>
      </c>
      <c r="G146" s="221" t="s">
        <v>338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40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339</v>
      </c>
      <c r="AT146" s="229" t="s">
        <v>119</v>
      </c>
      <c r="AU146" s="229" t="s">
        <v>83</v>
      </c>
      <c r="AY146" s="17" t="s">
        <v>117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83</v>
      </c>
      <c r="BK146" s="230">
        <f>ROUND(I146*H146,2)</f>
        <v>0</v>
      </c>
      <c r="BL146" s="17" t="s">
        <v>339</v>
      </c>
      <c r="BM146" s="229" t="s">
        <v>382</v>
      </c>
    </row>
    <row r="147" s="2" customFormat="1">
      <c r="A147" s="38"/>
      <c r="B147" s="39"/>
      <c r="C147" s="40"/>
      <c r="D147" s="231" t="s">
        <v>126</v>
      </c>
      <c r="E147" s="40"/>
      <c r="F147" s="232" t="s">
        <v>381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126</v>
      </c>
      <c r="AU147" s="17" t="s">
        <v>83</v>
      </c>
    </row>
    <row r="148" s="2" customFormat="1" ht="24.15" customHeight="1">
      <c r="A148" s="38"/>
      <c r="B148" s="39"/>
      <c r="C148" s="218" t="s">
        <v>242</v>
      </c>
      <c r="D148" s="218" t="s">
        <v>119</v>
      </c>
      <c r="E148" s="219" t="s">
        <v>383</v>
      </c>
      <c r="F148" s="220" t="s">
        <v>384</v>
      </c>
      <c r="G148" s="221" t="s">
        <v>338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40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339</v>
      </c>
      <c r="AT148" s="229" t="s">
        <v>119</v>
      </c>
      <c r="AU148" s="229" t="s">
        <v>83</v>
      </c>
      <c r="AY148" s="17" t="s">
        <v>117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83</v>
      </c>
      <c r="BK148" s="230">
        <f>ROUND(I148*H148,2)</f>
        <v>0</v>
      </c>
      <c r="BL148" s="17" t="s">
        <v>339</v>
      </c>
      <c r="BM148" s="229" t="s">
        <v>385</v>
      </c>
    </row>
    <row r="149" s="2" customFormat="1">
      <c r="A149" s="38"/>
      <c r="B149" s="39"/>
      <c r="C149" s="40"/>
      <c r="D149" s="231" t="s">
        <v>126</v>
      </c>
      <c r="E149" s="40"/>
      <c r="F149" s="232" t="s">
        <v>386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126</v>
      </c>
      <c r="AU149" s="17" t="s">
        <v>83</v>
      </c>
    </row>
    <row r="150" s="2" customFormat="1">
      <c r="A150" s="38"/>
      <c r="B150" s="39"/>
      <c r="C150" s="40"/>
      <c r="D150" s="231" t="s">
        <v>128</v>
      </c>
      <c r="E150" s="40"/>
      <c r="F150" s="236" t="s">
        <v>387</v>
      </c>
      <c r="G150" s="40"/>
      <c r="H150" s="40"/>
      <c r="I150" s="233"/>
      <c r="J150" s="40"/>
      <c r="K150" s="40"/>
      <c r="L150" s="44"/>
      <c r="M150" s="248"/>
      <c r="N150" s="249"/>
      <c r="O150" s="250"/>
      <c r="P150" s="250"/>
      <c r="Q150" s="250"/>
      <c r="R150" s="250"/>
      <c r="S150" s="250"/>
      <c r="T150" s="251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128</v>
      </c>
      <c r="AU150" s="17" t="s">
        <v>83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JqHkzkpw6OlOhTdkoRB7l+lWzmHoLyskGBWjyxTgn5h0D8lJtJpC6Rj+1Iz0czMfpElbhZq5aWH2toizw+VsqA==" hashValue="BiNwY30wZTu7yfdldZL31FmNrxt66hder6oRv2IpTEc58b9XBGeXxcBHi9JogUh/ML/Prwuk40A/SuEn3DRLXA==" algorithmName="SHA-512" password="CC35"/>
  <autoFilter ref="C116:K15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2023-10-03T15:43:18Z</dcterms:created>
  <dcterms:modified xsi:type="dcterms:W3CDTF">2023-10-03T15:43:27Z</dcterms:modified>
</cp:coreProperties>
</file>