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https://ukzuz-my.sharepoint.com/personal/70997_ukzuz_cz/Documents/Documents/veřejné zakázky/2024/OMS/pohonné hmoty/smlouva/"/>
    </mc:Choice>
  </mc:AlternateContent>
  <xr:revisionPtr revIDLastSave="1" documentId="8_{C97D7D99-9314-400E-85B5-05E0531CE65A}" xr6:coauthVersionLast="47" xr6:coauthVersionMax="47" xr10:uidLastSave="{0156A87F-E56B-403B-855D-CEDC0AD820C6}"/>
  <workbookProtection workbookAlgorithmName="SHA-512" workbookHashValue="ww1mfXyRN1rhKfvYu3Jdy7oCmvJv2WPYLZfzVN+JMh7iNtAFJz6/76erggbUgqAMJ23DzZhaomYGRV+duEc3lw==" workbookSaltValue="tcdxRlJVlMOeXoCAa/Mw2g==" workbookSpinCount="100000" lockStructure="1"/>
  <bookViews>
    <workbookView xWindow="-23148" yWindow="-60" windowWidth="23256" windowHeight="12576" activeTab="1" xr2:uid="{00000000-000D-0000-FFFF-FFFF00000000}"/>
  </bookViews>
  <sheets>
    <sheet name="Vyhlašované ceny" sheetId="1" r:id="rId1"/>
    <sheet name="Celková nabídková cen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E14" i="1"/>
  <c r="B4" i="2" s="1"/>
  <c r="F14" i="1"/>
  <c r="B5" i="2" s="1"/>
  <c r="D5" i="2" s="1"/>
  <c r="G5" i="2"/>
  <c r="H5" i="2" l="1"/>
  <c r="E5" i="2"/>
  <c r="F5" i="2" s="1"/>
  <c r="D4" i="2" l="1"/>
  <c r="H4" i="2" l="1"/>
  <c r="H6" i="2" s="1"/>
  <c r="E4" i="2"/>
  <c r="F4" i="2" s="1"/>
</calcChain>
</file>

<file path=xl/sharedStrings.xml><?xml version="1.0" encoding="utf-8"?>
<sst xmlns="http://schemas.openxmlformats.org/spreadsheetml/2006/main" count="42" uniqueCount="32">
  <si>
    <t>Vyhlašované týdenní ceny za období duben - květen 2024</t>
  </si>
  <si>
    <r>
      <t>Odvíjející se od vývoje cen PHM dle indexu</t>
    </r>
    <r>
      <rPr>
        <b/>
        <sz val="11"/>
        <color rgb="FFFF0000"/>
        <rFont val="Calibri"/>
        <family val="2"/>
        <charset val="238"/>
      </rPr>
      <t>*</t>
    </r>
    <r>
      <rPr>
        <b/>
        <sz val="11"/>
        <color theme="1"/>
        <rFont val="Calibri"/>
        <family val="2"/>
        <charset val="238"/>
        <scheme val="minor"/>
      </rPr>
      <t>:</t>
    </r>
  </si>
  <si>
    <t>&lt;vyplňte index&gt;</t>
  </si>
  <si>
    <t>Datum</t>
  </si>
  <si>
    <t>týden</t>
  </si>
  <si>
    <t>BA Natural 95 Kč bez DPH</t>
  </si>
  <si>
    <t>Motorová nafta Kč bez DPH</t>
  </si>
  <si>
    <t>od</t>
  </si>
  <si>
    <t>-</t>
  </si>
  <si>
    <t>do</t>
  </si>
  <si>
    <t>Unipetrol Index Czech</t>
  </si>
  <si>
    <t xml:space="preserve">MOLIN (MOL) </t>
  </si>
  <si>
    <t>Základní cena ČEPRO (ZCČ)</t>
  </si>
  <si>
    <r>
      <t xml:space="preserve">VÝSLEDEK,
 tzn. Průměr z </t>
    </r>
    <r>
      <rPr>
        <b/>
        <sz val="10"/>
        <color rgb="FFFF0000"/>
        <rFont val="Calibri"/>
        <family val="2"/>
        <charset val="238"/>
        <scheme val="minor"/>
      </rPr>
      <t>vyplněných cen</t>
    </r>
  </si>
  <si>
    <t>List2: tabulka   NABÍDKOVÁ CENA</t>
  </si>
  <si>
    <t>PHM</t>
  </si>
  <si>
    <r>
      <t xml:space="preserve">Průměr z vyhlašovaných týdenních cen odvíjejících se od vývoje cen PHM dle indexu vybraného dodavatelem za období 01-06 2023, 
bez DPH (v Kč) 
</t>
    </r>
    <r>
      <rPr>
        <b/>
        <sz val="10"/>
        <color rgb="FFFF0000"/>
        <rFont val="Calibri"/>
        <family val="2"/>
        <charset val="238"/>
        <scheme val="minor"/>
      </rPr>
      <t>(Nevyplňujte - automatické přetažení ceny z Listu 1)</t>
    </r>
  </si>
  <si>
    <t>Poskytnutá sleva
 z průměru týdenních vyhlašovaných cen z Listu 1 
na 1 litr PHM
bez DPH (Kč)</t>
  </si>
  <si>
    <r>
      <t xml:space="preserve">Cena za 1 litr PHM se slevou 
bez DPH (Kč) 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</si>
  <si>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 DPH (21 %) za 1 litr PHM se slevou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</si>
  <si>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Cena za 1 litr PHM se slevou 
s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</si>
  <si>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t xml:space="preserve">Předpokládaný odběr PHM (l) za 48 měsíců 
</t>
  </si>
  <si>
    <r>
      <rPr>
        <b/>
        <sz val="14"/>
        <color theme="1"/>
        <rFont val="Calibri"/>
        <family val="2"/>
        <charset val="238"/>
        <scheme val="minor"/>
      </rPr>
      <t xml:space="preserve">NABÍDKOVÁ CENA </t>
    </r>
    <r>
      <rPr>
        <b/>
        <sz val="11"/>
        <color theme="1"/>
        <rFont val="Calibri"/>
        <family val="2"/>
        <charset val="238"/>
        <scheme val="minor"/>
      </rPr>
      <t xml:space="preserve">
bez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</si>
  <si>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t>benzin Natural 95</t>
  </si>
  <si>
    <t>motorová nafta</t>
  </si>
  <si>
    <t>CELKOVÁ NABÍDKOVÁ CENA bez DPH (Kč)</t>
  </si>
  <si>
    <t>Výpočet nabídkové ceny:</t>
  </si>
  <si>
    <t>Celková nabídková cena = (Průměrná cena za 1 litr PHM stanovená jako průměr z vyhlašovaných týdenních cen odvíjejících se od vývoje cen PHM dle indexu vybraného dodavatelem /UIC,MOL,ZCČ/ bez DPH (v Kč) - poskytnutá sleva z průměru týdenních vyhlašovaných cen) x předpokládaný oběr PHM (v l) za 48 měsíců</t>
  </si>
  <si>
    <t>Pokyny - upozornění:</t>
  </si>
  <si>
    <r>
      <t xml:space="preserve">Do takto označených buněk tj. C4 a  C5 dodavatel vyplní slevu v Kč bez DPH </t>
    </r>
    <r>
      <rPr>
        <u/>
        <sz val="11"/>
        <color theme="1"/>
        <rFont val="Calibri"/>
        <family val="2"/>
        <charset val="238"/>
        <scheme val="minor"/>
      </rPr>
      <t>zaokrouhlenou na dvě desetinná místa</t>
    </r>
    <r>
      <rPr>
        <sz val="11"/>
        <color theme="1"/>
        <rFont val="Calibri"/>
        <family val="2"/>
        <scheme val="minor"/>
      </rPr>
      <t>. Pokud je vyhlašovaná cena již konečná a dodavatel nebude již poskytovat slevu, uvede do buňky "0".</t>
    </r>
  </si>
  <si>
    <t>V takto označné buňce tj. H6 bude zobrazena výsledná celková nabídková cena bez DPH - vypočte se automaticky.</t>
  </si>
  <si>
    <t>Dodavatel nesmí v tabulce nic měnit (redukovat, mazat, cokoli doplňovat či mazat a přepisovat).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</si>
</sst>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1">
    <xf numFmtId="0" fontId="0" fillId="0" borderId="0" xfId="0"/>
    <xf numFmtId="165" fontId="9" fillId="0" borderId="9" xfId="1" applyNumberFormat="1" applyFont="1" applyBorder="1" applyAlignment="1" applyProtection="1">
      <alignment horizontal="center" vertical="center"/>
      <protection locked="0"/>
    </xf>
    <xf numFmtId="165" fontId="9" fillId="0" borderId="12" xfId="1" applyNumberFormat="1" applyFont="1" applyBorder="1" applyAlignment="1" applyProtection="1">
      <alignment horizontal="center" vertical="center"/>
      <protection locked="0"/>
    </xf>
    <xf numFmtId="165" fontId="9" fillId="0" borderId="13" xfId="1" applyNumberFormat="1" applyFont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 applyProtection="1">
      <alignment horizontal="center" vertical="center" wrapText="1"/>
      <protection locked="0"/>
    </xf>
    <xf numFmtId="165" fontId="14" fillId="7" borderId="20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20" xfId="3" applyNumberFormat="1" applyFont="1" applyFill="1" applyBorder="1" applyAlignment="1" applyProtection="1">
      <alignment horizontal="center" vertical="center"/>
    </xf>
    <xf numFmtId="165" fontId="16" fillId="6" borderId="20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 wrapText="1"/>
    </xf>
    <xf numFmtId="165" fontId="14" fillId="7" borderId="0" xfId="0" applyNumberFormat="1" applyFont="1" applyFill="1" applyAlignment="1">
      <alignment horizontal="center" vertical="center" wrapText="1"/>
    </xf>
    <xf numFmtId="0" fontId="0" fillId="6" borderId="0" xfId="0" applyFill="1"/>
    <xf numFmtId="165" fontId="14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3" fillId="0" borderId="0" xfId="0" applyFont="1"/>
    <xf numFmtId="0" fontId="2" fillId="2" borderId="20" xfId="0" applyFont="1" applyFill="1" applyBorder="1" applyAlignment="1">
      <alignment horizontal="center" vertical="center" wrapText="1"/>
    </xf>
    <xf numFmtId="0" fontId="6" fillId="0" borderId="10" xfId="1" applyFont="1" applyBorder="1" applyAlignment="1" applyProtection="1">
      <alignment horizontal="center"/>
      <protection locked="0"/>
    </xf>
    <xf numFmtId="0" fontId="6" fillId="0" borderId="14" xfId="1" applyFont="1" applyBorder="1" applyAlignment="1" applyProtection="1">
      <alignment horizontal="center"/>
      <protection locked="0"/>
    </xf>
    <xf numFmtId="165" fontId="11" fillId="6" borderId="16" xfId="1" applyNumberFormat="1" applyFont="1" applyFill="1" applyBorder="1" applyAlignment="1">
      <alignment horizontal="center" vertical="center" wrapText="1"/>
    </xf>
    <xf numFmtId="165" fontId="11" fillId="6" borderId="19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8" fillId="0" borderId="13" xfId="1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7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18" fillId="0" borderId="0" xfId="0" applyFont="1"/>
    <xf numFmtId="0" fontId="7" fillId="0" borderId="16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6" fillId="4" borderId="7" xfId="1" applyFont="1" applyFill="1" applyBorder="1" applyAlignment="1">
      <alignment horizontal="center" vertical="center" textRotation="90"/>
    </xf>
    <xf numFmtId="0" fontId="6" fillId="4" borderId="8" xfId="1" applyFont="1" applyFill="1" applyBorder="1" applyAlignment="1">
      <alignment horizontal="center" vertical="center" textRotation="90"/>
    </xf>
    <xf numFmtId="0" fontId="3" fillId="5" borderId="1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left" vertical="center" wrapText="1"/>
    </xf>
    <xf numFmtId="0" fontId="13" fillId="8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4">
    <cellStyle name="Normální" xfId="0" builtinId="0"/>
    <cellStyle name="Normální 2" xfId="1" xr:uid="{00000000-0005-0000-0000-000001000000}"/>
    <cellStyle name="Procenta" xfId="3" builtinId="5"/>
    <cellStyle name="Procent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workbookViewId="0">
      <selection activeCell="F13" sqref="F13"/>
    </sheetView>
  </sheetViews>
  <sheetFormatPr defaultColWidth="8.85546875" defaultRowHeight="15" x14ac:dyDescent="0.25"/>
  <cols>
    <col min="5" max="5" width="34.85546875" bestFit="1" customWidth="1"/>
    <col min="6" max="6" width="34.85546875" customWidth="1"/>
    <col min="13" max="13" width="8.85546875" hidden="1" customWidth="1"/>
  </cols>
  <sheetData>
    <row r="1" spans="1:13" ht="15.75" x14ac:dyDescent="0.25">
      <c r="A1" s="34" t="s">
        <v>0</v>
      </c>
      <c r="B1" s="35"/>
      <c r="C1" s="35"/>
      <c r="D1" s="35"/>
      <c r="E1" s="35"/>
      <c r="F1" s="36"/>
    </row>
    <row r="2" spans="1:13" x14ac:dyDescent="0.25">
      <c r="A2" s="40" t="s">
        <v>1</v>
      </c>
      <c r="B2" s="41"/>
      <c r="C2" s="41"/>
      <c r="D2" s="41"/>
      <c r="E2" s="41"/>
      <c r="F2" s="4" t="s">
        <v>2</v>
      </c>
    </row>
    <row r="3" spans="1:13" ht="15.75" x14ac:dyDescent="0.25">
      <c r="A3" s="37" t="s">
        <v>3</v>
      </c>
      <c r="B3" s="38"/>
      <c r="C3" s="39"/>
      <c r="D3" s="42" t="s">
        <v>4</v>
      </c>
      <c r="E3" s="44" t="s">
        <v>5</v>
      </c>
      <c r="F3" s="46" t="s">
        <v>6</v>
      </c>
    </row>
    <row r="4" spans="1:13" ht="15.75" thickBot="1" x14ac:dyDescent="0.3">
      <c r="A4" s="27" t="s">
        <v>7</v>
      </c>
      <c r="B4" s="28" t="s">
        <v>8</v>
      </c>
      <c r="C4" s="29" t="s">
        <v>9</v>
      </c>
      <c r="D4" s="43"/>
      <c r="E4" s="45"/>
      <c r="F4" s="47"/>
    </row>
    <row r="5" spans="1:13" x14ac:dyDescent="0.25">
      <c r="A5" s="22">
        <v>45383</v>
      </c>
      <c r="B5" s="18" t="s">
        <v>8</v>
      </c>
      <c r="C5" s="23">
        <v>45389</v>
      </c>
      <c r="D5" s="26">
        <v>14</v>
      </c>
      <c r="E5" s="1">
        <v>33.880000000000003</v>
      </c>
      <c r="F5" s="2">
        <v>32.33</v>
      </c>
    </row>
    <row r="6" spans="1:13" x14ac:dyDescent="0.25">
      <c r="A6" s="24">
        <v>45390</v>
      </c>
      <c r="B6" s="19" t="s">
        <v>8</v>
      </c>
      <c r="C6" s="25">
        <v>45396</v>
      </c>
      <c r="D6" s="26">
        <v>15</v>
      </c>
      <c r="E6" s="3">
        <v>34.270000000000003</v>
      </c>
      <c r="F6" s="2">
        <v>32.76</v>
      </c>
    </row>
    <row r="7" spans="1:13" x14ac:dyDescent="0.25">
      <c r="A7" s="24">
        <v>45397</v>
      </c>
      <c r="B7" s="19" t="s">
        <v>8</v>
      </c>
      <c r="C7" s="25">
        <v>45403</v>
      </c>
      <c r="D7" s="26">
        <v>16</v>
      </c>
      <c r="E7" s="3">
        <v>34.549999999999997</v>
      </c>
      <c r="F7" s="2">
        <v>32.369999999999997</v>
      </c>
      <c r="M7" t="s">
        <v>2</v>
      </c>
    </row>
    <row r="8" spans="1:13" x14ac:dyDescent="0.25">
      <c r="A8" s="24">
        <v>45404</v>
      </c>
      <c r="B8" s="19" t="s">
        <v>8</v>
      </c>
      <c r="C8" s="25">
        <v>45410</v>
      </c>
      <c r="D8" s="26">
        <v>17</v>
      </c>
      <c r="E8" s="3">
        <v>34.32</v>
      </c>
      <c r="F8" s="2">
        <v>31.76</v>
      </c>
      <c r="M8" s="30" t="s">
        <v>10</v>
      </c>
    </row>
    <row r="9" spans="1:13" x14ac:dyDescent="0.25">
      <c r="A9" s="24">
        <v>45411</v>
      </c>
      <c r="B9" s="19" t="s">
        <v>8</v>
      </c>
      <c r="C9" s="25">
        <v>45417</v>
      </c>
      <c r="D9" s="26">
        <v>18</v>
      </c>
      <c r="E9" s="3">
        <v>33.950000000000003</v>
      </c>
      <c r="F9" s="2">
        <v>31.48</v>
      </c>
      <c r="M9" s="30" t="s">
        <v>11</v>
      </c>
    </row>
    <row r="10" spans="1:13" x14ac:dyDescent="0.25">
      <c r="A10" s="24">
        <v>45418</v>
      </c>
      <c r="B10" s="19" t="s">
        <v>8</v>
      </c>
      <c r="C10" s="25">
        <v>45424</v>
      </c>
      <c r="D10" s="26">
        <v>19</v>
      </c>
      <c r="E10" s="3">
        <v>33.340000000000003</v>
      </c>
      <c r="F10" s="2">
        <v>31.08</v>
      </c>
      <c r="M10" s="30" t="s">
        <v>12</v>
      </c>
    </row>
    <row r="11" spans="1:13" x14ac:dyDescent="0.25">
      <c r="A11" s="24">
        <v>45425</v>
      </c>
      <c r="B11" s="19" t="s">
        <v>8</v>
      </c>
      <c r="C11" s="25">
        <v>45431</v>
      </c>
      <c r="D11" s="26">
        <v>20</v>
      </c>
      <c r="E11" s="3">
        <v>32.85</v>
      </c>
      <c r="F11" s="2">
        <v>30.75</v>
      </c>
      <c r="M11" s="30"/>
    </row>
    <row r="12" spans="1:13" x14ac:dyDescent="0.25">
      <c r="A12" s="24">
        <v>45432</v>
      </c>
      <c r="B12" s="19" t="s">
        <v>8</v>
      </c>
      <c r="C12" s="25">
        <v>45438</v>
      </c>
      <c r="D12" s="26">
        <v>21</v>
      </c>
      <c r="E12" s="3">
        <v>32.47</v>
      </c>
      <c r="F12" s="2">
        <v>30.51</v>
      </c>
    </row>
    <row r="13" spans="1:13" ht="15.75" thickBot="1" x14ac:dyDescent="0.3">
      <c r="A13" s="24">
        <v>45439</v>
      </c>
      <c r="B13" s="19" t="s">
        <v>8</v>
      </c>
      <c r="C13" s="25">
        <v>45445</v>
      </c>
      <c r="D13" s="26">
        <v>22</v>
      </c>
      <c r="E13" s="3">
        <v>32.42</v>
      </c>
      <c r="F13" s="2">
        <v>30.52</v>
      </c>
    </row>
    <row r="14" spans="1:13" ht="15.75" thickBot="1" x14ac:dyDescent="0.3">
      <c r="A14" s="31" t="s">
        <v>13</v>
      </c>
      <c r="B14" s="32"/>
      <c r="C14" s="32"/>
      <c r="D14" s="33"/>
      <c r="E14" s="20">
        <f>IF(ISERROR(AVERAGE(E5:E13)),"Výsledek se vyplní po doplnění všech řádků",AVERAGE(E5:E13))</f>
        <v>33.56111111111111</v>
      </c>
      <c r="F14" s="21">
        <f>IF(ISERROR(AVERAGE(F5:F13)),"Výsledek se vyplní po doplnění všech řádků",AVERAGE(F5:F13))</f>
        <v>31.506666666666661</v>
      </c>
    </row>
    <row r="18" ht="12.75" customHeight="1" x14ac:dyDescent="0.25"/>
  </sheetData>
  <sheetProtection algorithmName="SHA-512" hashValue="HnP4AL+qEf7olkST1Ve62YW6vPszRiphZZ82mCVLNS8TbuUubUY4iqNWcbYBSE0RqOC2LP0slb23Y4ArK41FMw==" saltValue="daxNNtnOwiZJbjxTjPl6PQ==" spinCount="100000" sheet="1" objects="1" scenarios="1" selectLockedCells="1"/>
  <dataConsolidate/>
  <mergeCells count="7">
    <mergeCell ref="A14:D14"/>
    <mergeCell ref="A1:F1"/>
    <mergeCell ref="A3:C3"/>
    <mergeCell ref="A2:E2"/>
    <mergeCell ref="D3:D4"/>
    <mergeCell ref="E3:E4"/>
    <mergeCell ref="F3:F4"/>
  </mergeCells>
  <dataValidations count="2">
    <dataValidation allowBlank="1" showInputMessage="1" showErrorMessage="1" promptTitle="Výsledek se vyplní po doplnění" sqref="E14:F14" xr:uid="{00000000-0002-0000-0000-000000000000}"/>
    <dataValidation type="list" allowBlank="1" showInputMessage="1" showErrorMessage="1" sqref="F2" xr:uid="{00000000-0002-0000-0000-000001000000}">
      <formula1>$M$7:$M$10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tabSelected="1" workbookViewId="0">
      <selection activeCell="C5" sqref="C5"/>
    </sheetView>
  </sheetViews>
  <sheetFormatPr defaultColWidth="8.85546875" defaultRowHeight="15" x14ac:dyDescent="0.25"/>
  <cols>
    <col min="1" max="7" width="17.7109375" customWidth="1"/>
    <col min="8" max="8" width="24.7109375" customWidth="1"/>
  </cols>
  <sheetData>
    <row r="1" spans="1:8" ht="18.75" x14ac:dyDescent="0.3">
      <c r="A1" s="16" t="s">
        <v>14</v>
      </c>
    </row>
    <row r="3" spans="1:8" ht="99.95" customHeight="1" x14ac:dyDescent="0.25">
      <c r="A3" s="17" t="s">
        <v>15</v>
      </c>
      <c r="B3" s="17" t="s">
        <v>16</v>
      </c>
      <c r="C3" s="17" t="s">
        <v>17</v>
      </c>
      <c r="D3" s="17" t="s">
        <v>18</v>
      </c>
      <c r="E3" s="17" t="s">
        <v>19</v>
      </c>
      <c r="F3" s="17" t="s">
        <v>20</v>
      </c>
      <c r="G3" s="17" t="s">
        <v>21</v>
      </c>
      <c r="H3" s="17" t="s">
        <v>22</v>
      </c>
    </row>
    <row r="4" spans="1:8" x14ac:dyDescent="0.25">
      <c r="A4" s="15" t="s">
        <v>23</v>
      </c>
      <c r="B4" s="13">
        <f>IF(ISTEXT('Vyhlašované ceny'!E14),0,'Vyhlašované ceny'!E14)</f>
        <v>33.56111111111111</v>
      </c>
      <c r="C4" s="5">
        <v>2.48</v>
      </c>
      <c r="D4" s="13">
        <f>B4-C4</f>
        <v>31.08111111111111</v>
      </c>
      <c r="E4" s="6">
        <f>D4*0.21</f>
        <v>6.5270333333333328</v>
      </c>
      <c r="F4" s="13">
        <f>E4+D4</f>
        <v>37.608144444444441</v>
      </c>
      <c r="G4" s="14">
        <f>((182564-34542)*4)</f>
        <v>592088</v>
      </c>
      <c r="H4" s="13">
        <f>D4*G4</f>
        <v>18402752.915555555</v>
      </c>
    </row>
    <row r="5" spans="1:8" x14ac:dyDescent="0.25">
      <c r="A5" s="15" t="s">
        <v>24</v>
      </c>
      <c r="B5" s="13">
        <f>IF(ISTEXT('Vyhlašované ceny'!F14),0,'Vyhlašované ceny'!F14)</f>
        <v>31.506666666666661</v>
      </c>
      <c r="C5" s="5"/>
      <c r="D5" s="13">
        <f>B5-C5</f>
        <v>31.506666666666661</v>
      </c>
      <c r="E5" s="6">
        <f>D5*0.21</f>
        <v>6.6163999999999987</v>
      </c>
      <c r="F5" s="13">
        <f t="shared" ref="F5" si="0">E5+D5</f>
        <v>38.123066666666659</v>
      </c>
      <c r="G5" s="14">
        <f>(34542*4)</f>
        <v>138168</v>
      </c>
      <c r="H5" s="13">
        <f t="shared" ref="H5" si="1">D5*G5</f>
        <v>4353213.1199999992</v>
      </c>
    </row>
    <row r="6" spans="1:8" ht="18.75" x14ac:dyDescent="0.25">
      <c r="A6" s="48" t="s">
        <v>25</v>
      </c>
      <c r="B6" s="49"/>
      <c r="C6" s="49"/>
      <c r="D6" s="49"/>
      <c r="E6" s="49"/>
      <c r="F6" s="49"/>
      <c r="G6" s="49"/>
      <c r="H6" s="7">
        <f>SUM(H4:H5)</f>
        <v>22755966.035555556</v>
      </c>
    </row>
    <row r="8" spans="1:8" x14ac:dyDescent="0.25">
      <c r="A8" s="8" t="s">
        <v>26</v>
      </c>
      <c r="G8" s="9"/>
    </row>
    <row r="9" spans="1:8" ht="51.75" customHeight="1" x14ac:dyDescent="0.25">
      <c r="A9" s="50" t="s">
        <v>27</v>
      </c>
      <c r="B9" s="50"/>
      <c r="C9" s="50"/>
      <c r="D9" s="50"/>
      <c r="E9" s="50"/>
      <c r="F9" s="50"/>
      <c r="G9" s="50"/>
      <c r="H9" s="50"/>
    </row>
    <row r="10" spans="1:8" x14ac:dyDescent="0.25">
      <c r="A10" s="10"/>
      <c r="B10" s="10"/>
      <c r="C10" s="10"/>
      <c r="D10" s="10"/>
      <c r="E10" s="10"/>
      <c r="F10" s="10"/>
      <c r="G10" s="10"/>
    </row>
    <row r="11" spans="1:8" x14ac:dyDescent="0.25">
      <c r="A11" s="8" t="s">
        <v>28</v>
      </c>
      <c r="G11" s="9"/>
    </row>
    <row r="12" spans="1:8" x14ac:dyDescent="0.25">
      <c r="A12" s="11"/>
      <c r="B12" t="s">
        <v>29</v>
      </c>
    </row>
    <row r="13" spans="1:8" x14ac:dyDescent="0.25">
      <c r="A13" s="12"/>
      <c r="B13" t="s">
        <v>30</v>
      </c>
    </row>
    <row r="15" spans="1:8" x14ac:dyDescent="0.25">
      <c r="A15" t="s">
        <v>31</v>
      </c>
    </row>
  </sheetData>
  <sheetProtection algorithmName="SHA-512" hashValue="EFlv7NtLBnvUFcYiGUGUB8ljfQpiE8xLCJ8aiD5KduvnAqVKCtOjbH0RBMNwauWV40rkwp2ptCRAibxF0WI8mA==" saltValue="Gcn3qK5rZdVWtCsucLZZEQ==" spinCount="100000" sheet="1" objects="1" scenarios="1" selectLockedCells="1"/>
  <mergeCells count="2">
    <mergeCell ref="A6:G6"/>
    <mergeCell ref="A9:H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6FD696D11D424BB1BEB818DF8EB140" ma:contentTypeVersion="4" ma:contentTypeDescription="Create a new document." ma:contentTypeScope="" ma:versionID="35a7c3e14abd7f5a9d569b7219778261">
  <xsd:schema xmlns:xsd="http://www.w3.org/2001/XMLSchema" xmlns:xs="http://www.w3.org/2001/XMLSchema" xmlns:p="http://schemas.microsoft.com/office/2006/metadata/properties" xmlns:ns2="677ceec8-bdb7-4f05-898f-e2037755f076" targetNamespace="http://schemas.microsoft.com/office/2006/metadata/properties" ma:root="true" ma:fieldsID="463f68353a1d91881705584744bad109" ns2:_="">
    <xsd:import namespace="677ceec8-bdb7-4f05-898f-e2037755f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7ceec8-bdb7-4f05-898f-e2037755f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357566-8FDA-4C8E-AE87-6A5AFECFCF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F08A3B-0A74-49DB-A1F5-6FA8BF9CEE0F}">
  <ds:schemaRefs>
    <ds:schemaRef ds:uri="http://purl.org/dc/elements/1.1/"/>
    <ds:schemaRef ds:uri="http://schemas.microsoft.com/office/2006/metadata/properties"/>
    <ds:schemaRef ds:uri="http://purl.org/dc/terms/"/>
    <ds:schemaRef ds:uri="677ceec8-bdb7-4f05-898f-e2037755f076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0A4F78-ED52-463D-B907-8DE24D2C3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7ceec8-bdb7-4f05-898f-e2037755f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Vyhlašované ceny</vt:lpstr>
      <vt:lpstr>Celková nabídková cena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Křístková Martina</dc:creator>
  <cp:keywords/>
  <dc:description/>
  <cp:lastModifiedBy>Czerná Eva</cp:lastModifiedBy>
  <cp:revision/>
  <dcterms:created xsi:type="dcterms:W3CDTF">2015-06-05T18:19:34Z</dcterms:created>
  <dcterms:modified xsi:type="dcterms:W3CDTF">2024-08-01T07:51:23Z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0x010100636FD696D11D424BB1BEB818DF8EB140</vt:lpwstr>
  </property>
</Properties>
</file>