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SO 01 - RN U Horáčku - Od..." sheetId="2" r:id="rId2"/>
    <sheet name="SO 02 - RN U Horáčků - tě..." sheetId="3" r:id="rId3"/>
    <sheet name="SO 03 - RN U Horáčku - be..." sheetId="4" r:id="rId4"/>
    <sheet name="SO 04 - RN U Horáčků - sp..." sheetId="5" r:id="rId5"/>
    <sheet name="SO 05 - RN Nad Myslivnou ..." sheetId="6" r:id="rId6"/>
    <sheet name="SO 06 - RN Nad Myslivnou ..." sheetId="7" r:id="rId7"/>
    <sheet name="SO 07, 08 - RN Nad Mysliv..." sheetId="8" r:id="rId8"/>
    <sheet name="VON - VON"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'SO 01 - RN U Horáčku - Od...'!$C$119:$K$175</definedName>
    <definedName name="_xlnm.Print_Area" localSheetId="1">'SO 01 - RN U Horáčku - Od...'!$C$4:$J$76,'SO 01 - RN U Horáčku - Od...'!$C$82:$J$101,'SO 01 - RN U Horáčku - Od...'!$C$107:$K$175</definedName>
    <definedName name="_xlnm.Print_Titles" localSheetId="1">'SO 01 - RN U Horáčku - Od...'!$119:$119</definedName>
    <definedName name="_xlnm._FilterDatabase" localSheetId="2" hidden="1">'SO 02 - RN U Horáčků - tě...'!$C$120:$K$169</definedName>
    <definedName name="_xlnm.Print_Area" localSheetId="2">'SO 02 - RN U Horáčků - tě...'!$C$4:$J$76,'SO 02 - RN U Horáčků - tě...'!$C$82:$J$102,'SO 02 - RN U Horáčků - tě...'!$C$108:$K$169</definedName>
    <definedName name="_xlnm.Print_Titles" localSheetId="2">'SO 02 - RN U Horáčků - tě...'!$120:$120</definedName>
    <definedName name="_xlnm._FilterDatabase" localSheetId="3" hidden="1">'SO 03 - RN U Horáčku - be...'!$C$122:$K$160</definedName>
    <definedName name="_xlnm.Print_Area" localSheetId="3">'SO 03 - RN U Horáčku - be...'!$C$4:$J$76,'SO 03 - RN U Horáčku - be...'!$C$82:$J$104,'SO 03 - RN U Horáčku - be...'!$C$110:$K$160</definedName>
    <definedName name="_xlnm.Print_Titles" localSheetId="3">'SO 03 - RN U Horáčku - be...'!$122:$122</definedName>
    <definedName name="_xlnm._FilterDatabase" localSheetId="4" hidden="1">'SO 04 - RN U Horáčků - sp...'!$C$123:$K$214</definedName>
    <definedName name="_xlnm.Print_Area" localSheetId="4">'SO 04 - RN U Horáčků - sp...'!$C$4:$J$76,'SO 04 - RN U Horáčků - sp...'!$C$82:$J$105,'SO 04 - RN U Horáčků - sp...'!$C$111:$K$214</definedName>
    <definedName name="_xlnm.Print_Titles" localSheetId="4">'SO 04 - RN U Horáčků - sp...'!$123:$123</definedName>
    <definedName name="_xlnm._FilterDatabase" localSheetId="5" hidden="1">'SO 05 - RN Nad Myslivnou ...'!$C$118:$K$168</definedName>
    <definedName name="_xlnm.Print_Area" localSheetId="5">'SO 05 - RN Nad Myslivnou ...'!$C$4:$J$76,'SO 05 - RN Nad Myslivnou ...'!$C$82:$J$100,'SO 05 - RN Nad Myslivnou ...'!$C$106:$K$168</definedName>
    <definedName name="_xlnm.Print_Titles" localSheetId="5">'SO 05 - RN Nad Myslivnou ...'!$118:$118</definedName>
    <definedName name="_xlnm._FilterDatabase" localSheetId="6" hidden="1">'SO 06 - RN Nad Myslivnou ...'!$C$120:$K$166</definedName>
    <definedName name="_xlnm.Print_Area" localSheetId="6">'SO 06 - RN Nad Myslivnou ...'!$C$4:$J$76,'SO 06 - RN Nad Myslivnou ...'!$C$82:$J$102,'SO 06 - RN Nad Myslivnou ...'!$C$108:$K$166</definedName>
    <definedName name="_xlnm.Print_Titles" localSheetId="6">'SO 06 - RN Nad Myslivnou ...'!$120:$120</definedName>
    <definedName name="_xlnm._FilterDatabase" localSheetId="7" hidden="1">'SO 07, 08 - RN Nad Mysliv...'!$C$125:$K$274</definedName>
    <definedName name="_xlnm.Print_Area" localSheetId="7">'SO 07, 08 - RN Nad Mysliv...'!$C$4:$J$76,'SO 07, 08 - RN Nad Mysliv...'!$C$82:$J$107,'SO 07, 08 - RN Nad Mysliv...'!$C$113:$K$274</definedName>
    <definedName name="_xlnm.Print_Titles" localSheetId="7">'SO 07, 08 - RN Nad Mysliv...'!$125:$125</definedName>
    <definedName name="_xlnm._FilterDatabase" localSheetId="8" hidden="1">'VON - VON'!$C$117:$K$127</definedName>
    <definedName name="_xlnm.Print_Area" localSheetId="8">'VON - VON'!$C$4:$J$76,'VON - VON'!$C$82:$J$99,'VON - VON'!$C$105:$K$127</definedName>
    <definedName name="_xlnm.Print_Titles" localSheetId="8">'VON - VON'!$117:$117</definedName>
  </definedNames>
  <calcPr/>
</workbook>
</file>

<file path=xl/calcChain.xml><?xml version="1.0" encoding="utf-8"?>
<calcChain xmlns="http://schemas.openxmlformats.org/spreadsheetml/2006/main">
  <c i="9" l="1" r="J37"/>
  <c r="J36"/>
  <c i="1" r="AY102"/>
  <c i="9" r="J35"/>
  <c i="1" r="AX102"/>
  <c i="9" r="BI126"/>
  <c r="BH126"/>
  <c r="BG126"/>
  <c r="BF126"/>
  <c r="T126"/>
  <c r="R126"/>
  <c r="P126"/>
  <c r="BI124"/>
  <c r="BH124"/>
  <c r="BG124"/>
  <c r="BF124"/>
  <c r="T124"/>
  <c r="R124"/>
  <c r="P124"/>
  <c r="BI121"/>
  <c r="BH121"/>
  <c r="BG121"/>
  <c r="BF121"/>
  <c r="T121"/>
  <c r="R121"/>
  <c r="P121"/>
  <c r="J114"/>
  <c r="F114"/>
  <c r="F112"/>
  <c r="E110"/>
  <c r="J91"/>
  <c r="F91"/>
  <c r="F89"/>
  <c r="E87"/>
  <c r="J24"/>
  <c r="E24"/>
  <c r="J115"/>
  <c r="J23"/>
  <c r="J18"/>
  <c r="E18"/>
  <c r="F115"/>
  <c r="J17"/>
  <c r="J12"/>
  <c r="J89"/>
  <c r="E7"/>
  <c r="E85"/>
  <c i="8" r="J262"/>
  <c r="J37"/>
  <c r="J36"/>
  <c i="1" r="AY101"/>
  <c i="8" r="J35"/>
  <c i="1" r="AX101"/>
  <c i="8" r="BI270"/>
  <c r="BH270"/>
  <c r="BG270"/>
  <c r="BF270"/>
  <c r="T270"/>
  <c r="T269"/>
  <c r="R270"/>
  <c r="R269"/>
  <c r="P270"/>
  <c r="P269"/>
  <c r="BI265"/>
  <c r="BH265"/>
  <c r="BG265"/>
  <c r="BF265"/>
  <c r="T265"/>
  <c r="T264"/>
  <c r="T263"/>
  <c r="R265"/>
  <c r="R264"/>
  <c r="R263"/>
  <c r="P265"/>
  <c r="P264"/>
  <c r="P263"/>
  <c r="J103"/>
  <c r="BI258"/>
  <c r="BH258"/>
  <c r="BG258"/>
  <c r="BF258"/>
  <c r="T258"/>
  <c r="T257"/>
  <c r="R258"/>
  <c r="R257"/>
  <c r="P258"/>
  <c r="P257"/>
  <c r="BI254"/>
  <c r="BH254"/>
  <c r="BG254"/>
  <c r="BF254"/>
  <c r="T254"/>
  <c r="R254"/>
  <c r="P254"/>
  <c r="BI249"/>
  <c r="BH249"/>
  <c r="BG249"/>
  <c r="BF249"/>
  <c r="T249"/>
  <c r="R249"/>
  <c r="P249"/>
  <c r="BI245"/>
  <c r="BH245"/>
  <c r="BG245"/>
  <c r="BF245"/>
  <c r="T245"/>
  <c r="R245"/>
  <c r="P245"/>
  <c r="BI241"/>
  <c r="BH241"/>
  <c r="BG241"/>
  <c r="BF241"/>
  <c r="T241"/>
  <c r="R241"/>
  <c r="P241"/>
  <c r="BI237"/>
  <c r="BH237"/>
  <c r="BG237"/>
  <c r="BF237"/>
  <c r="T237"/>
  <c r="R237"/>
  <c r="P237"/>
  <c r="BI229"/>
  <c r="BH229"/>
  <c r="BG229"/>
  <c r="BF229"/>
  <c r="T229"/>
  <c r="R229"/>
  <c r="P229"/>
  <c r="BI226"/>
  <c r="BH226"/>
  <c r="BG226"/>
  <c r="BF226"/>
  <c r="T226"/>
  <c r="R226"/>
  <c r="P226"/>
  <c r="BI220"/>
  <c r="BH220"/>
  <c r="BG220"/>
  <c r="BF220"/>
  <c r="T220"/>
  <c r="R220"/>
  <c r="P220"/>
  <c r="BI214"/>
  <c r="BH214"/>
  <c r="BG214"/>
  <c r="BF214"/>
  <c r="T214"/>
  <c r="T213"/>
  <c r="R214"/>
  <c r="R213"/>
  <c r="P214"/>
  <c r="P213"/>
  <c r="BI209"/>
  <c r="BH209"/>
  <c r="BG209"/>
  <c r="BF209"/>
  <c r="T209"/>
  <c r="R209"/>
  <c r="P209"/>
  <c r="BI204"/>
  <c r="BH204"/>
  <c r="BG204"/>
  <c r="BF204"/>
  <c r="T204"/>
  <c r="R204"/>
  <c r="P204"/>
  <c r="BI200"/>
  <c r="BH200"/>
  <c r="BG200"/>
  <c r="BF200"/>
  <c r="T200"/>
  <c r="R200"/>
  <c r="P200"/>
  <c r="BI196"/>
  <c r="BH196"/>
  <c r="BG196"/>
  <c r="BF196"/>
  <c r="T196"/>
  <c r="R196"/>
  <c r="P196"/>
  <c r="BI192"/>
  <c r="BH192"/>
  <c r="BG192"/>
  <c r="BF192"/>
  <c r="T192"/>
  <c r="R192"/>
  <c r="P192"/>
  <c r="BI185"/>
  <c r="BH185"/>
  <c r="BG185"/>
  <c r="BF185"/>
  <c r="T185"/>
  <c r="R185"/>
  <c r="P185"/>
  <c r="BI181"/>
  <c r="BH181"/>
  <c r="BG181"/>
  <c r="BF181"/>
  <c r="T181"/>
  <c r="R181"/>
  <c r="P181"/>
  <c r="BI174"/>
  <c r="BH174"/>
  <c r="BG174"/>
  <c r="BF174"/>
  <c r="T174"/>
  <c r="R174"/>
  <c r="P174"/>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5"/>
  <c r="BH135"/>
  <c r="BG135"/>
  <c r="BF135"/>
  <c r="T135"/>
  <c r="R135"/>
  <c r="P135"/>
  <c r="BI129"/>
  <c r="BH129"/>
  <c r="BG129"/>
  <c r="BF129"/>
  <c r="T129"/>
  <c r="R129"/>
  <c r="P129"/>
  <c r="J122"/>
  <c r="F122"/>
  <c r="F120"/>
  <c r="E118"/>
  <c r="J91"/>
  <c r="F91"/>
  <c r="F89"/>
  <c r="E87"/>
  <c r="J24"/>
  <c r="E24"/>
  <c r="J123"/>
  <c r="J23"/>
  <c r="J18"/>
  <c r="E18"/>
  <c r="F92"/>
  <c r="J17"/>
  <c r="J12"/>
  <c r="J89"/>
  <c r="E7"/>
  <c r="E85"/>
  <c i="7" r="J37"/>
  <c r="J36"/>
  <c i="1" r="AY100"/>
  <c i="7" r="J35"/>
  <c i="1" r="AX100"/>
  <c i="7" r="BI163"/>
  <c r="BH163"/>
  <c r="BG163"/>
  <c r="BF163"/>
  <c r="T163"/>
  <c r="T162"/>
  <c r="T161"/>
  <c r="R163"/>
  <c r="R162"/>
  <c r="R161"/>
  <c r="P163"/>
  <c r="P162"/>
  <c r="P161"/>
  <c r="BI156"/>
  <c r="BH156"/>
  <c r="BG156"/>
  <c r="BF156"/>
  <c r="T156"/>
  <c r="T155"/>
  <c r="R156"/>
  <c r="R155"/>
  <c r="P156"/>
  <c r="P155"/>
  <c r="BI151"/>
  <c r="BH151"/>
  <c r="BG151"/>
  <c r="BF151"/>
  <c r="T151"/>
  <c r="R151"/>
  <c r="P151"/>
  <c r="BI145"/>
  <c r="BH145"/>
  <c r="BG145"/>
  <c r="BF145"/>
  <c r="T145"/>
  <c r="R145"/>
  <c r="P145"/>
  <c r="BI141"/>
  <c r="BH141"/>
  <c r="BG141"/>
  <c r="BF141"/>
  <c r="T141"/>
  <c r="R141"/>
  <c r="P141"/>
  <c r="BI136"/>
  <c r="BH136"/>
  <c r="BG136"/>
  <c r="BF136"/>
  <c r="T136"/>
  <c r="R136"/>
  <c r="P136"/>
  <c r="BI132"/>
  <c r="BH132"/>
  <c r="BG132"/>
  <c r="BF132"/>
  <c r="T132"/>
  <c r="R132"/>
  <c r="P132"/>
  <c r="BI128"/>
  <c r="BH128"/>
  <c r="BG128"/>
  <c r="BF128"/>
  <c r="T128"/>
  <c r="R128"/>
  <c r="P128"/>
  <c r="BI124"/>
  <c r="BH124"/>
  <c r="BG124"/>
  <c r="BF124"/>
  <c r="T124"/>
  <c r="R124"/>
  <c r="P124"/>
  <c r="J117"/>
  <c r="F117"/>
  <c r="F115"/>
  <c r="E113"/>
  <c r="J91"/>
  <c r="F91"/>
  <c r="F89"/>
  <c r="E87"/>
  <c r="J24"/>
  <c r="E24"/>
  <c r="J118"/>
  <c r="J23"/>
  <c r="J18"/>
  <c r="E18"/>
  <c r="F118"/>
  <c r="J17"/>
  <c r="J12"/>
  <c r="J89"/>
  <c r="E7"/>
  <c r="E111"/>
  <c i="6" r="J37"/>
  <c r="J36"/>
  <c i="1" r="AY99"/>
  <c i="6" r="J35"/>
  <c i="1" r="AX99"/>
  <c i="6" r="BI165"/>
  <c r="BH165"/>
  <c r="BG165"/>
  <c r="BF165"/>
  <c r="T165"/>
  <c r="T164"/>
  <c r="R165"/>
  <c r="R164"/>
  <c r="P165"/>
  <c r="P164"/>
  <c r="BI160"/>
  <c r="BH160"/>
  <c r="BG160"/>
  <c r="BF160"/>
  <c r="T160"/>
  <c r="R160"/>
  <c r="P160"/>
  <c r="BI156"/>
  <c r="BH156"/>
  <c r="BG156"/>
  <c r="BF156"/>
  <c r="T156"/>
  <c r="R156"/>
  <c r="P156"/>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6"/>
  <c r="BH126"/>
  <c r="BG126"/>
  <c r="BF126"/>
  <c r="T126"/>
  <c r="R126"/>
  <c r="P126"/>
  <c r="BI122"/>
  <c r="BH122"/>
  <c r="BG122"/>
  <c r="BF122"/>
  <c r="T122"/>
  <c r="R122"/>
  <c r="P122"/>
  <c r="J115"/>
  <c r="F115"/>
  <c r="F113"/>
  <c r="E111"/>
  <c r="J91"/>
  <c r="F91"/>
  <c r="F89"/>
  <c r="E87"/>
  <c r="J24"/>
  <c r="E24"/>
  <c r="J116"/>
  <c r="J23"/>
  <c r="J18"/>
  <c r="E18"/>
  <c r="F116"/>
  <c r="J17"/>
  <c r="J12"/>
  <c r="J89"/>
  <c r="E7"/>
  <c r="E109"/>
  <c i="5" r="J37"/>
  <c r="J36"/>
  <c i="1" r="AY98"/>
  <c i="5" r="J35"/>
  <c i="1" r="AX98"/>
  <c i="5" r="BI212"/>
  <c r="BH212"/>
  <c r="BG212"/>
  <c r="BF212"/>
  <c r="T212"/>
  <c r="T211"/>
  <c r="R212"/>
  <c r="R211"/>
  <c r="P212"/>
  <c r="P211"/>
  <c r="BI207"/>
  <c r="BH207"/>
  <c r="BG207"/>
  <c r="BF207"/>
  <c r="T207"/>
  <c r="T206"/>
  <c r="R207"/>
  <c r="R206"/>
  <c r="P207"/>
  <c r="P206"/>
  <c r="BI201"/>
  <c r="BH201"/>
  <c r="BG201"/>
  <c r="BF201"/>
  <c r="T201"/>
  <c r="R201"/>
  <c r="P201"/>
  <c r="BI197"/>
  <c r="BH197"/>
  <c r="BG197"/>
  <c r="BF197"/>
  <c r="T197"/>
  <c r="R197"/>
  <c r="P197"/>
  <c r="BI193"/>
  <c r="BH193"/>
  <c r="BG193"/>
  <c r="BF193"/>
  <c r="T193"/>
  <c r="T192"/>
  <c r="R193"/>
  <c r="R192"/>
  <c r="P193"/>
  <c r="P192"/>
  <c r="BI189"/>
  <c r="BH189"/>
  <c r="BG189"/>
  <c r="BF189"/>
  <c r="T189"/>
  <c r="R189"/>
  <c r="P189"/>
  <c r="BI186"/>
  <c r="BH186"/>
  <c r="BG186"/>
  <c r="BF186"/>
  <c r="T186"/>
  <c r="R186"/>
  <c r="P186"/>
  <c r="BI182"/>
  <c r="BH182"/>
  <c r="BG182"/>
  <c r="BF182"/>
  <c r="T182"/>
  <c r="R182"/>
  <c r="P182"/>
  <c r="BI177"/>
  <c r="BH177"/>
  <c r="BG177"/>
  <c r="BF177"/>
  <c r="T177"/>
  <c r="T176"/>
  <c r="R177"/>
  <c r="R176"/>
  <c r="P177"/>
  <c r="P176"/>
  <c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0"/>
  <c r="BH140"/>
  <c r="BG140"/>
  <c r="BF140"/>
  <c r="T140"/>
  <c r="R140"/>
  <c r="P140"/>
  <c r="BI136"/>
  <c r="BH136"/>
  <c r="BG136"/>
  <c r="BF136"/>
  <c r="T136"/>
  <c r="R136"/>
  <c r="P136"/>
  <c r="BI131"/>
  <c r="BH131"/>
  <c r="BG131"/>
  <c r="BF131"/>
  <c r="T131"/>
  <c r="R131"/>
  <c r="P131"/>
  <c r="BI127"/>
  <c r="BH127"/>
  <c r="BG127"/>
  <c r="BF127"/>
  <c r="T127"/>
  <c r="R127"/>
  <c r="P127"/>
  <c r="J120"/>
  <c r="F120"/>
  <c r="F118"/>
  <c r="E116"/>
  <c r="J91"/>
  <c r="F91"/>
  <c r="F89"/>
  <c r="E87"/>
  <c r="J24"/>
  <c r="E24"/>
  <c r="J121"/>
  <c r="J23"/>
  <c r="J18"/>
  <c r="E18"/>
  <c r="F121"/>
  <c r="J17"/>
  <c r="J12"/>
  <c r="J89"/>
  <c r="E7"/>
  <c r="E85"/>
  <c i="4" r="J37"/>
  <c r="J36"/>
  <c i="1" r="AY97"/>
  <c i="4" r="J35"/>
  <c i="1" r="AX97"/>
  <c i="4" r="BI157"/>
  <c r="BH157"/>
  <c r="BG157"/>
  <c r="BF157"/>
  <c r="T157"/>
  <c r="T156"/>
  <c r="T155"/>
  <c r="R157"/>
  <c r="R156"/>
  <c r="R155"/>
  <c r="P157"/>
  <c r="P156"/>
  <c r="P155"/>
  <c r="BI151"/>
  <c r="BH151"/>
  <c r="BG151"/>
  <c r="BF151"/>
  <c r="T151"/>
  <c r="T150"/>
  <c r="T149"/>
  <c r="R151"/>
  <c r="R150"/>
  <c r="R149"/>
  <c r="P151"/>
  <c r="P150"/>
  <c r="P149"/>
  <c r="BI145"/>
  <c r="BH145"/>
  <c r="BG145"/>
  <c r="BF145"/>
  <c r="T145"/>
  <c r="T144"/>
  <c r="R145"/>
  <c r="R144"/>
  <c r="P145"/>
  <c r="P144"/>
  <c r="BI140"/>
  <c r="BH140"/>
  <c r="BG140"/>
  <c r="BF140"/>
  <c r="T140"/>
  <c r="R140"/>
  <c r="P140"/>
  <c r="BI136"/>
  <c r="BH136"/>
  <c r="BG136"/>
  <c r="BF136"/>
  <c r="T136"/>
  <c r="R136"/>
  <c r="P136"/>
  <c r="BI130"/>
  <c r="BH130"/>
  <c r="BG130"/>
  <c r="BF130"/>
  <c r="T130"/>
  <c r="R130"/>
  <c r="P130"/>
  <c r="BI126"/>
  <c r="BH126"/>
  <c r="BG126"/>
  <c r="BF126"/>
  <c r="T126"/>
  <c r="R126"/>
  <c r="P126"/>
  <c r="J119"/>
  <c r="F119"/>
  <c r="F117"/>
  <c r="E115"/>
  <c r="J91"/>
  <c r="F91"/>
  <c r="F89"/>
  <c r="E87"/>
  <c r="J24"/>
  <c r="E24"/>
  <c r="J120"/>
  <c r="J23"/>
  <c r="J18"/>
  <c r="E18"/>
  <c r="F92"/>
  <c r="J17"/>
  <c r="J12"/>
  <c r="J89"/>
  <c r="E7"/>
  <c r="E113"/>
  <c i="3" r="J37"/>
  <c r="J36"/>
  <c i="1" r="AY96"/>
  <c i="3" r="J35"/>
  <c i="1" r="AX96"/>
  <c i="3" r="BI166"/>
  <c r="BH166"/>
  <c r="BG166"/>
  <c r="BF166"/>
  <c r="T166"/>
  <c r="T165"/>
  <c r="T164"/>
  <c r="R166"/>
  <c r="R165"/>
  <c r="R164"/>
  <c r="P166"/>
  <c r="P165"/>
  <c r="P164"/>
  <c r="BI158"/>
  <c r="BH158"/>
  <c r="BG158"/>
  <c r="BF158"/>
  <c r="T158"/>
  <c r="T157"/>
  <c r="R158"/>
  <c r="R157"/>
  <c r="P158"/>
  <c r="P157"/>
  <c r="BI153"/>
  <c r="BH153"/>
  <c r="BG153"/>
  <c r="BF153"/>
  <c r="T153"/>
  <c r="R153"/>
  <c r="P153"/>
  <c r="BI147"/>
  <c r="BH147"/>
  <c r="BG147"/>
  <c r="BF147"/>
  <c r="T147"/>
  <c r="R147"/>
  <c r="P147"/>
  <c r="BI143"/>
  <c r="BH143"/>
  <c r="BG143"/>
  <c r="BF143"/>
  <c r="T143"/>
  <c r="R143"/>
  <c r="P143"/>
  <c r="BI136"/>
  <c r="BH136"/>
  <c r="BG136"/>
  <c r="BF136"/>
  <c r="T136"/>
  <c r="R136"/>
  <c r="P136"/>
  <c r="BI132"/>
  <c r="BH132"/>
  <c r="BG132"/>
  <c r="BF132"/>
  <c r="T132"/>
  <c r="R132"/>
  <c r="P132"/>
  <c r="BI128"/>
  <c r="BH128"/>
  <c r="BG128"/>
  <c r="BF128"/>
  <c r="T128"/>
  <c r="R128"/>
  <c r="P128"/>
  <c r="BI124"/>
  <c r="BH124"/>
  <c r="BG124"/>
  <c r="BF124"/>
  <c r="T124"/>
  <c r="R124"/>
  <c r="P124"/>
  <c r="J117"/>
  <c r="F117"/>
  <c r="F115"/>
  <c r="E113"/>
  <c r="J91"/>
  <c r="F91"/>
  <c r="F89"/>
  <c r="E87"/>
  <c r="J24"/>
  <c r="E24"/>
  <c r="J118"/>
  <c r="J23"/>
  <c r="J18"/>
  <c r="E18"/>
  <c r="F118"/>
  <c r="J17"/>
  <c r="J12"/>
  <c r="J115"/>
  <c r="E7"/>
  <c r="E111"/>
  <c i="2" r="J37"/>
  <c r="J36"/>
  <c i="1" r="AY95"/>
  <c i="2" r="J35"/>
  <c i="1" r="AX95"/>
  <c i="2" r="BI172"/>
  <c r="BH172"/>
  <c r="BG172"/>
  <c r="BF172"/>
  <c r="T172"/>
  <c r="T171"/>
  <c r="R172"/>
  <c r="R171"/>
  <c r="P172"/>
  <c r="P171"/>
  <c r="BI167"/>
  <c r="BH167"/>
  <c r="BG167"/>
  <c r="BF167"/>
  <c r="T167"/>
  <c r="T166"/>
  <c r="R167"/>
  <c r="R166"/>
  <c r="P167"/>
  <c r="P166"/>
  <c r="BI161"/>
  <c r="BH161"/>
  <c r="BG161"/>
  <c r="BF161"/>
  <c r="T161"/>
  <c r="R161"/>
  <c r="P161"/>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6"/>
  <c r="BH136"/>
  <c r="BG136"/>
  <c r="BF136"/>
  <c r="T136"/>
  <c r="R136"/>
  <c r="P136"/>
  <c r="BI131"/>
  <c r="BH131"/>
  <c r="BG131"/>
  <c r="BF131"/>
  <c r="T131"/>
  <c r="R131"/>
  <c r="P131"/>
  <c r="BI127"/>
  <c r="BH127"/>
  <c r="BG127"/>
  <c r="BF127"/>
  <c r="T127"/>
  <c r="R127"/>
  <c r="P127"/>
  <c r="BI123"/>
  <c r="BH123"/>
  <c r="BG123"/>
  <c r="BF123"/>
  <c r="T123"/>
  <c r="R123"/>
  <c r="P123"/>
  <c r="J116"/>
  <c r="F116"/>
  <c r="F114"/>
  <c r="E112"/>
  <c r="J91"/>
  <c r="F91"/>
  <c r="F89"/>
  <c r="E87"/>
  <c r="J24"/>
  <c r="E24"/>
  <c r="J117"/>
  <c r="J23"/>
  <c r="J18"/>
  <c r="E18"/>
  <c r="F117"/>
  <c r="J17"/>
  <c r="J12"/>
  <c r="J114"/>
  <c r="E7"/>
  <c r="E110"/>
  <c i="1" r="L90"/>
  <c r="AM90"/>
  <c r="AM89"/>
  <c r="L89"/>
  <c r="AM87"/>
  <c r="L87"/>
  <c r="L85"/>
  <c r="L84"/>
  <c i="2" r="BK167"/>
  <c r="J161"/>
  <c r="J153"/>
  <c r="BK140"/>
  <c r="BK131"/>
  <c r="BK123"/>
  <c i="1" r="AS94"/>
  <c i="3" r="BK166"/>
  <c i="4" r="J157"/>
  <c i="5" r="BK207"/>
  <c r="J197"/>
  <c r="BK193"/>
  <c r="J34"/>
  <c i="6" r="BK122"/>
  <c r="BK130"/>
  <c i="7" r="J128"/>
  <c r="J163"/>
  <c r="J141"/>
  <c i="8" r="BK185"/>
  <c r="BK146"/>
  <c r="J135"/>
  <c r="J150"/>
  <c r="BK209"/>
  <c r="BK192"/>
  <c r="J214"/>
  <c i="9" r="BK124"/>
  <c i="2" r="J172"/>
  <c r="J157"/>
  <c r="BK144"/>
  <c r="BK136"/>
  <c r="BK127"/>
  <c i="3" r="J153"/>
  <c r="J158"/>
  <c r="BK153"/>
  <c r="J132"/>
  <c i="4" r="BK145"/>
  <c r="BK140"/>
  <c i="5" r="J136"/>
  <c r="J145"/>
  <c r="BK169"/>
  <c r="F37"/>
  <c i="6" r="BK139"/>
  <c r="BK143"/>
  <c i="7" r="BK132"/>
  <c r="BK141"/>
  <c i="8" r="J158"/>
  <c r="J241"/>
  <c r="J245"/>
  <c r="J258"/>
  <c r="BK135"/>
  <c r="J185"/>
  <c r="J166"/>
  <c i="9" r="J126"/>
  <c i="2" r="F36"/>
  <c r="F37"/>
  <c i="5" r="BK149"/>
  <c r="J182"/>
  <c i="6" r="J130"/>
  <c r="BK147"/>
  <c r="BK135"/>
  <c i="7" r="J156"/>
  <c r="BK151"/>
  <c i="8" r="BK166"/>
  <c r="J142"/>
  <c r="J162"/>
  <c r="BK150"/>
  <c r="BK154"/>
  <c r="BK196"/>
  <c r="J174"/>
  <c r="J129"/>
  <c i="9" r="J124"/>
  <c i="2" r="J34"/>
  <c i="3" r="BK128"/>
  <c r="J166"/>
  <c r="BK147"/>
  <c r="BK136"/>
  <c i="4" r="J151"/>
  <c r="BK136"/>
  <c r="J126"/>
  <c i="5" r="J186"/>
  <c r="J201"/>
  <c r="BK153"/>
  <c r="BK182"/>
  <c r="J173"/>
  <c r="BK165"/>
  <c r="BK161"/>
  <c r="J149"/>
  <c r="BK131"/>
  <c r="J207"/>
  <c r="J169"/>
  <c i="6" r="J160"/>
  <c r="J139"/>
  <c r="BK156"/>
  <c i="7" r="BK163"/>
  <c r="BK124"/>
  <c r="J132"/>
  <c r="BK128"/>
  <c i="8" r="J146"/>
  <c r="J254"/>
  <c r="BK214"/>
  <c r="BK158"/>
  <c r="J226"/>
  <c r="BK229"/>
  <c r="J270"/>
  <c r="J181"/>
  <c i="2" r="F34"/>
  <c i="5" r="BK140"/>
  <c r="BK201"/>
  <c r="J177"/>
  <c r="J127"/>
  <c i="6" r="BK126"/>
  <c r="J126"/>
  <c i="7" r="J124"/>
  <c i="8" r="J196"/>
  <c r="J192"/>
  <c r="BK142"/>
  <c r="J265"/>
  <c r="BK245"/>
  <c r="BK174"/>
  <c r="BK258"/>
  <c i="9" r="BK121"/>
  <c i="2" r="BK172"/>
  <c r="BK157"/>
  <c r="BK148"/>
  <c r="J144"/>
  <c r="J136"/>
  <c r="J127"/>
  <c r="J123"/>
  <c i="3" r="BK132"/>
  <c r="J128"/>
  <c r="BK124"/>
  <c i="4" r="J140"/>
  <c r="BK151"/>
  <c r="J136"/>
  <c i="5" r="J140"/>
  <c r="J131"/>
  <c r="J165"/>
  <c r="J189"/>
  <c r="J212"/>
  <c r="J161"/>
  <c i="6" r="J147"/>
  <c r="J156"/>
  <c r="BK165"/>
  <c r="BK152"/>
  <c i="7" r="J151"/>
  <c r="J145"/>
  <c i="8" r="BK220"/>
  <c r="J229"/>
  <c r="J204"/>
  <c r="BK129"/>
  <c r="BK162"/>
  <c r="J220"/>
  <c r="BK270"/>
  <c r="J209"/>
  <c i="2" r="F35"/>
  <c i="3" r="J143"/>
  <c r="BK158"/>
  <c i="4" r="BK126"/>
  <c r="BK130"/>
  <c i="5" r="J153"/>
  <c r="BK157"/>
  <c r="BK173"/>
  <c r="BK145"/>
  <c r="BK186"/>
  <c r="BK197"/>
  <c r="J157"/>
  <c i="6" r="J152"/>
  <c r="J143"/>
  <c r="J122"/>
  <c i="7" r="BK145"/>
  <c r="J136"/>
  <c r="BK136"/>
  <c i="8" r="BK241"/>
  <c r="J200"/>
  <c r="BK226"/>
  <c r="J237"/>
  <c r="BK204"/>
  <c r="BK237"/>
  <c i="9" r="BK126"/>
  <c i="2" r="J167"/>
  <c r="BK161"/>
  <c r="BK153"/>
  <c r="J148"/>
  <c r="J140"/>
  <c r="J131"/>
  <c i="3" r="J147"/>
  <c r="J124"/>
  <c r="BK143"/>
  <c r="J136"/>
  <c i="4" r="BK157"/>
  <c r="J145"/>
  <c r="J130"/>
  <c i="5" r="BK177"/>
  <c r="BK189"/>
  <c r="BK212"/>
  <c r="BK127"/>
  <c r="J193"/>
  <c r="BK136"/>
  <c i="6" r="J165"/>
  <c r="J135"/>
  <c r="BK160"/>
  <c i="7" r="BK156"/>
  <c i="8" r="BK254"/>
  <c r="J249"/>
  <c r="BK200"/>
  <c r="BK181"/>
  <c r="BK265"/>
  <c r="J154"/>
  <c r="BK249"/>
  <c i="9" r="J121"/>
  <c i="3" l="1" r="T123"/>
  <c r="T122"/>
  <c r="T121"/>
  <c i="4" r="P125"/>
  <c r="P124"/>
  <c r="P123"/>
  <c i="1" r="AU97"/>
  <c i="5" r="T126"/>
  <c i="7" r="P123"/>
  <c r="P122"/>
  <c r="P121"/>
  <c i="1" r="AU100"/>
  <c i="5" r="BK126"/>
  <c r="R181"/>
  <c i="7" r="T123"/>
  <c r="T122"/>
  <c r="T121"/>
  <c i="8" r="T128"/>
  <c r="P203"/>
  <c i="4" r="BK125"/>
  <c r="J125"/>
  <c r="J98"/>
  <c i="5" r="R144"/>
  <c i="6" r="T121"/>
  <c r="T120"/>
  <c r="T119"/>
  <c i="7" r="BK123"/>
  <c r="J123"/>
  <c r="J98"/>
  <c i="8" r="P128"/>
  <c r="R153"/>
  <c r="R203"/>
  <c i="2" r="BK122"/>
  <c r="J122"/>
  <c r="J98"/>
  <c i="4" r="T125"/>
  <c r="T124"/>
  <c r="T123"/>
  <c i="5" r="P144"/>
  <c r="BK181"/>
  <c r="J181"/>
  <c r="J101"/>
  <c i="8" r="BK153"/>
  <c r="J153"/>
  <c r="J99"/>
  <c r="T203"/>
  <c i="2" r="R122"/>
  <c r="R121"/>
  <c r="R120"/>
  <c i="3" r="BK123"/>
  <c r="J123"/>
  <c r="J98"/>
  <c i="5" r="T144"/>
  <c r="T181"/>
  <c i="6" r="P121"/>
  <c r="P120"/>
  <c r="P119"/>
  <c i="1" r="AU99"/>
  <c i="2" r="T122"/>
  <c r="T121"/>
  <c r="T120"/>
  <c i="3" r="P123"/>
  <c r="P122"/>
  <c r="P121"/>
  <c i="1" r="AU96"/>
  <c i="5" r="P126"/>
  <c i="8" r="BK128"/>
  <c r="J128"/>
  <c r="J98"/>
  <c r="T153"/>
  <c i="2" r="P122"/>
  <c r="P121"/>
  <c r="P120"/>
  <c i="1" r="AU95"/>
  <c i="4" r="R125"/>
  <c r="R124"/>
  <c r="R123"/>
  <c i="5" r="R126"/>
  <c r="R125"/>
  <c r="R124"/>
  <c r="P181"/>
  <c i="6" r="BK121"/>
  <c i="8" r="R128"/>
  <c r="R127"/>
  <c r="R126"/>
  <c i="9" r="P120"/>
  <c r="P119"/>
  <c r="P118"/>
  <c i="1" r="AU102"/>
  <c i="3" r="R123"/>
  <c r="R122"/>
  <c r="R121"/>
  <c i="5" r="BK144"/>
  <c r="J144"/>
  <c r="J99"/>
  <c i="6" r="R121"/>
  <c r="R120"/>
  <c r="R119"/>
  <c i="7" r="R123"/>
  <c r="R122"/>
  <c r="R121"/>
  <c i="8" r="P153"/>
  <c r="P127"/>
  <c r="P126"/>
  <c i="1" r="AU101"/>
  <c i="8" r="BK203"/>
  <c r="J203"/>
  <c r="J100"/>
  <c i="9" r="BK120"/>
  <c r="J120"/>
  <c r="J98"/>
  <c r="R120"/>
  <c r="R119"/>
  <c r="R118"/>
  <c r="T120"/>
  <c r="T119"/>
  <c r="T118"/>
  <c i="2" r="BK166"/>
  <c r="J166"/>
  <c r="J99"/>
  <c i="6" r="BK164"/>
  <c r="J164"/>
  <c r="J99"/>
  <c i="3" r="BK157"/>
  <c r="J157"/>
  <c r="J99"/>
  <c i="4" r="BK144"/>
  <c r="J144"/>
  <c r="J99"/>
  <c r="BK156"/>
  <c r="J156"/>
  <c r="J103"/>
  <c i="7" r="BK162"/>
  <c r="J162"/>
  <c r="J101"/>
  <c i="5" r="BK206"/>
  <c r="J206"/>
  <c r="J103"/>
  <c i="3" r="BK165"/>
  <c r="BK164"/>
  <c r="J164"/>
  <c r="J100"/>
  <c i="7" r="BK155"/>
  <c r="J155"/>
  <c r="J99"/>
  <c i="8" r="BK269"/>
  <c r="J269"/>
  <c r="J106"/>
  <c i="2" r="BK171"/>
  <c r="J171"/>
  <c r="J100"/>
  <c i="4" r="BK150"/>
  <c r="BK149"/>
  <c r="J149"/>
  <c r="J100"/>
  <c i="5" r="BK192"/>
  <c r="J192"/>
  <c r="J102"/>
  <c r="BK211"/>
  <c r="J211"/>
  <c r="J104"/>
  <c r="BK176"/>
  <c r="J176"/>
  <c r="J100"/>
  <c i="8" r="BK213"/>
  <c r="J213"/>
  <c r="J101"/>
  <c r="BK257"/>
  <c r="J257"/>
  <c r="J102"/>
  <c r="BK264"/>
  <c r="BK263"/>
  <c r="J263"/>
  <c r="J104"/>
  <c i="9" r="E108"/>
  <c r="BE121"/>
  <c r="BE126"/>
  <c r="F92"/>
  <c r="BE124"/>
  <c r="J92"/>
  <c r="J112"/>
  <c i="8" r="E116"/>
  <c r="BE196"/>
  <c r="BE200"/>
  <c r="BE220"/>
  <c r="BE226"/>
  <c r="BE254"/>
  <c r="BE270"/>
  <c r="F123"/>
  <c r="BE135"/>
  <c r="BE142"/>
  <c r="BE146"/>
  <c r="BE162"/>
  <c i="7" r="BK161"/>
  <c r="J161"/>
  <c r="J100"/>
  <c i="8" r="J92"/>
  <c r="BE150"/>
  <c r="BE214"/>
  <c r="J120"/>
  <c r="BE129"/>
  <c r="BE158"/>
  <c r="BE192"/>
  <c r="BE229"/>
  <c r="BE258"/>
  <c r="BE265"/>
  <c i="7" r="BK122"/>
  <c r="J122"/>
  <c r="J97"/>
  <c i="8" r="BE166"/>
  <c r="BE154"/>
  <c r="BE174"/>
  <c r="BE209"/>
  <c r="BE245"/>
  <c r="BE249"/>
  <c r="BE181"/>
  <c r="BE185"/>
  <c r="BE204"/>
  <c r="BE237"/>
  <c r="BE241"/>
  <c i="7" r="F92"/>
  <c r="BE151"/>
  <c r="BE124"/>
  <c r="BE132"/>
  <c r="E85"/>
  <c r="BE156"/>
  <c i="6" r="J121"/>
  <c r="J98"/>
  <c i="7" r="BE136"/>
  <c r="BE141"/>
  <c r="J92"/>
  <c r="BE145"/>
  <c r="J115"/>
  <c r="BE128"/>
  <c r="BE163"/>
  <c i="6" r="F92"/>
  <c r="BE130"/>
  <c r="BE160"/>
  <c i="5" r="J126"/>
  <c r="J98"/>
  <c i="6" r="E85"/>
  <c r="BE126"/>
  <c r="BE147"/>
  <c r="J92"/>
  <c r="J113"/>
  <c r="BE156"/>
  <c r="BE165"/>
  <c r="BE122"/>
  <c r="BE135"/>
  <c r="BE143"/>
  <c r="BE152"/>
  <c r="BE139"/>
  <c i="5" r="BE186"/>
  <c r="BE189"/>
  <c r="BE207"/>
  <c i="4" r="J150"/>
  <c r="J101"/>
  <c i="5" r="J92"/>
  <c r="BE136"/>
  <c r="BE145"/>
  <c r="BE157"/>
  <c r="BE169"/>
  <c r="BE201"/>
  <c r="E114"/>
  <c r="J118"/>
  <c r="BE153"/>
  <c r="BE161"/>
  <c r="BE197"/>
  <c r="BE127"/>
  <c r="BE140"/>
  <c r="BE149"/>
  <c r="BE173"/>
  <c r="BE182"/>
  <c i="4" r="BK124"/>
  <c r="J124"/>
  <c r="J97"/>
  <c i="5" r="F92"/>
  <c r="BE131"/>
  <c r="BE165"/>
  <c r="BE177"/>
  <c r="BE193"/>
  <c r="BE212"/>
  <c i="1" r="AW98"/>
  <c r="BD98"/>
  <c i="4" r="J92"/>
  <c r="J117"/>
  <c r="BE140"/>
  <c r="BE145"/>
  <c r="E85"/>
  <c r="F120"/>
  <c r="BE126"/>
  <c i="3" r="J165"/>
  <c r="J101"/>
  <c i="4" r="BE151"/>
  <c r="BE157"/>
  <c i="3" r="BK122"/>
  <c r="J122"/>
  <c r="J97"/>
  <c i="4" r="BE130"/>
  <c r="BE136"/>
  <c i="3" r="J89"/>
  <c i="2" r="BK121"/>
  <c r="J121"/>
  <c r="J97"/>
  <c i="3" r="BE124"/>
  <c r="BE128"/>
  <c r="F92"/>
  <c r="BE158"/>
  <c r="BE147"/>
  <c r="BE153"/>
  <c r="J92"/>
  <c r="BE166"/>
  <c r="E85"/>
  <c r="BE132"/>
  <c r="BE136"/>
  <c r="BE143"/>
  <c i="1" r="BB95"/>
  <c i="2" r="E85"/>
  <c r="J89"/>
  <c r="F92"/>
  <c r="J92"/>
  <c r="BE123"/>
  <c r="BE127"/>
  <c r="BE131"/>
  <c r="BE136"/>
  <c r="BE140"/>
  <c r="BE144"/>
  <c r="BE148"/>
  <c r="BE153"/>
  <c r="BE157"/>
  <c r="BE161"/>
  <c r="BE167"/>
  <c r="BE172"/>
  <c i="1" r="BC95"/>
  <c r="BA95"/>
  <c r="AW95"/>
  <c r="BD95"/>
  <c i="3" r="F34"/>
  <c i="1" r="BA96"/>
  <c i="5" r="F35"/>
  <c i="1" r="BB98"/>
  <c i="8" r="F34"/>
  <c i="1" r="BA101"/>
  <c i="3" r="F35"/>
  <c i="1" r="BB96"/>
  <c i="6" r="F36"/>
  <c i="1" r="BC99"/>
  <c i="7" r="F34"/>
  <c i="1" r="BA100"/>
  <c i="8" r="F36"/>
  <c i="1" r="BC101"/>
  <c i="4" r="F35"/>
  <c i="1" r="BB97"/>
  <c i="4" r="F34"/>
  <c i="1" r="BA97"/>
  <c i="6" r="J34"/>
  <c i="1" r="AW99"/>
  <c i="8" r="J34"/>
  <c i="1" r="AW101"/>
  <c i="4" r="F36"/>
  <c i="1" r="BC97"/>
  <c i="5" r="F36"/>
  <c i="1" r="BC98"/>
  <c i="8" r="F35"/>
  <c i="1" r="BB101"/>
  <c i="3" r="F37"/>
  <c i="1" r="BD96"/>
  <c i="4" r="F37"/>
  <c i="1" r="BD97"/>
  <c i="7" r="F36"/>
  <c i="1" r="BC100"/>
  <c i="8" r="F37"/>
  <c i="1" r="BD101"/>
  <c i="4" r="J34"/>
  <c i="1" r="AW97"/>
  <c i="6" r="F35"/>
  <c i="1" r="BB99"/>
  <c i="7" r="F35"/>
  <c i="1" r="BB100"/>
  <c i="9" r="F35"/>
  <c i="1" r="BB102"/>
  <c i="9" r="F37"/>
  <c i="1" r="BD102"/>
  <c i="3" r="F36"/>
  <c i="1" r="BC96"/>
  <c i="5" r="F34"/>
  <c i="1" r="BA98"/>
  <c i="6" r="F34"/>
  <c i="1" r="BA99"/>
  <c i="7" r="F37"/>
  <c i="1" r="BD100"/>
  <c i="9" r="J34"/>
  <c i="1" r="AW102"/>
  <c i="3" r="J34"/>
  <c i="1" r="AW96"/>
  <c i="6" r="F37"/>
  <c i="1" r="BD99"/>
  <c i="7" r="J34"/>
  <c i="1" r="AW100"/>
  <c i="9" r="F34"/>
  <c i="1" r="BA102"/>
  <c i="9" r="F36"/>
  <c i="1" r="BC102"/>
  <c i="5" l="1" r="BK125"/>
  <c r="BK124"/>
  <c r="J124"/>
  <c r="J96"/>
  <c r="P125"/>
  <c r="P124"/>
  <c i="1" r="AU98"/>
  <c i="8" r="T127"/>
  <c r="T126"/>
  <c i="5" r="T125"/>
  <c r="T124"/>
  <c i="6" r="BK120"/>
  <c r="J120"/>
  <c r="J97"/>
  <c i="8" r="BK127"/>
  <c r="J127"/>
  <c r="J97"/>
  <c r="J264"/>
  <c r="J105"/>
  <c i="4" r="BK155"/>
  <c r="J155"/>
  <c r="J102"/>
  <c i="9" r="BK119"/>
  <c r="J119"/>
  <c r="J97"/>
  <c i="8" r="BK126"/>
  <c r="J126"/>
  <c r="J96"/>
  <c i="7" r="BK121"/>
  <c r="J121"/>
  <c r="J96"/>
  <c i="4" r="BK123"/>
  <c r="J123"/>
  <c r="J96"/>
  <c i="3" r="BK121"/>
  <c r="J121"/>
  <c r="J96"/>
  <c i="2" r="BK120"/>
  <c r="J120"/>
  <c i="1" r="AU94"/>
  <c i="4" r="J33"/>
  <c i="1" r="AV97"/>
  <c r="AT97"/>
  <c i="7" r="J33"/>
  <c i="1" r="AV100"/>
  <c r="AT100"/>
  <c i="9" r="F33"/>
  <c i="1" r="AZ102"/>
  <c i="2" r="F33"/>
  <c i="1" r="AZ95"/>
  <c i="6" r="J33"/>
  <c i="1" r="AV99"/>
  <c r="AT99"/>
  <c i="9" r="J33"/>
  <c i="1" r="AV102"/>
  <c r="AT102"/>
  <c i="2" r="J33"/>
  <c i="1" r="AV95"/>
  <c r="AT95"/>
  <c i="7" r="F33"/>
  <c i="1" r="AZ100"/>
  <c r="BD94"/>
  <c r="W33"/>
  <c r="BB94"/>
  <c r="W31"/>
  <c i="2" r="J30"/>
  <c i="1" r="AG95"/>
  <c i="3" r="J33"/>
  <c i="1" r="AV96"/>
  <c r="AT96"/>
  <c i="6" r="F33"/>
  <c i="1" r="AZ99"/>
  <c i="8" r="F33"/>
  <c i="1" r="AZ101"/>
  <c i="3" r="F33"/>
  <c i="1" r="AZ96"/>
  <c i="5" r="J33"/>
  <c i="1" r="AV98"/>
  <c r="AT98"/>
  <c r="BC94"/>
  <c r="W32"/>
  <c i="4" r="F33"/>
  <c i="1" r="AZ97"/>
  <c i="8" r="J33"/>
  <c i="1" r="AV101"/>
  <c r="AT101"/>
  <c i="5" r="F33"/>
  <c i="1" r="AZ98"/>
  <c r="BA94"/>
  <c r="W30"/>
  <c i="6" l="1" r="BK119"/>
  <c r="J119"/>
  <c r="J96"/>
  <c i="5" r="J125"/>
  <c r="J97"/>
  <c i="9" r="BK118"/>
  <c r="J118"/>
  <c r="J96"/>
  <c i="1" r="AN95"/>
  <c i="2" r="J96"/>
  <c r="J39"/>
  <c i="5" r="J30"/>
  <c i="1" r="AG98"/>
  <c i="4" r="J30"/>
  <c i="1" r="AG97"/>
  <c r="AN97"/>
  <c r="AW94"/>
  <c r="AK30"/>
  <c i="7" r="J30"/>
  <c i="1" r="AG100"/>
  <c r="AN100"/>
  <c r="AZ94"/>
  <c r="W29"/>
  <c r="AX94"/>
  <c i="3" r="J30"/>
  <c i="1" r="AG96"/>
  <c r="AN96"/>
  <c i="8" r="J30"/>
  <c i="1" r="AG101"/>
  <c r="AN101"/>
  <c r="AY94"/>
  <c i="5" l="1" r="J39"/>
  <c i="8" r="J39"/>
  <c i="7" r="J39"/>
  <c i="4" r="J39"/>
  <c i="3" r="J39"/>
  <c i="1" r="AN98"/>
  <c i="6" r="J30"/>
  <c i="1" r="AG99"/>
  <c r="AN99"/>
  <c i="9" r="J30"/>
  <c i="1" r="AG102"/>
  <c r="AV94"/>
  <c r="AK29"/>
  <c i="6" l="1" r="J39"/>
  <c i="9" r="J39"/>
  <c i="1" r="AN102"/>
  <c r="AG94"/>
  <c r="AK26"/>
  <c r="AK35"/>
  <c r="AT94"/>
  <c r="AN94"/>
</calcChain>
</file>

<file path=xl/sharedStrings.xml><?xml version="1.0" encoding="utf-8"?>
<sst xmlns="http://schemas.openxmlformats.org/spreadsheetml/2006/main">
  <si>
    <t>Export Komplet</t>
  </si>
  <si>
    <t/>
  </si>
  <si>
    <t>2.0</t>
  </si>
  <si>
    <t>ZAMOK</t>
  </si>
  <si>
    <t>False</t>
  </si>
  <si>
    <t>{34cb0986-b9ee-4e5b-ae4f-1bdbab215b7e}</t>
  </si>
  <si>
    <t>0,01</t>
  </si>
  <si>
    <t>21</t>
  </si>
  <si>
    <t>12</t>
  </si>
  <si>
    <t>REKAPITULACE STAVBY</t>
  </si>
  <si>
    <t xml:space="preserve">v ---  níže se nacházejí doplnkové a pomocné údaje k sestavám  --- v</t>
  </si>
  <si>
    <t>Návod na vyplnění</t>
  </si>
  <si>
    <t>0,001</t>
  </si>
  <si>
    <t>Kód:</t>
  </si>
  <si>
    <t>07112019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</si>
  <si>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</si>
  <si>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</si>
  <si>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RN Obora Březka</t>
  </si>
  <si>
    <t>KSO:</t>
  </si>
  <si>
    <t>CC-CZ:</t>
  </si>
  <si>
    <t>Místo:</t>
  </si>
  <si>
    <t>Kostelec u Křížků</t>
  </si>
  <si>
    <t>Datum:</t>
  </si>
  <si>
    <t>31. 7. 2024</t>
  </si>
  <si>
    <t>Zadavatel:</t>
  </si>
  <si>
    <t>IČ:</t>
  </si>
  <si>
    <t>Výzkumný ústav lesního hospodářství a myslivosti</t>
  </si>
  <si>
    <t>DIČ:</t>
  </si>
  <si>
    <t>Uchazeč:</t>
  </si>
  <si>
    <t>Vyplň údaj</t>
  </si>
  <si>
    <t>Projektant:</t>
  </si>
  <si>
    <t>VODNÍ DÍLA - TBD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</si>
  <si>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</si>
  <si>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</si>
  <si>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</si>
  <si>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</si>
  <si>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</si>
  <si>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</si>
  <si>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</si>
  <si>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</si>
  <si>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</si>
  <si>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</si>
  <si>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</si>
  <si>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</si>
  <si>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</si>
  <si>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</si>
  <si>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</si>
  <si>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</si>
  <si>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</si>
  <si>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</si>
  <si>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</si>
  <si>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</si>
  <si>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</si>
  <si>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</si>
  <si>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</si>
  <si>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</si>
  <si>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</si>
  <si>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</si>
  <si>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</si>
  <si>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</si>
  <si>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</si>
  <si>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</si>
  <si>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</si>
  <si>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</si>
  <si>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</si>
  <si>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</si>
  <si>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</si>
  <si>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</si>
  <si>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</si>
  <si>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</si>
  <si>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</si>
  <si>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</si>
  <si>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</si>
  <si>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</si>
  <si>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</si>
  <si>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</si>
  <si>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</si>
  <si>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</si>
  <si>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</si>
  <si>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</si>
  <si>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</si>
  <si>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</si>
  <si>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RN U Horáčku - Odbahnění</t>
  </si>
  <si>
    <t>STA</t>
  </si>
  <si>
    <t>1</t>
  </si>
  <si>
    <t>{29e8e213-0916-4b0e-a67b-ede6cbca5f72}</t>
  </si>
  <si>
    <t>2</t>
  </si>
  <si>
    <t>SO 02</t>
  </si>
  <si>
    <t>RN U Horáčků - těleso hráze</t>
  </si>
  <si>
    <t>{85a76962-4218-4573-aae3-a81d289c1898}</t>
  </si>
  <si>
    <t>SO 03</t>
  </si>
  <si>
    <t>RN U Horáčku - bezpečnostní přeliv</t>
  </si>
  <si>
    <t>{650c3265-cf78-4042-a360-7c8eb3f82793}</t>
  </si>
  <si>
    <t>SO 04</t>
  </si>
  <si>
    <t>RN U Horáčků - spodní výpust</t>
  </si>
  <si>
    <t>{08223e13-1c22-448b-bda2-2a9be0290dc9}</t>
  </si>
  <si>
    <t>SO 05</t>
  </si>
  <si>
    <t>RN Nad Myslivnou - odbahnění</t>
  </si>
  <si>
    <t>{2c24a03c-a8cb-4788-b19c-5b3b70e0c724}</t>
  </si>
  <si>
    <t>SO 06</t>
  </si>
  <si>
    <t>RN Nad Myslivnou - těleso hráze</t>
  </si>
  <si>
    <t>{616652aa-51a6-4647-9299-d18e81e43813}</t>
  </si>
  <si>
    <t>SO 07, 08</t>
  </si>
  <si>
    <t>RN Nad Myslivnou - bezpečnostní přeliv, spodní výpust</t>
  </si>
  <si>
    <t>{293360b1-9be8-49c7-bcd2-3a404bc7b503}</t>
  </si>
  <si>
    <t>VON</t>
  </si>
  <si>
    <t>{9ec58c1d-e7d7-42ac-a058-a6b05edff803}</t>
  </si>
  <si>
    <t>KRYCÍ LIST SOUPISU PRACÍ</t>
  </si>
  <si>
    <t>Objekt:</t>
  </si>
  <si>
    <t>SO 01 - RN U Horáčku - Odbahnění</t>
  </si>
  <si>
    <t>REKAPITULACE ČLENĚNÍ SOUPISU PRACÍ</t>
  </si>
  <si>
    <t>Kód dílu - Popis</t>
  </si>
  <si>
    <t>Cena celkem [CZK]</t>
  </si>
  <si>
    <t>Náklady ze soupisu prací</t>
  </si>
  <si>
    <t>-1</t>
  </si>
  <si>
    <t>HSV - Práce a dodávky HSV</t>
  </si>
  <si>
    <t xml:space="preserve">    1 - Zemní práce</t>
  </si>
  <si>
    <t xml:space="preserve">    5- Komunikace - 5- Komunikace</t>
  </si>
  <si>
    <t xml:space="preserve">    99 - Přesun hmot - vnitrostaveništní doprava</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</si>
  <si>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</si>
  <si>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</si>
  <si>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</si>
  <si>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</si>
  <si>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</si>
  <si>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</si>
  <si>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</si>
  <si>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</si>
  <si>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</si>
  <si>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</si>
  <si>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</si>
  <si>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</si>
  <si>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</si>
  <si>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</si>
  <si>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</si>
  <si>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</si>
  <si>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</si>
  <si>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</si>
  <si>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122703601</t>
  </si>
  <si>
    <t>Odstranění nánosů z vypuštěných vodních nádrží nebo rybníků s uložením do hromad na vzdálenost do 20 m ve výkopišti při únosnosti dna přes 15 kPa do 40 kPa</t>
  </si>
  <si>
    <t>m3</t>
  </si>
  <si>
    <t>CS ÚRS 2024 02</t>
  </si>
  <si>
    <t>4</t>
  </si>
  <si>
    <t>-1034558935</t>
  </si>
  <si>
    <t>PP</t>
  </si>
  <si>
    <t>Online PSC</t>
  </si>
  <si>
    <t>https://podminky.urs.cz/item/CS_URS_2024_02/122703601</t>
  </si>
  <si>
    <t>VV</t>
  </si>
  <si>
    <t>194*0,1 "10% z celkového objemu sedimentu k odtěžení"</t>
  </si>
  <si>
    <t>122703602</t>
  </si>
  <si>
    <t>Odstranění nánosů z vypuštěných vodních nádrží nebo rybníků s uložením do hromad na vzdálenost do 20 m ve výkopišti při únosnosti dna přes 40 kPa do 60 kPa</t>
  </si>
  <si>
    <t>625199681</t>
  </si>
  <si>
    <t>https://podminky.urs.cz/item/CS_URS_2024_02/122703602</t>
  </si>
  <si>
    <t>194*0,25 "25% z celkového objemu sedimentu k odtěžení"</t>
  </si>
  <si>
    <t>3</t>
  </si>
  <si>
    <t>122703603</t>
  </si>
  <si>
    <t>Odstranění nánosů z vypuštěných vodních nádrží nebo rybníků s uložením do hromad na vzdálenost do 20 m ve výkopišti při únosnosti dna přes 60 kPa</t>
  </si>
  <si>
    <t>1341497067</t>
  </si>
  <si>
    <t>https://podminky.urs.cz/item/CS_URS_2024_02/122703603</t>
  </si>
  <si>
    <t>194-(19,4+48,5+1,94) "Celkové množství sedimentu-dílčí únosnosti sedimentu"</t>
  </si>
  <si>
    <t>Součet</t>
  </si>
  <si>
    <t>125703301</t>
  </si>
  <si>
    <t>Čištění melioračních kanálů s úpravou svahu do výšky naplavené vrstvy tloušťky naplavené vrstvy do 250 mm, se dnem nezpevněným</t>
  </si>
  <si>
    <t>169983412</t>
  </si>
  <si>
    <t>https://podminky.urs.cz/item/CS_URS_2024_02/125703301</t>
  </si>
  <si>
    <t>194*0,01 "1% z celkového objemu sedimentu k odtěžení" "čištění odvodňovací stoky"</t>
  </si>
  <si>
    <t>5</t>
  </si>
  <si>
    <t>162253102</t>
  </si>
  <si>
    <t>Vodorovné přemístění nánosu z vodních nádrží nebo rybníků s vyklopením a hrubým urovnáním skládky při únosnosti dna přes 15 do 40 kPa, na vzdálenost přes 20 do 40 m</t>
  </si>
  <si>
    <t>-1499098838</t>
  </si>
  <si>
    <t>https://podminky.urs.cz/item/CS_URS_2024_02/162253102</t>
  </si>
  <si>
    <t>194</t>
  </si>
  <si>
    <t>6</t>
  </si>
  <si>
    <t>162451106</t>
  </si>
  <si>
    <t>Vodorovné přemístění přes 1 500 do 2000 m výkopku/sypaniny z horniny třídy těžitelnosti I skupiny 1 až 3</t>
  </si>
  <si>
    <t>897729647</t>
  </si>
  <si>
    <t>Vodorovné přemístění výkopku nebo sypaniny po suchu na obvyklém dopravním prostředku, bez naložení výkopku, avšak se složením bez rozhrnutí z horniny třídy těžitelnosti I skupiny 1 až 3 na vzdálenost přes 1 500 do 2 000 m</t>
  </si>
  <si>
    <t>https://podminky.urs.cz/item/CS_URS_2024_02/162451106</t>
  </si>
  <si>
    <t>7</t>
  </si>
  <si>
    <t>167103101</t>
  </si>
  <si>
    <t>Nakládání neulehlého výkopku z hromad zeminy schopné zúrodnění</t>
  </si>
  <si>
    <t>-1679000506</t>
  </si>
  <si>
    <t>https://podminky.urs.cz/item/CS_URS_2024_02/167103101</t>
  </si>
  <si>
    <t>8</t>
  </si>
  <si>
    <t>181951111</t>
  </si>
  <si>
    <t>Úprava pláně v hornině třídy těžitelnosti I skupiny 1 až 3 bez zhutnění strojně</t>
  </si>
  <si>
    <t>m2</t>
  </si>
  <si>
    <t>25193450</t>
  </si>
  <si>
    <t>Úprava pláně vyrovnáním výškových rozdílů strojně v hornině třídy těžitelnosti I, skupiny 1 až 3 bez zhutnění</t>
  </si>
  <si>
    <t>https://podminky.urs.cz/item/CS_URS_2024_02/181951111</t>
  </si>
  <si>
    <t>2000</t>
  </si>
  <si>
    <t>9</t>
  </si>
  <si>
    <t>182251101</t>
  </si>
  <si>
    <t>Svahování násypů strojně</t>
  </si>
  <si>
    <t>-1926605319</t>
  </si>
  <si>
    <t>Svahování trvalých svahů do projektovaných profilů strojně s potřebným přemístěním výkopku při svahování násypů v jakékoliv hornině</t>
  </si>
  <si>
    <t>https://podminky.urs.cz/item/CS_URS_2024_02/182251101</t>
  </si>
  <si>
    <t>200</t>
  </si>
  <si>
    <t>10</t>
  </si>
  <si>
    <t>R05</t>
  </si>
  <si>
    <t>Uložení sedimentu</t>
  </si>
  <si>
    <t>934463879</t>
  </si>
  <si>
    <t>P</t>
  </si>
  <si>
    <t>Poznámka k položce:_x000d_
Uložení sedimentu na deponii, včetně rozprostření po ploše do 10 cm a zbavení nečistot (kamenů a větví)</t>
  </si>
  <si>
    <t>5- Komunikace</t>
  </si>
  <si>
    <t>11</t>
  </si>
  <si>
    <t>R06</t>
  </si>
  <si>
    <t>Vybudování sjezdu. Předpokládaná skladba je ze zhutněného stavebního recyklátu, uloženého na geotextílii. Po provedeném odbahnění odstranění sjezdu do nádrže. Množství recyklátu 31,5 m3. Množství geotextílie 105 m2.Tato položka je včetně přesunu hmot.</t>
  </si>
  <si>
    <t>kpl</t>
  </si>
  <si>
    <t>-1662000286</t>
  </si>
  <si>
    <t>Poznámka k položce:_x000d_
Vybudování sjezdu. Předpokládaná skladba je ze zhutněného stavebního recyklátu, uloženého na geotextílii. Po provedeném odbahnění odstranění sjezdu do nádrže. Zákonná likvidace. Množství recyklátu 31,5 m3. Množství geotextílie 105 m2.Tato položka je včetně přesunu hmot.</t>
  </si>
  <si>
    <t>99</t>
  </si>
  <si>
    <t>Přesun hmot - vnitrostaveništní doprava</t>
  </si>
  <si>
    <t>998332011</t>
  </si>
  <si>
    <t>Přesun hmot pro úpravy vodních toků a kanály, hráze rybníků apod. dopravní vzdálenost do 500 m</t>
  </si>
  <si>
    <t>t</t>
  </si>
  <si>
    <t>992440562</t>
  </si>
  <si>
    <t>https://podminky.urs.cz/item/CS_URS_2024_02/998332011</t>
  </si>
  <si>
    <t>0,110</t>
  </si>
  <si>
    <t>SO 02 - RN U Horáčků - těleso hráze</t>
  </si>
  <si>
    <t xml:space="preserve">    4 - Vodorovné konstrukce</t>
  </si>
  <si>
    <t xml:space="preserve">    9 - Ostatní konstrukce a práce-bourání</t>
  </si>
  <si>
    <t xml:space="preserve">      99 - Přesun hmot</t>
  </si>
  <si>
    <t>112251105</t>
  </si>
  <si>
    <t>Odstranění pařezů průměru přes 900 do 1100 mm</t>
  </si>
  <si>
    <t>kus</t>
  </si>
  <si>
    <t>360396827</t>
  </si>
  <si>
    <t>Odstranění pařezů strojně s jejich vykopáním nebo vytrháním průměru přes 900 do 1100 mm</t>
  </si>
  <si>
    <t>https://podminky.urs.cz/item/CS_URS_2024_02/112251105</t>
  </si>
  <si>
    <t>22</t>
  </si>
  <si>
    <t>122251103</t>
  </si>
  <si>
    <t>Odkopávky a prokopávky nezapažené v hornině třídy těžitelnosti I skupiny 3 objem do 100 m3 strojně</t>
  </si>
  <si>
    <t>-1864658578</t>
  </si>
  <si>
    <t>Odkopávky a prokopávky nezapažené strojně v hornině třídy těžitelnosti I skupiny 3 přes 50 do 100 m3</t>
  </si>
  <si>
    <t>https://podminky.urs.cz/item/CS_URS_2024_02/122251103</t>
  </si>
  <si>
    <t>102,41</t>
  </si>
  <si>
    <t>162201424</t>
  </si>
  <si>
    <t>Vodorovné přemístění pařezů do 1 km D do 900 mm</t>
  </si>
  <si>
    <t>1861853308</t>
  </si>
  <si>
    <t xml:space="preserve">Vodorovné přemístění větví, kmenů nebo pařezů  s naložením, složením a dopravou do 1000 m pařezů kmenů, průměru přes 700 do 900 mm</t>
  </si>
  <si>
    <t>https://podminky.urs.cz/item/CS_URS_2024_02/162201424</t>
  </si>
  <si>
    <t>171103201</t>
  </si>
  <si>
    <t>Uložení sypanin z horniny třídy těžitelnosti I a II skupiny 1 až 4 do hrází nádrží se zhutněním 100 % PS C s příměsí jílu do 20 %</t>
  </si>
  <si>
    <t>-1254855473</t>
  </si>
  <si>
    <t>Uložení netříděných sypanin do zemních hrází z hornin třídy těžitelnosti I a II, skupiny 1 až 4 pro jakoukoliv šířku koruny přehradních a jiných vodních nádrží se zhutněním do 100 % PS - koef. C s příměsí jílové hlíny do 20 % objemu</t>
  </si>
  <si>
    <t>https://podminky.urs.cz/item/CS_URS_2024_02/171103201</t>
  </si>
  <si>
    <t xml:space="preserve">Poznámka k položce:_x000d_
Zhutněno na 95 % PS. Podrobněji o způsobu hutnění a provádění sypání je ve zprávě D._x000d_
</t>
  </si>
  <si>
    <t>102,41-68 "vyrovnání tělesa hráze"</t>
  </si>
  <si>
    <t>68 "do tělesa hráze"</t>
  </si>
  <si>
    <t>181951112</t>
  </si>
  <si>
    <t>Úprava pláně v hornině třídy těžitelnosti I skupiny 1 až 3 se zhutněním strojně</t>
  </si>
  <si>
    <t>2065702922</t>
  </si>
  <si>
    <t>Úprava pláně vyrovnáním výškových rozdílů strojně v hornině třídy těžitelnosti I, skupiny 1 až 3 se zhutněním</t>
  </si>
  <si>
    <t>https://podminky.urs.cz/item/CS_URS_2024_02/181951112</t>
  </si>
  <si>
    <t>300</t>
  </si>
  <si>
    <t>-1822863199</t>
  </si>
  <si>
    <t>200"návodní svah"</t>
  </si>
  <si>
    <t>60 "vzdušní svah - pravá část"</t>
  </si>
  <si>
    <t>R301</t>
  </si>
  <si>
    <t>Převedení vody nutné po dobu stavby</t>
  </si>
  <si>
    <t>1476811468</t>
  </si>
  <si>
    <t>Poznámka k položce:_x000d_
převedení vody za stavby potrubím DN 500 včetně provizorní hrázky z pytlů s pískem, čerpání</t>
  </si>
  <si>
    <t>Vodorovné konstrukce</t>
  </si>
  <si>
    <t>462512161</t>
  </si>
  <si>
    <t>Zához z lomového kamene záhozového hmotnost kamenů do 200 kg bez výplně</t>
  </si>
  <si>
    <t>-1002802965</t>
  </si>
  <si>
    <t>Zához z lomového kamene neupraveného provedený ze břehu nebo z lešení, do sucha nebo do vody záhozového, hmotnost jednotlivých kamenů do 200 kg bez výplně mezer</t>
  </si>
  <si>
    <t>https://podminky.urs.cz/item/CS_URS_2024_02/462512161</t>
  </si>
  <si>
    <t>20 "komunikace"</t>
  </si>
  <si>
    <t>50,82 "opevnění návodního svahu"</t>
  </si>
  <si>
    <t>Ostatní konstrukce a práce-bourání</t>
  </si>
  <si>
    <t>Přesun hmot</t>
  </si>
  <si>
    <t>-1800550805</t>
  </si>
  <si>
    <t>141,87</t>
  </si>
  <si>
    <t>SO 03 - RN U Horáčku - bezpečnostní přeliv</t>
  </si>
  <si>
    <t>M - Práce a dodávky M</t>
  </si>
  <si>
    <t xml:space="preserve">    23-M - Montáže potrubí</t>
  </si>
  <si>
    <t>1350233649</t>
  </si>
  <si>
    <t>4,69*6</t>
  </si>
  <si>
    <t>-623985265</t>
  </si>
  <si>
    <t>28,14</t>
  </si>
  <si>
    <t>869000217</t>
  </si>
  <si>
    <t>6*5</t>
  </si>
  <si>
    <t>1295415173</t>
  </si>
  <si>
    <t>1605454886</t>
  </si>
  <si>
    <t>1,58*6</t>
  </si>
  <si>
    <t>1189768212</t>
  </si>
  <si>
    <t>18,991</t>
  </si>
  <si>
    <t>M</t>
  </si>
  <si>
    <t>Práce a dodávky M</t>
  </si>
  <si>
    <t>23-M</t>
  </si>
  <si>
    <t>Montáže potrubí</t>
  </si>
  <si>
    <t>230083123</t>
  </si>
  <si>
    <t>Demontáž potrubí do šrotu do 250 kg D 324 mm, tl 10,0 mm</t>
  </si>
  <si>
    <t>64</t>
  </si>
  <si>
    <t>339106800</t>
  </si>
  <si>
    <t xml:space="preserve">Demontáž ocelového potrubí do šrotu hmotnosti přes 50 do 250 kg  připojovací rozměr Ø 324, tl. 10,0 mm</t>
  </si>
  <si>
    <t>https://podminky.urs.cz/item/CS_URS_2024_02/230083123</t>
  </si>
  <si>
    <t>SO 04 - RN U Horáčků - spodní výpust</t>
  </si>
  <si>
    <t xml:space="preserve">    3 - Svislé a kompletní konstrukce</t>
  </si>
  <si>
    <t xml:space="preserve">    8 - Trubní vedení</t>
  </si>
  <si>
    <t xml:space="preserve">    997 - Přesun sutě</t>
  </si>
  <si>
    <t>-253877497</t>
  </si>
  <si>
    <t>11,7*7,9</t>
  </si>
  <si>
    <t>-1419781620</t>
  </si>
  <si>
    <t>92,43</t>
  </si>
  <si>
    <t>-1836316787</t>
  </si>
  <si>
    <t>15*3,5</t>
  </si>
  <si>
    <t>151447323</t>
  </si>
  <si>
    <t>Svislé a kompletní konstrukce</t>
  </si>
  <si>
    <t>321222111</t>
  </si>
  <si>
    <t xml:space="preserve">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t>
  </si>
  <si>
    <t>391191613</t>
  </si>
  <si>
    <t xml:space="preserve">Zdění obkladního zdiva vodních staveb  přehrad, jezů a plavebních komor, spodní stavby vodních elektráren, odběrných věží a výpustných zařízení, opěrných zdí, šachet, šachtic a ostatních konstrukcí řádkového hrubého i čistého na maltu cementovou tl. od 250 do 450 mm</t>
  </si>
  <si>
    <t>https://podminky.urs.cz/item/CS_URS_2024_02/321222111</t>
  </si>
  <si>
    <t>4*0,25 "plocha zdění x tloušťka"</t>
  </si>
  <si>
    <t>58381090</t>
  </si>
  <si>
    <t>kopák hrubý (1t=1,3m2)</t>
  </si>
  <si>
    <t>1095786277</t>
  </si>
  <si>
    <t>2*1 "Čelní strany"</t>
  </si>
  <si>
    <t>321311115</t>
  </si>
  <si>
    <t xml:space="preserve">Konstrukce z betonu vodních staveb  přehrad, jezů a plavebních komor, spodní stavby vodních elektráren, jader přehrad, odběrných věží a výpustných zařízení, opěrných zdí, šachet, šachtic a ostatních konstrukcí prostého pro prostředí s mrazovými cykly tř. </t>
  </si>
  <si>
    <t>-61658239</t>
  </si>
  <si>
    <t xml:space="preserve">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</si>
  <si>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https://podminky.urs.cz/item/CS_URS_2024_02/321311115</t>
  </si>
  <si>
    <t>13*0,1*3,4 "podkladní beton"</t>
  </si>
  <si>
    <t>-1734757821</t>
  </si>
  <si>
    <t>0,52*(9+2,1)+1,68*0,4+1,56*1+2,56*0,8+1,13*2,6</t>
  </si>
  <si>
    <t>321351010</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</si>
  <si>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t>
  </si>
  <si>
    <t>-2126317545</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</si>
  <si>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</si>
  <si>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https://podminky.urs.cz/item/CS_URS_2024_02/321351010</t>
  </si>
  <si>
    <t>12,98*2+2*2+3*2</t>
  </si>
  <si>
    <t>321352010</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</si>
  <si>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t>
  </si>
  <si>
    <t>-766830457</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</si>
  <si>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</si>
  <si>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https://podminky.urs.cz/item/CS_URS_2024_02/321352010</t>
  </si>
  <si>
    <t>35,96</t>
  </si>
  <si>
    <t>321368211</t>
  </si>
  <si>
    <t>Výztuž železobetonových konstrukcí vodních staveb ze svařovaných sítí</t>
  </si>
  <si>
    <t>590908483</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</si>
  <si>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</si>
  <si>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https://podminky.urs.cz/item/CS_URS_2024_02/321368211</t>
  </si>
  <si>
    <t>0,5 "obetonování potrubí"</t>
  </si>
  <si>
    <t>R102</t>
  </si>
  <si>
    <t>Betonový požerák</t>
  </si>
  <si>
    <t>1186878237</t>
  </si>
  <si>
    <t>13</t>
  </si>
  <si>
    <t>1888508397</t>
  </si>
  <si>
    <t>0,24*1,4+2*2,5</t>
  </si>
  <si>
    <t>Trubní vedení</t>
  </si>
  <si>
    <t>14</t>
  </si>
  <si>
    <t>871393121</t>
  </si>
  <si>
    <t>Montáž kanalizačního potrubí z plastů z tvrdého PVC těsněných gumovým kroužkem v otevřeném výkopu ve sklonu do 20 % DN 400</t>
  </si>
  <si>
    <t>m</t>
  </si>
  <si>
    <t>135051380</t>
  </si>
  <si>
    <t>https://podminky.urs.cz/item/CS_URS_2024_02/871393121</t>
  </si>
  <si>
    <t>2,1+9</t>
  </si>
  <si>
    <t>15</t>
  </si>
  <si>
    <t>28611148</t>
  </si>
  <si>
    <t>trubka kanalizační PVC DN 400x5000mm SN4</t>
  </si>
  <si>
    <t>1726375434</t>
  </si>
  <si>
    <t>2,1</t>
  </si>
  <si>
    <t>16</t>
  </si>
  <si>
    <t>28611151</t>
  </si>
  <si>
    <t>trubka kanalizační PVC DN 500x5000mm SN4</t>
  </si>
  <si>
    <t>1124496859</t>
  </si>
  <si>
    <t>17</t>
  </si>
  <si>
    <t>934956123</t>
  </si>
  <si>
    <t>Přepadová a ochranná zařízení nádrží dřevěná hradítka (dluže požeráku) š.150 mm, bez nátěru, s potřebným kováním z dubového dřeva, tl. 40 mm</t>
  </si>
  <si>
    <t>-342504560</t>
  </si>
  <si>
    <t>https://podminky.urs.cz/item/CS_URS_2024_02/934956123</t>
  </si>
  <si>
    <t>2,3*0,9</t>
  </si>
  <si>
    <t>18</t>
  </si>
  <si>
    <t>949101112</t>
  </si>
  <si>
    <t>Lešení pomocné pracovní pro objekty pozemních staveb pro zatížení do 150 kg/m2, o výšce lešeňové podlahy přes 1,9 do 3,5 m</t>
  </si>
  <si>
    <t>539658030</t>
  </si>
  <si>
    <t>https://podminky.urs.cz/item/CS_URS_2024_02/949101112</t>
  </si>
  <si>
    <t>4,2*3*2</t>
  </si>
  <si>
    <t>19</t>
  </si>
  <si>
    <t>981511114</t>
  </si>
  <si>
    <t>Demolice konstrukcí objektů postupným rozebíráním konstrukcí ze železobetonu</t>
  </si>
  <si>
    <t>-1082872551</t>
  </si>
  <si>
    <t>https://podminky.urs.cz/item/CS_URS_2024_02/981511114</t>
  </si>
  <si>
    <t>3"požerák"</t>
  </si>
  <si>
    <t>20</t>
  </si>
  <si>
    <t>-1851364184</t>
  </si>
  <si>
    <t>62,263</t>
  </si>
  <si>
    <t>997</t>
  </si>
  <si>
    <t>Přesun sutě</t>
  </si>
  <si>
    <t>R103</t>
  </si>
  <si>
    <t>Vodorovné přemístění suti, včetně uložení na skládku, poplatek za uložení na skládce (skládkovné)</t>
  </si>
  <si>
    <t>-1202230588</t>
  </si>
  <si>
    <t>7,23</t>
  </si>
  <si>
    <t>SO 05 - RN Nad Myslivnou - odbahnění</t>
  </si>
  <si>
    <t>-771537036</t>
  </si>
  <si>
    <t>107*0,1 "10% z celkového objemu sedimentu k odtěžení"</t>
  </si>
  <si>
    <t>-529719339</t>
  </si>
  <si>
    <t>107*0,25 "25% z celkového objemu sedimentu k odtěžení"</t>
  </si>
  <si>
    <t>1577848425</t>
  </si>
  <si>
    <t>107-(1,07+10,7+26,75) "Celkové množství sedimentu-dílčí únosnosti sedimentu"</t>
  </si>
  <si>
    <t>-1000674891</t>
  </si>
  <si>
    <t>107*0,01 "1% z celkového objemu sedimentu k odtěžení" "čištění odvodňovací stoky"</t>
  </si>
  <si>
    <t>363014687</t>
  </si>
  <si>
    <t>107</t>
  </si>
  <si>
    <t>-798004593</t>
  </si>
  <si>
    <t>-2123352884</t>
  </si>
  <si>
    <t>947318270</t>
  </si>
  <si>
    <t>1100</t>
  </si>
  <si>
    <t>2012588225</t>
  </si>
  <si>
    <t>150</t>
  </si>
  <si>
    <t>1547585976</t>
  </si>
  <si>
    <t>-1515244734</t>
  </si>
  <si>
    <t>Poznámka k položce:_x000d_
Vybudování sjezdu. Předpokládaná skladba je ze zhutněného stavebního recyklátu, uloženého na geotextílii. Po provedeném odbahnění odstranění sjezdu do nádrže. Množství recyklátu 31,5 m3. Množství geotextílie 105 m2.Tato položka je včetně přesunu hmot.</t>
  </si>
  <si>
    <t>SO 06 - RN Nad Myslivnou - těleso hráze</t>
  </si>
  <si>
    <t>-1313301229</t>
  </si>
  <si>
    <t>-130442727</t>
  </si>
  <si>
    <t>239,86</t>
  </si>
  <si>
    <t>1332231707</t>
  </si>
  <si>
    <t>-1662896978</t>
  </si>
  <si>
    <t>1212801115</t>
  </si>
  <si>
    <t>330</t>
  </si>
  <si>
    <t>-1161026907</t>
  </si>
  <si>
    <t>198,96"návodní svah"</t>
  </si>
  <si>
    <t>161,47 "vzdušní svah - pravá část"</t>
  </si>
  <si>
    <t>1742264626</t>
  </si>
  <si>
    <t>-1101019767</t>
  </si>
  <si>
    <t>88,64 "opevnění návodního svahu"</t>
  </si>
  <si>
    <t>-971774855</t>
  </si>
  <si>
    <t>177,565</t>
  </si>
  <si>
    <t>SO 07, 08 - RN Nad Myslivnou - bezpečnostní přeliv, spodní výpust</t>
  </si>
  <si>
    <t xml:space="preserve">    46-M - Zemní práce při extr.mont.pracích</t>
  </si>
  <si>
    <t>122251104</t>
  </si>
  <si>
    <t>Odkopávky a prokopávky nezapažené v hornině třídy těžitelnosti I skupiny 3 objem do 500 m3 strojně</t>
  </si>
  <si>
    <t>721591513</t>
  </si>
  <si>
    <t>Odkopávky a prokopávky nezapažené strojně v hornině třídy těžitelnosti I skupiny 3 přes 100 do 500 m3</t>
  </si>
  <si>
    <t>https://podminky.urs.cz/item/CS_URS_2024_02/122251104</t>
  </si>
  <si>
    <t>32,5 "úpravy v korytě pod hrází"</t>
  </si>
  <si>
    <t>7,53*3,3*8-2*3*8 "rozšíření překopu hráze"</t>
  </si>
  <si>
    <t>-25110453</t>
  </si>
  <si>
    <t>32,5</t>
  </si>
  <si>
    <t>150,792</t>
  </si>
  <si>
    <t>-2036619856</t>
  </si>
  <si>
    <t>5*10</t>
  </si>
  <si>
    <t>1923009094</t>
  </si>
  <si>
    <t>100</t>
  </si>
  <si>
    <t>-121309786</t>
  </si>
  <si>
    <t>-842407200</t>
  </si>
  <si>
    <t>2,2*8,6*2*0,2 +((2,5*3,4)-1,4*1,5)*0,2*2"plocha zdění x tloušťka"</t>
  </si>
  <si>
    <t>964378410</t>
  </si>
  <si>
    <t>10*2*1,3 "Čelní strany"</t>
  </si>
  <si>
    <t>-1136431564</t>
  </si>
  <si>
    <t>44,5*0,1 "podkladní beton"</t>
  </si>
  <si>
    <t>518445677</t>
  </si>
  <si>
    <t>7,3*2,13 "obetonování potrubí"</t>
  </si>
  <si>
    <t>0,8*8,73 "průsakové žebro"</t>
  </si>
  <si>
    <t>(2,44*1,6)+(1,5*7,2) "přelivná hrana"</t>
  </si>
  <si>
    <t>(1,75*2,3)+(1,75*2,3)+(0,7*1,9) "výtokové čelo"</t>
  </si>
  <si>
    <t>993419683</t>
  </si>
  <si>
    <t>11,5*3*2 " vnější strana přelivné hrany a obetonávky"</t>
  </si>
  <si>
    <t xml:space="preserve">2*(3,44*3,25)-2*(1,4*1,5) "vtokové a výtokové čelo" </t>
  </si>
  <si>
    <t>8,6*2,2 "vnitřní strana přelivu"</t>
  </si>
  <si>
    <t>-916939069</t>
  </si>
  <si>
    <t>106,080</t>
  </si>
  <si>
    <t>-1041225978</t>
  </si>
  <si>
    <t>0,3 "výtokové čelo - 4 sítě"</t>
  </si>
  <si>
    <t>0,58 "obetonování odpadu - 18 sítí"</t>
  </si>
  <si>
    <t>0,74*2 "výztuž kašny - 10 sítí"</t>
  </si>
  <si>
    <t>R303</t>
  </si>
  <si>
    <t>podkladek betonový pod rámové propusti</t>
  </si>
  <si>
    <t>1599184950</t>
  </si>
  <si>
    <t xml:space="preserve">podkladek betonový pod hrdlové trouby   80 x 17 x 15 cm</t>
  </si>
  <si>
    <t>Poznámka k položce:_x000d_
Betonový podkladek pod Benešovy rámy 150x15x800 mm_x000d_
3</t>
  </si>
  <si>
    <t>24</t>
  </si>
  <si>
    <t>389121111</t>
  </si>
  <si>
    <t>Osazení dílců rámové konstrukce propustků a podchodů hmotnosti do 5 t</t>
  </si>
  <si>
    <t>-1528808458</t>
  </si>
  <si>
    <t xml:space="preserve">Osazení dílců rámové konstrukce propustků a podchodů  hmotnosti jednotlivě do 5 t</t>
  </si>
  <si>
    <t>https://podminky.urs.cz/item/CS_URS_2024_02/389121111</t>
  </si>
  <si>
    <t>59383462</t>
  </si>
  <si>
    <t>propust rámová 1,50x1,40x1,00m</t>
  </si>
  <si>
    <t>-1830639220</t>
  </si>
  <si>
    <t>propust rámová 2,00x1,00x1,00m</t>
  </si>
  <si>
    <t>54429164</t>
  </si>
  <si>
    <t>4,2*0,8*2+((9,37+7,9)/2) "opevnění koryta za vývarem a vzdušního svahu"</t>
  </si>
  <si>
    <t>465513127</t>
  </si>
  <si>
    <t>Dlažba z lomového kamene na cementovou maltu s vyspárováním tl 200 mm</t>
  </si>
  <si>
    <t>450701672</t>
  </si>
  <si>
    <t xml:space="preserve">Dlažba z lomového kamene lomařsky upraveného  na cementovou maltu, s vyspárováním cementovou maltou, tl. kamene 200 mm</t>
  </si>
  <si>
    <t>https://podminky.urs.cz/item/CS_URS_2024_02/465513127</t>
  </si>
  <si>
    <t>2,5*1,6 "ve spadišti"</t>
  </si>
  <si>
    <t>931992121</t>
  </si>
  <si>
    <t>Výplň dilatačních spár z extrudovaného polystyrénu tl 20 mm</t>
  </si>
  <si>
    <t>-1872867552</t>
  </si>
  <si>
    <t xml:space="preserve">Výplň dilatačních spár z polystyrenu  extrudovaného, tloušťky 20 mm</t>
  </si>
  <si>
    <t>https://podminky.urs.cz/item/CS_URS_2024_02/931992121</t>
  </si>
  <si>
    <t>3,4*0,7 "polystyren do dilatační spáry ve dně"</t>
  </si>
  <si>
    <t>0,7*2,53*2 "polystyren do dilatační spáry stěny"</t>
  </si>
  <si>
    <t>931994103</t>
  </si>
  <si>
    <t>Těsnění dilatační spáry betonové konstrukce ukončujícím těsnicím pásem</t>
  </si>
  <si>
    <t>399225552</t>
  </si>
  <si>
    <t xml:space="preserve">Těsnění spáry betonové konstrukce pásy, profily, tmely  těsnicím pásem ukončujícím, spáry dilatační</t>
  </si>
  <si>
    <t>https://podminky.urs.cz/item/CS_URS_2024_02/931994103</t>
  </si>
  <si>
    <t>3,7 "dno"</t>
  </si>
  <si>
    <t>2,53+2,53 "stěny"</t>
  </si>
  <si>
    <t>23152210</t>
  </si>
  <si>
    <t>tmel silikonový trvale pružný</t>
  </si>
  <si>
    <t>kg</t>
  </si>
  <si>
    <t>1595977877</t>
  </si>
  <si>
    <t>tmel silikonový trvale pružný
Viz. Výkres D.1.2.2.14.1 až D.1.2.2.19.3</t>
  </si>
  <si>
    <t>30</t>
  </si>
  <si>
    <t>931994111</t>
  </si>
  <si>
    <t>Těsnění styčné spáry u prefa dílců bobtnajícím profilem</t>
  </si>
  <si>
    <t>-1092906340</t>
  </si>
  <si>
    <t xml:space="preserve">Těsnění spáry betonové konstrukce pásy, profily, tmely  profilem, spáry styčné u prefa dílců bobtnajícím pásem</t>
  </si>
  <si>
    <t>https://podminky.urs.cz/item/CS_URS_2024_02/931994111</t>
  </si>
  <si>
    <t xml:space="preserve">Poznámka k položce:_x000d_
Těsnění pracovní spáry. Vždy dva bobtnající pásky do jedné pracovní spáry._x000d_
</t>
  </si>
  <si>
    <t>8,6*2 "těsnění pracovních spár na bloku 1"</t>
  </si>
  <si>
    <t>8*2 "těsnění pracovních spár na bloku 2"</t>
  </si>
  <si>
    <t>6*2 "těsnění pracovních spár na bloku 3"</t>
  </si>
  <si>
    <t>-838812457</t>
  </si>
  <si>
    <t>0,5*2,4*2</t>
  </si>
  <si>
    <t>23</t>
  </si>
  <si>
    <t>949101111</t>
  </si>
  <si>
    <t>Lešení pomocné pro objekty pozemních staveb s lešeňovou podlahou v do 1,9 m zatížení do 150 kg/m2</t>
  </si>
  <si>
    <t>623477709</t>
  </si>
  <si>
    <t xml:space="preserve">Lešení pomocné pracovní pro objekty pozemních staveb  pro zatížení do 150 kg/m2, o výšce lešeňové podlahy do 1,9 m</t>
  </si>
  <si>
    <t>https://podminky.urs.cz/item/CS_URS_2024_02/949101111</t>
  </si>
  <si>
    <t>(6,7*0,35)+(1*0,5)</t>
  </si>
  <si>
    <t>155509977</t>
  </si>
  <si>
    <t>(2,75*1)+(4,55*1)+(0,9*1)+(3,44*1) "lešení kolem přelivné hrany sdruženého objektu a výtokového čela"</t>
  </si>
  <si>
    <t>25</t>
  </si>
  <si>
    <t>953943123</t>
  </si>
  <si>
    <t>Osazování drobných kovových předmětů výrobků ostatních jinde neuvedených do betonu se zajištěním polohy k bednění či k výztuži před zabetonováním hmotnosti přes 5 do 15 kg/kus</t>
  </si>
  <si>
    <t>2104979346</t>
  </si>
  <si>
    <t>https://podminky.urs.cz/item/CS_URS_2024_02/953943123</t>
  </si>
  <si>
    <t>Poznámka k položce:_x000d_
Drážky v požeráku</t>
  </si>
  <si>
    <t>4 "vodící drážky"</t>
  </si>
  <si>
    <t>26</t>
  </si>
  <si>
    <t>13010810</t>
  </si>
  <si>
    <t>ocel profilová jakost S235JR (11 375) průřez U (UPN) 50</t>
  </si>
  <si>
    <t>1937786088</t>
  </si>
  <si>
    <t>(2,4*4)*7,09/1000</t>
  </si>
  <si>
    <t>27</t>
  </si>
  <si>
    <t>384381239</t>
  </si>
  <si>
    <t>217,504</t>
  </si>
  <si>
    <t>28</t>
  </si>
  <si>
    <t>-1308523923</t>
  </si>
  <si>
    <t>46-M</t>
  </si>
  <si>
    <t>Zemní práce při extr.mont.pracích</t>
  </si>
  <si>
    <t>29</t>
  </si>
  <si>
    <t>R405</t>
  </si>
  <si>
    <t>Výrobky lomařské a kamenické kamenné žula obloukové</t>
  </si>
  <si>
    <t>ks</t>
  </si>
  <si>
    <t>256</t>
  </si>
  <si>
    <t>1204089532</t>
  </si>
  <si>
    <t xml:space="preserve">Poznámka k položce:_x000d_
Poznámka k položce: kamenořez na přelivné hraně </t>
  </si>
  <si>
    <t>8,5/0,5 "počet kusů na délku"</t>
  </si>
  <si>
    <t>VON - VON</t>
  </si>
  <si>
    <t>VRN - Vedlejší rozpočtové náklady</t>
  </si>
  <si>
    <t xml:space="preserve">    0 - Vedlejší rozpočtové náklady</t>
  </si>
  <si>
    <t>VRN</t>
  </si>
  <si>
    <t>Vedlejší rozpočtové náklady</t>
  </si>
  <si>
    <t>R1</t>
  </si>
  <si>
    <t>Zpracování a předání dokumentace skutečného provedení stavby (3 paré + 1 v elektronické formě) objednateli a zaměření skutečného provedení stavby – geodetická část dokumentace (3 paré + 1 v elektronické formě) v rozsahu odpovídajícím příslušným právním př</t>
  </si>
  <si>
    <t>Kč</t>
  </si>
  <si>
    <t>1024</t>
  </si>
  <si>
    <t>-450174466</t>
  </si>
  <si>
    <t xml:space="preserve">Zpracování a předání dokumentace skutečného provedení stavby (3 paré + 1 v elektronické formě) objednateli a zaměření skutečného provedení stavby – geodetická část dokumentace (3 paré + 1 v elektronické formě) v rozsahu odpovídajícím příslušným právním předpisům. Pořízení fotodokumentace stavby._x000d_
</t>
  </si>
  <si>
    <t>R2</t>
  </si>
  <si>
    <t xml:space="preserve">Čištění a úklid dotčených komunikací a veřejných prostranství, čištění kol veškeré stavební techniky před výjezdem ze staveniště po celou dobu stavby, včetně všech souvisejících činností._x000d_
</t>
  </si>
  <si>
    <t>-1009869334</t>
  </si>
  <si>
    <t>R3</t>
  </si>
  <si>
    <t xml:space="preserve">Zajištění a zabezpečení staveniště, zřízení a likvidace zařízení staveniště, včetně oplocení, případných přípojek, přístupů, sjezdů, skládek, deponií, míchacích center apod. _x000d_
</t>
  </si>
  <si>
    <t>-289480767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</si>
</sst>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22703601" TargetMode="External" /><Relationship Id="rId2" Type="http://schemas.openxmlformats.org/officeDocument/2006/relationships/hyperlink" Target="https://podminky.urs.cz/item/CS_URS_2024_02/122703602" TargetMode="External" /><Relationship Id="rId3" Type="http://schemas.openxmlformats.org/officeDocument/2006/relationships/hyperlink" Target="https://podminky.urs.cz/item/CS_URS_2024_02/122703603" TargetMode="External" /><Relationship Id="rId4" Type="http://schemas.openxmlformats.org/officeDocument/2006/relationships/hyperlink" Target="https://podminky.urs.cz/item/CS_URS_2024_02/125703301" TargetMode="External" /><Relationship Id="rId5" Type="http://schemas.openxmlformats.org/officeDocument/2006/relationships/hyperlink" Target="https://podminky.urs.cz/item/CS_URS_2024_02/162253102" TargetMode="External" /><Relationship Id="rId6" Type="http://schemas.openxmlformats.org/officeDocument/2006/relationships/hyperlink" Target="https://podminky.urs.cz/item/CS_URS_2024_02/162451106" TargetMode="External" /><Relationship Id="rId7" Type="http://schemas.openxmlformats.org/officeDocument/2006/relationships/hyperlink" Target="https://podminky.urs.cz/item/CS_URS_2024_02/167103101" TargetMode="External" /><Relationship Id="rId8" Type="http://schemas.openxmlformats.org/officeDocument/2006/relationships/hyperlink" Target="https://podminky.urs.cz/item/CS_URS_2024_02/181951111" TargetMode="External" /><Relationship Id="rId9" Type="http://schemas.openxmlformats.org/officeDocument/2006/relationships/hyperlink" Target="https://podminky.urs.cz/item/CS_URS_2024_02/182251101" TargetMode="External" /><Relationship Id="rId10" Type="http://schemas.openxmlformats.org/officeDocument/2006/relationships/hyperlink" Target="https://podminky.urs.cz/item/CS_URS_2024_02/998332011" TargetMode="External" /><Relationship Id="rId1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12251105" TargetMode="External" /><Relationship Id="rId2" Type="http://schemas.openxmlformats.org/officeDocument/2006/relationships/hyperlink" Target="https://podminky.urs.cz/item/CS_URS_2024_02/122251103" TargetMode="External" /><Relationship Id="rId3" Type="http://schemas.openxmlformats.org/officeDocument/2006/relationships/hyperlink" Target="https://podminky.urs.cz/item/CS_URS_2024_02/162201424" TargetMode="External" /><Relationship Id="rId4" Type="http://schemas.openxmlformats.org/officeDocument/2006/relationships/hyperlink" Target="https://podminky.urs.cz/item/CS_URS_2024_02/171103201" TargetMode="External" /><Relationship Id="rId5" Type="http://schemas.openxmlformats.org/officeDocument/2006/relationships/hyperlink" Target="https://podminky.urs.cz/item/CS_URS_2024_02/181951112" TargetMode="External" /><Relationship Id="rId6" Type="http://schemas.openxmlformats.org/officeDocument/2006/relationships/hyperlink" Target="https://podminky.urs.cz/item/CS_URS_2024_02/182251101" TargetMode="External" /><Relationship Id="rId7" Type="http://schemas.openxmlformats.org/officeDocument/2006/relationships/hyperlink" Target="https://podminky.urs.cz/item/CS_URS_2024_02/462512161" TargetMode="External" /><Relationship Id="rId8" Type="http://schemas.openxmlformats.org/officeDocument/2006/relationships/hyperlink" Target="https://podminky.urs.cz/item/CS_URS_2024_02/998332011" TargetMode="External" /><Relationship Id="rId9"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22251103" TargetMode="External" /><Relationship Id="rId2" Type="http://schemas.openxmlformats.org/officeDocument/2006/relationships/hyperlink" Target="https://podminky.urs.cz/item/CS_URS_2024_02/171103201" TargetMode="External" /><Relationship Id="rId3" Type="http://schemas.openxmlformats.org/officeDocument/2006/relationships/hyperlink" Target="https://podminky.urs.cz/item/CS_URS_2024_02/181951112" TargetMode="External" /><Relationship Id="rId4" Type="http://schemas.openxmlformats.org/officeDocument/2006/relationships/hyperlink" Target="https://podminky.urs.cz/item/CS_URS_2024_02/182251101" TargetMode="External" /><Relationship Id="rId5" Type="http://schemas.openxmlformats.org/officeDocument/2006/relationships/hyperlink" Target="https://podminky.urs.cz/item/CS_URS_2024_02/462512161" TargetMode="External" /><Relationship Id="rId6" Type="http://schemas.openxmlformats.org/officeDocument/2006/relationships/hyperlink" Target="https://podminky.urs.cz/item/CS_URS_2024_02/998332011" TargetMode="External" /><Relationship Id="rId7" Type="http://schemas.openxmlformats.org/officeDocument/2006/relationships/hyperlink" Target="https://podminky.urs.cz/item/CS_URS_2024_02/230083123" TargetMode="External" /><Relationship Id="rId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22251103" TargetMode="External" /><Relationship Id="rId2" Type="http://schemas.openxmlformats.org/officeDocument/2006/relationships/hyperlink" Target="https://podminky.urs.cz/item/CS_URS_2024_02/171103201" TargetMode="External" /><Relationship Id="rId3" Type="http://schemas.openxmlformats.org/officeDocument/2006/relationships/hyperlink" Target="https://podminky.urs.cz/item/CS_URS_2024_02/181951112" TargetMode="External" /><Relationship Id="rId4" Type="http://schemas.openxmlformats.org/officeDocument/2006/relationships/hyperlink" Target="https://podminky.urs.cz/item/CS_URS_2024_02/182251101" TargetMode="External" /><Relationship Id="rId5" Type="http://schemas.openxmlformats.org/officeDocument/2006/relationships/hyperlink" Target="https://podminky.urs.cz/item/CS_URS_2024_02/321222111" TargetMode="External" /><Relationship Id="rId6" Type="http://schemas.openxmlformats.org/officeDocument/2006/relationships/hyperlink" Target="https://podminky.urs.cz/item/CS_URS_2024_02/321311115" TargetMode="External" /><Relationship Id="rId7" Type="http://schemas.openxmlformats.org/officeDocument/2006/relationships/hyperlink" Target="https://podminky.urs.cz/item/CS_URS_2024_02/321311115" TargetMode="External" /><Relationship Id="rId8" Type="http://schemas.openxmlformats.org/officeDocument/2006/relationships/hyperlink" Target="https://podminky.urs.cz/item/CS_URS_2024_02/321351010" TargetMode="External" /><Relationship Id="rId9" Type="http://schemas.openxmlformats.org/officeDocument/2006/relationships/hyperlink" Target="https://podminky.urs.cz/item/CS_URS_2024_02/321352010" TargetMode="External" /><Relationship Id="rId10" Type="http://schemas.openxmlformats.org/officeDocument/2006/relationships/hyperlink" Target="https://podminky.urs.cz/item/CS_URS_2024_02/321368211" TargetMode="External" /><Relationship Id="rId11" Type="http://schemas.openxmlformats.org/officeDocument/2006/relationships/hyperlink" Target="https://podminky.urs.cz/item/CS_URS_2024_02/462512161" TargetMode="External" /><Relationship Id="rId12" Type="http://schemas.openxmlformats.org/officeDocument/2006/relationships/hyperlink" Target="https://podminky.urs.cz/item/CS_URS_2024_02/871393121" TargetMode="External" /><Relationship Id="rId13" Type="http://schemas.openxmlformats.org/officeDocument/2006/relationships/hyperlink" Target="https://podminky.urs.cz/item/CS_URS_2024_02/934956123" TargetMode="External" /><Relationship Id="rId14" Type="http://schemas.openxmlformats.org/officeDocument/2006/relationships/hyperlink" Target="https://podminky.urs.cz/item/CS_URS_2024_02/949101112" TargetMode="External" /><Relationship Id="rId15" Type="http://schemas.openxmlformats.org/officeDocument/2006/relationships/hyperlink" Target="https://podminky.urs.cz/item/CS_URS_2024_02/981511114" TargetMode="External" /><Relationship Id="rId16" Type="http://schemas.openxmlformats.org/officeDocument/2006/relationships/hyperlink" Target="https://podminky.urs.cz/item/CS_URS_2024_02/998332011" TargetMode="External" /><Relationship Id="rId1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22703601" TargetMode="External" /><Relationship Id="rId2" Type="http://schemas.openxmlformats.org/officeDocument/2006/relationships/hyperlink" Target="https://podminky.urs.cz/item/CS_URS_2024_02/122703602" TargetMode="External" /><Relationship Id="rId3" Type="http://schemas.openxmlformats.org/officeDocument/2006/relationships/hyperlink" Target="https://podminky.urs.cz/item/CS_URS_2024_02/122703603" TargetMode="External" /><Relationship Id="rId4" Type="http://schemas.openxmlformats.org/officeDocument/2006/relationships/hyperlink" Target="https://podminky.urs.cz/item/CS_URS_2024_02/125703301" TargetMode="External" /><Relationship Id="rId5" Type="http://schemas.openxmlformats.org/officeDocument/2006/relationships/hyperlink" Target="https://podminky.urs.cz/item/CS_URS_2024_02/162253102" TargetMode="External" /><Relationship Id="rId6" Type="http://schemas.openxmlformats.org/officeDocument/2006/relationships/hyperlink" Target="https://podminky.urs.cz/item/CS_URS_2024_02/162451106" TargetMode="External" /><Relationship Id="rId7" Type="http://schemas.openxmlformats.org/officeDocument/2006/relationships/hyperlink" Target="https://podminky.urs.cz/item/CS_URS_2024_02/167103101" TargetMode="External" /><Relationship Id="rId8" Type="http://schemas.openxmlformats.org/officeDocument/2006/relationships/hyperlink" Target="https://podminky.urs.cz/item/CS_URS_2024_02/181951111" TargetMode="External" /><Relationship Id="rId9" Type="http://schemas.openxmlformats.org/officeDocument/2006/relationships/hyperlink" Target="https://podminky.urs.cz/item/CS_URS_2024_02/182251101" TargetMode="External" /><Relationship Id="rId10"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2251105" TargetMode="External" /><Relationship Id="rId2" Type="http://schemas.openxmlformats.org/officeDocument/2006/relationships/hyperlink" Target="https://podminky.urs.cz/item/CS_URS_2024_02/122251103" TargetMode="External" /><Relationship Id="rId3" Type="http://schemas.openxmlformats.org/officeDocument/2006/relationships/hyperlink" Target="https://podminky.urs.cz/item/CS_URS_2024_02/162201424" TargetMode="External" /><Relationship Id="rId4" Type="http://schemas.openxmlformats.org/officeDocument/2006/relationships/hyperlink" Target="https://podminky.urs.cz/item/CS_URS_2024_02/171103201" TargetMode="External" /><Relationship Id="rId5" Type="http://schemas.openxmlformats.org/officeDocument/2006/relationships/hyperlink" Target="https://podminky.urs.cz/item/CS_URS_2024_02/181951112" TargetMode="External" /><Relationship Id="rId6" Type="http://schemas.openxmlformats.org/officeDocument/2006/relationships/hyperlink" Target="https://podminky.urs.cz/item/CS_URS_2024_02/182251101" TargetMode="External" /><Relationship Id="rId7" Type="http://schemas.openxmlformats.org/officeDocument/2006/relationships/hyperlink" Target="https://podminky.urs.cz/item/CS_URS_2024_02/462512161" TargetMode="External" /><Relationship Id="rId8" Type="http://schemas.openxmlformats.org/officeDocument/2006/relationships/hyperlink" Target="https://podminky.urs.cz/item/CS_URS_2024_02/998332011"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22251104" TargetMode="External" /><Relationship Id="rId2" Type="http://schemas.openxmlformats.org/officeDocument/2006/relationships/hyperlink" Target="https://podminky.urs.cz/item/CS_URS_2024_02/171103201" TargetMode="External" /><Relationship Id="rId3" Type="http://schemas.openxmlformats.org/officeDocument/2006/relationships/hyperlink" Target="https://podminky.urs.cz/item/CS_URS_2024_02/181951112" TargetMode="External" /><Relationship Id="rId4" Type="http://schemas.openxmlformats.org/officeDocument/2006/relationships/hyperlink" Target="https://podminky.urs.cz/item/CS_URS_2024_02/182251101" TargetMode="External" /><Relationship Id="rId5" Type="http://schemas.openxmlformats.org/officeDocument/2006/relationships/hyperlink" Target="https://podminky.urs.cz/item/CS_URS_2024_02/321222111" TargetMode="External" /><Relationship Id="rId6" Type="http://schemas.openxmlformats.org/officeDocument/2006/relationships/hyperlink" Target="https://podminky.urs.cz/item/CS_URS_2024_02/321311115" TargetMode="External" /><Relationship Id="rId7" Type="http://schemas.openxmlformats.org/officeDocument/2006/relationships/hyperlink" Target="https://podminky.urs.cz/item/CS_URS_2024_02/321311115" TargetMode="External" /><Relationship Id="rId8" Type="http://schemas.openxmlformats.org/officeDocument/2006/relationships/hyperlink" Target="https://podminky.urs.cz/item/CS_URS_2024_02/321351010" TargetMode="External" /><Relationship Id="rId9" Type="http://schemas.openxmlformats.org/officeDocument/2006/relationships/hyperlink" Target="https://podminky.urs.cz/item/CS_URS_2024_02/321352010" TargetMode="External" /><Relationship Id="rId10" Type="http://schemas.openxmlformats.org/officeDocument/2006/relationships/hyperlink" Target="https://podminky.urs.cz/item/CS_URS_2024_02/321368211" TargetMode="External" /><Relationship Id="rId11" Type="http://schemas.openxmlformats.org/officeDocument/2006/relationships/hyperlink" Target="https://podminky.urs.cz/item/CS_URS_2024_02/389121111" TargetMode="External" /><Relationship Id="rId12" Type="http://schemas.openxmlformats.org/officeDocument/2006/relationships/hyperlink" Target="https://podminky.urs.cz/item/CS_URS_2024_02/462512161" TargetMode="External" /><Relationship Id="rId13" Type="http://schemas.openxmlformats.org/officeDocument/2006/relationships/hyperlink" Target="https://podminky.urs.cz/item/CS_URS_2024_02/465513127" TargetMode="External" /><Relationship Id="rId14" Type="http://schemas.openxmlformats.org/officeDocument/2006/relationships/hyperlink" Target="https://podminky.urs.cz/item/CS_URS_2024_02/931992121" TargetMode="External" /><Relationship Id="rId15" Type="http://schemas.openxmlformats.org/officeDocument/2006/relationships/hyperlink" Target="https://podminky.urs.cz/item/CS_URS_2024_02/931994103" TargetMode="External" /><Relationship Id="rId16" Type="http://schemas.openxmlformats.org/officeDocument/2006/relationships/hyperlink" Target="https://podminky.urs.cz/item/CS_URS_2024_02/931994111" TargetMode="External" /><Relationship Id="rId17" Type="http://schemas.openxmlformats.org/officeDocument/2006/relationships/hyperlink" Target="https://podminky.urs.cz/item/CS_URS_2024_02/934956123" TargetMode="External" /><Relationship Id="rId18" Type="http://schemas.openxmlformats.org/officeDocument/2006/relationships/hyperlink" Target="https://podminky.urs.cz/item/CS_URS_2024_02/949101111" TargetMode="External" /><Relationship Id="rId19" Type="http://schemas.openxmlformats.org/officeDocument/2006/relationships/hyperlink" Target="https://podminky.urs.cz/item/CS_URS_2024_02/949101112" TargetMode="External" /><Relationship Id="rId20" Type="http://schemas.openxmlformats.org/officeDocument/2006/relationships/hyperlink" Target="https://podminky.urs.cz/item/CS_URS_2024_02/953943123" TargetMode="External" /><Relationship Id="rId21" Type="http://schemas.openxmlformats.org/officeDocument/2006/relationships/hyperlink" Target="https://podminky.urs.cz/item/CS_URS_2024_02/998332011" TargetMode="External" /><Relationship Id="rId22" Type="http://schemas.openxmlformats.org/officeDocument/2006/relationships/hyperlink" Target="https://podminky.urs.cz/item/CS_URS_2024_02/230083123" TargetMode="External" /><Relationship Id="rId2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E17" s="30"/>
      <c r="BS17" s="16" t="s">
        <v>32</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E20" s="30"/>
      <c r="BS20" s="16" t="s">
        <v>32</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37</v>
      </c>
      <c r="M28" s="44"/>
      <c r="N28" s="44"/>
      <c r="O28" s="44"/>
      <c r="P28" s="44"/>
      <c r="Q28" s="39"/>
      <c r="R28" s="39"/>
      <c r="S28" s="39"/>
      <c r="T28" s="39"/>
      <c r="U28" s="39"/>
      <c r="V28" s="39"/>
      <c r="W28" s="44" t="s">
        <v>38</v>
      </c>
      <c r="X28" s="44"/>
      <c r="Y28" s="44"/>
      <c r="Z28" s="44"/>
      <c r="AA28" s="44"/>
      <c r="AB28" s="44"/>
      <c r="AC28" s="44"/>
      <c r="AD28" s="44"/>
      <c r="AE28" s="44"/>
      <c r="AF28" s="39"/>
      <c r="AG28" s="39"/>
      <c r="AH28" s="39"/>
      <c r="AI28" s="39"/>
      <c r="AJ28" s="39"/>
      <c r="AK28" s="44" t="s">
        <v>39</v>
      </c>
      <c r="AL28" s="44"/>
      <c r="AM28" s="44"/>
      <c r="AN28" s="44"/>
      <c r="AO28" s="44"/>
      <c r="AP28" s="39"/>
      <c r="AQ28" s="39"/>
      <c r="AR28" s="43"/>
      <c r="BE28" s="30"/>
    </row>
    <row r="29" s="3" customFormat="1" ht="14.4" customHeight="1">
      <c r="A29" s="3"/>
      <c r="B29" s="45"/>
      <c r="C29" s="46"/>
      <c r="D29" s="31" t="s">
        <v>40</v>
      </c>
      <c r="E29" s="46"/>
      <c r="F29" s="31" t="s">
        <v>41</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42</v>
      </c>
      <c r="G30" s="46"/>
      <c r="H30" s="46"/>
      <c r="I30" s="46"/>
      <c r="J30" s="46"/>
      <c r="K30" s="46"/>
      <c r="L30" s="47">
        <v>0.12</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43</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44</v>
      </c>
      <c r="G32" s="46"/>
      <c r="H32" s="46"/>
      <c r="I32" s="46"/>
      <c r="J32" s="46"/>
      <c r="K32" s="46"/>
      <c r="L32" s="47">
        <v>0.12</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45</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46</v>
      </c>
      <c r="E35" s="53"/>
      <c r="F35" s="53"/>
      <c r="G35" s="53"/>
      <c r="H35" s="53"/>
      <c r="I35" s="53"/>
      <c r="J35" s="53"/>
      <c r="K35" s="53"/>
      <c r="L35" s="53"/>
      <c r="M35" s="53"/>
      <c r="N35" s="53"/>
      <c r="O35" s="53"/>
      <c r="P35" s="53"/>
      <c r="Q35" s="53"/>
      <c r="R35" s="53"/>
      <c r="S35" s="53"/>
      <c r="T35" s="54" t="s">
        <v>47</v>
      </c>
      <c r="U35" s="53"/>
      <c r="V35" s="53"/>
      <c r="W35" s="53"/>
      <c r="X35" s="55" t="s">
        <v>48</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49</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50</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51</v>
      </c>
      <c r="E60" s="41"/>
      <c r="F60" s="41"/>
      <c r="G60" s="41"/>
      <c r="H60" s="41"/>
      <c r="I60" s="41"/>
      <c r="J60" s="41"/>
      <c r="K60" s="41"/>
      <c r="L60" s="41"/>
      <c r="M60" s="41"/>
      <c r="N60" s="41"/>
      <c r="O60" s="41"/>
      <c r="P60" s="41"/>
      <c r="Q60" s="41"/>
      <c r="R60" s="41"/>
      <c r="S60" s="41"/>
      <c r="T60" s="41"/>
      <c r="U60" s="41"/>
      <c r="V60" s="63" t="s">
        <v>52</v>
      </c>
      <c r="W60" s="41"/>
      <c r="X60" s="41"/>
      <c r="Y60" s="41"/>
      <c r="Z60" s="41"/>
      <c r="AA60" s="41"/>
      <c r="AB60" s="41"/>
      <c r="AC60" s="41"/>
      <c r="AD60" s="41"/>
      <c r="AE60" s="41"/>
      <c r="AF60" s="41"/>
      <c r="AG60" s="41"/>
      <c r="AH60" s="63" t="s">
        <v>51</v>
      </c>
      <c r="AI60" s="41"/>
      <c r="AJ60" s="41"/>
      <c r="AK60" s="41"/>
      <c r="AL60" s="41"/>
      <c r="AM60" s="63" t="s">
        <v>52</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53</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54</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51</v>
      </c>
      <c r="E75" s="41"/>
      <c r="F75" s="41"/>
      <c r="G75" s="41"/>
      <c r="H75" s="41"/>
      <c r="I75" s="41"/>
      <c r="J75" s="41"/>
      <c r="K75" s="41"/>
      <c r="L75" s="41"/>
      <c r="M75" s="41"/>
      <c r="N75" s="41"/>
      <c r="O75" s="41"/>
      <c r="P75" s="41"/>
      <c r="Q75" s="41"/>
      <c r="R75" s="41"/>
      <c r="S75" s="41"/>
      <c r="T75" s="41"/>
      <c r="U75" s="41"/>
      <c r="V75" s="63" t="s">
        <v>52</v>
      </c>
      <c r="W75" s="41"/>
      <c r="X75" s="41"/>
      <c r="Y75" s="41"/>
      <c r="Z75" s="41"/>
      <c r="AA75" s="41"/>
      <c r="AB75" s="41"/>
      <c r="AC75" s="41"/>
      <c r="AD75" s="41"/>
      <c r="AE75" s="41"/>
      <c r="AF75" s="41"/>
      <c r="AG75" s="41"/>
      <c r="AH75" s="63" t="s">
        <v>51</v>
      </c>
      <c r="AI75" s="41"/>
      <c r="AJ75" s="41"/>
      <c r="AK75" s="41"/>
      <c r="AL75" s="41"/>
      <c r="AM75" s="63" t="s">
        <v>52</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55</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07112019</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RN Obora Březka</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Kostelec u Křížků</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31. 7. 2024</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Výzkumný ústav lesního hospodářství a myslivosti</v>
      </c>
      <c r="M89" s="39"/>
      <c r="N89" s="39"/>
      <c r="O89" s="39"/>
      <c r="P89" s="39"/>
      <c r="Q89" s="39"/>
      <c r="R89" s="39"/>
      <c r="S89" s="39"/>
      <c r="T89" s="39"/>
      <c r="U89" s="39"/>
      <c r="V89" s="39"/>
      <c r="W89" s="39"/>
      <c r="X89" s="39"/>
      <c r="Y89" s="39"/>
      <c r="Z89" s="39"/>
      <c r="AA89" s="39"/>
      <c r="AB89" s="39"/>
      <c r="AC89" s="39"/>
      <c r="AD89" s="39"/>
      <c r="AE89" s="39"/>
      <c r="AF89" s="39"/>
      <c r="AG89" s="39"/>
      <c r="AH89" s="39"/>
      <c r="AI89" s="31" t="s">
        <v>30</v>
      </c>
      <c r="AJ89" s="39"/>
      <c r="AK89" s="39"/>
      <c r="AL89" s="39"/>
      <c r="AM89" s="79" t="str">
        <f>IF(E17="","",E17)</f>
        <v>VODNÍ DÍLA - TBD a.s.</v>
      </c>
      <c r="AN89" s="70"/>
      <c r="AO89" s="70"/>
      <c r="AP89" s="70"/>
      <c r="AQ89" s="39"/>
      <c r="AR89" s="43"/>
      <c r="AS89" s="80" t="s">
        <v>56</v>
      </c>
      <c r="AT89" s="81"/>
      <c r="AU89" s="82"/>
      <c r="AV89" s="82"/>
      <c r="AW89" s="82"/>
      <c r="AX89" s="82"/>
      <c r="AY89" s="82"/>
      <c r="AZ89" s="82"/>
      <c r="BA89" s="82"/>
      <c r="BB89" s="82"/>
      <c r="BC89" s="82"/>
      <c r="BD89" s="83"/>
      <c r="BE89" s="37"/>
    </row>
    <row r="90" s="2" customFormat="1" ht="15.15" customHeight="1">
      <c r="A90" s="37"/>
      <c r="B90" s="38"/>
      <c r="C90" s="31" t="s">
        <v>28</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33</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57</v>
      </c>
      <c r="D92" s="93"/>
      <c r="E92" s="93"/>
      <c r="F92" s="93"/>
      <c r="G92" s="93"/>
      <c r="H92" s="94"/>
      <c r="I92" s="95" t="s">
        <v>58</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59</v>
      </c>
      <c r="AH92" s="93"/>
      <c r="AI92" s="93"/>
      <c r="AJ92" s="93"/>
      <c r="AK92" s="93"/>
      <c r="AL92" s="93"/>
      <c r="AM92" s="93"/>
      <c r="AN92" s="95" t="s">
        <v>60</v>
      </c>
      <c r="AO92" s="93"/>
      <c r="AP92" s="97"/>
      <c r="AQ92" s="98" t="s">
        <v>61</v>
      </c>
      <c r="AR92" s="43"/>
      <c r="AS92" s="99" t="s">
        <v>62</v>
      </c>
      <c r="AT92" s="100" t="s">
        <v>63</v>
      </c>
      <c r="AU92" s="100" t="s">
        <v>64</v>
      </c>
      <c r="AV92" s="100" t="s">
        <v>65</v>
      </c>
      <c r="AW92" s="100" t="s">
        <v>66</v>
      </c>
      <c r="AX92" s="100" t="s">
        <v>67</v>
      </c>
      <c r="AY92" s="100" t="s">
        <v>68</v>
      </c>
      <c r="AZ92" s="100" t="s">
        <v>69</v>
      </c>
      <c r="BA92" s="100" t="s">
        <v>70</v>
      </c>
      <c r="BB92" s="100" t="s">
        <v>71</v>
      </c>
      <c r="BC92" s="100" t="s">
        <v>72</v>
      </c>
      <c r="BD92" s="101" t="s">
        <v>73</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74</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ROUND(SUM(AG95:AG102),2)</f>
        <v>0</v>
      </c>
      <c r="AH94" s="108"/>
      <c r="AI94" s="108"/>
      <c r="AJ94" s="108"/>
      <c r="AK94" s="108"/>
      <c r="AL94" s="108"/>
      <c r="AM94" s="108"/>
      <c r="AN94" s="109">
        <f>SUM(AG94,AT94)</f>
        <v>0</v>
      </c>
      <c r="AO94" s="109"/>
      <c r="AP94" s="109"/>
      <c r="AQ94" s="110" t="s">
        <v>1</v>
      </c>
      <c r="AR94" s="111"/>
      <c r="AS94" s="112">
        <f>ROUND(SUM(AS95:AS102),2)</f>
        <v>0</v>
      </c>
      <c r="AT94" s="113">
        <f>ROUND(SUM(AV94:AW94),2)</f>
        <v>0</v>
      </c>
      <c r="AU94" s="114">
        <f>ROUND(SUM(AU95:AU102),5)</f>
        <v>0</v>
      </c>
      <c r="AV94" s="113">
        <f>ROUND(AZ94*L29,2)</f>
        <v>0</v>
      </c>
      <c r="AW94" s="113">
        <f>ROUND(BA94*L30,2)</f>
        <v>0</v>
      </c>
      <c r="AX94" s="113">
        <f>ROUND(BB94*L29,2)</f>
        <v>0</v>
      </c>
      <c r="AY94" s="113">
        <f>ROUND(BC94*L30,2)</f>
        <v>0</v>
      </c>
      <c r="AZ94" s="113">
        <f>ROUND(SUM(AZ95:AZ102),2)</f>
        <v>0</v>
      </c>
      <c r="BA94" s="113">
        <f>ROUND(SUM(BA95:BA102),2)</f>
        <v>0</v>
      </c>
      <c r="BB94" s="113">
        <f>ROUND(SUM(BB95:BB102),2)</f>
        <v>0</v>
      </c>
      <c r="BC94" s="113">
        <f>ROUND(SUM(BC95:BC102),2)</f>
        <v>0</v>
      </c>
      <c r="BD94" s="115">
        <f>ROUND(SUM(BD95:BD102),2)</f>
        <v>0</v>
      </c>
      <c r="BE94" s="6"/>
      <c r="BS94" s="116" t="s">
        <v>75</v>
      </c>
      <c r="BT94" s="116" t="s">
        <v>76</v>
      </c>
      <c r="BU94" s="117" t="s">
        <v>77</v>
      </c>
      <c r="BV94" s="116" t="s">
        <v>78</v>
      </c>
      <c r="BW94" s="116" t="s">
        <v>5</v>
      </c>
      <c r="BX94" s="116" t="s">
        <v>79</v>
      </c>
      <c r="CL94" s="116" t="s">
        <v>1</v>
      </c>
    </row>
    <row r="95" s="7" customFormat="1" ht="16.5" customHeight="1">
      <c r="A95" s="118" t="s">
        <v>80</v>
      </c>
      <c r="B95" s="119"/>
      <c r="C95" s="120"/>
      <c r="D95" s="121" t="s">
        <v>81</v>
      </c>
      <c r="E95" s="121"/>
      <c r="F95" s="121"/>
      <c r="G95" s="121"/>
      <c r="H95" s="121"/>
      <c r="I95" s="122"/>
      <c r="J95" s="121" t="s">
        <v>82</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'SO 01 - RN U Horáčku - Od...'!J30</f>
        <v>0</v>
      </c>
      <c r="AH95" s="122"/>
      <c r="AI95" s="122"/>
      <c r="AJ95" s="122"/>
      <c r="AK95" s="122"/>
      <c r="AL95" s="122"/>
      <c r="AM95" s="122"/>
      <c r="AN95" s="123">
        <f>SUM(AG95,AT95)</f>
        <v>0</v>
      </c>
      <c r="AO95" s="122"/>
      <c r="AP95" s="122"/>
      <c r="AQ95" s="124" t="s">
        <v>83</v>
      </c>
      <c r="AR95" s="125"/>
      <c r="AS95" s="126">
        <v>0</v>
      </c>
      <c r="AT95" s="127">
        <f>ROUND(SUM(AV95:AW95),2)</f>
        <v>0</v>
      </c>
      <c r="AU95" s="128">
        <f>'SO 01 - RN U Horáčku - Od...'!P120</f>
        <v>0</v>
      </c>
      <c r="AV95" s="127">
        <f>'SO 01 - RN U Horáčku - Od...'!J33</f>
        <v>0</v>
      </c>
      <c r="AW95" s="127">
        <f>'SO 01 - RN U Horáčku - Od...'!J34</f>
        <v>0</v>
      </c>
      <c r="AX95" s="127">
        <f>'SO 01 - RN U Horáčku - Od...'!J35</f>
        <v>0</v>
      </c>
      <c r="AY95" s="127">
        <f>'SO 01 - RN U Horáčku - Od...'!J36</f>
        <v>0</v>
      </c>
      <c r="AZ95" s="127">
        <f>'SO 01 - RN U Horáčku - Od...'!F33</f>
        <v>0</v>
      </c>
      <c r="BA95" s="127">
        <f>'SO 01 - RN U Horáčku - Od...'!F34</f>
        <v>0</v>
      </c>
      <c r="BB95" s="127">
        <f>'SO 01 - RN U Horáčku - Od...'!F35</f>
        <v>0</v>
      </c>
      <c r="BC95" s="127">
        <f>'SO 01 - RN U Horáčku - Od...'!F36</f>
        <v>0</v>
      </c>
      <c r="BD95" s="129">
        <f>'SO 01 - RN U Horáčku - Od...'!F37</f>
        <v>0</v>
      </c>
      <c r="BE95" s="7"/>
      <c r="BT95" s="130" t="s">
        <v>84</v>
      </c>
      <c r="BV95" s="130" t="s">
        <v>78</v>
      </c>
      <c r="BW95" s="130" t="s">
        <v>85</v>
      </c>
      <c r="BX95" s="130" t="s">
        <v>5</v>
      </c>
      <c r="CL95" s="130" t="s">
        <v>1</v>
      </c>
      <c r="CM95" s="130" t="s">
        <v>86</v>
      </c>
    </row>
    <row r="96" s="7" customFormat="1" ht="16.5" customHeight="1">
      <c r="A96" s="118" t="s">
        <v>80</v>
      </c>
      <c r="B96" s="119"/>
      <c r="C96" s="120"/>
      <c r="D96" s="121" t="s">
        <v>87</v>
      </c>
      <c r="E96" s="121"/>
      <c r="F96" s="121"/>
      <c r="G96" s="121"/>
      <c r="H96" s="121"/>
      <c r="I96" s="122"/>
      <c r="J96" s="121" t="s">
        <v>88</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'SO 02 - RN U Horáčků - tě...'!J30</f>
        <v>0</v>
      </c>
      <c r="AH96" s="122"/>
      <c r="AI96" s="122"/>
      <c r="AJ96" s="122"/>
      <c r="AK96" s="122"/>
      <c r="AL96" s="122"/>
      <c r="AM96" s="122"/>
      <c r="AN96" s="123">
        <f>SUM(AG96,AT96)</f>
        <v>0</v>
      </c>
      <c r="AO96" s="122"/>
      <c r="AP96" s="122"/>
      <c r="AQ96" s="124" t="s">
        <v>83</v>
      </c>
      <c r="AR96" s="125"/>
      <c r="AS96" s="126">
        <v>0</v>
      </c>
      <c r="AT96" s="127">
        <f>ROUND(SUM(AV96:AW96),2)</f>
        <v>0</v>
      </c>
      <c r="AU96" s="128">
        <f>'SO 02 - RN U Horáčků - tě...'!P121</f>
        <v>0</v>
      </c>
      <c r="AV96" s="127">
        <f>'SO 02 - RN U Horáčků - tě...'!J33</f>
        <v>0</v>
      </c>
      <c r="AW96" s="127">
        <f>'SO 02 - RN U Horáčků - tě...'!J34</f>
        <v>0</v>
      </c>
      <c r="AX96" s="127">
        <f>'SO 02 - RN U Horáčků - tě...'!J35</f>
        <v>0</v>
      </c>
      <c r="AY96" s="127">
        <f>'SO 02 - RN U Horáčků - tě...'!J36</f>
        <v>0</v>
      </c>
      <c r="AZ96" s="127">
        <f>'SO 02 - RN U Horáčků - tě...'!F33</f>
        <v>0</v>
      </c>
      <c r="BA96" s="127">
        <f>'SO 02 - RN U Horáčků - tě...'!F34</f>
        <v>0</v>
      </c>
      <c r="BB96" s="127">
        <f>'SO 02 - RN U Horáčků - tě...'!F35</f>
        <v>0</v>
      </c>
      <c r="BC96" s="127">
        <f>'SO 02 - RN U Horáčků - tě...'!F36</f>
        <v>0</v>
      </c>
      <c r="BD96" s="129">
        <f>'SO 02 - RN U Horáčků - tě...'!F37</f>
        <v>0</v>
      </c>
      <c r="BE96" s="7"/>
      <c r="BT96" s="130" t="s">
        <v>84</v>
      </c>
      <c r="BV96" s="130" t="s">
        <v>78</v>
      </c>
      <c r="BW96" s="130" t="s">
        <v>89</v>
      </c>
      <c r="BX96" s="130" t="s">
        <v>5</v>
      </c>
      <c r="CL96" s="130" t="s">
        <v>1</v>
      </c>
      <c r="CM96" s="130" t="s">
        <v>86</v>
      </c>
    </row>
    <row r="97" s="7" customFormat="1" ht="16.5" customHeight="1">
      <c r="A97" s="118" t="s">
        <v>80</v>
      </c>
      <c r="B97" s="119"/>
      <c r="C97" s="120"/>
      <c r="D97" s="121" t="s">
        <v>90</v>
      </c>
      <c r="E97" s="121"/>
      <c r="F97" s="121"/>
      <c r="G97" s="121"/>
      <c r="H97" s="121"/>
      <c r="I97" s="122"/>
      <c r="J97" s="121" t="s">
        <v>91</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3">
        <f>'SO 03 - RN U Horáčku - be...'!J30</f>
        <v>0</v>
      </c>
      <c r="AH97" s="122"/>
      <c r="AI97" s="122"/>
      <c r="AJ97" s="122"/>
      <c r="AK97" s="122"/>
      <c r="AL97" s="122"/>
      <c r="AM97" s="122"/>
      <c r="AN97" s="123">
        <f>SUM(AG97,AT97)</f>
        <v>0</v>
      </c>
      <c r="AO97" s="122"/>
      <c r="AP97" s="122"/>
      <c r="AQ97" s="124" t="s">
        <v>83</v>
      </c>
      <c r="AR97" s="125"/>
      <c r="AS97" s="126">
        <v>0</v>
      </c>
      <c r="AT97" s="127">
        <f>ROUND(SUM(AV97:AW97),2)</f>
        <v>0</v>
      </c>
      <c r="AU97" s="128">
        <f>'SO 03 - RN U Horáčku - be...'!P123</f>
        <v>0</v>
      </c>
      <c r="AV97" s="127">
        <f>'SO 03 - RN U Horáčku - be...'!J33</f>
        <v>0</v>
      </c>
      <c r="AW97" s="127">
        <f>'SO 03 - RN U Horáčku - be...'!J34</f>
        <v>0</v>
      </c>
      <c r="AX97" s="127">
        <f>'SO 03 - RN U Horáčku - be...'!J35</f>
        <v>0</v>
      </c>
      <c r="AY97" s="127">
        <f>'SO 03 - RN U Horáčku - be...'!J36</f>
        <v>0</v>
      </c>
      <c r="AZ97" s="127">
        <f>'SO 03 - RN U Horáčku - be...'!F33</f>
        <v>0</v>
      </c>
      <c r="BA97" s="127">
        <f>'SO 03 - RN U Horáčku - be...'!F34</f>
        <v>0</v>
      </c>
      <c r="BB97" s="127">
        <f>'SO 03 - RN U Horáčku - be...'!F35</f>
        <v>0</v>
      </c>
      <c r="BC97" s="127">
        <f>'SO 03 - RN U Horáčku - be...'!F36</f>
        <v>0</v>
      </c>
      <c r="BD97" s="129">
        <f>'SO 03 - RN U Horáčku - be...'!F37</f>
        <v>0</v>
      </c>
      <c r="BE97" s="7"/>
      <c r="BT97" s="130" t="s">
        <v>84</v>
      </c>
      <c r="BV97" s="130" t="s">
        <v>78</v>
      </c>
      <c r="BW97" s="130" t="s">
        <v>92</v>
      </c>
      <c r="BX97" s="130" t="s">
        <v>5</v>
      </c>
      <c r="CL97" s="130" t="s">
        <v>1</v>
      </c>
      <c r="CM97" s="130" t="s">
        <v>86</v>
      </c>
    </row>
    <row r="98" s="7" customFormat="1" ht="16.5" customHeight="1">
      <c r="A98" s="118" t="s">
        <v>80</v>
      </c>
      <c r="B98" s="119"/>
      <c r="C98" s="120"/>
      <c r="D98" s="121" t="s">
        <v>93</v>
      </c>
      <c r="E98" s="121"/>
      <c r="F98" s="121"/>
      <c r="G98" s="121"/>
      <c r="H98" s="121"/>
      <c r="I98" s="122"/>
      <c r="J98" s="121" t="s">
        <v>94</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3">
        <f>'SO 04 - RN U Horáčků - sp...'!J30</f>
        <v>0</v>
      </c>
      <c r="AH98" s="122"/>
      <c r="AI98" s="122"/>
      <c r="AJ98" s="122"/>
      <c r="AK98" s="122"/>
      <c r="AL98" s="122"/>
      <c r="AM98" s="122"/>
      <c r="AN98" s="123">
        <f>SUM(AG98,AT98)</f>
        <v>0</v>
      </c>
      <c r="AO98" s="122"/>
      <c r="AP98" s="122"/>
      <c r="AQ98" s="124" t="s">
        <v>83</v>
      </c>
      <c r="AR98" s="125"/>
      <c r="AS98" s="126">
        <v>0</v>
      </c>
      <c r="AT98" s="127">
        <f>ROUND(SUM(AV98:AW98),2)</f>
        <v>0</v>
      </c>
      <c r="AU98" s="128">
        <f>'SO 04 - RN U Horáčků - sp...'!P124</f>
        <v>0</v>
      </c>
      <c r="AV98" s="127">
        <f>'SO 04 - RN U Horáčků - sp...'!J33</f>
        <v>0</v>
      </c>
      <c r="AW98" s="127">
        <f>'SO 04 - RN U Horáčků - sp...'!J34</f>
        <v>0</v>
      </c>
      <c r="AX98" s="127">
        <f>'SO 04 - RN U Horáčků - sp...'!J35</f>
        <v>0</v>
      </c>
      <c r="AY98" s="127">
        <f>'SO 04 - RN U Horáčků - sp...'!J36</f>
        <v>0</v>
      </c>
      <c r="AZ98" s="127">
        <f>'SO 04 - RN U Horáčků - sp...'!F33</f>
        <v>0</v>
      </c>
      <c r="BA98" s="127">
        <f>'SO 04 - RN U Horáčků - sp...'!F34</f>
        <v>0</v>
      </c>
      <c r="BB98" s="127">
        <f>'SO 04 - RN U Horáčků - sp...'!F35</f>
        <v>0</v>
      </c>
      <c r="BC98" s="127">
        <f>'SO 04 - RN U Horáčků - sp...'!F36</f>
        <v>0</v>
      </c>
      <c r="BD98" s="129">
        <f>'SO 04 - RN U Horáčků - sp...'!F37</f>
        <v>0</v>
      </c>
      <c r="BE98" s="7"/>
      <c r="BT98" s="130" t="s">
        <v>84</v>
      </c>
      <c r="BV98" s="130" t="s">
        <v>78</v>
      </c>
      <c r="BW98" s="130" t="s">
        <v>95</v>
      </c>
      <c r="BX98" s="130" t="s">
        <v>5</v>
      </c>
      <c r="CL98" s="130" t="s">
        <v>1</v>
      </c>
      <c r="CM98" s="130" t="s">
        <v>86</v>
      </c>
    </row>
    <row r="99" s="7" customFormat="1" ht="16.5" customHeight="1">
      <c r="A99" s="118" t="s">
        <v>80</v>
      </c>
      <c r="B99" s="119"/>
      <c r="C99" s="120"/>
      <c r="D99" s="121" t="s">
        <v>96</v>
      </c>
      <c r="E99" s="121"/>
      <c r="F99" s="121"/>
      <c r="G99" s="121"/>
      <c r="H99" s="121"/>
      <c r="I99" s="122"/>
      <c r="J99" s="121" t="s">
        <v>97</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3">
        <f>'SO 05 - RN Nad Myslivnou ...'!J30</f>
        <v>0</v>
      </c>
      <c r="AH99" s="122"/>
      <c r="AI99" s="122"/>
      <c r="AJ99" s="122"/>
      <c r="AK99" s="122"/>
      <c r="AL99" s="122"/>
      <c r="AM99" s="122"/>
      <c r="AN99" s="123">
        <f>SUM(AG99,AT99)</f>
        <v>0</v>
      </c>
      <c r="AO99" s="122"/>
      <c r="AP99" s="122"/>
      <c r="AQ99" s="124" t="s">
        <v>83</v>
      </c>
      <c r="AR99" s="125"/>
      <c r="AS99" s="126">
        <v>0</v>
      </c>
      <c r="AT99" s="127">
        <f>ROUND(SUM(AV99:AW99),2)</f>
        <v>0</v>
      </c>
      <c r="AU99" s="128">
        <f>'SO 05 - RN Nad Myslivnou ...'!P119</f>
        <v>0</v>
      </c>
      <c r="AV99" s="127">
        <f>'SO 05 - RN Nad Myslivnou ...'!J33</f>
        <v>0</v>
      </c>
      <c r="AW99" s="127">
        <f>'SO 05 - RN Nad Myslivnou ...'!J34</f>
        <v>0</v>
      </c>
      <c r="AX99" s="127">
        <f>'SO 05 - RN Nad Myslivnou ...'!J35</f>
        <v>0</v>
      </c>
      <c r="AY99" s="127">
        <f>'SO 05 - RN Nad Myslivnou ...'!J36</f>
        <v>0</v>
      </c>
      <c r="AZ99" s="127">
        <f>'SO 05 - RN Nad Myslivnou ...'!F33</f>
        <v>0</v>
      </c>
      <c r="BA99" s="127">
        <f>'SO 05 - RN Nad Myslivnou ...'!F34</f>
        <v>0</v>
      </c>
      <c r="BB99" s="127">
        <f>'SO 05 - RN Nad Myslivnou ...'!F35</f>
        <v>0</v>
      </c>
      <c r="BC99" s="127">
        <f>'SO 05 - RN Nad Myslivnou ...'!F36</f>
        <v>0</v>
      </c>
      <c r="BD99" s="129">
        <f>'SO 05 - RN Nad Myslivnou ...'!F37</f>
        <v>0</v>
      </c>
      <c r="BE99" s="7"/>
      <c r="BT99" s="130" t="s">
        <v>84</v>
      </c>
      <c r="BV99" s="130" t="s">
        <v>78</v>
      </c>
      <c r="BW99" s="130" t="s">
        <v>98</v>
      </c>
      <c r="BX99" s="130" t="s">
        <v>5</v>
      </c>
      <c r="CL99" s="130" t="s">
        <v>1</v>
      </c>
      <c r="CM99" s="130" t="s">
        <v>86</v>
      </c>
    </row>
    <row r="100" s="7" customFormat="1" ht="16.5" customHeight="1">
      <c r="A100" s="118" t="s">
        <v>80</v>
      </c>
      <c r="B100" s="119"/>
      <c r="C100" s="120"/>
      <c r="D100" s="121" t="s">
        <v>99</v>
      </c>
      <c r="E100" s="121"/>
      <c r="F100" s="121"/>
      <c r="G100" s="121"/>
      <c r="H100" s="121"/>
      <c r="I100" s="122"/>
      <c r="J100" s="121" t="s">
        <v>100</v>
      </c>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3">
        <f>'SO 06 - RN Nad Myslivnou ...'!J30</f>
        <v>0</v>
      </c>
      <c r="AH100" s="122"/>
      <c r="AI100" s="122"/>
      <c r="AJ100" s="122"/>
      <c r="AK100" s="122"/>
      <c r="AL100" s="122"/>
      <c r="AM100" s="122"/>
      <c r="AN100" s="123">
        <f>SUM(AG100,AT100)</f>
        <v>0</v>
      </c>
      <c r="AO100" s="122"/>
      <c r="AP100" s="122"/>
      <c r="AQ100" s="124" t="s">
        <v>83</v>
      </c>
      <c r="AR100" s="125"/>
      <c r="AS100" s="126">
        <v>0</v>
      </c>
      <c r="AT100" s="127">
        <f>ROUND(SUM(AV100:AW100),2)</f>
        <v>0</v>
      </c>
      <c r="AU100" s="128">
        <f>'SO 06 - RN Nad Myslivnou ...'!P121</f>
        <v>0</v>
      </c>
      <c r="AV100" s="127">
        <f>'SO 06 - RN Nad Myslivnou ...'!J33</f>
        <v>0</v>
      </c>
      <c r="AW100" s="127">
        <f>'SO 06 - RN Nad Myslivnou ...'!J34</f>
        <v>0</v>
      </c>
      <c r="AX100" s="127">
        <f>'SO 06 - RN Nad Myslivnou ...'!J35</f>
        <v>0</v>
      </c>
      <c r="AY100" s="127">
        <f>'SO 06 - RN Nad Myslivnou ...'!J36</f>
        <v>0</v>
      </c>
      <c r="AZ100" s="127">
        <f>'SO 06 - RN Nad Myslivnou ...'!F33</f>
        <v>0</v>
      </c>
      <c r="BA100" s="127">
        <f>'SO 06 - RN Nad Myslivnou ...'!F34</f>
        <v>0</v>
      </c>
      <c r="BB100" s="127">
        <f>'SO 06 - RN Nad Myslivnou ...'!F35</f>
        <v>0</v>
      </c>
      <c r="BC100" s="127">
        <f>'SO 06 - RN Nad Myslivnou ...'!F36</f>
        <v>0</v>
      </c>
      <c r="BD100" s="129">
        <f>'SO 06 - RN Nad Myslivnou ...'!F37</f>
        <v>0</v>
      </c>
      <c r="BE100" s="7"/>
      <c r="BT100" s="130" t="s">
        <v>84</v>
      </c>
      <c r="BV100" s="130" t="s">
        <v>78</v>
      </c>
      <c r="BW100" s="130" t="s">
        <v>101</v>
      </c>
      <c r="BX100" s="130" t="s">
        <v>5</v>
      </c>
      <c r="CL100" s="130" t="s">
        <v>1</v>
      </c>
      <c r="CM100" s="130" t="s">
        <v>86</v>
      </c>
    </row>
    <row r="101" s="7" customFormat="1" ht="24.75" customHeight="1">
      <c r="A101" s="118" t="s">
        <v>80</v>
      </c>
      <c r="B101" s="119"/>
      <c r="C101" s="120"/>
      <c r="D101" s="121" t="s">
        <v>102</v>
      </c>
      <c r="E101" s="121"/>
      <c r="F101" s="121"/>
      <c r="G101" s="121"/>
      <c r="H101" s="121"/>
      <c r="I101" s="122"/>
      <c r="J101" s="121" t="s">
        <v>103</v>
      </c>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3">
        <f>'SO 07, 08 - RN Nad Mysliv...'!J30</f>
        <v>0</v>
      </c>
      <c r="AH101" s="122"/>
      <c r="AI101" s="122"/>
      <c r="AJ101" s="122"/>
      <c r="AK101" s="122"/>
      <c r="AL101" s="122"/>
      <c r="AM101" s="122"/>
      <c r="AN101" s="123">
        <f>SUM(AG101,AT101)</f>
        <v>0</v>
      </c>
      <c r="AO101" s="122"/>
      <c r="AP101" s="122"/>
      <c r="AQ101" s="124" t="s">
        <v>83</v>
      </c>
      <c r="AR101" s="125"/>
      <c r="AS101" s="126">
        <v>0</v>
      </c>
      <c r="AT101" s="127">
        <f>ROUND(SUM(AV101:AW101),2)</f>
        <v>0</v>
      </c>
      <c r="AU101" s="128">
        <f>'SO 07, 08 - RN Nad Mysliv...'!P126</f>
        <v>0</v>
      </c>
      <c r="AV101" s="127">
        <f>'SO 07, 08 - RN Nad Mysliv...'!J33</f>
        <v>0</v>
      </c>
      <c r="AW101" s="127">
        <f>'SO 07, 08 - RN Nad Mysliv...'!J34</f>
        <v>0</v>
      </c>
      <c r="AX101" s="127">
        <f>'SO 07, 08 - RN Nad Mysliv...'!J35</f>
        <v>0</v>
      </c>
      <c r="AY101" s="127">
        <f>'SO 07, 08 - RN Nad Mysliv...'!J36</f>
        <v>0</v>
      </c>
      <c r="AZ101" s="127">
        <f>'SO 07, 08 - RN Nad Mysliv...'!F33</f>
        <v>0</v>
      </c>
      <c r="BA101" s="127">
        <f>'SO 07, 08 - RN Nad Mysliv...'!F34</f>
        <v>0</v>
      </c>
      <c r="BB101" s="127">
        <f>'SO 07, 08 - RN Nad Mysliv...'!F35</f>
        <v>0</v>
      </c>
      <c r="BC101" s="127">
        <f>'SO 07, 08 - RN Nad Mysliv...'!F36</f>
        <v>0</v>
      </c>
      <c r="BD101" s="129">
        <f>'SO 07, 08 - RN Nad Mysliv...'!F37</f>
        <v>0</v>
      </c>
      <c r="BE101" s="7"/>
      <c r="BT101" s="130" t="s">
        <v>84</v>
      </c>
      <c r="BV101" s="130" t="s">
        <v>78</v>
      </c>
      <c r="BW101" s="130" t="s">
        <v>104</v>
      </c>
      <c r="BX101" s="130" t="s">
        <v>5</v>
      </c>
      <c r="CL101" s="130" t="s">
        <v>1</v>
      </c>
      <c r="CM101" s="130" t="s">
        <v>86</v>
      </c>
    </row>
    <row r="102" s="7" customFormat="1" ht="16.5" customHeight="1">
      <c r="A102" s="118" t="s">
        <v>80</v>
      </c>
      <c r="B102" s="119"/>
      <c r="C102" s="120"/>
      <c r="D102" s="121" t="s">
        <v>105</v>
      </c>
      <c r="E102" s="121"/>
      <c r="F102" s="121"/>
      <c r="G102" s="121"/>
      <c r="H102" s="121"/>
      <c r="I102" s="122"/>
      <c r="J102" s="121" t="s">
        <v>105</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3">
        <f>'VON - VON'!J30</f>
        <v>0</v>
      </c>
      <c r="AH102" s="122"/>
      <c r="AI102" s="122"/>
      <c r="AJ102" s="122"/>
      <c r="AK102" s="122"/>
      <c r="AL102" s="122"/>
      <c r="AM102" s="122"/>
      <c r="AN102" s="123">
        <f>SUM(AG102,AT102)</f>
        <v>0</v>
      </c>
      <c r="AO102" s="122"/>
      <c r="AP102" s="122"/>
      <c r="AQ102" s="124" t="s">
        <v>83</v>
      </c>
      <c r="AR102" s="125"/>
      <c r="AS102" s="131">
        <v>0</v>
      </c>
      <c r="AT102" s="132">
        <f>ROUND(SUM(AV102:AW102),2)</f>
        <v>0</v>
      </c>
      <c r="AU102" s="133">
        <f>'VON - VON'!P118</f>
        <v>0</v>
      </c>
      <c r="AV102" s="132">
        <f>'VON - VON'!J33</f>
        <v>0</v>
      </c>
      <c r="AW102" s="132">
        <f>'VON - VON'!J34</f>
        <v>0</v>
      </c>
      <c r="AX102" s="132">
        <f>'VON - VON'!J35</f>
        <v>0</v>
      </c>
      <c r="AY102" s="132">
        <f>'VON - VON'!J36</f>
        <v>0</v>
      </c>
      <c r="AZ102" s="132">
        <f>'VON - VON'!F33</f>
        <v>0</v>
      </c>
      <c r="BA102" s="132">
        <f>'VON - VON'!F34</f>
        <v>0</v>
      </c>
      <c r="BB102" s="132">
        <f>'VON - VON'!F35</f>
        <v>0</v>
      </c>
      <c r="BC102" s="132">
        <f>'VON - VON'!F36</f>
        <v>0</v>
      </c>
      <c r="BD102" s="134">
        <f>'VON - VON'!F37</f>
        <v>0</v>
      </c>
      <c r="BE102" s="7"/>
      <c r="BT102" s="130" t="s">
        <v>84</v>
      </c>
      <c r="BV102" s="130" t="s">
        <v>78</v>
      </c>
      <c r="BW102" s="130" t="s">
        <v>106</v>
      </c>
      <c r="BX102" s="130" t="s">
        <v>5</v>
      </c>
      <c r="CL102" s="130" t="s">
        <v>1</v>
      </c>
      <c r="CM102" s="130" t="s">
        <v>86</v>
      </c>
    </row>
    <row r="103" s="2" customFormat="1" ht="30" customHeight="1">
      <c r="A103" s="37"/>
      <c r="B103" s="38"/>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43"/>
      <c r="AS103" s="37"/>
      <c r="AT103" s="37"/>
      <c r="AU103" s="37"/>
      <c r="AV103" s="37"/>
      <c r="AW103" s="37"/>
      <c r="AX103" s="37"/>
      <c r="AY103" s="37"/>
      <c r="AZ103" s="37"/>
      <c r="BA103" s="37"/>
      <c r="BB103" s="37"/>
      <c r="BC103" s="37"/>
      <c r="BD103" s="37"/>
      <c r="BE103" s="37"/>
    </row>
    <row r="104" s="2" customFormat="1" ht="6.96" customHeight="1">
      <c r="A104" s="37"/>
      <c r="B104" s="65"/>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43"/>
      <c r="AS104" s="37"/>
      <c r="AT104" s="37"/>
      <c r="AU104" s="37"/>
      <c r="AV104" s="37"/>
      <c r="AW104" s="37"/>
      <c r="AX104" s="37"/>
      <c r="AY104" s="37"/>
      <c r="AZ104" s="37"/>
      <c r="BA104" s="37"/>
      <c r="BB104" s="37"/>
      <c r="BC104" s="37"/>
      <c r="BD104" s="37"/>
      <c r="BE104" s="37"/>
    </row>
  </sheetData>
  <sheetProtection sheet="1" formatColumns="0" formatRows="0" objects="1" scenarios="1" spinCount="100000" saltValue="kSZ8yO8YEw5unxzrSQksH9/goo575+X2mgd0y5TV5HKpI/nrRJtnSsmwUKlZUrkRQqczB8B42nneSKQEZ7XSmA==" hashValue="VkC5juo+1wcr85smSyTBf5YqsqNcSW3Si5Ql+3nnL5KplSDd3gfL2GPLb681ZcPsKK06cDN6iEbYHiuPNbtx2g==" algorithmName="SHA-512" password="CC35"/>
  <mergeCells count="70">
    <mergeCell ref="L85:AJ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1 - RN U Horáčku - Od...'!C2" display="/"/>
    <hyperlink ref="A96" location="'SO 02 - RN U Horáčků - tě...'!C2" display="/"/>
    <hyperlink ref="A97" location="'SO 03 - RN U Horáčku - be...'!C2" display="/"/>
    <hyperlink ref="A98" location="'SO 04 - RN U Horáčků - sp...'!C2" display="/"/>
    <hyperlink ref="A99" location="'SO 05 - RN Nad Myslivnou ...'!C2" display="/"/>
    <hyperlink ref="A100" location="'SO 06 - RN Nad Myslivnou ...'!C2" display="/"/>
    <hyperlink ref="A101" location="'SO 07, 08 - RN Nad Mysliv...'!C2" display="/"/>
    <hyperlink ref="A102" location="'VON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85</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109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ROUND(J120,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ROUND((SUM(BE120:BE175)),  2)</f>
        <v>0</v>
      </c>
      <c r="G33" s="37"/>
      <c r="H33" s="37"/>
      <c r="I33" s="154">
        <v>0.20999999999999999</v>
      </c>
      <c r="J33" s="153">
        <f>ROUND(((SUM(BE120:BE175))*I33),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ROUND((SUM(BF120:BF175)),  2)</f>
        <v>0</v>
      </c>
      <c r="G34" s="37"/>
      <c r="H34" s="37"/>
      <c r="I34" s="154">
        <v>0.12</v>
      </c>
      <c r="J34" s="153">
        <f>ROUND(((SUM(BF120:BF175))*I34),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ROUND((SUM(BG120:BG175)),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ROUND((SUM(BH120:BH175)),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ROUND((SUM(BI120:BI175)),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01 - RN U Horáčku - Odbahnění</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J120</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J121</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J122</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117</v>
      </c>
      <c r="E99" s="187"/>
      <c r="F99" s="187"/>
      <c r="G99" s="187"/>
      <c r="H99" s="187"/>
      <c r="I99" s="187"/>
      <c r="J99" s="188">
        <f>J166</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118</v>
      </c>
      <c r="E100" s="187"/>
      <c r="F100" s="187"/>
      <c r="G100" s="187"/>
      <c r="H100" s="187"/>
      <c r="I100" s="187"/>
      <c r="J100" s="188">
        <f>J171</f>
        <v>0</v>
      </c>
      <c r="K100" s="185"/>
      <c r="L100" s="189"/>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2"/>
      <c r="S106" s="37"/>
      <c r="T106" s="37"/>
      <c r="U106" s="37"/>
      <c r="V106" s="37"/>
      <c r="W106" s="37"/>
      <c r="X106" s="37"/>
      <c r="Y106" s="37"/>
      <c r="Z106" s="37"/>
      <c r="AA106" s="37"/>
      <c r="AB106" s="37"/>
      <c r="AC106" s="37"/>
      <c r="AD106" s="37"/>
      <c r="AE106" s="37"/>
    </row>
    <row r="107" s="2" customFormat="1" ht="24.96" customHeight="1">
      <c r="A107" s="37"/>
      <c r="B107" s="38"/>
      <c r="C107" s="22" t="s">
        <v>119</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16</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173" t="str">
        <f>E7</f>
        <v>RN Obora Březka</v>
      </c>
      <c r="F110" s="31"/>
      <c r="G110" s="31"/>
      <c r="H110" s="31"/>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108</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SO 01 - RN U Horáčku - Odbahnění</v>
      </c>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20</v>
      </c>
      <c r="D114" s="39"/>
      <c r="E114" s="39"/>
      <c r="F114" s="26" t="str">
        <f>F12</f>
        <v>Kostelec u Křížků</v>
      </c>
      <c r="G114" s="39"/>
      <c r="H114" s="39"/>
      <c r="I114" s="31" t="s">
        <v>22</v>
      </c>
      <c r="J114" s="78" t="str">
        <f>IF(J12="","",J12)</f>
        <v>31. 7. 2024</v>
      </c>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25.65" customHeight="1">
      <c r="A116" s="37"/>
      <c r="B116" s="38"/>
      <c r="C116" s="31" t="s">
        <v>24</v>
      </c>
      <c r="D116" s="39"/>
      <c r="E116" s="39"/>
      <c r="F116" s="26" t="str">
        <f>E15</f>
        <v>Výzkumný ústav lesního hospodářství a myslivosti</v>
      </c>
      <c r="G116" s="39"/>
      <c r="H116" s="39"/>
      <c r="I116" s="31" t="s">
        <v>30</v>
      </c>
      <c r="J116" s="35" t="str">
        <f>E21</f>
        <v>VODNÍ DÍLA - TBD a.s.</v>
      </c>
      <c r="K116" s="39"/>
      <c r="L116" s="62"/>
      <c r="S116" s="37"/>
      <c r="T116" s="37"/>
      <c r="U116" s="37"/>
      <c r="V116" s="37"/>
      <c r="W116" s="37"/>
      <c r="X116" s="37"/>
      <c r="Y116" s="37"/>
      <c r="Z116" s="37"/>
      <c r="AA116" s="37"/>
      <c r="AB116" s="37"/>
      <c r="AC116" s="37"/>
      <c r="AD116" s="37"/>
      <c r="AE116" s="37"/>
    </row>
    <row r="117" s="2" customFormat="1" ht="15.15" customHeight="1">
      <c r="A117" s="37"/>
      <c r="B117" s="38"/>
      <c r="C117" s="31" t="s">
        <v>28</v>
      </c>
      <c r="D117" s="39"/>
      <c r="E117" s="39"/>
      <c r="F117" s="26" t="str">
        <f>IF(E18="","",E18)</f>
        <v>Vyplň údaj</v>
      </c>
      <c r="G117" s="39"/>
      <c r="H117" s="39"/>
      <c r="I117" s="31" t="s">
        <v>33</v>
      </c>
      <c r="J117" s="35" t="str">
        <f>E24</f>
        <v xml:space="preserve"> </v>
      </c>
      <c r="K117" s="39"/>
      <c r="L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11" customFormat="1" ht="29.28" customHeight="1">
      <c r="A119" s="190"/>
      <c r="B119" s="191"/>
      <c r="C119" s="192" t="s">
        <v>120</v>
      </c>
      <c r="D119" s="193" t="s">
        <v>61</v>
      </c>
      <c r="E119" s="193" t="s">
        <v>57</v>
      </c>
      <c r="F119" s="193" t="s">
        <v>58</v>
      </c>
      <c r="G119" s="193" t="s">
        <v>121</v>
      </c>
      <c r="H119" s="193" t="s">
        <v>122</v>
      </c>
      <c r="I119" s="193" t="s">
        <v>123</v>
      </c>
      <c r="J119" s="193" t="s">
        <v>112</v>
      </c>
      <c r="K119" s="194" t="s">
        <v>124</v>
      </c>
      <c r="L119" s="195"/>
      <c r="M119" s="99" t="s">
        <v>1</v>
      </c>
      <c r="N119" s="100" t="s">
        <v>40</v>
      </c>
      <c r="O119" s="100" t="s">
        <v>125</v>
      </c>
      <c r="P119" s="100" t="s">
        <v>126</v>
      </c>
      <c r="Q119" s="100" t="s">
        <v>127</v>
      </c>
      <c r="R119" s="100" t="s">
        <v>128</v>
      </c>
      <c r="S119" s="100" t="s">
        <v>129</v>
      </c>
      <c r="T119" s="101" t="s">
        <v>130</v>
      </c>
      <c r="U119" s="190"/>
      <c r="V119" s="190"/>
      <c r="W119" s="190"/>
      <c r="X119" s="190"/>
      <c r="Y119" s="190"/>
      <c r="Z119" s="190"/>
      <c r="AA119" s="190"/>
      <c r="AB119" s="190"/>
      <c r="AC119" s="190"/>
      <c r="AD119" s="190"/>
      <c r="AE119" s="190"/>
    </row>
    <row r="120" s="2" customFormat="1" ht="22.8" customHeight="1">
      <c r="A120" s="37"/>
      <c r="B120" s="38"/>
      <c r="C120" s="106" t="s">
        <v>131</v>
      </c>
      <c r="D120" s="39"/>
      <c r="E120" s="39"/>
      <c r="F120" s="39"/>
      <c r="G120" s="39"/>
      <c r="H120" s="39"/>
      <c r="I120" s="39"/>
      <c r="J120" s="196">
        <f>BK120</f>
        <v>0</v>
      </c>
      <c r="K120" s="39"/>
      <c r="L120" s="43"/>
      <c r="M120" s="102"/>
      <c r="N120" s="197"/>
      <c r="O120" s="103"/>
      <c r="P120" s="198">
        <f>P121</f>
        <v>0</v>
      </c>
      <c r="Q120" s="103"/>
      <c r="R120" s="198">
        <f>R121</f>
        <v>0</v>
      </c>
      <c r="S120" s="103"/>
      <c r="T120" s="199">
        <f>T121</f>
        <v>0</v>
      </c>
      <c r="U120" s="37"/>
      <c r="V120" s="37"/>
      <c r="W120" s="37"/>
      <c r="X120" s="37"/>
      <c r="Y120" s="37"/>
      <c r="Z120" s="37"/>
      <c r="AA120" s="37"/>
      <c r="AB120" s="37"/>
      <c r="AC120" s="37"/>
      <c r="AD120" s="37"/>
      <c r="AE120" s="37"/>
      <c r="AT120" s="16" t="s">
        <v>75</v>
      </c>
      <c r="AU120" s="16" t="s">
        <v>114</v>
      </c>
      <c r="BK120" s="200">
        <f>BK121</f>
        <v>0</v>
      </c>
    </row>
    <row r="121" s="12" customFormat="1" ht="25.92" customHeight="1">
      <c r="A121" s="12"/>
      <c r="B121" s="201"/>
      <c r="C121" s="202"/>
      <c r="D121" s="203" t="s">
        <v>75</v>
      </c>
      <c r="E121" s="204" t="s">
        <v>132</v>
      </c>
      <c r="F121" s="204" t="s">
        <v>133</v>
      </c>
      <c r="G121" s="202"/>
      <c r="H121" s="202"/>
      <c r="I121" s="205"/>
      <c r="J121" s="206">
        <f>BK121</f>
        <v>0</v>
      </c>
      <c r="K121" s="202"/>
      <c r="L121" s="207"/>
      <c r="M121" s="208"/>
      <c r="N121" s="209"/>
      <c r="O121" s="209"/>
      <c r="P121" s="210">
        <f>P122+P166+P171</f>
        <v>0</v>
      </c>
      <c r="Q121" s="209"/>
      <c r="R121" s="210">
        <f>R122+R166+R171</f>
        <v>0</v>
      </c>
      <c r="S121" s="209"/>
      <c r="T121" s="211">
        <f>T122+T166+T171</f>
        <v>0</v>
      </c>
      <c r="U121" s="12"/>
      <c r="V121" s="12"/>
      <c r="W121" s="12"/>
      <c r="X121" s="12"/>
      <c r="Y121" s="12"/>
      <c r="Z121" s="12"/>
      <c r="AA121" s="12"/>
      <c r="AB121" s="12"/>
      <c r="AC121" s="12"/>
      <c r="AD121" s="12"/>
      <c r="AE121" s="12"/>
      <c r="AR121" s="212" t="s">
        <v>84</v>
      </c>
      <c r="AT121" s="213" t="s">
        <v>75</v>
      </c>
      <c r="AU121" s="213" t="s">
        <v>76</v>
      </c>
      <c r="AY121" s="212" t="s">
        <v>134</v>
      </c>
      <c r="BK121" s="214">
        <f>BK122+BK166+BK171</f>
        <v>0</v>
      </c>
    </row>
    <row r="122" s="12" customFormat="1" ht="22.8" customHeight="1">
      <c r="A122" s="12"/>
      <c r="B122" s="201"/>
      <c r="C122" s="202"/>
      <c r="D122" s="203" t="s">
        <v>75</v>
      </c>
      <c r="E122" s="215" t="s">
        <v>84</v>
      </c>
      <c r="F122" s="215" t="s">
        <v>135</v>
      </c>
      <c r="G122" s="202"/>
      <c r="H122" s="202"/>
      <c r="I122" s="205"/>
      <c r="J122" s="216">
        <f>BK122</f>
        <v>0</v>
      </c>
      <c r="K122" s="202"/>
      <c r="L122" s="207"/>
      <c r="M122" s="208"/>
      <c r="N122" s="209"/>
      <c r="O122" s="209"/>
      <c r="P122" s="210">
        <f>SUM(P123:P165)</f>
        <v>0</v>
      </c>
      <c r="Q122" s="209"/>
      <c r="R122" s="210">
        <f>SUM(R123:R165)</f>
        <v>0</v>
      </c>
      <c r="S122" s="209"/>
      <c r="T122" s="211">
        <f>SUM(T123:T165)</f>
        <v>0</v>
      </c>
      <c r="U122" s="12"/>
      <c r="V122" s="12"/>
      <c r="W122" s="12"/>
      <c r="X122" s="12"/>
      <c r="Y122" s="12"/>
      <c r="Z122" s="12"/>
      <c r="AA122" s="12"/>
      <c r="AB122" s="12"/>
      <c r="AC122" s="12"/>
      <c r="AD122" s="12"/>
      <c r="AE122" s="12"/>
      <c r="AR122" s="212" t="s">
        <v>84</v>
      </c>
      <c r="AT122" s="213" t="s">
        <v>75</v>
      </c>
      <c r="AU122" s="213" t="s">
        <v>84</v>
      </c>
      <c r="AY122" s="212" t="s">
        <v>134</v>
      </c>
      <c r="BK122" s="214">
        <f>SUM(BK123:BK165)</f>
        <v>0</v>
      </c>
    </row>
    <row r="123" s="2" customFormat="1" ht="44.25" customHeight="1">
      <c r="A123" s="37"/>
      <c r="B123" s="38"/>
      <c r="C123" s="217" t="s">
        <v>84</v>
      </c>
      <c r="D123" s="217" t="s">
        <v>136</v>
      </c>
      <c r="E123" s="218" t="s">
        <v>137</v>
      </c>
      <c r="F123" s="219" t="s">
        <v>138</v>
      </c>
      <c r="G123" s="220" t="s">
        <v>139</v>
      </c>
      <c r="H123" s="221">
        <v>19.399999999999999</v>
      </c>
      <c r="I123" s="222"/>
      <c r="J123" s="223">
        <f>ROUND(I123*H123,2)</f>
        <v>0</v>
      </c>
      <c r="K123" s="219" t="s">
        <v>140</v>
      </c>
      <c r="L123" s="43"/>
      <c r="M123" s="224" t="s">
        <v>1</v>
      </c>
      <c r="N123" s="225" t="s">
        <v>41</v>
      </c>
      <c r="O123" s="90"/>
      <c r="P123" s="226">
        <f>O123*H123</f>
        <v>0</v>
      </c>
      <c r="Q123" s="226">
        <v>0</v>
      </c>
      <c r="R123" s="226">
        <f>Q123*H123</f>
        <v>0</v>
      </c>
      <c r="S123" s="226">
        <v>0</v>
      </c>
      <c r="T123" s="227">
        <f>S123*H123</f>
        <v>0</v>
      </c>
      <c r="U123" s="37"/>
      <c r="V123" s="37"/>
      <c r="W123" s="37"/>
      <c r="X123" s="37"/>
      <c r="Y123" s="37"/>
      <c r="Z123" s="37"/>
      <c r="AA123" s="37"/>
      <c r="AB123" s="37"/>
      <c r="AC123" s="37"/>
      <c r="AD123" s="37"/>
      <c r="AE123" s="37"/>
      <c r="AR123" s="228" t="s">
        <v>141</v>
      </c>
      <c r="AT123" s="228" t="s">
        <v>136</v>
      </c>
      <c r="AU123" s="228" t="s">
        <v>86</v>
      </c>
      <c r="AY123" s="16" t="s">
        <v>134</v>
      </c>
      <c r="BE123" s="229">
        <f>IF(N123="základní",J123,0)</f>
        <v>0</v>
      </c>
      <c r="BF123" s="229">
        <f>IF(N123="snížená",J123,0)</f>
        <v>0</v>
      </c>
      <c r="BG123" s="229">
        <f>IF(N123="zákl. přenesená",J123,0)</f>
        <v>0</v>
      </c>
      <c r="BH123" s="229">
        <f>IF(N123="sníž. přenesená",J123,0)</f>
        <v>0</v>
      </c>
      <c r="BI123" s="229">
        <f>IF(N123="nulová",J123,0)</f>
        <v>0</v>
      </c>
      <c r="BJ123" s="16" t="s">
        <v>84</v>
      </c>
      <c r="BK123" s="229">
        <f>ROUND(I123*H123,2)</f>
        <v>0</v>
      </c>
      <c r="BL123" s="16" t="s">
        <v>141</v>
      </c>
      <c r="BM123" s="228" t="s">
        <v>142</v>
      </c>
    </row>
    <row r="124" s="2" customFormat="1">
      <c r="A124" s="37"/>
      <c r="B124" s="38"/>
      <c r="C124" s="39"/>
      <c r="D124" s="230" t="s">
        <v>143</v>
      </c>
      <c r="E124" s="39"/>
      <c r="F124" s="231" t="s">
        <v>138</v>
      </c>
      <c r="G124" s="39"/>
      <c r="H124" s="39"/>
      <c r="I124" s="232"/>
      <c r="J124" s="39"/>
      <c r="K124" s="39"/>
      <c r="L124" s="43"/>
      <c r="M124" s="233"/>
      <c r="N124" s="234"/>
      <c r="O124" s="90"/>
      <c r="P124" s="90"/>
      <c r="Q124" s="90"/>
      <c r="R124" s="90"/>
      <c r="S124" s="90"/>
      <c r="T124" s="91"/>
      <c r="U124" s="37"/>
      <c r="V124" s="37"/>
      <c r="W124" s="37"/>
      <c r="X124" s="37"/>
      <c r="Y124" s="37"/>
      <c r="Z124" s="37"/>
      <c r="AA124" s="37"/>
      <c r="AB124" s="37"/>
      <c r="AC124" s="37"/>
      <c r="AD124" s="37"/>
      <c r="AE124" s="37"/>
      <c r="AT124" s="16" t="s">
        <v>143</v>
      </c>
      <c r="AU124" s="16" t="s">
        <v>86</v>
      </c>
    </row>
    <row r="125" s="2" customFormat="1">
      <c r="A125" s="37"/>
      <c r="B125" s="38"/>
      <c r="C125" s="39"/>
      <c r="D125" s="235" t="s">
        <v>144</v>
      </c>
      <c r="E125" s="39"/>
      <c r="F125" s="236" t="s">
        <v>145</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144</v>
      </c>
      <c r="AU125" s="16" t="s">
        <v>86</v>
      </c>
    </row>
    <row r="126" s="13" customFormat="1">
      <c r="A126" s="13"/>
      <c r="B126" s="237"/>
      <c r="C126" s="238"/>
      <c r="D126" s="230" t="s">
        <v>146</v>
      </c>
      <c r="E126" s="239" t="s">
        <v>1</v>
      </c>
      <c r="F126" s="240" t="s">
        <v>147</v>
      </c>
      <c r="G126" s="238"/>
      <c r="H126" s="241">
        <v>19.399999999999999</v>
      </c>
      <c r="I126" s="242"/>
      <c r="J126" s="238"/>
      <c r="K126" s="238"/>
      <c r="L126" s="243"/>
      <c r="M126" s="244"/>
      <c r="N126" s="245"/>
      <c r="O126" s="245"/>
      <c r="P126" s="245"/>
      <c r="Q126" s="245"/>
      <c r="R126" s="245"/>
      <c r="S126" s="245"/>
      <c r="T126" s="246"/>
      <c r="U126" s="13"/>
      <c r="V126" s="13"/>
      <c r="W126" s="13"/>
      <c r="X126" s="13"/>
      <c r="Y126" s="13"/>
      <c r="Z126" s="13"/>
      <c r="AA126" s="13"/>
      <c r="AB126" s="13"/>
      <c r="AC126" s="13"/>
      <c r="AD126" s="13"/>
      <c r="AE126" s="13"/>
      <c r="AT126" s="247" t="s">
        <v>146</v>
      </c>
      <c r="AU126" s="247" t="s">
        <v>86</v>
      </c>
      <c r="AV126" s="13" t="s">
        <v>86</v>
      </c>
      <c r="AW126" s="13" t="s">
        <v>32</v>
      </c>
      <c r="AX126" s="13" t="s">
        <v>84</v>
      </c>
      <c r="AY126" s="247" t="s">
        <v>134</v>
      </c>
    </row>
    <row r="127" s="2" customFormat="1" ht="44.25" customHeight="1">
      <c r="A127" s="37"/>
      <c r="B127" s="38"/>
      <c r="C127" s="217" t="s">
        <v>86</v>
      </c>
      <c r="D127" s="217" t="s">
        <v>136</v>
      </c>
      <c r="E127" s="218" t="s">
        <v>148</v>
      </c>
      <c r="F127" s="219" t="s">
        <v>149</v>
      </c>
      <c r="G127" s="220" t="s">
        <v>139</v>
      </c>
      <c r="H127" s="221">
        <v>48.5</v>
      </c>
      <c r="I127" s="222"/>
      <c r="J127" s="223">
        <f>ROUND(I127*H127,2)</f>
        <v>0</v>
      </c>
      <c r="K127" s="219" t="s">
        <v>140</v>
      </c>
      <c r="L127" s="43"/>
      <c r="M127" s="224" t="s">
        <v>1</v>
      </c>
      <c r="N127" s="225" t="s">
        <v>41</v>
      </c>
      <c r="O127" s="90"/>
      <c r="P127" s="226">
        <f>O127*H127</f>
        <v>0</v>
      </c>
      <c r="Q127" s="226">
        <v>0</v>
      </c>
      <c r="R127" s="226">
        <f>Q127*H127</f>
        <v>0</v>
      </c>
      <c r="S127" s="226">
        <v>0</v>
      </c>
      <c r="T127" s="227">
        <f>S127*H127</f>
        <v>0</v>
      </c>
      <c r="U127" s="37"/>
      <c r="V127" s="37"/>
      <c r="W127" s="37"/>
      <c r="X127" s="37"/>
      <c r="Y127" s="37"/>
      <c r="Z127" s="37"/>
      <c r="AA127" s="37"/>
      <c r="AB127" s="37"/>
      <c r="AC127" s="37"/>
      <c r="AD127" s="37"/>
      <c r="AE127" s="37"/>
      <c r="AR127" s="228" t="s">
        <v>141</v>
      </c>
      <c r="AT127" s="228" t="s">
        <v>136</v>
      </c>
      <c r="AU127" s="228" t="s">
        <v>86</v>
      </c>
      <c r="AY127" s="16" t="s">
        <v>134</v>
      </c>
      <c r="BE127" s="229">
        <f>IF(N127="základní",J127,0)</f>
        <v>0</v>
      </c>
      <c r="BF127" s="229">
        <f>IF(N127="snížená",J127,0)</f>
        <v>0</v>
      </c>
      <c r="BG127" s="229">
        <f>IF(N127="zákl. přenesená",J127,0)</f>
        <v>0</v>
      </c>
      <c r="BH127" s="229">
        <f>IF(N127="sníž. přenesená",J127,0)</f>
        <v>0</v>
      </c>
      <c r="BI127" s="229">
        <f>IF(N127="nulová",J127,0)</f>
        <v>0</v>
      </c>
      <c r="BJ127" s="16" t="s">
        <v>84</v>
      </c>
      <c r="BK127" s="229">
        <f>ROUND(I127*H127,2)</f>
        <v>0</v>
      </c>
      <c r="BL127" s="16" t="s">
        <v>141</v>
      </c>
      <c r="BM127" s="228" t="s">
        <v>150</v>
      </c>
    </row>
    <row r="128" s="2" customFormat="1">
      <c r="A128" s="37"/>
      <c r="B128" s="38"/>
      <c r="C128" s="39"/>
      <c r="D128" s="230" t="s">
        <v>143</v>
      </c>
      <c r="E128" s="39"/>
      <c r="F128" s="231" t="s">
        <v>149</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143</v>
      </c>
      <c r="AU128" s="16" t="s">
        <v>86</v>
      </c>
    </row>
    <row r="129" s="2" customFormat="1">
      <c r="A129" s="37"/>
      <c r="B129" s="38"/>
      <c r="C129" s="39"/>
      <c r="D129" s="235" t="s">
        <v>144</v>
      </c>
      <c r="E129" s="39"/>
      <c r="F129" s="236" t="s">
        <v>151</v>
      </c>
      <c r="G129" s="39"/>
      <c r="H129" s="39"/>
      <c r="I129" s="232"/>
      <c r="J129" s="39"/>
      <c r="K129" s="39"/>
      <c r="L129" s="43"/>
      <c r="M129" s="233"/>
      <c r="N129" s="234"/>
      <c r="O129" s="90"/>
      <c r="P129" s="90"/>
      <c r="Q129" s="90"/>
      <c r="R129" s="90"/>
      <c r="S129" s="90"/>
      <c r="T129" s="91"/>
      <c r="U129" s="37"/>
      <c r="V129" s="37"/>
      <c r="W129" s="37"/>
      <c r="X129" s="37"/>
      <c r="Y129" s="37"/>
      <c r="Z129" s="37"/>
      <c r="AA129" s="37"/>
      <c r="AB129" s="37"/>
      <c r="AC129" s="37"/>
      <c r="AD129" s="37"/>
      <c r="AE129" s="37"/>
      <c r="AT129" s="16" t="s">
        <v>144</v>
      </c>
      <c r="AU129" s="16" t="s">
        <v>86</v>
      </c>
    </row>
    <row r="130" s="13" customFormat="1">
      <c r="A130" s="13"/>
      <c r="B130" s="237"/>
      <c r="C130" s="238"/>
      <c r="D130" s="230" t="s">
        <v>146</v>
      </c>
      <c r="E130" s="239" t="s">
        <v>1</v>
      </c>
      <c r="F130" s="240" t="s">
        <v>152</v>
      </c>
      <c r="G130" s="238"/>
      <c r="H130" s="241">
        <v>48.5</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146</v>
      </c>
      <c r="AU130" s="247" t="s">
        <v>86</v>
      </c>
      <c r="AV130" s="13" t="s">
        <v>86</v>
      </c>
      <c r="AW130" s="13" t="s">
        <v>32</v>
      </c>
      <c r="AX130" s="13" t="s">
        <v>84</v>
      </c>
      <c r="AY130" s="247" t="s">
        <v>134</v>
      </c>
    </row>
    <row r="131" s="2" customFormat="1" ht="44.25" customHeight="1">
      <c r="A131" s="37"/>
      <c r="B131" s="38"/>
      <c r="C131" s="217" t="s">
        <v>153</v>
      </c>
      <c r="D131" s="217" t="s">
        <v>136</v>
      </c>
      <c r="E131" s="218" t="s">
        <v>154</v>
      </c>
      <c r="F131" s="219" t="s">
        <v>155</v>
      </c>
      <c r="G131" s="220" t="s">
        <v>139</v>
      </c>
      <c r="H131" s="221">
        <v>124.16</v>
      </c>
      <c r="I131" s="222"/>
      <c r="J131" s="223">
        <f>ROUND(I131*H131,2)</f>
        <v>0</v>
      </c>
      <c r="K131" s="219" t="s">
        <v>140</v>
      </c>
      <c r="L131" s="43"/>
      <c r="M131" s="224" t="s">
        <v>1</v>
      </c>
      <c r="N131" s="225" t="s">
        <v>41</v>
      </c>
      <c r="O131" s="90"/>
      <c r="P131" s="226">
        <f>O131*H131</f>
        <v>0</v>
      </c>
      <c r="Q131" s="226">
        <v>0</v>
      </c>
      <c r="R131" s="226">
        <f>Q131*H131</f>
        <v>0</v>
      </c>
      <c r="S131" s="226">
        <v>0</v>
      </c>
      <c r="T131" s="227">
        <f>S131*H131</f>
        <v>0</v>
      </c>
      <c r="U131" s="37"/>
      <c r="V131" s="37"/>
      <c r="W131" s="37"/>
      <c r="X131" s="37"/>
      <c r="Y131" s="37"/>
      <c r="Z131" s="37"/>
      <c r="AA131" s="37"/>
      <c r="AB131" s="37"/>
      <c r="AC131" s="37"/>
      <c r="AD131" s="37"/>
      <c r="AE131" s="37"/>
      <c r="AR131" s="228" t="s">
        <v>141</v>
      </c>
      <c r="AT131" s="228" t="s">
        <v>136</v>
      </c>
      <c r="AU131" s="228" t="s">
        <v>86</v>
      </c>
      <c r="AY131" s="16" t="s">
        <v>134</v>
      </c>
      <c r="BE131" s="229">
        <f>IF(N131="základní",J131,0)</f>
        <v>0</v>
      </c>
      <c r="BF131" s="229">
        <f>IF(N131="snížená",J131,0)</f>
        <v>0</v>
      </c>
      <c r="BG131" s="229">
        <f>IF(N131="zákl. přenesená",J131,0)</f>
        <v>0</v>
      </c>
      <c r="BH131" s="229">
        <f>IF(N131="sníž. přenesená",J131,0)</f>
        <v>0</v>
      </c>
      <c r="BI131" s="229">
        <f>IF(N131="nulová",J131,0)</f>
        <v>0</v>
      </c>
      <c r="BJ131" s="16" t="s">
        <v>84</v>
      </c>
      <c r="BK131" s="229">
        <f>ROUND(I131*H131,2)</f>
        <v>0</v>
      </c>
      <c r="BL131" s="16" t="s">
        <v>141</v>
      </c>
      <c r="BM131" s="228" t="s">
        <v>156</v>
      </c>
    </row>
    <row r="132" s="2" customFormat="1">
      <c r="A132" s="37"/>
      <c r="B132" s="38"/>
      <c r="C132" s="39"/>
      <c r="D132" s="230" t="s">
        <v>143</v>
      </c>
      <c r="E132" s="39"/>
      <c r="F132" s="231" t="s">
        <v>155</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143</v>
      </c>
      <c r="AU132" s="16" t="s">
        <v>86</v>
      </c>
    </row>
    <row r="133" s="2" customFormat="1">
      <c r="A133" s="37"/>
      <c r="B133" s="38"/>
      <c r="C133" s="39"/>
      <c r="D133" s="235" t="s">
        <v>144</v>
      </c>
      <c r="E133" s="39"/>
      <c r="F133" s="236" t="s">
        <v>157</v>
      </c>
      <c r="G133" s="39"/>
      <c r="H133" s="39"/>
      <c r="I133" s="232"/>
      <c r="J133" s="39"/>
      <c r="K133" s="39"/>
      <c r="L133" s="43"/>
      <c r="M133" s="233"/>
      <c r="N133" s="234"/>
      <c r="O133" s="90"/>
      <c r="P133" s="90"/>
      <c r="Q133" s="90"/>
      <c r="R133" s="90"/>
      <c r="S133" s="90"/>
      <c r="T133" s="91"/>
      <c r="U133" s="37"/>
      <c r="V133" s="37"/>
      <c r="W133" s="37"/>
      <c r="X133" s="37"/>
      <c r="Y133" s="37"/>
      <c r="Z133" s="37"/>
      <c r="AA133" s="37"/>
      <c r="AB133" s="37"/>
      <c r="AC133" s="37"/>
      <c r="AD133" s="37"/>
      <c r="AE133" s="37"/>
      <c r="AT133" s="16" t="s">
        <v>144</v>
      </c>
      <c r="AU133" s="16" t="s">
        <v>86</v>
      </c>
    </row>
    <row r="134" s="13" customFormat="1">
      <c r="A134" s="13"/>
      <c r="B134" s="237"/>
      <c r="C134" s="238"/>
      <c r="D134" s="230" t="s">
        <v>146</v>
      </c>
      <c r="E134" s="239" t="s">
        <v>1</v>
      </c>
      <c r="F134" s="240" t="s">
        <v>158</v>
      </c>
      <c r="G134" s="238"/>
      <c r="H134" s="241">
        <v>124.16</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146</v>
      </c>
      <c r="AU134" s="247" t="s">
        <v>86</v>
      </c>
      <c r="AV134" s="13" t="s">
        <v>86</v>
      </c>
      <c r="AW134" s="13" t="s">
        <v>32</v>
      </c>
      <c r="AX134" s="13" t="s">
        <v>76</v>
      </c>
      <c r="AY134" s="247" t="s">
        <v>134</v>
      </c>
    </row>
    <row r="135" s="14" customFormat="1">
      <c r="A135" s="14"/>
      <c r="B135" s="248"/>
      <c r="C135" s="249"/>
      <c r="D135" s="230" t="s">
        <v>146</v>
      </c>
      <c r="E135" s="250" t="s">
        <v>1</v>
      </c>
      <c r="F135" s="251" t="s">
        <v>159</v>
      </c>
      <c r="G135" s="249"/>
      <c r="H135" s="252">
        <v>124.16</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146</v>
      </c>
      <c r="AU135" s="258" t="s">
        <v>86</v>
      </c>
      <c r="AV135" s="14" t="s">
        <v>141</v>
      </c>
      <c r="AW135" s="14" t="s">
        <v>32</v>
      </c>
      <c r="AX135" s="14" t="s">
        <v>84</v>
      </c>
      <c r="AY135" s="258" t="s">
        <v>134</v>
      </c>
    </row>
    <row r="136" s="2" customFormat="1" ht="37.8" customHeight="1">
      <c r="A136" s="37"/>
      <c r="B136" s="38"/>
      <c r="C136" s="217" t="s">
        <v>141</v>
      </c>
      <c r="D136" s="217" t="s">
        <v>136</v>
      </c>
      <c r="E136" s="218" t="s">
        <v>160</v>
      </c>
      <c r="F136" s="219" t="s">
        <v>161</v>
      </c>
      <c r="G136" s="220" t="s">
        <v>139</v>
      </c>
      <c r="H136" s="221">
        <v>1.94</v>
      </c>
      <c r="I136" s="222"/>
      <c r="J136" s="223">
        <f>ROUND(I136*H136,2)</f>
        <v>0</v>
      </c>
      <c r="K136" s="219" t="s">
        <v>140</v>
      </c>
      <c r="L136" s="43"/>
      <c r="M136" s="224" t="s">
        <v>1</v>
      </c>
      <c r="N136" s="225" t="s">
        <v>41</v>
      </c>
      <c r="O136" s="90"/>
      <c r="P136" s="226">
        <f>O136*H136</f>
        <v>0</v>
      </c>
      <c r="Q136" s="226">
        <v>0</v>
      </c>
      <c r="R136" s="226">
        <f>Q136*H136</f>
        <v>0</v>
      </c>
      <c r="S136" s="226">
        <v>0</v>
      </c>
      <c r="T136" s="227">
        <f>S136*H136</f>
        <v>0</v>
      </c>
      <c r="U136" s="37"/>
      <c r="V136" s="37"/>
      <c r="W136" s="37"/>
      <c r="X136" s="37"/>
      <c r="Y136" s="37"/>
      <c r="Z136" s="37"/>
      <c r="AA136" s="37"/>
      <c r="AB136" s="37"/>
      <c r="AC136" s="37"/>
      <c r="AD136" s="37"/>
      <c r="AE136" s="37"/>
      <c r="AR136" s="228" t="s">
        <v>141</v>
      </c>
      <c r="AT136" s="228" t="s">
        <v>136</v>
      </c>
      <c r="AU136" s="228" t="s">
        <v>86</v>
      </c>
      <c r="AY136" s="16" t="s">
        <v>134</v>
      </c>
      <c r="BE136" s="229">
        <f>IF(N136="základní",J136,0)</f>
        <v>0</v>
      </c>
      <c r="BF136" s="229">
        <f>IF(N136="snížená",J136,0)</f>
        <v>0</v>
      </c>
      <c r="BG136" s="229">
        <f>IF(N136="zákl. přenesená",J136,0)</f>
        <v>0</v>
      </c>
      <c r="BH136" s="229">
        <f>IF(N136="sníž. přenesená",J136,0)</f>
        <v>0</v>
      </c>
      <c r="BI136" s="229">
        <f>IF(N136="nulová",J136,0)</f>
        <v>0</v>
      </c>
      <c r="BJ136" s="16" t="s">
        <v>84</v>
      </c>
      <c r="BK136" s="229">
        <f>ROUND(I136*H136,2)</f>
        <v>0</v>
      </c>
      <c r="BL136" s="16" t="s">
        <v>141</v>
      </c>
      <c r="BM136" s="228" t="s">
        <v>162</v>
      </c>
    </row>
    <row r="137" s="2" customFormat="1">
      <c r="A137" s="37"/>
      <c r="B137" s="38"/>
      <c r="C137" s="39"/>
      <c r="D137" s="230" t="s">
        <v>143</v>
      </c>
      <c r="E137" s="39"/>
      <c r="F137" s="231" t="s">
        <v>161</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143</v>
      </c>
      <c r="AU137" s="16" t="s">
        <v>86</v>
      </c>
    </row>
    <row r="138" s="2" customFormat="1">
      <c r="A138" s="37"/>
      <c r="B138" s="38"/>
      <c r="C138" s="39"/>
      <c r="D138" s="235" t="s">
        <v>144</v>
      </c>
      <c r="E138" s="39"/>
      <c r="F138" s="236" t="s">
        <v>163</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144</v>
      </c>
      <c r="AU138" s="16" t="s">
        <v>86</v>
      </c>
    </row>
    <row r="139" s="13" customFormat="1">
      <c r="A139" s="13"/>
      <c r="B139" s="237"/>
      <c r="C139" s="238"/>
      <c r="D139" s="230" t="s">
        <v>146</v>
      </c>
      <c r="E139" s="239" t="s">
        <v>1</v>
      </c>
      <c r="F139" s="240" t="s">
        <v>164</v>
      </c>
      <c r="G139" s="238"/>
      <c r="H139" s="241">
        <v>1.94</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146</v>
      </c>
      <c r="AU139" s="247" t="s">
        <v>86</v>
      </c>
      <c r="AV139" s="13" t="s">
        <v>86</v>
      </c>
      <c r="AW139" s="13" t="s">
        <v>32</v>
      </c>
      <c r="AX139" s="13" t="s">
        <v>84</v>
      </c>
      <c r="AY139" s="247" t="s">
        <v>134</v>
      </c>
    </row>
    <row r="140" s="2" customFormat="1" ht="49.05" customHeight="1">
      <c r="A140" s="37"/>
      <c r="B140" s="38"/>
      <c r="C140" s="217" t="s">
        <v>165</v>
      </c>
      <c r="D140" s="217" t="s">
        <v>136</v>
      </c>
      <c r="E140" s="218" t="s">
        <v>166</v>
      </c>
      <c r="F140" s="219" t="s">
        <v>167</v>
      </c>
      <c r="G140" s="220" t="s">
        <v>139</v>
      </c>
      <c r="H140" s="221">
        <v>194</v>
      </c>
      <c r="I140" s="222"/>
      <c r="J140" s="223">
        <f>ROUND(I140*H140,2)</f>
        <v>0</v>
      </c>
      <c r="K140" s="219" t="s">
        <v>140</v>
      </c>
      <c r="L140" s="43"/>
      <c r="M140" s="224" t="s">
        <v>1</v>
      </c>
      <c r="N140" s="225" t="s">
        <v>41</v>
      </c>
      <c r="O140" s="90"/>
      <c r="P140" s="226">
        <f>O140*H140</f>
        <v>0</v>
      </c>
      <c r="Q140" s="226">
        <v>0</v>
      </c>
      <c r="R140" s="226">
        <f>Q140*H140</f>
        <v>0</v>
      </c>
      <c r="S140" s="226">
        <v>0</v>
      </c>
      <c r="T140" s="227">
        <f>S140*H140</f>
        <v>0</v>
      </c>
      <c r="U140" s="37"/>
      <c r="V140" s="37"/>
      <c r="W140" s="37"/>
      <c r="X140" s="37"/>
      <c r="Y140" s="37"/>
      <c r="Z140" s="37"/>
      <c r="AA140" s="37"/>
      <c r="AB140" s="37"/>
      <c r="AC140" s="37"/>
      <c r="AD140" s="37"/>
      <c r="AE140" s="37"/>
      <c r="AR140" s="228" t="s">
        <v>141</v>
      </c>
      <c r="AT140" s="228" t="s">
        <v>136</v>
      </c>
      <c r="AU140" s="228" t="s">
        <v>86</v>
      </c>
      <c r="AY140" s="16" t="s">
        <v>134</v>
      </c>
      <c r="BE140" s="229">
        <f>IF(N140="základní",J140,0)</f>
        <v>0</v>
      </c>
      <c r="BF140" s="229">
        <f>IF(N140="snížená",J140,0)</f>
        <v>0</v>
      </c>
      <c r="BG140" s="229">
        <f>IF(N140="zákl. přenesená",J140,0)</f>
        <v>0</v>
      </c>
      <c r="BH140" s="229">
        <f>IF(N140="sníž. přenesená",J140,0)</f>
        <v>0</v>
      </c>
      <c r="BI140" s="229">
        <f>IF(N140="nulová",J140,0)</f>
        <v>0</v>
      </c>
      <c r="BJ140" s="16" t="s">
        <v>84</v>
      </c>
      <c r="BK140" s="229">
        <f>ROUND(I140*H140,2)</f>
        <v>0</v>
      </c>
      <c r="BL140" s="16" t="s">
        <v>141</v>
      </c>
      <c r="BM140" s="228" t="s">
        <v>168</v>
      </c>
    </row>
    <row r="141" s="2" customFormat="1">
      <c r="A141" s="37"/>
      <c r="B141" s="38"/>
      <c r="C141" s="39"/>
      <c r="D141" s="230" t="s">
        <v>143</v>
      </c>
      <c r="E141" s="39"/>
      <c r="F141" s="231" t="s">
        <v>167</v>
      </c>
      <c r="G141" s="39"/>
      <c r="H141" s="39"/>
      <c r="I141" s="232"/>
      <c r="J141" s="39"/>
      <c r="K141" s="39"/>
      <c r="L141" s="43"/>
      <c r="M141" s="233"/>
      <c r="N141" s="234"/>
      <c r="O141" s="90"/>
      <c r="P141" s="90"/>
      <c r="Q141" s="90"/>
      <c r="R141" s="90"/>
      <c r="S141" s="90"/>
      <c r="T141" s="91"/>
      <c r="U141" s="37"/>
      <c r="V141" s="37"/>
      <c r="W141" s="37"/>
      <c r="X141" s="37"/>
      <c r="Y141" s="37"/>
      <c r="Z141" s="37"/>
      <c r="AA141" s="37"/>
      <c r="AB141" s="37"/>
      <c r="AC141" s="37"/>
      <c r="AD141" s="37"/>
      <c r="AE141" s="37"/>
      <c r="AT141" s="16" t="s">
        <v>143</v>
      </c>
      <c r="AU141" s="16" t="s">
        <v>86</v>
      </c>
    </row>
    <row r="142" s="2" customFormat="1">
      <c r="A142" s="37"/>
      <c r="B142" s="38"/>
      <c r="C142" s="39"/>
      <c r="D142" s="235" t="s">
        <v>144</v>
      </c>
      <c r="E142" s="39"/>
      <c r="F142" s="236" t="s">
        <v>169</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144</v>
      </c>
      <c r="AU142" s="16" t="s">
        <v>86</v>
      </c>
    </row>
    <row r="143" s="13" customFormat="1">
      <c r="A143" s="13"/>
      <c r="B143" s="237"/>
      <c r="C143" s="238"/>
      <c r="D143" s="230" t="s">
        <v>146</v>
      </c>
      <c r="E143" s="239" t="s">
        <v>1</v>
      </c>
      <c r="F143" s="240" t="s">
        <v>170</v>
      </c>
      <c r="G143" s="238"/>
      <c r="H143" s="241">
        <v>194</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146</v>
      </c>
      <c r="AU143" s="247" t="s">
        <v>86</v>
      </c>
      <c r="AV143" s="13" t="s">
        <v>86</v>
      </c>
      <c r="AW143" s="13" t="s">
        <v>32</v>
      </c>
      <c r="AX143" s="13" t="s">
        <v>84</v>
      </c>
      <c r="AY143" s="247" t="s">
        <v>134</v>
      </c>
    </row>
    <row r="144" s="2" customFormat="1" ht="37.8" customHeight="1">
      <c r="A144" s="37"/>
      <c r="B144" s="38"/>
      <c r="C144" s="217" t="s">
        <v>171</v>
      </c>
      <c r="D144" s="217" t="s">
        <v>136</v>
      </c>
      <c r="E144" s="218" t="s">
        <v>172</v>
      </c>
      <c r="F144" s="219" t="s">
        <v>173</v>
      </c>
      <c r="G144" s="220" t="s">
        <v>139</v>
      </c>
      <c r="H144" s="221">
        <v>194</v>
      </c>
      <c r="I144" s="222"/>
      <c r="J144" s="223">
        <f>ROUND(I144*H144,2)</f>
        <v>0</v>
      </c>
      <c r="K144" s="219" t="s">
        <v>140</v>
      </c>
      <c r="L144" s="43"/>
      <c r="M144" s="224" t="s">
        <v>1</v>
      </c>
      <c r="N144" s="225" t="s">
        <v>41</v>
      </c>
      <c r="O144" s="90"/>
      <c r="P144" s="226">
        <f>O144*H144</f>
        <v>0</v>
      </c>
      <c r="Q144" s="226">
        <v>0</v>
      </c>
      <c r="R144" s="226">
        <f>Q144*H144</f>
        <v>0</v>
      </c>
      <c r="S144" s="226">
        <v>0</v>
      </c>
      <c r="T144" s="227">
        <f>S144*H144</f>
        <v>0</v>
      </c>
      <c r="U144" s="37"/>
      <c r="V144" s="37"/>
      <c r="W144" s="37"/>
      <c r="X144" s="37"/>
      <c r="Y144" s="37"/>
      <c r="Z144" s="37"/>
      <c r="AA144" s="37"/>
      <c r="AB144" s="37"/>
      <c r="AC144" s="37"/>
      <c r="AD144" s="37"/>
      <c r="AE144" s="37"/>
      <c r="AR144" s="228" t="s">
        <v>141</v>
      </c>
      <c r="AT144" s="228" t="s">
        <v>136</v>
      </c>
      <c r="AU144" s="228" t="s">
        <v>86</v>
      </c>
      <c r="AY144" s="16" t="s">
        <v>134</v>
      </c>
      <c r="BE144" s="229">
        <f>IF(N144="základní",J144,0)</f>
        <v>0</v>
      </c>
      <c r="BF144" s="229">
        <f>IF(N144="snížená",J144,0)</f>
        <v>0</v>
      </c>
      <c r="BG144" s="229">
        <f>IF(N144="zákl. přenesená",J144,0)</f>
        <v>0</v>
      </c>
      <c r="BH144" s="229">
        <f>IF(N144="sníž. přenesená",J144,0)</f>
        <v>0</v>
      </c>
      <c r="BI144" s="229">
        <f>IF(N144="nulová",J144,0)</f>
        <v>0</v>
      </c>
      <c r="BJ144" s="16" t="s">
        <v>84</v>
      </c>
      <c r="BK144" s="229">
        <f>ROUND(I144*H144,2)</f>
        <v>0</v>
      </c>
      <c r="BL144" s="16" t="s">
        <v>141</v>
      </c>
      <c r="BM144" s="228" t="s">
        <v>174</v>
      </c>
    </row>
    <row r="145" s="2" customFormat="1">
      <c r="A145" s="37"/>
      <c r="B145" s="38"/>
      <c r="C145" s="39"/>
      <c r="D145" s="230" t="s">
        <v>143</v>
      </c>
      <c r="E145" s="39"/>
      <c r="F145" s="231" t="s">
        <v>175</v>
      </c>
      <c r="G145" s="39"/>
      <c r="H145" s="39"/>
      <c r="I145" s="232"/>
      <c r="J145" s="39"/>
      <c r="K145" s="39"/>
      <c r="L145" s="43"/>
      <c r="M145" s="233"/>
      <c r="N145" s="234"/>
      <c r="O145" s="90"/>
      <c r="P145" s="90"/>
      <c r="Q145" s="90"/>
      <c r="R145" s="90"/>
      <c r="S145" s="90"/>
      <c r="T145" s="91"/>
      <c r="U145" s="37"/>
      <c r="V145" s="37"/>
      <c r="W145" s="37"/>
      <c r="X145" s="37"/>
      <c r="Y145" s="37"/>
      <c r="Z145" s="37"/>
      <c r="AA145" s="37"/>
      <c r="AB145" s="37"/>
      <c r="AC145" s="37"/>
      <c r="AD145" s="37"/>
      <c r="AE145" s="37"/>
      <c r="AT145" s="16" t="s">
        <v>143</v>
      </c>
      <c r="AU145" s="16" t="s">
        <v>86</v>
      </c>
    </row>
    <row r="146" s="2" customFormat="1">
      <c r="A146" s="37"/>
      <c r="B146" s="38"/>
      <c r="C146" s="39"/>
      <c r="D146" s="235" t="s">
        <v>144</v>
      </c>
      <c r="E146" s="39"/>
      <c r="F146" s="236" t="s">
        <v>176</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144</v>
      </c>
      <c r="AU146" s="16" t="s">
        <v>86</v>
      </c>
    </row>
    <row r="147" s="13" customFormat="1">
      <c r="A147" s="13"/>
      <c r="B147" s="237"/>
      <c r="C147" s="238"/>
      <c r="D147" s="230" t="s">
        <v>146</v>
      </c>
      <c r="E147" s="239" t="s">
        <v>1</v>
      </c>
      <c r="F147" s="240" t="s">
        <v>170</v>
      </c>
      <c r="G147" s="238"/>
      <c r="H147" s="241">
        <v>194</v>
      </c>
      <c r="I147" s="242"/>
      <c r="J147" s="238"/>
      <c r="K147" s="238"/>
      <c r="L147" s="243"/>
      <c r="M147" s="244"/>
      <c r="N147" s="245"/>
      <c r="O147" s="245"/>
      <c r="P147" s="245"/>
      <c r="Q147" s="245"/>
      <c r="R147" s="245"/>
      <c r="S147" s="245"/>
      <c r="T147" s="246"/>
      <c r="U147" s="13"/>
      <c r="V147" s="13"/>
      <c r="W147" s="13"/>
      <c r="X147" s="13"/>
      <c r="Y147" s="13"/>
      <c r="Z147" s="13"/>
      <c r="AA147" s="13"/>
      <c r="AB147" s="13"/>
      <c r="AC147" s="13"/>
      <c r="AD147" s="13"/>
      <c r="AE147" s="13"/>
      <c r="AT147" s="247" t="s">
        <v>146</v>
      </c>
      <c r="AU147" s="247" t="s">
        <v>86</v>
      </c>
      <c r="AV147" s="13" t="s">
        <v>86</v>
      </c>
      <c r="AW147" s="13" t="s">
        <v>32</v>
      </c>
      <c r="AX147" s="13" t="s">
        <v>84</v>
      </c>
      <c r="AY147" s="247" t="s">
        <v>134</v>
      </c>
    </row>
    <row r="148" s="2" customFormat="1" ht="24.15" customHeight="1">
      <c r="A148" s="37"/>
      <c r="B148" s="38"/>
      <c r="C148" s="217" t="s">
        <v>177</v>
      </c>
      <c r="D148" s="217" t="s">
        <v>136</v>
      </c>
      <c r="E148" s="218" t="s">
        <v>178</v>
      </c>
      <c r="F148" s="219" t="s">
        <v>179</v>
      </c>
      <c r="G148" s="220" t="s">
        <v>139</v>
      </c>
      <c r="H148" s="221">
        <v>194</v>
      </c>
      <c r="I148" s="222"/>
      <c r="J148" s="223">
        <f>ROUND(I148*H148,2)</f>
        <v>0</v>
      </c>
      <c r="K148" s="219" t="s">
        <v>140</v>
      </c>
      <c r="L148" s="43"/>
      <c r="M148" s="224" t="s">
        <v>1</v>
      </c>
      <c r="N148" s="225" t="s">
        <v>41</v>
      </c>
      <c r="O148" s="90"/>
      <c r="P148" s="226">
        <f>O148*H148</f>
        <v>0</v>
      </c>
      <c r="Q148" s="226">
        <v>0</v>
      </c>
      <c r="R148" s="226">
        <f>Q148*H148</f>
        <v>0</v>
      </c>
      <c r="S148" s="226">
        <v>0</v>
      </c>
      <c r="T148" s="227">
        <f>S148*H148</f>
        <v>0</v>
      </c>
      <c r="U148" s="37"/>
      <c r="V148" s="37"/>
      <c r="W148" s="37"/>
      <c r="X148" s="37"/>
      <c r="Y148" s="37"/>
      <c r="Z148" s="37"/>
      <c r="AA148" s="37"/>
      <c r="AB148" s="37"/>
      <c r="AC148" s="37"/>
      <c r="AD148" s="37"/>
      <c r="AE148" s="37"/>
      <c r="AR148" s="228" t="s">
        <v>141</v>
      </c>
      <c r="AT148" s="228" t="s">
        <v>136</v>
      </c>
      <c r="AU148" s="228" t="s">
        <v>86</v>
      </c>
      <c r="AY148" s="16" t="s">
        <v>134</v>
      </c>
      <c r="BE148" s="229">
        <f>IF(N148="základní",J148,0)</f>
        <v>0</v>
      </c>
      <c r="BF148" s="229">
        <f>IF(N148="snížená",J148,0)</f>
        <v>0</v>
      </c>
      <c r="BG148" s="229">
        <f>IF(N148="zákl. přenesená",J148,0)</f>
        <v>0</v>
      </c>
      <c r="BH148" s="229">
        <f>IF(N148="sníž. přenesená",J148,0)</f>
        <v>0</v>
      </c>
      <c r="BI148" s="229">
        <f>IF(N148="nulová",J148,0)</f>
        <v>0</v>
      </c>
      <c r="BJ148" s="16" t="s">
        <v>84</v>
      </c>
      <c r="BK148" s="229">
        <f>ROUND(I148*H148,2)</f>
        <v>0</v>
      </c>
      <c r="BL148" s="16" t="s">
        <v>141</v>
      </c>
      <c r="BM148" s="228" t="s">
        <v>180</v>
      </c>
    </row>
    <row r="149" s="2" customFormat="1">
      <c r="A149" s="37"/>
      <c r="B149" s="38"/>
      <c r="C149" s="39"/>
      <c r="D149" s="230" t="s">
        <v>143</v>
      </c>
      <c r="E149" s="39"/>
      <c r="F149" s="231" t="s">
        <v>179</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143</v>
      </c>
      <c r="AU149" s="16" t="s">
        <v>86</v>
      </c>
    </row>
    <row r="150" s="2" customFormat="1">
      <c r="A150" s="37"/>
      <c r="B150" s="38"/>
      <c r="C150" s="39"/>
      <c r="D150" s="235" t="s">
        <v>144</v>
      </c>
      <c r="E150" s="39"/>
      <c r="F150" s="236" t="s">
        <v>181</v>
      </c>
      <c r="G150" s="39"/>
      <c r="H150" s="39"/>
      <c r="I150" s="232"/>
      <c r="J150" s="39"/>
      <c r="K150" s="39"/>
      <c r="L150" s="43"/>
      <c r="M150" s="233"/>
      <c r="N150" s="234"/>
      <c r="O150" s="90"/>
      <c r="P150" s="90"/>
      <c r="Q150" s="90"/>
      <c r="R150" s="90"/>
      <c r="S150" s="90"/>
      <c r="T150" s="91"/>
      <c r="U150" s="37"/>
      <c r="V150" s="37"/>
      <c r="W150" s="37"/>
      <c r="X150" s="37"/>
      <c r="Y150" s="37"/>
      <c r="Z150" s="37"/>
      <c r="AA150" s="37"/>
      <c r="AB150" s="37"/>
      <c r="AC150" s="37"/>
      <c r="AD150" s="37"/>
      <c r="AE150" s="37"/>
      <c r="AT150" s="16" t="s">
        <v>144</v>
      </c>
      <c r="AU150" s="16" t="s">
        <v>86</v>
      </c>
    </row>
    <row r="151" s="13" customFormat="1">
      <c r="A151" s="13"/>
      <c r="B151" s="237"/>
      <c r="C151" s="238"/>
      <c r="D151" s="230" t="s">
        <v>146</v>
      </c>
      <c r="E151" s="239" t="s">
        <v>1</v>
      </c>
      <c r="F151" s="240" t="s">
        <v>170</v>
      </c>
      <c r="G151" s="238"/>
      <c r="H151" s="241">
        <v>194</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146</v>
      </c>
      <c r="AU151" s="247" t="s">
        <v>86</v>
      </c>
      <c r="AV151" s="13" t="s">
        <v>86</v>
      </c>
      <c r="AW151" s="13" t="s">
        <v>32</v>
      </c>
      <c r="AX151" s="13" t="s">
        <v>76</v>
      </c>
      <c r="AY151" s="247" t="s">
        <v>134</v>
      </c>
    </row>
    <row r="152" s="14" customFormat="1">
      <c r="A152" s="14"/>
      <c r="B152" s="248"/>
      <c r="C152" s="249"/>
      <c r="D152" s="230" t="s">
        <v>146</v>
      </c>
      <c r="E152" s="250" t="s">
        <v>1</v>
      </c>
      <c r="F152" s="251" t="s">
        <v>159</v>
      </c>
      <c r="G152" s="249"/>
      <c r="H152" s="252">
        <v>194</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146</v>
      </c>
      <c r="AU152" s="258" t="s">
        <v>86</v>
      </c>
      <c r="AV152" s="14" t="s">
        <v>141</v>
      </c>
      <c r="AW152" s="14" t="s">
        <v>32</v>
      </c>
      <c r="AX152" s="14" t="s">
        <v>84</v>
      </c>
      <c r="AY152" s="258" t="s">
        <v>134</v>
      </c>
    </row>
    <row r="153" s="2" customFormat="1" ht="24.15" customHeight="1">
      <c r="A153" s="37"/>
      <c r="B153" s="38"/>
      <c r="C153" s="217" t="s">
        <v>182</v>
      </c>
      <c r="D153" s="217" t="s">
        <v>136</v>
      </c>
      <c r="E153" s="218" t="s">
        <v>183</v>
      </c>
      <c r="F153" s="219" t="s">
        <v>184</v>
      </c>
      <c r="G153" s="220" t="s">
        <v>185</v>
      </c>
      <c r="H153" s="221">
        <v>2000</v>
      </c>
      <c r="I153" s="222"/>
      <c r="J153" s="223">
        <f>ROUND(I153*H153,2)</f>
        <v>0</v>
      </c>
      <c r="K153" s="219" t="s">
        <v>140</v>
      </c>
      <c r="L153" s="43"/>
      <c r="M153" s="224" t="s">
        <v>1</v>
      </c>
      <c r="N153" s="225" t="s">
        <v>41</v>
      </c>
      <c r="O153" s="90"/>
      <c r="P153" s="226">
        <f>O153*H153</f>
        <v>0</v>
      </c>
      <c r="Q153" s="226">
        <v>0</v>
      </c>
      <c r="R153" s="226">
        <f>Q153*H153</f>
        <v>0</v>
      </c>
      <c r="S153" s="226">
        <v>0</v>
      </c>
      <c r="T153" s="227">
        <f>S153*H153</f>
        <v>0</v>
      </c>
      <c r="U153" s="37"/>
      <c r="V153" s="37"/>
      <c r="W153" s="37"/>
      <c r="X153" s="37"/>
      <c r="Y153" s="37"/>
      <c r="Z153" s="37"/>
      <c r="AA153" s="37"/>
      <c r="AB153" s="37"/>
      <c r="AC153" s="37"/>
      <c r="AD153" s="37"/>
      <c r="AE153" s="37"/>
      <c r="AR153" s="228" t="s">
        <v>141</v>
      </c>
      <c r="AT153" s="228" t="s">
        <v>136</v>
      </c>
      <c r="AU153" s="228" t="s">
        <v>86</v>
      </c>
      <c r="AY153" s="16" t="s">
        <v>134</v>
      </c>
      <c r="BE153" s="229">
        <f>IF(N153="základní",J153,0)</f>
        <v>0</v>
      </c>
      <c r="BF153" s="229">
        <f>IF(N153="snížená",J153,0)</f>
        <v>0</v>
      </c>
      <c r="BG153" s="229">
        <f>IF(N153="zákl. přenesená",J153,0)</f>
        <v>0</v>
      </c>
      <c r="BH153" s="229">
        <f>IF(N153="sníž. přenesená",J153,0)</f>
        <v>0</v>
      </c>
      <c r="BI153" s="229">
        <f>IF(N153="nulová",J153,0)</f>
        <v>0</v>
      </c>
      <c r="BJ153" s="16" t="s">
        <v>84</v>
      </c>
      <c r="BK153" s="229">
        <f>ROUND(I153*H153,2)</f>
        <v>0</v>
      </c>
      <c r="BL153" s="16" t="s">
        <v>141</v>
      </c>
      <c r="BM153" s="228" t="s">
        <v>186</v>
      </c>
    </row>
    <row r="154" s="2" customFormat="1">
      <c r="A154" s="37"/>
      <c r="B154" s="38"/>
      <c r="C154" s="39"/>
      <c r="D154" s="230" t="s">
        <v>143</v>
      </c>
      <c r="E154" s="39"/>
      <c r="F154" s="231" t="s">
        <v>187</v>
      </c>
      <c r="G154" s="39"/>
      <c r="H154" s="39"/>
      <c r="I154" s="232"/>
      <c r="J154" s="39"/>
      <c r="K154" s="39"/>
      <c r="L154" s="43"/>
      <c r="M154" s="233"/>
      <c r="N154" s="234"/>
      <c r="O154" s="90"/>
      <c r="P154" s="90"/>
      <c r="Q154" s="90"/>
      <c r="R154" s="90"/>
      <c r="S154" s="90"/>
      <c r="T154" s="91"/>
      <c r="U154" s="37"/>
      <c r="V154" s="37"/>
      <c r="W154" s="37"/>
      <c r="X154" s="37"/>
      <c r="Y154" s="37"/>
      <c r="Z154" s="37"/>
      <c r="AA154" s="37"/>
      <c r="AB154" s="37"/>
      <c r="AC154" s="37"/>
      <c r="AD154" s="37"/>
      <c r="AE154" s="37"/>
      <c r="AT154" s="16" t="s">
        <v>143</v>
      </c>
      <c r="AU154" s="16" t="s">
        <v>86</v>
      </c>
    </row>
    <row r="155" s="2" customFormat="1">
      <c r="A155" s="37"/>
      <c r="B155" s="38"/>
      <c r="C155" s="39"/>
      <c r="D155" s="235" t="s">
        <v>144</v>
      </c>
      <c r="E155" s="39"/>
      <c r="F155" s="236" t="s">
        <v>188</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144</v>
      </c>
      <c r="AU155" s="16" t="s">
        <v>86</v>
      </c>
    </row>
    <row r="156" s="13" customFormat="1">
      <c r="A156" s="13"/>
      <c r="B156" s="237"/>
      <c r="C156" s="238"/>
      <c r="D156" s="230" t="s">
        <v>146</v>
      </c>
      <c r="E156" s="239" t="s">
        <v>1</v>
      </c>
      <c r="F156" s="240" t="s">
        <v>189</v>
      </c>
      <c r="G156" s="238"/>
      <c r="H156" s="241">
        <v>2000</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86</v>
      </c>
      <c r="AV156" s="13" t="s">
        <v>86</v>
      </c>
      <c r="AW156" s="13" t="s">
        <v>32</v>
      </c>
      <c r="AX156" s="13" t="s">
        <v>84</v>
      </c>
      <c r="AY156" s="247" t="s">
        <v>134</v>
      </c>
    </row>
    <row r="157" s="2" customFormat="1" ht="16.5" customHeight="1">
      <c r="A157" s="37"/>
      <c r="B157" s="38"/>
      <c r="C157" s="217" t="s">
        <v>190</v>
      </c>
      <c r="D157" s="217" t="s">
        <v>136</v>
      </c>
      <c r="E157" s="218" t="s">
        <v>191</v>
      </c>
      <c r="F157" s="219" t="s">
        <v>192</v>
      </c>
      <c r="G157" s="220" t="s">
        <v>185</v>
      </c>
      <c r="H157" s="221">
        <v>200</v>
      </c>
      <c r="I157" s="222"/>
      <c r="J157" s="223">
        <f>ROUND(I157*H157,2)</f>
        <v>0</v>
      </c>
      <c r="K157" s="219" t="s">
        <v>140</v>
      </c>
      <c r="L157" s="43"/>
      <c r="M157" s="224" t="s">
        <v>1</v>
      </c>
      <c r="N157" s="225" t="s">
        <v>41</v>
      </c>
      <c r="O157" s="90"/>
      <c r="P157" s="226">
        <f>O157*H157</f>
        <v>0</v>
      </c>
      <c r="Q157" s="226">
        <v>0</v>
      </c>
      <c r="R157" s="226">
        <f>Q157*H157</f>
        <v>0</v>
      </c>
      <c r="S157" s="226">
        <v>0</v>
      </c>
      <c r="T157" s="227">
        <f>S157*H157</f>
        <v>0</v>
      </c>
      <c r="U157" s="37"/>
      <c r="V157" s="37"/>
      <c r="W157" s="37"/>
      <c r="X157" s="37"/>
      <c r="Y157" s="37"/>
      <c r="Z157" s="37"/>
      <c r="AA157" s="37"/>
      <c r="AB157" s="37"/>
      <c r="AC157" s="37"/>
      <c r="AD157" s="37"/>
      <c r="AE157" s="37"/>
      <c r="AR157" s="228" t="s">
        <v>141</v>
      </c>
      <c r="AT157" s="228" t="s">
        <v>136</v>
      </c>
      <c r="AU157" s="228" t="s">
        <v>86</v>
      </c>
      <c r="AY157" s="16" t="s">
        <v>134</v>
      </c>
      <c r="BE157" s="229">
        <f>IF(N157="základní",J157,0)</f>
        <v>0</v>
      </c>
      <c r="BF157" s="229">
        <f>IF(N157="snížená",J157,0)</f>
        <v>0</v>
      </c>
      <c r="BG157" s="229">
        <f>IF(N157="zákl. přenesená",J157,0)</f>
        <v>0</v>
      </c>
      <c r="BH157" s="229">
        <f>IF(N157="sníž. přenesená",J157,0)</f>
        <v>0</v>
      </c>
      <c r="BI157" s="229">
        <f>IF(N157="nulová",J157,0)</f>
        <v>0</v>
      </c>
      <c r="BJ157" s="16" t="s">
        <v>84</v>
      </c>
      <c r="BK157" s="229">
        <f>ROUND(I157*H157,2)</f>
        <v>0</v>
      </c>
      <c r="BL157" s="16" t="s">
        <v>141</v>
      </c>
      <c r="BM157" s="228" t="s">
        <v>193</v>
      </c>
    </row>
    <row r="158" s="2" customFormat="1">
      <c r="A158" s="37"/>
      <c r="B158" s="38"/>
      <c r="C158" s="39"/>
      <c r="D158" s="230" t="s">
        <v>143</v>
      </c>
      <c r="E158" s="39"/>
      <c r="F158" s="231" t="s">
        <v>194</v>
      </c>
      <c r="G158" s="39"/>
      <c r="H158" s="39"/>
      <c r="I158" s="232"/>
      <c r="J158" s="39"/>
      <c r="K158" s="39"/>
      <c r="L158" s="43"/>
      <c r="M158" s="233"/>
      <c r="N158" s="234"/>
      <c r="O158" s="90"/>
      <c r="P158" s="90"/>
      <c r="Q158" s="90"/>
      <c r="R158" s="90"/>
      <c r="S158" s="90"/>
      <c r="T158" s="91"/>
      <c r="U158" s="37"/>
      <c r="V158" s="37"/>
      <c r="W158" s="37"/>
      <c r="X158" s="37"/>
      <c r="Y158" s="37"/>
      <c r="Z158" s="37"/>
      <c r="AA158" s="37"/>
      <c r="AB158" s="37"/>
      <c r="AC158" s="37"/>
      <c r="AD158" s="37"/>
      <c r="AE158" s="37"/>
      <c r="AT158" s="16" t="s">
        <v>143</v>
      </c>
      <c r="AU158" s="16" t="s">
        <v>86</v>
      </c>
    </row>
    <row r="159" s="2" customFormat="1">
      <c r="A159" s="37"/>
      <c r="B159" s="38"/>
      <c r="C159" s="39"/>
      <c r="D159" s="235" t="s">
        <v>144</v>
      </c>
      <c r="E159" s="39"/>
      <c r="F159" s="236" t="s">
        <v>195</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144</v>
      </c>
      <c r="AU159" s="16" t="s">
        <v>86</v>
      </c>
    </row>
    <row r="160" s="13" customFormat="1">
      <c r="A160" s="13"/>
      <c r="B160" s="237"/>
      <c r="C160" s="238"/>
      <c r="D160" s="230" t="s">
        <v>146</v>
      </c>
      <c r="E160" s="239" t="s">
        <v>1</v>
      </c>
      <c r="F160" s="240" t="s">
        <v>196</v>
      </c>
      <c r="G160" s="238"/>
      <c r="H160" s="241">
        <v>200</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146</v>
      </c>
      <c r="AU160" s="247" t="s">
        <v>86</v>
      </c>
      <c r="AV160" s="13" t="s">
        <v>86</v>
      </c>
      <c r="AW160" s="13" t="s">
        <v>32</v>
      </c>
      <c r="AX160" s="13" t="s">
        <v>84</v>
      </c>
      <c r="AY160" s="247" t="s">
        <v>134</v>
      </c>
    </row>
    <row r="161" s="2" customFormat="1" ht="16.5" customHeight="1">
      <c r="A161" s="37"/>
      <c r="B161" s="38"/>
      <c r="C161" s="217" t="s">
        <v>197</v>
      </c>
      <c r="D161" s="217" t="s">
        <v>136</v>
      </c>
      <c r="E161" s="218" t="s">
        <v>198</v>
      </c>
      <c r="F161" s="219" t="s">
        <v>199</v>
      </c>
      <c r="G161" s="220" t="s">
        <v>139</v>
      </c>
      <c r="H161" s="221">
        <v>194</v>
      </c>
      <c r="I161" s="222"/>
      <c r="J161" s="223">
        <f>ROUND(I161*H161,2)</f>
        <v>0</v>
      </c>
      <c r="K161" s="219" t="s">
        <v>1</v>
      </c>
      <c r="L161" s="43"/>
      <c r="M161" s="224" t="s">
        <v>1</v>
      </c>
      <c r="N161" s="225" t="s">
        <v>41</v>
      </c>
      <c r="O161" s="90"/>
      <c r="P161" s="226">
        <f>O161*H161</f>
        <v>0</v>
      </c>
      <c r="Q161" s="226">
        <v>0</v>
      </c>
      <c r="R161" s="226">
        <f>Q161*H161</f>
        <v>0</v>
      </c>
      <c r="S161" s="226">
        <v>0</v>
      </c>
      <c r="T161" s="227">
        <f>S161*H161</f>
        <v>0</v>
      </c>
      <c r="U161" s="37"/>
      <c r="V161" s="37"/>
      <c r="W161" s="37"/>
      <c r="X161" s="37"/>
      <c r="Y161" s="37"/>
      <c r="Z161" s="37"/>
      <c r="AA161" s="37"/>
      <c r="AB161" s="37"/>
      <c r="AC161" s="37"/>
      <c r="AD161" s="37"/>
      <c r="AE161" s="37"/>
      <c r="AR161" s="228" t="s">
        <v>141</v>
      </c>
      <c r="AT161" s="228" t="s">
        <v>136</v>
      </c>
      <c r="AU161" s="228" t="s">
        <v>86</v>
      </c>
      <c r="AY161" s="16" t="s">
        <v>134</v>
      </c>
      <c r="BE161" s="229">
        <f>IF(N161="základní",J161,0)</f>
        <v>0</v>
      </c>
      <c r="BF161" s="229">
        <f>IF(N161="snížená",J161,0)</f>
        <v>0</v>
      </c>
      <c r="BG161" s="229">
        <f>IF(N161="zákl. přenesená",J161,0)</f>
        <v>0</v>
      </c>
      <c r="BH161" s="229">
        <f>IF(N161="sníž. přenesená",J161,0)</f>
        <v>0</v>
      </c>
      <c r="BI161" s="229">
        <f>IF(N161="nulová",J161,0)</f>
        <v>0</v>
      </c>
      <c r="BJ161" s="16" t="s">
        <v>84</v>
      </c>
      <c r="BK161" s="229">
        <f>ROUND(I161*H161,2)</f>
        <v>0</v>
      </c>
      <c r="BL161" s="16" t="s">
        <v>141</v>
      </c>
      <c r="BM161" s="228" t="s">
        <v>200</v>
      </c>
    </row>
    <row r="162" s="2" customFormat="1">
      <c r="A162" s="37"/>
      <c r="B162" s="38"/>
      <c r="C162" s="39"/>
      <c r="D162" s="230" t="s">
        <v>143</v>
      </c>
      <c r="E162" s="39"/>
      <c r="F162" s="231" t="s">
        <v>199</v>
      </c>
      <c r="G162" s="39"/>
      <c r="H162" s="39"/>
      <c r="I162" s="232"/>
      <c r="J162" s="39"/>
      <c r="K162" s="39"/>
      <c r="L162" s="43"/>
      <c r="M162" s="233"/>
      <c r="N162" s="234"/>
      <c r="O162" s="90"/>
      <c r="P162" s="90"/>
      <c r="Q162" s="90"/>
      <c r="R162" s="90"/>
      <c r="S162" s="90"/>
      <c r="T162" s="91"/>
      <c r="U162" s="37"/>
      <c r="V162" s="37"/>
      <c r="W162" s="37"/>
      <c r="X162" s="37"/>
      <c r="Y162" s="37"/>
      <c r="Z162" s="37"/>
      <c r="AA162" s="37"/>
      <c r="AB162" s="37"/>
      <c r="AC162" s="37"/>
      <c r="AD162" s="37"/>
      <c r="AE162" s="37"/>
      <c r="AT162" s="16" t="s">
        <v>143</v>
      </c>
      <c r="AU162" s="16" t="s">
        <v>86</v>
      </c>
    </row>
    <row r="163" s="2" customFormat="1">
      <c r="A163" s="37"/>
      <c r="B163" s="38"/>
      <c r="C163" s="39"/>
      <c r="D163" s="230" t="s">
        <v>201</v>
      </c>
      <c r="E163" s="39"/>
      <c r="F163" s="259" t="s">
        <v>202</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201</v>
      </c>
      <c r="AU163" s="16" t="s">
        <v>86</v>
      </c>
    </row>
    <row r="164" s="13" customFormat="1">
      <c r="A164" s="13"/>
      <c r="B164" s="237"/>
      <c r="C164" s="238"/>
      <c r="D164" s="230" t="s">
        <v>146</v>
      </c>
      <c r="E164" s="239" t="s">
        <v>1</v>
      </c>
      <c r="F164" s="240" t="s">
        <v>170</v>
      </c>
      <c r="G164" s="238"/>
      <c r="H164" s="241">
        <v>194</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146</v>
      </c>
      <c r="AU164" s="247" t="s">
        <v>86</v>
      </c>
      <c r="AV164" s="13" t="s">
        <v>86</v>
      </c>
      <c r="AW164" s="13" t="s">
        <v>32</v>
      </c>
      <c r="AX164" s="13" t="s">
        <v>76</v>
      </c>
      <c r="AY164" s="247" t="s">
        <v>134</v>
      </c>
    </row>
    <row r="165" s="14" customFormat="1">
      <c r="A165" s="14"/>
      <c r="B165" s="248"/>
      <c r="C165" s="249"/>
      <c r="D165" s="230" t="s">
        <v>146</v>
      </c>
      <c r="E165" s="250" t="s">
        <v>1</v>
      </c>
      <c r="F165" s="251" t="s">
        <v>159</v>
      </c>
      <c r="G165" s="249"/>
      <c r="H165" s="252">
        <v>194</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146</v>
      </c>
      <c r="AU165" s="258" t="s">
        <v>86</v>
      </c>
      <c r="AV165" s="14" t="s">
        <v>141</v>
      </c>
      <c r="AW165" s="14" t="s">
        <v>32</v>
      </c>
      <c r="AX165" s="14" t="s">
        <v>84</v>
      </c>
      <c r="AY165" s="258" t="s">
        <v>134</v>
      </c>
    </row>
    <row r="166" s="12" customFormat="1" ht="22.8" customHeight="1">
      <c r="A166" s="12"/>
      <c r="B166" s="201"/>
      <c r="C166" s="202"/>
      <c r="D166" s="203" t="s">
        <v>75</v>
      </c>
      <c r="E166" s="215" t="s">
        <v>203</v>
      </c>
      <c r="F166" s="215" t="s">
        <v>203</v>
      </c>
      <c r="G166" s="202"/>
      <c r="H166" s="202"/>
      <c r="I166" s="205"/>
      <c r="J166" s="216">
        <f>BK166</f>
        <v>0</v>
      </c>
      <c r="K166" s="202"/>
      <c r="L166" s="207"/>
      <c r="M166" s="208"/>
      <c r="N166" s="209"/>
      <c r="O166" s="209"/>
      <c r="P166" s="210">
        <f>SUM(P167:P170)</f>
        <v>0</v>
      </c>
      <c r="Q166" s="209"/>
      <c r="R166" s="210">
        <f>SUM(R167:R170)</f>
        <v>0</v>
      </c>
      <c r="S166" s="209"/>
      <c r="T166" s="211">
        <f>SUM(T167:T170)</f>
        <v>0</v>
      </c>
      <c r="U166" s="12"/>
      <c r="V166" s="12"/>
      <c r="W166" s="12"/>
      <c r="X166" s="12"/>
      <c r="Y166" s="12"/>
      <c r="Z166" s="12"/>
      <c r="AA166" s="12"/>
      <c r="AB166" s="12"/>
      <c r="AC166" s="12"/>
      <c r="AD166" s="12"/>
      <c r="AE166" s="12"/>
      <c r="AR166" s="212" t="s">
        <v>84</v>
      </c>
      <c r="AT166" s="213" t="s">
        <v>75</v>
      </c>
      <c r="AU166" s="213" t="s">
        <v>84</v>
      </c>
      <c r="AY166" s="212" t="s">
        <v>134</v>
      </c>
      <c r="BK166" s="214">
        <f>SUM(BK167:BK170)</f>
        <v>0</v>
      </c>
    </row>
    <row r="167" s="2" customFormat="1" ht="76.35" customHeight="1">
      <c r="A167" s="37"/>
      <c r="B167" s="38"/>
      <c r="C167" s="217" t="s">
        <v>204</v>
      </c>
      <c r="D167" s="217" t="s">
        <v>136</v>
      </c>
      <c r="E167" s="218" t="s">
        <v>205</v>
      </c>
      <c r="F167" s="219" t="s">
        <v>206</v>
      </c>
      <c r="G167" s="220" t="s">
        <v>207</v>
      </c>
      <c r="H167" s="221">
        <v>1</v>
      </c>
      <c r="I167" s="222"/>
      <c r="J167" s="223">
        <f>ROUND(I167*H167,2)</f>
        <v>0</v>
      </c>
      <c r="K167" s="219" t="s">
        <v>1</v>
      </c>
      <c r="L167" s="43"/>
      <c r="M167" s="224" t="s">
        <v>1</v>
      </c>
      <c r="N167" s="225" t="s">
        <v>41</v>
      </c>
      <c r="O167" s="90"/>
      <c r="P167" s="226">
        <f>O167*H167</f>
        <v>0</v>
      </c>
      <c r="Q167" s="226">
        <v>0</v>
      </c>
      <c r="R167" s="226">
        <f>Q167*H167</f>
        <v>0</v>
      </c>
      <c r="S167" s="226">
        <v>0</v>
      </c>
      <c r="T167" s="227">
        <f>S167*H167</f>
        <v>0</v>
      </c>
      <c r="U167" s="37"/>
      <c r="V167" s="37"/>
      <c r="W167" s="37"/>
      <c r="X167" s="37"/>
      <c r="Y167" s="37"/>
      <c r="Z167" s="37"/>
      <c r="AA167" s="37"/>
      <c r="AB167" s="37"/>
      <c r="AC167" s="37"/>
      <c r="AD167" s="37"/>
      <c r="AE167" s="37"/>
      <c r="AR167" s="228" t="s">
        <v>141</v>
      </c>
      <c r="AT167" s="228" t="s">
        <v>136</v>
      </c>
      <c r="AU167" s="228" t="s">
        <v>86</v>
      </c>
      <c r="AY167" s="16" t="s">
        <v>134</v>
      </c>
      <c r="BE167" s="229">
        <f>IF(N167="základní",J167,0)</f>
        <v>0</v>
      </c>
      <c r="BF167" s="229">
        <f>IF(N167="snížená",J167,0)</f>
        <v>0</v>
      </c>
      <c r="BG167" s="229">
        <f>IF(N167="zákl. přenesená",J167,0)</f>
        <v>0</v>
      </c>
      <c r="BH167" s="229">
        <f>IF(N167="sníž. přenesená",J167,0)</f>
        <v>0</v>
      </c>
      <c r="BI167" s="229">
        <f>IF(N167="nulová",J167,0)</f>
        <v>0</v>
      </c>
      <c r="BJ167" s="16" t="s">
        <v>84</v>
      </c>
      <c r="BK167" s="229">
        <f>ROUND(I167*H167,2)</f>
        <v>0</v>
      </c>
      <c r="BL167" s="16" t="s">
        <v>141</v>
      </c>
      <c r="BM167" s="228" t="s">
        <v>208</v>
      </c>
    </row>
    <row r="168" s="2" customFormat="1">
      <c r="A168" s="37"/>
      <c r="B168" s="38"/>
      <c r="C168" s="39"/>
      <c r="D168" s="230" t="s">
        <v>143</v>
      </c>
      <c r="E168" s="39"/>
      <c r="F168" s="231" t="s">
        <v>206</v>
      </c>
      <c r="G168" s="39"/>
      <c r="H168" s="39"/>
      <c r="I168" s="232"/>
      <c r="J168" s="39"/>
      <c r="K168" s="39"/>
      <c r="L168" s="43"/>
      <c r="M168" s="233"/>
      <c r="N168" s="234"/>
      <c r="O168" s="90"/>
      <c r="P168" s="90"/>
      <c r="Q168" s="90"/>
      <c r="R168" s="90"/>
      <c r="S168" s="90"/>
      <c r="T168" s="91"/>
      <c r="U168" s="37"/>
      <c r="V168" s="37"/>
      <c r="W168" s="37"/>
      <c r="X168" s="37"/>
      <c r="Y168" s="37"/>
      <c r="Z168" s="37"/>
      <c r="AA168" s="37"/>
      <c r="AB168" s="37"/>
      <c r="AC168" s="37"/>
      <c r="AD168" s="37"/>
      <c r="AE168" s="37"/>
      <c r="AT168" s="16" t="s">
        <v>143</v>
      </c>
      <c r="AU168" s="16" t="s">
        <v>86</v>
      </c>
    </row>
    <row r="169" s="2" customFormat="1">
      <c r="A169" s="37"/>
      <c r="B169" s="38"/>
      <c r="C169" s="39"/>
      <c r="D169" s="230" t="s">
        <v>201</v>
      </c>
      <c r="E169" s="39"/>
      <c r="F169" s="259" t="s">
        <v>209</v>
      </c>
      <c r="G169" s="39"/>
      <c r="H169" s="39"/>
      <c r="I169" s="232"/>
      <c r="J169" s="39"/>
      <c r="K169" s="39"/>
      <c r="L169" s="43"/>
      <c r="M169" s="233"/>
      <c r="N169" s="234"/>
      <c r="O169" s="90"/>
      <c r="P169" s="90"/>
      <c r="Q169" s="90"/>
      <c r="R169" s="90"/>
      <c r="S169" s="90"/>
      <c r="T169" s="91"/>
      <c r="U169" s="37"/>
      <c r="V169" s="37"/>
      <c r="W169" s="37"/>
      <c r="X169" s="37"/>
      <c r="Y169" s="37"/>
      <c r="Z169" s="37"/>
      <c r="AA169" s="37"/>
      <c r="AB169" s="37"/>
      <c r="AC169" s="37"/>
      <c r="AD169" s="37"/>
      <c r="AE169" s="37"/>
      <c r="AT169" s="16" t="s">
        <v>201</v>
      </c>
      <c r="AU169" s="16" t="s">
        <v>86</v>
      </c>
    </row>
    <row r="170" s="13" customFormat="1">
      <c r="A170" s="13"/>
      <c r="B170" s="237"/>
      <c r="C170" s="238"/>
      <c r="D170" s="230" t="s">
        <v>146</v>
      </c>
      <c r="E170" s="239" t="s">
        <v>1</v>
      </c>
      <c r="F170" s="240" t="s">
        <v>84</v>
      </c>
      <c r="G170" s="238"/>
      <c r="H170" s="241">
        <v>1</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146</v>
      </c>
      <c r="AU170" s="247" t="s">
        <v>86</v>
      </c>
      <c r="AV170" s="13" t="s">
        <v>86</v>
      </c>
      <c r="AW170" s="13" t="s">
        <v>32</v>
      </c>
      <c r="AX170" s="13" t="s">
        <v>84</v>
      </c>
      <c r="AY170" s="247" t="s">
        <v>134</v>
      </c>
    </row>
    <row r="171" s="12" customFormat="1" ht="22.8" customHeight="1">
      <c r="A171" s="12"/>
      <c r="B171" s="201"/>
      <c r="C171" s="202"/>
      <c r="D171" s="203" t="s">
        <v>75</v>
      </c>
      <c r="E171" s="215" t="s">
        <v>210</v>
      </c>
      <c r="F171" s="215" t="s">
        <v>211</v>
      </c>
      <c r="G171" s="202"/>
      <c r="H171" s="202"/>
      <c r="I171" s="205"/>
      <c r="J171" s="216">
        <f>BK171</f>
        <v>0</v>
      </c>
      <c r="K171" s="202"/>
      <c r="L171" s="207"/>
      <c r="M171" s="208"/>
      <c r="N171" s="209"/>
      <c r="O171" s="209"/>
      <c r="P171" s="210">
        <f>SUM(P172:P175)</f>
        <v>0</v>
      </c>
      <c r="Q171" s="209"/>
      <c r="R171" s="210">
        <f>SUM(R172:R175)</f>
        <v>0</v>
      </c>
      <c r="S171" s="209"/>
      <c r="T171" s="211">
        <f>SUM(T172:T175)</f>
        <v>0</v>
      </c>
      <c r="U171" s="12"/>
      <c r="V171" s="12"/>
      <c r="W171" s="12"/>
      <c r="X171" s="12"/>
      <c r="Y171" s="12"/>
      <c r="Z171" s="12"/>
      <c r="AA171" s="12"/>
      <c r="AB171" s="12"/>
      <c r="AC171" s="12"/>
      <c r="AD171" s="12"/>
      <c r="AE171" s="12"/>
      <c r="AR171" s="212" t="s">
        <v>84</v>
      </c>
      <c r="AT171" s="213" t="s">
        <v>75</v>
      </c>
      <c r="AU171" s="213" t="s">
        <v>84</v>
      </c>
      <c r="AY171" s="212" t="s">
        <v>134</v>
      </c>
      <c r="BK171" s="214">
        <f>SUM(BK172:BK175)</f>
        <v>0</v>
      </c>
    </row>
    <row r="172" s="2" customFormat="1" ht="33" customHeight="1">
      <c r="A172" s="37"/>
      <c r="B172" s="38"/>
      <c r="C172" s="217" t="s">
        <v>8</v>
      </c>
      <c r="D172" s="217" t="s">
        <v>136</v>
      </c>
      <c r="E172" s="218" t="s">
        <v>212</v>
      </c>
      <c r="F172" s="219" t="s">
        <v>213</v>
      </c>
      <c r="G172" s="220" t="s">
        <v>214</v>
      </c>
      <c r="H172" s="221">
        <v>0.11</v>
      </c>
      <c r="I172" s="222"/>
      <c r="J172" s="223">
        <f>ROUND(I172*H172,2)</f>
        <v>0</v>
      </c>
      <c r="K172" s="219" t="s">
        <v>140</v>
      </c>
      <c r="L172" s="43"/>
      <c r="M172" s="224" t="s">
        <v>1</v>
      </c>
      <c r="N172" s="225" t="s">
        <v>41</v>
      </c>
      <c r="O172" s="90"/>
      <c r="P172" s="226">
        <f>O172*H172</f>
        <v>0</v>
      </c>
      <c r="Q172" s="226">
        <v>0</v>
      </c>
      <c r="R172" s="226">
        <f>Q172*H172</f>
        <v>0</v>
      </c>
      <c r="S172" s="226">
        <v>0</v>
      </c>
      <c r="T172" s="227">
        <f>S172*H172</f>
        <v>0</v>
      </c>
      <c r="U172" s="37"/>
      <c r="V172" s="37"/>
      <c r="W172" s="37"/>
      <c r="X172" s="37"/>
      <c r="Y172" s="37"/>
      <c r="Z172" s="37"/>
      <c r="AA172" s="37"/>
      <c r="AB172" s="37"/>
      <c r="AC172" s="37"/>
      <c r="AD172" s="37"/>
      <c r="AE172" s="37"/>
      <c r="AR172" s="228" t="s">
        <v>141</v>
      </c>
      <c r="AT172" s="228" t="s">
        <v>136</v>
      </c>
      <c r="AU172" s="228" t="s">
        <v>86</v>
      </c>
      <c r="AY172" s="16" t="s">
        <v>134</v>
      </c>
      <c r="BE172" s="229">
        <f>IF(N172="základní",J172,0)</f>
        <v>0</v>
      </c>
      <c r="BF172" s="229">
        <f>IF(N172="snížená",J172,0)</f>
        <v>0</v>
      </c>
      <c r="BG172" s="229">
        <f>IF(N172="zákl. přenesená",J172,0)</f>
        <v>0</v>
      </c>
      <c r="BH172" s="229">
        <f>IF(N172="sníž. přenesená",J172,0)</f>
        <v>0</v>
      </c>
      <c r="BI172" s="229">
        <f>IF(N172="nulová",J172,0)</f>
        <v>0</v>
      </c>
      <c r="BJ172" s="16" t="s">
        <v>84</v>
      </c>
      <c r="BK172" s="229">
        <f>ROUND(I172*H172,2)</f>
        <v>0</v>
      </c>
      <c r="BL172" s="16" t="s">
        <v>141</v>
      </c>
      <c r="BM172" s="228" t="s">
        <v>215</v>
      </c>
    </row>
    <row r="173" s="2" customFormat="1">
      <c r="A173" s="37"/>
      <c r="B173" s="38"/>
      <c r="C173" s="39"/>
      <c r="D173" s="230" t="s">
        <v>143</v>
      </c>
      <c r="E173" s="39"/>
      <c r="F173" s="231" t="s">
        <v>213</v>
      </c>
      <c r="G173" s="39"/>
      <c r="H173" s="39"/>
      <c r="I173" s="232"/>
      <c r="J173" s="39"/>
      <c r="K173" s="39"/>
      <c r="L173" s="43"/>
      <c r="M173" s="233"/>
      <c r="N173" s="234"/>
      <c r="O173" s="90"/>
      <c r="P173" s="90"/>
      <c r="Q173" s="90"/>
      <c r="R173" s="90"/>
      <c r="S173" s="90"/>
      <c r="T173" s="91"/>
      <c r="U173" s="37"/>
      <c r="V173" s="37"/>
      <c r="W173" s="37"/>
      <c r="X173" s="37"/>
      <c r="Y173" s="37"/>
      <c r="Z173" s="37"/>
      <c r="AA173" s="37"/>
      <c r="AB173" s="37"/>
      <c r="AC173" s="37"/>
      <c r="AD173" s="37"/>
      <c r="AE173" s="37"/>
      <c r="AT173" s="16" t="s">
        <v>143</v>
      </c>
      <c r="AU173" s="16" t="s">
        <v>86</v>
      </c>
    </row>
    <row r="174" s="2" customFormat="1">
      <c r="A174" s="37"/>
      <c r="B174" s="38"/>
      <c r="C174" s="39"/>
      <c r="D174" s="235" t="s">
        <v>144</v>
      </c>
      <c r="E174" s="39"/>
      <c r="F174" s="236" t="s">
        <v>216</v>
      </c>
      <c r="G174" s="39"/>
      <c r="H174" s="39"/>
      <c r="I174" s="232"/>
      <c r="J174" s="39"/>
      <c r="K174" s="39"/>
      <c r="L174" s="43"/>
      <c r="M174" s="233"/>
      <c r="N174" s="234"/>
      <c r="O174" s="90"/>
      <c r="P174" s="90"/>
      <c r="Q174" s="90"/>
      <c r="R174" s="90"/>
      <c r="S174" s="90"/>
      <c r="T174" s="91"/>
      <c r="U174" s="37"/>
      <c r="V174" s="37"/>
      <c r="W174" s="37"/>
      <c r="X174" s="37"/>
      <c r="Y174" s="37"/>
      <c r="Z174" s="37"/>
      <c r="AA174" s="37"/>
      <c r="AB174" s="37"/>
      <c r="AC174" s="37"/>
      <c r="AD174" s="37"/>
      <c r="AE174" s="37"/>
      <c r="AT174" s="16" t="s">
        <v>144</v>
      </c>
      <c r="AU174" s="16" t="s">
        <v>86</v>
      </c>
    </row>
    <row r="175" s="13" customFormat="1">
      <c r="A175" s="13"/>
      <c r="B175" s="237"/>
      <c r="C175" s="238"/>
      <c r="D175" s="230" t="s">
        <v>146</v>
      </c>
      <c r="E175" s="239" t="s">
        <v>1</v>
      </c>
      <c r="F175" s="240" t="s">
        <v>217</v>
      </c>
      <c r="G175" s="238"/>
      <c r="H175" s="241">
        <v>0.11</v>
      </c>
      <c r="I175" s="242"/>
      <c r="J175" s="238"/>
      <c r="K175" s="238"/>
      <c r="L175" s="243"/>
      <c r="M175" s="260"/>
      <c r="N175" s="261"/>
      <c r="O175" s="261"/>
      <c r="P175" s="261"/>
      <c r="Q175" s="261"/>
      <c r="R175" s="261"/>
      <c r="S175" s="261"/>
      <c r="T175" s="262"/>
      <c r="U175" s="13"/>
      <c r="V175" s="13"/>
      <c r="W175" s="13"/>
      <c r="X175" s="13"/>
      <c r="Y175" s="13"/>
      <c r="Z175" s="13"/>
      <c r="AA175" s="13"/>
      <c r="AB175" s="13"/>
      <c r="AC175" s="13"/>
      <c r="AD175" s="13"/>
      <c r="AE175" s="13"/>
      <c r="AT175" s="247" t="s">
        <v>146</v>
      </c>
      <c r="AU175" s="247" t="s">
        <v>86</v>
      </c>
      <c r="AV175" s="13" t="s">
        <v>86</v>
      </c>
      <c r="AW175" s="13" t="s">
        <v>32</v>
      </c>
      <c r="AX175" s="13" t="s">
        <v>84</v>
      </c>
      <c r="AY175" s="247" t="s">
        <v>134</v>
      </c>
    </row>
    <row r="176" s="2" customFormat="1" ht="6.96" customHeight="1">
      <c r="A176" s="37"/>
      <c r="B176" s="65"/>
      <c r="C176" s="66"/>
      <c r="D176" s="66"/>
      <c r="E176" s="66"/>
      <c r="F176" s="66"/>
      <c r="G176" s="66"/>
      <c r="H176" s="66"/>
      <c r="I176" s="66"/>
      <c r="J176" s="66"/>
      <c r="K176" s="66"/>
      <c r="L176" s="43"/>
      <c r="M176" s="37"/>
      <c r="O176" s="37"/>
      <c r="P176" s="37"/>
      <c r="Q176" s="37"/>
      <c r="R176" s="37"/>
      <c r="S176" s="37"/>
      <c r="T176" s="37"/>
      <c r="U176" s="37"/>
      <c r="V176" s="37"/>
      <c r="W176" s="37"/>
      <c r="X176" s="37"/>
      <c r="Y176" s="37"/>
      <c r="Z176" s="37"/>
      <c r="AA176" s="37"/>
      <c r="AB176" s="37"/>
      <c r="AC176" s="37"/>
      <c r="AD176" s="37"/>
      <c r="AE176" s="37"/>
    </row>
  </sheetData>
  <sheetProtection sheet="1" autoFilter="0" formatColumns="0" formatRows="0" objects="1" scenarios="1" spinCount="100000" saltValue="DSSj1kLCshl0E5aml6WKHtyTOCl0GVYIFB25/S7YkCwYV7GEO4pMFNGv/XNjTYbKGmqH3l9vaa6WbpcWsGcUIg==" hashValue="juhXEqdljmQAMTZUyBL07iVSHC+53iJjsTmYKot7rrms0UxDaGbQlJrRt606SxaJcRaOzmaw8uPW8k0/D2W3bg==" algorithmName="SHA-512" password="CC35"/>
  <autoFilter ref="C119:K175"/>
  <mergeCells count="9">
    <mergeCell ref="E7:H7"/>
    <mergeCell ref="E9:H9"/>
    <mergeCell ref="E18:H18"/>
    <mergeCell ref="E27:H27"/>
    <mergeCell ref="E85:H85"/>
    <mergeCell ref="E87:H87"/>
    <mergeCell ref="E110:H110"/>
    <mergeCell ref="E112:H112"/>
    <mergeCell ref="L2:V2"/>
  </mergeCells>
  <hyperlinks>
    <hyperlink ref="F125" r:id="rId1" display="https://podminky.urs.cz/item/CS_URS_2024_02/122703601"/>
    <hyperlink ref="F129" r:id="rId2" display="https://podminky.urs.cz/item/CS_URS_2024_02/122703602"/>
    <hyperlink ref="F133" r:id="rId3" display="https://podminky.urs.cz/item/CS_URS_2024_02/122703603"/>
    <hyperlink ref="F138" r:id="rId4" display="https://podminky.urs.cz/item/CS_URS_2024_02/125703301"/>
    <hyperlink ref="F142" r:id="rId5" display="https://podminky.urs.cz/item/CS_URS_2024_02/162253102"/>
    <hyperlink ref="F146" r:id="rId6" display="https://podminky.urs.cz/item/CS_URS_2024_02/162451106"/>
    <hyperlink ref="F150" r:id="rId7" display="https://podminky.urs.cz/item/CS_URS_2024_02/167103101"/>
    <hyperlink ref="F155" r:id="rId8" display="https://podminky.urs.cz/item/CS_URS_2024_02/181951111"/>
    <hyperlink ref="F159" r:id="rId9" display="https://podminky.urs.cz/item/CS_URS_2024_02/182251101"/>
    <hyperlink ref="F174" r:id="rId10" display="https://podminky.urs.cz/item/CS_URS_2024_02/9983320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89</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218</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ROUND(J121,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ROUND((SUM(BE121:BE169)),  2)</f>
        <v>0</v>
      </c>
      <c r="G33" s="37"/>
      <c r="H33" s="37"/>
      <c r="I33" s="154">
        <v>0.20999999999999999</v>
      </c>
      <c r="J33" s="153">
        <f>ROUND(((SUM(BE121:BE169))*I33),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ROUND((SUM(BF121:BF169)),  2)</f>
        <v>0</v>
      </c>
      <c r="G34" s="37"/>
      <c r="H34" s="37"/>
      <c r="I34" s="154">
        <v>0.12</v>
      </c>
      <c r="J34" s="153">
        <f>ROUND(((SUM(BF121:BF169))*I34),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ROUND((SUM(BG121:BG169)),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ROUND((SUM(BH121:BH169)),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ROUND((SUM(BI121:BI169)),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02 - RN U Horáčků - těleso hráze</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J121</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J122</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J123</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219</v>
      </c>
      <c r="E99" s="187"/>
      <c r="F99" s="187"/>
      <c r="G99" s="187"/>
      <c r="H99" s="187"/>
      <c r="I99" s="187"/>
      <c r="J99" s="188">
        <f>J157</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220</v>
      </c>
      <c r="E100" s="187"/>
      <c r="F100" s="187"/>
      <c r="G100" s="187"/>
      <c r="H100" s="187"/>
      <c r="I100" s="187"/>
      <c r="J100" s="188">
        <f>J164</f>
        <v>0</v>
      </c>
      <c r="K100" s="185"/>
      <c r="L100" s="189"/>
      <c r="S100" s="10"/>
      <c r="T100" s="10"/>
      <c r="U100" s="10"/>
      <c r="V100" s="10"/>
      <c r="W100" s="10"/>
      <c r="X100" s="10"/>
      <c r="Y100" s="10"/>
      <c r="Z100" s="10"/>
      <c r="AA100" s="10"/>
      <c r="AB100" s="10"/>
      <c r="AC100" s="10"/>
      <c r="AD100" s="10"/>
      <c r="AE100" s="10"/>
    </row>
    <row r="101" s="10" customFormat="1" ht="14.88" customHeight="1">
      <c r="A101" s="10"/>
      <c r="B101" s="184"/>
      <c r="C101" s="185"/>
      <c r="D101" s="186" t="s">
        <v>221</v>
      </c>
      <c r="E101" s="187"/>
      <c r="F101" s="187"/>
      <c r="G101" s="187"/>
      <c r="H101" s="187"/>
      <c r="I101" s="187"/>
      <c r="J101" s="188">
        <f>J165</f>
        <v>0</v>
      </c>
      <c r="K101" s="185"/>
      <c r="L101" s="189"/>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39"/>
      <c r="J102" s="39"/>
      <c r="K102" s="39"/>
      <c r="L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66"/>
      <c r="J103" s="66"/>
      <c r="K103" s="66"/>
      <c r="L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68"/>
      <c r="J107" s="68"/>
      <c r="K107" s="68"/>
      <c r="L107" s="62"/>
      <c r="S107" s="37"/>
      <c r="T107" s="37"/>
      <c r="U107" s="37"/>
      <c r="V107" s="37"/>
      <c r="W107" s="37"/>
      <c r="X107" s="37"/>
      <c r="Y107" s="37"/>
      <c r="Z107" s="37"/>
      <c r="AA107" s="37"/>
      <c r="AB107" s="37"/>
      <c r="AC107" s="37"/>
      <c r="AD107" s="37"/>
      <c r="AE107" s="37"/>
    </row>
    <row r="108" s="2" customFormat="1" ht="24.96" customHeight="1">
      <c r="A108" s="37"/>
      <c r="B108" s="38"/>
      <c r="C108" s="22" t="s">
        <v>119</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16</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173" t="str">
        <f>E7</f>
        <v>RN Obora Březka</v>
      </c>
      <c r="F111" s="31"/>
      <c r="G111" s="31"/>
      <c r="H111" s="31"/>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108</v>
      </c>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 02 - RN U Horáčků - těleso hráze</v>
      </c>
      <c r="F113" s="39"/>
      <c r="G113" s="39"/>
      <c r="H113" s="39"/>
      <c r="I113" s="39"/>
      <c r="J113" s="39"/>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20</v>
      </c>
      <c r="D115" s="39"/>
      <c r="E115" s="39"/>
      <c r="F115" s="26" t="str">
        <f>F12</f>
        <v>Kostelec u Křížků</v>
      </c>
      <c r="G115" s="39"/>
      <c r="H115" s="39"/>
      <c r="I115" s="31" t="s">
        <v>22</v>
      </c>
      <c r="J115" s="78" t="str">
        <f>IF(J12="","",J12)</f>
        <v>31. 7. 2024</v>
      </c>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25.65" customHeight="1">
      <c r="A117" s="37"/>
      <c r="B117" s="38"/>
      <c r="C117" s="31" t="s">
        <v>24</v>
      </c>
      <c r="D117" s="39"/>
      <c r="E117" s="39"/>
      <c r="F117" s="26" t="str">
        <f>E15</f>
        <v>Výzkumný ústav lesního hospodářství a myslivosti</v>
      </c>
      <c r="G117" s="39"/>
      <c r="H117" s="39"/>
      <c r="I117" s="31" t="s">
        <v>30</v>
      </c>
      <c r="J117" s="35" t="str">
        <f>E21</f>
        <v>VODNÍ DÍLA - TBD a.s.</v>
      </c>
      <c r="K117" s="39"/>
      <c r="L117" s="62"/>
      <c r="S117" s="37"/>
      <c r="T117" s="37"/>
      <c r="U117" s="37"/>
      <c r="V117" s="37"/>
      <c r="W117" s="37"/>
      <c r="X117" s="37"/>
      <c r="Y117" s="37"/>
      <c r="Z117" s="37"/>
      <c r="AA117" s="37"/>
      <c r="AB117" s="37"/>
      <c r="AC117" s="37"/>
      <c r="AD117" s="37"/>
      <c r="AE117" s="37"/>
    </row>
    <row r="118" s="2" customFormat="1" ht="15.15" customHeight="1">
      <c r="A118" s="37"/>
      <c r="B118" s="38"/>
      <c r="C118" s="31" t="s">
        <v>28</v>
      </c>
      <c r="D118" s="39"/>
      <c r="E118" s="39"/>
      <c r="F118" s="26" t="str">
        <f>IF(E18="","",E18)</f>
        <v>Vyplň údaj</v>
      </c>
      <c r="G118" s="39"/>
      <c r="H118" s="39"/>
      <c r="I118" s="31" t="s">
        <v>33</v>
      </c>
      <c r="J118" s="35" t="str">
        <f>E24</f>
        <v xml:space="preserve"> </v>
      </c>
      <c r="K118" s="39"/>
      <c r="L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11" customFormat="1" ht="29.28" customHeight="1">
      <c r="A120" s="190"/>
      <c r="B120" s="191"/>
      <c r="C120" s="192" t="s">
        <v>120</v>
      </c>
      <c r="D120" s="193" t="s">
        <v>61</v>
      </c>
      <c r="E120" s="193" t="s">
        <v>57</v>
      </c>
      <c r="F120" s="193" t="s">
        <v>58</v>
      </c>
      <c r="G120" s="193" t="s">
        <v>121</v>
      </c>
      <c r="H120" s="193" t="s">
        <v>122</v>
      </c>
      <c r="I120" s="193" t="s">
        <v>123</v>
      </c>
      <c r="J120" s="193" t="s">
        <v>112</v>
      </c>
      <c r="K120" s="194" t="s">
        <v>124</v>
      </c>
      <c r="L120" s="195"/>
      <c r="M120" s="99" t="s">
        <v>1</v>
      </c>
      <c r="N120" s="100" t="s">
        <v>40</v>
      </c>
      <c r="O120" s="100" t="s">
        <v>125</v>
      </c>
      <c r="P120" s="100" t="s">
        <v>126</v>
      </c>
      <c r="Q120" s="100" t="s">
        <v>127</v>
      </c>
      <c r="R120" s="100" t="s">
        <v>128</v>
      </c>
      <c r="S120" s="100" t="s">
        <v>129</v>
      </c>
      <c r="T120" s="101" t="s">
        <v>130</v>
      </c>
      <c r="U120" s="190"/>
      <c r="V120" s="190"/>
      <c r="W120" s="190"/>
      <c r="X120" s="190"/>
      <c r="Y120" s="190"/>
      <c r="Z120" s="190"/>
      <c r="AA120" s="190"/>
      <c r="AB120" s="190"/>
      <c r="AC120" s="190"/>
      <c r="AD120" s="190"/>
      <c r="AE120" s="190"/>
    </row>
    <row r="121" s="2" customFormat="1" ht="22.8" customHeight="1">
      <c r="A121" s="37"/>
      <c r="B121" s="38"/>
      <c r="C121" s="106" t="s">
        <v>131</v>
      </c>
      <c r="D121" s="39"/>
      <c r="E121" s="39"/>
      <c r="F121" s="39"/>
      <c r="G121" s="39"/>
      <c r="H121" s="39"/>
      <c r="I121" s="39"/>
      <c r="J121" s="196">
        <f>BK121</f>
        <v>0</v>
      </c>
      <c r="K121" s="39"/>
      <c r="L121" s="43"/>
      <c r="M121" s="102"/>
      <c r="N121" s="197"/>
      <c r="O121" s="103"/>
      <c r="P121" s="198">
        <f>P122</f>
        <v>0</v>
      </c>
      <c r="Q121" s="103"/>
      <c r="R121" s="198">
        <f>R122</f>
        <v>141.86804039999998</v>
      </c>
      <c r="S121" s="103"/>
      <c r="T121" s="199">
        <f>T122</f>
        <v>0</v>
      </c>
      <c r="U121" s="37"/>
      <c r="V121" s="37"/>
      <c r="W121" s="37"/>
      <c r="X121" s="37"/>
      <c r="Y121" s="37"/>
      <c r="Z121" s="37"/>
      <c r="AA121" s="37"/>
      <c r="AB121" s="37"/>
      <c r="AC121" s="37"/>
      <c r="AD121" s="37"/>
      <c r="AE121" s="37"/>
      <c r="AT121" s="16" t="s">
        <v>75</v>
      </c>
      <c r="AU121" s="16" t="s">
        <v>114</v>
      </c>
      <c r="BK121" s="200">
        <f>BK122</f>
        <v>0</v>
      </c>
    </row>
    <row r="122" s="12" customFormat="1" ht="25.92" customHeight="1">
      <c r="A122" s="12"/>
      <c r="B122" s="201"/>
      <c r="C122" s="202"/>
      <c r="D122" s="203" t="s">
        <v>75</v>
      </c>
      <c r="E122" s="204" t="s">
        <v>132</v>
      </c>
      <c r="F122" s="204" t="s">
        <v>133</v>
      </c>
      <c r="G122" s="202"/>
      <c r="H122" s="202"/>
      <c r="I122" s="205"/>
      <c r="J122" s="206">
        <f>BK122</f>
        <v>0</v>
      </c>
      <c r="K122" s="202"/>
      <c r="L122" s="207"/>
      <c r="M122" s="208"/>
      <c r="N122" s="209"/>
      <c r="O122" s="209"/>
      <c r="P122" s="210">
        <f>P123+P157+P164</f>
        <v>0</v>
      </c>
      <c r="Q122" s="209"/>
      <c r="R122" s="210">
        <f>R123+R157+R164</f>
        <v>141.86804039999998</v>
      </c>
      <c r="S122" s="209"/>
      <c r="T122" s="211">
        <f>T123+T157+T164</f>
        <v>0</v>
      </c>
      <c r="U122" s="12"/>
      <c r="V122" s="12"/>
      <c r="W122" s="12"/>
      <c r="X122" s="12"/>
      <c r="Y122" s="12"/>
      <c r="Z122" s="12"/>
      <c r="AA122" s="12"/>
      <c r="AB122" s="12"/>
      <c r="AC122" s="12"/>
      <c r="AD122" s="12"/>
      <c r="AE122" s="12"/>
      <c r="AR122" s="212" t="s">
        <v>84</v>
      </c>
      <c r="AT122" s="213" t="s">
        <v>75</v>
      </c>
      <c r="AU122" s="213" t="s">
        <v>76</v>
      </c>
      <c r="AY122" s="212" t="s">
        <v>134</v>
      </c>
      <c r="BK122" s="214">
        <f>BK123+BK157+BK164</f>
        <v>0</v>
      </c>
    </row>
    <row r="123" s="12" customFormat="1" ht="22.8" customHeight="1">
      <c r="A123" s="12"/>
      <c r="B123" s="201"/>
      <c r="C123" s="202"/>
      <c r="D123" s="203" t="s">
        <v>75</v>
      </c>
      <c r="E123" s="215" t="s">
        <v>84</v>
      </c>
      <c r="F123" s="215" t="s">
        <v>135</v>
      </c>
      <c r="G123" s="202"/>
      <c r="H123" s="202"/>
      <c r="I123" s="205"/>
      <c r="J123" s="216">
        <f>BK123</f>
        <v>0</v>
      </c>
      <c r="K123" s="202"/>
      <c r="L123" s="207"/>
      <c r="M123" s="208"/>
      <c r="N123" s="209"/>
      <c r="O123" s="209"/>
      <c r="P123" s="210">
        <f>SUM(P124:P156)</f>
        <v>0</v>
      </c>
      <c r="Q123" s="209"/>
      <c r="R123" s="210">
        <f>SUM(R124:R156)</f>
        <v>0</v>
      </c>
      <c r="S123" s="209"/>
      <c r="T123" s="211">
        <f>SUM(T124:T156)</f>
        <v>0</v>
      </c>
      <c r="U123" s="12"/>
      <c r="V123" s="12"/>
      <c r="W123" s="12"/>
      <c r="X123" s="12"/>
      <c r="Y123" s="12"/>
      <c r="Z123" s="12"/>
      <c r="AA123" s="12"/>
      <c r="AB123" s="12"/>
      <c r="AC123" s="12"/>
      <c r="AD123" s="12"/>
      <c r="AE123" s="12"/>
      <c r="AR123" s="212" t="s">
        <v>84</v>
      </c>
      <c r="AT123" s="213" t="s">
        <v>75</v>
      </c>
      <c r="AU123" s="213" t="s">
        <v>84</v>
      </c>
      <c r="AY123" s="212" t="s">
        <v>134</v>
      </c>
      <c r="BK123" s="214">
        <f>SUM(BK124:BK156)</f>
        <v>0</v>
      </c>
    </row>
    <row r="124" s="2" customFormat="1" ht="21.75" customHeight="1">
      <c r="A124" s="37"/>
      <c r="B124" s="38"/>
      <c r="C124" s="217" t="s">
        <v>84</v>
      </c>
      <c r="D124" s="217" t="s">
        <v>136</v>
      </c>
      <c r="E124" s="218" t="s">
        <v>222</v>
      </c>
      <c r="F124" s="219" t="s">
        <v>223</v>
      </c>
      <c r="G124" s="220" t="s">
        <v>224</v>
      </c>
      <c r="H124" s="221">
        <v>22</v>
      </c>
      <c r="I124" s="222"/>
      <c r="J124" s="223">
        <f>ROUND(I124*H124,2)</f>
        <v>0</v>
      </c>
      <c r="K124" s="219" t="s">
        <v>140</v>
      </c>
      <c r="L124" s="43"/>
      <c r="M124" s="224" t="s">
        <v>1</v>
      </c>
      <c r="N124" s="225" t="s">
        <v>41</v>
      </c>
      <c r="O124" s="90"/>
      <c r="P124" s="226">
        <f>O124*H124</f>
        <v>0</v>
      </c>
      <c r="Q124" s="226">
        <v>0</v>
      </c>
      <c r="R124" s="226">
        <f>Q124*H124</f>
        <v>0</v>
      </c>
      <c r="S124" s="226">
        <v>0</v>
      </c>
      <c r="T124" s="227">
        <f>S124*H124</f>
        <v>0</v>
      </c>
      <c r="U124" s="37"/>
      <c r="V124" s="37"/>
      <c r="W124" s="37"/>
      <c r="X124" s="37"/>
      <c r="Y124" s="37"/>
      <c r="Z124" s="37"/>
      <c r="AA124" s="37"/>
      <c r="AB124" s="37"/>
      <c r="AC124" s="37"/>
      <c r="AD124" s="37"/>
      <c r="AE124" s="37"/>
      <c r="AR124" s="228" t="s">
        <v>141</v>
      </c>
      <c r="AT124" s="228" t="s">
        <v>136</v>
      </c>
      <c r="AU124" s="228" t="s">
        <v>86</v>
      </c>
      <c r="AY124" s="16" t="s">
        <v>134</v>
      </c>
      <c r="BE124" s="229">
        <f>IF(N124="základní",J124,0)</f>
        <v>0</v>
      </c>
      <c r="BF124" s="229">
        <f>IF(N124="snížená",J124,0)</f>
        <v>0</v>
      </c>
      <c r="BG124" s="229">
        <f>IF(N124="zákl. přenesená",J124,0)</f>
        <v>0</v>
      </c>
      <c r="BH124" s="229">
        <f>IF(N124="sníž. přenesená",J124,0)</f>
        <v>0</v>
      </c>
      <c r="BI124" s="229">
        <f>IF(N124="nulová",J124,0)</f>
        <v>0</v>
      </c>
      <c r="BJ124" s="16" t="s">
        <v>84</v>
      </c>
      <c r="BK124" s="229">
        <f>ROUND(I124*H124,2)</f>
        <v>0</v>
      </c>
      <c r="BL124" s="16" t="s">
        <v>141</v>
      </c>
      <c r="BM124" s="228" t="s">
        <v>225</v>
      </c>
    </row>
    <row r="125" s="2" customFormat="1">
      <c r="A125" s="37"/>
      <c r="B125" s="38"/>
      <c r="C125" s="39"/>
      <c r="D125" s="230" t="s">
        <v>143</v>
      </c>
      <c r="E125" s="39"/>
      <c r="F125" s="231" t="s">
        <v>226</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143</v>
      </c>
      <c r="AU125" s="16" t="s">
        <v>86</v>
      </c>
    </row>
    <row r="126" s="2" customFormat="1">
      <c r="A126" s="37"/>
      <c r="B126" s="38"/>
      <c r="C126" s="39"/>
      <c r="D126" s="235" t="s">
        <v>144</v>
      </c>
      <c r="E126" s="39"/>
      <c r="F126" s="236" t="s">
        <v>227</v>
      </c>
      <c r="G126" s="39"/>
      <c r="H126" s="39"/>
      <c r="I126" s="232"/>
      <c r="J126" s="39"/>
      <c r="K126" s="39"/>
      <c r="L126" s="43"/>
      <c r="M126" s="233"/>
      <c r="N126" s="234"/>
      <c r="O126" s="90"/>
      <c r="P126" s="90"/>
      <c r="Q126" s="90"/>
      <c r="R126" s="90"/>
      <c r="S126" s="90"/>
      <c r="T126" s="91"/>
      <c r="U126" s="37"/>
      <c r="V126" s="37"/>
      <c r="W126" s="37"/>
      <c r="X126" s="37"/>
      <c r="Y126" s="37"/>
      <c r="Z126" s="37"/>
      <c r="AA126" s="37"/>
      <c r="AB126" s="37"/>
      <c r="AC126" s="37"/>
      <c r="AD126" s="37"/>
      <c r="AE126" s="37"/>
      <c r="AT126" s="16" t="s">
        <v>144</v>
      </c>
      <c r="AU126" s="16" t="s">
        <v>86</v>
      </c>
    </row>
    <row r="127" s="13" customFormat="1">
      <c r="A127" s="13"/>
      <c r="B127" s="237"/>
      <c r="C127" s="238"/>
      <c r="D127" s="230" t="s">
        <v>146</v>
      </c>
      <c r="E127" s="239" t="s">
        <v>1</v>
      </c>
      <c r="F127" s="240" t="s">
        <v>228</v>
      </c>
      <c r="G127" s="238"/>
      <c r="H127" s="241">
        <v>22</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146</v>
      </c>
      <c r="AU127" s="247" t="s">
        <v>86</v>
      </c>
      <c r="AV127" s="13" t="s">
        <v>86</v>
      </c>
      <c r="AW127" s="13" t="s">
        <v>32</v>
      </c>
      <c r="AX127" s="13" t="s">
        <v>84</v>
      </c>
      <c r="AY127" s="247" t="s">
        <v>134</v>
      </c>
    </row>
    <row r="128" s="2" customFormat="1" ht="33" customHeight="1">
      <c r="A128" s="37"/>
      <c r="B128" s="38"/>
      <c r="C128" s="217" t="s">
        <v>86</v>
      </c>
      <c r="D128" s="217" t="s">
        <v>136</v>
      </c>
      <c r="E128" s="218" t="s">
        <v>229</v>
      </c>
      <c r="F128" s="219" t="s">
        <v>230</v>
      </c>
      <c r="G128" s="220" t="s">
        <v>139</v>
      </c>
      <c r="H128" s="221">
        <v>102.41</v>
      </c>
      <c r="I128" s="222"/>
      <c r="J128" s="223">
        <f>ROUND(I128*H128,2)</f>
        <v>0</v>
      </c>
      <c r="K128" s="219" t="s">
        <v>140</v>
      </c>
      <c r="L128" s="43"/>
      <c r="M128" s="224" t="s">
        <v>1</v>
      </c>
      <c r="N128" s="225" t="s">
        <v>41</v>
      </c>
      <c r="O128" s="90"/>
      <c r="P128" s="226">
        <f>O128*H128</f>
        <v>0</v>
      </c>
      <c r="Q128" s="226">
        <v>0</v>
      </c>
      <c r="R128" s="226">
        <f>Q128*H128</f>
        <v>0</v>
      </c>
      <c r="S128" s="226">
        <v>0</v>
      </c>
      <c r="T128" s="227">
        <f>S128*H128</f>
        <v>0</v>
      </c>
      <c r="U128" s="37"/>
      <c r="V128" s="37"/>
      <c r="W128" s="37"/>
      <c r="X128" s="37"/>
      <c r="Y128" s="37"/>
      <c r="Z128" s="37"/>
      <c r="AA128" s="37"/>
      <c r="AB128" s="37"/>
      <c r="AC128" s="37"/>
      <c r="AD128" s="37"/>
      <c r="AE128" s="37"/>
      <c r="AR128" s="228" t="s">
        <v>141</v>
      </c>
      <c r="AT128" s="228" t="s">
        <v>136</v>
      </c>
      <c r="AU128" s="228" t="s">
        <v>86</v>
      </c>
      <c r="AY128" s="16" t="s">
        <v>134</v>
      </c>
      <c r="BE128" s="229">
        <f>IF(N128="základní",J128,0)</f>
        <v>0</v>
      </c>
      <c r="BF128" s="229">
        <f>IF(N128="snížená",J128,0)</f>
        <v>0</v>
      </c>
      <c r="BG128" s="229">
        <f>IF(N128="zákl. přenesená",J128,0)</f>
        <v>0</v>
      </c>
      <c r="BH128" s="229">
        <f>IF(N128="sníž. přenesená",J128,0)</f>
        <v>0</v>
      </c>
      <c r="BI128" s="229">
        <f>IF(N128="nulová",J128,0)</f>
        <v>0</v>
      </c>
      <c r="BJ128" s="16" t="s">
        <v>84</v>
      </c>
      <c r="BK128" s="229">
        <f>ROUND(I128*H128,2)</f>
        <v>0</v>
      </c>
      <c r="BL128" s="16" t="s">
        <v>141</v>
      </c>
      <c r="BM128" s="228" t="s">
        <v>231</v>
      </c>
    </row>
    <row r="129" s="2" customFormat="1">
      <c r="A129" s="37"/>
      <c r="B129" s="38"/>
      <c r="C129" s="39"/>
      <c r="D129" s="230" t="s">
        <v>143</v>
      </c>
      <c r="E129" s="39"/>
      <c r="F129" s="231" t="s">
        <v>232</v>
      </c>
      <c r="G129" s="39"/>
      <c r="H129" s="39"/>
      <c r="I129" s="232"/>
      <c r="J129" s="39"/>
      <c r="K129" s="39"/>
      <c r="L129" s="43"/>
      <c r="M129" s="233"/>
      <c r="N129" s="234"/>
      <c r="O129" s="90"/>
      <c r="P129" s="90"/>
      <c r="Q129" s="90"/>
      <c r="R129" s="90"/>
      <c r="S129" s="90"/>
      <c r="T129" s="91"/>
      <c r="U129" s="37"/>
      <c r="V129" s="37"/>
      <c r="W129" s="37"/>
      <c r="X129" s="37"/>
      <c r="Y129" s="37"/>
      <c r="Z129" s="37"/>
      <c r="AA129" s="37"/>
      <c r="AB129" s="37"/>
      <c r="AC129" s="37"/>
      <c r="AD129" s="37"/>
      <c r="AE129" s="37"/>
      <c r="AT129" s="16" t="s">
        <v>143</v>
      </c>
      <c r="AU129" s="16" t="s">
        <v>86</v>
      </c>
    </row>
    <row r="130" s="2" customFormat="1">
      <c r="A130" s="37"/>
      <c r="B130" s="38"/>
      <c r="C130" s="39"/>
      <c r="D130" s="235" t="s">
        <v>144</v>
      </c>
      <c r="E130" s="39"/>
      <c r="F130" s="236" t="s">
        <v>233</v>
      </c>
      <c r="G130" s="39"/>
      <c r="H130" s="39"/>
      <c r="I130" s="232"/>
      <c r="J130" s="39"/>
      <c r="K130" s="39"/>
      <c r="L130" s="43"/>
      <c r="M130" s="233"/>
      <c r="N130" s="234"/>
      <c r="O130" s="90"/>
      <c r="P130" s="90"/>
      <c r="Q130" s="90"/>
      <c r="R130" s="90"/>
      <c r="S130" s="90"/>
      <c r="T130" s="91"/>
      <c r="U130" s="37"/>
      <c r="V130" s="37"/>
      <c r="W130" s="37"/>
      <c r="X130" s="37"/>
      <c r="Y130" s="37"/>
      <c r="Z130" s="37"/>
      <c r="AA130" s="37"/>
      <c r="AB130" s="37"/>
      <c r="AC130" s="37"/>
      <c r="AD130" s="37"/>
      <c r="AE130" s="37"/>
      <c r="AT130" s="16" t="s">
        <v>144</v>
      </c>
      <c r="AU130" s="16" t="s">
        <v>86</v>
      </c>
    </row>
    <row r="131" s="13" customFormat="1">
      <c r="A131" s="13"/>
      <c r="B131" s="237"/>
      <c r="C131" s="238"/>
      <c r="D131" s="230" t="s">
        <v>146</v>
      </c>
      <c r="E131" s="239" t="s">
        <v>1</v>
      </c>
      <c r="F131" s="240" t="s">
        <v>234</v>
      </c>
      <c r="G131" s="238"/>
      <c r="H131" s="241">
        <v>102.41</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146</v>
      </c>
      <c r="AU131" s="247" t="s">
        <v>86</v>
      </c>
      <c r="AV131" s="13" t="s">
        <v>86</v>
      </c>
      <c r="AW131" s="13" t="s">
        <v>32</v>
      </c>
      <c r="AX131" s="13" t="s">
        <v>84</v>
      </c>
      <c r="AY131" s="247" t="s">
        <v>134</v>
      </c>
    </row>
    <row r="132" s="2" customFormat="1" ht="21.75" customHeight="1">
      <c r="A132" s="37"/>
      <c r="B132" s="38"/>
      <c r="C132" s="217" t="s">
        <v>153</v>
      </c>
      <c r="D132" s="217" t="s">
        <v>136</v>
      </c>
      <c r="E132" s="218" t="s">
        <v>235</v>
      </c>
      <c r="F132" s="219" t="s">
        <v>236</v>
      </c>
      <c r="G132" s="220" t="s">
        <v>224</v>
      </c>
      <c r="H132" s="221">
        <v>22</v>
      </c>
      <c r="I132" s="222"/>
      <c r="J132" s="223">
        <f>ROUND(I132*H132,2)</f>
        <v>0</v>
      </c>
      <c r="K132" s="219" t="s">
        <v>140</v>
      </c>
      <c r="L132" s="43"/>
      <c r="M132" s="224" t="s">
        <v>1</v>
      </c>
      <c r="N132" s="225" t="s">
        <v>41</v>
      </c>
      <c r="O132" s="90"/>
      <c r="P132" s="226">
        <f>O132*H132</f>
        <v>0</v>
      </c>
      <c r="Q132" s="226">
        <v>0</v>
      </c>
      <c r="R132" s="226">
        <f>Q132*H132</f>
        <v>0</v>
      </c>
      <c r="S132" s="226">
        <v>0</v>
      </c>
      <c r="T132" s="227">
        <f>S132*H132</f>
        <v>0</v>
      </c>
      <c r="U132" s="37"/>
      <c r="V132" s="37"/>
      <c r="W132" s="37"/>
      <c r="X132" s="37"/>
      <c r="Y132" s="37"/>
      <c r="Z132" s="37"/>
      <c r="AA132" s="37"/>
      <c r="AB132" s="37"/>
      <c r="AC132" s="37"/>
      <c r="AD132" s="37"/>
      <c r="AE132" s="37"/>
      <c r="AR132" s="228" t="s">
        <v>141</v>
      </c>
      <c r="AT132" s="228" t="s">
        <v>136</v>
      </c>
      <c r="AU132" s="228" t="s">
        <v>86</v>
      </c>
      <c r="AY132" s="16" t="s">
        <v>134</v>
      </c>
      <c r="BE132" s="229">
        <f>IF(N132="základní",J132,0)</f>
        <v>0</v>
      </c>
      <c r="BF132" s="229">
        <f>IF(N132="snížená",J132,0)</f>
        <v>0</v>
      </c>
      <c r="BG132" s="229">
        <f>IF(N132="zákl. přenesená",J132,0)</f>
        <v>0</v>
      </c>
      <c r="BH132" s="229">
        <f>IF(N132="sníž. přenesená",J132,0)</f>
        <v>0</v>
      </c>
      <c r="BI132" s="229">
        <f>IF(N132="nulová",J132,0)</f>
        <v>0</v>
      </c>
      <c r="BJ132" s="16" t="s">
        <v>84</v>
      </c>
      <c r="BK132" s="229">
        <f>ROUND(I132*H132,2)</f>
        <v>0</v>
      </c>
      <c r="BL132" s="16" t="s">
        <v>141</v>
      </c>
      <c r="BM132" s="228" t="s">
        <v>237</v>
      </c>
    </row>
    <row r="133" s="2" customFormat="1">
      <c r="A133" s="37"/>
      <c r="B133" s="38"/>
      <c r="C133" s="39"/>
      <c r="D133" s="230" t="s">
        <v>143</v>
      </c>
      <c r="E133" s="39"/>
      <c r="F133" s="231" t="s">
        <v>238</v>
      </c>
      <c r="G133" s="39"/>
      <c r="H133" s="39"/>
      <c r="I133" s="232"/>
      <c r="J133" s="39"/>
      <c r="K133" s="39"/>
      <c r="L133" s="43"/>
      <c r="M133" s="233"/>
      <c r="N133" s="234"/>
      <c r="O133" s="90"/>
      <c r="P133" s="90"/>
      <c r="Q133" s="90"/>
      <c r="R133" s="90"/>
      <c r="S133" s="90"/>
      <c r="T133" s="91"/>
      <c r="U133" s="37"/>
      <c r="V133" s="37"/>
      <c r="W133" s="37"/>
      <c r="X133" s="37"/>
      <c r="Y133" s="37"/>
      <c r="Z133" s="37"/>
      <c r="AA133" s="37"/>
      <c r="AB133" s="37"/>
      <c r="AC133" s="37"/>
      <c r="AD133" s="37"/>
      <c r="AE133" s="37"/>
      <c r="AT133" s="16" t="s">
        <v>143</v>
      </c>
      <c r="AU133" s="16" t="s">
        <v>86</v>
      </c>
    </row>
    <row r="134" s="2" customFormat="1">
      <c r="A134" s="37"/>
      <c r="B134" s="38"/>
      <c r="C134" s="39"/>
      <c r="D134" s="235" t="s">
        <v>144</v>
      </c>
      <c r="E134" s="39"/>
      <c r="F134" s="236" t="s">
        <v>239</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144</v>
      </c>
      <c r="AU134" s="16" t="s">
        <v>86</v>
      </c>
    </row>
    <row r="135" s="13" customFormat="1">
      <c r="A135" s="13"/>
      <c r="B135" s="237"/>
      <c r="C135" s="238"/>
      <c r="D135" s="230" t="s">
        <v>146</v>
      </c>
      <c r="E135" s="239" t="s">
        <v>1</v>
      </c>
      <c r="F135" s="240" t="s">
        <v>228</v>
      </c>
      <c r="G135" s="238"/>
      <c r="H135" s="241">
        <v>22</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146</v>
      </c>
      <c r="AU135" s="247" t="s">
        <v>86</v>
      </c>
      <c r="AV135" s="13" t="s">
        <v>86</v>
      </c>
      <c r="AW135" s="13" t="s">
        <v>32</v>
      </c>
      <c r="AX135" s="13" t="s">
        <v>84</v>
      </c>
      <c r="AY135" s="247" t="s">
        <v>134</v>
      </c>
    </row>
    <row r="136" s="2" customFormat="1" ht="37.8" customHeight="1">
      <c r="A136" s="37"/>
      <c r="B136" s="38"/>
      <c r="C136" s="217" t="s">
        <v>141</v>
      </c>
      <c r="D136" s="217" t="s">
        <v>136</v>
      </c>
      <c r="E136" s="218" t="s">
        <v>240</v>
      </c>
      <c r="F136" s="219" t="s">
        <v>241</v>
      </c>
      <c r="G136" s="220" t="s">
        <v>139</v>
      </c>
      <c r="H136" s="221">
        <v>102.41</v>
      </c>
      <c r="I136" s="222"/>
      <c r="J136" s="223">
        <f>ROUND(I136*H136,2)</f>
        <v>0</v>
      </c>
      <c r="K136" s="219" t="s">
        <v>140</v>
      </c>
      <c r="L136" s="43"/>
      <c r="M136" s="224" t="s">
        <v>1</v>
      </c>
      <c r="N136" s="225" t="s">
        <v>41</v>
      </c>
      <c r="O136" s="90"/>
      <c r="P136" s="226">
        <f>O136*H136</f>
        <v>0</v>
      </c>
      <c r="Q136" s="226">
        <v>0</v>
      </c>
      <c r="R136" s="226">
        <f>Q136*H136</f>
        <v>0</v>
      </c>
      <c r="S136" s="226">
        <v>0</v>
      </c>
      <c r="T136" s="227">
        <f>S136*H136</f>
        <v>0</v>
      </c>
      <c r="U136" s="37"/>
      <c r="V136" s="37"/>
      <c r="W136" s="37"/>
      <c r="X136" s="37"/>
      <c r="Y136" s="37"/>
      <c r="Z136" s="37"/>
      <c r="AA136" s="37"/>
      <c r="AB136" s="37"/>
      <c r="AC136" s="37"/>
      <c r="AD136" s="37"/>
      <c r="AE136" s="37"/>
      <c r="AR136" s="228" t="s">
        <v>141</v>
      </c>
      <c r="AT136" s="228" t="s">
        <v>136</v>
      </c>
      <c r="AU136" s="228" t="s">
        <v>86</v>
      </c>
      <c r="AY136" s="16" t="s">
        <v>134</v>
      </c>
      <c r="BE136" s="229">
        <f>IF(N136="základní",J136,0)</f>
        <v>0</v>
      </c>
      <c r="BF136" s="229">
        <f>IF(N136="snížená",J136,0)</f>
        <v>0</v>
      </c>
      <c r="BG136" s="229">
        <f>IF(N136="zákl. přenesená",J136,0)</f>
        <v>0</v>
      </c>
      <c r="BH136" s="229">
        <f>IF(N136="sníž. přenesená",J136,0)</f>
        <v>0</v>
      </c>
      <c r="BI136" s="229">
        <f>IF(N136="nulová",J136,0)</f>
        <v>0</v>
      </c>
      <c r="BJ136" s="16" t="s">
        <v>84</v>
      </c>
      <c r="BK136" s="229">
        <f>ROUND(I136*H136,2)</f>
        <v>0</v>
      </c>
      <c r="BL136" s="16" t="s">
        <v>141</v>
      </c>
      <c r="BM136" s="228" t="s">
        <v>242</v>
      </c>
    </row>
    <row r="137" s="2" customFormat="1">
      <c r="A137" s="37"/>
      <c r="B137" s="38"/>
      <c r="C137" s="39"/>
      <c r="D137" s="230" t="s">
        <v>143</v>
      </c>
      <c r="E137" s="39"/>
      <c r="F137" s="231" t="s">
        <v>243</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143</v>
      </c>
      <c r="AU137" s="16" t="s">
        <v>86</v>
      </c>
    </row>
    <row r="138" s="2" customFormat="1">
      <c r="A138" s="37"/>
      <c r="B138" s="38"/>
      <c r="C138" s="39"/>
      <c r="D138" s="235" t="s">
        <v>144</v>
      </c>
      <c r="E138" s="39"/>
      <c r="F138" s="236" t="s">
        <v>244</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144</v>
      </c>
      <c r="AU138" s="16" t="s">
        <v>86</v>
      </c>
    </row>
    <row r="139" s="2" customFormat="1">
      <c r="A139" s="37"/>
      <c r="B139" s="38"/>
      <c r="C139" s="39"/>
      <c r="D139" s="230" t="s">
        <v>201</v>
      </c>
      <c r="E139" s="39"/>
      <c r="F139" s="259" t="s">
        <v>245</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201</v>
      </c>
      <c r="AU139" s="16" t="s">
        <v>86</v>
      </c>
    </row>
    <row r="140" s="13" customFormat="1">
      <c r="A140" s="13"/>
      <c r="B140" s="237"/>
      <c r="C140" s="238"/>
      <c r="D140" s="230" t="s">
        <v>146</v>
      </c>
      <c r="E140" s="239" t="s">
        <v>1</v>
      </c>
      <c r="F140" s="240" t="s">
        <v>246</v>
      </c>
      <c r="G140" s="238"/>
      <c r="H140" s="241">
        <v>34.409999999999997</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146</v>
      </c>
      <c r="AU140" s="247" t="s">
        <v>86</v>
      </c>
      <c r="AV140" s="13" t="s">
        <v>86</v>
      </c>
      <c r="AW140" s="13" t="s">
        <v>32</v>
      </c>
      <c r="AX140" s="13" t="s">
        <v>76</v>
      </c>
      <c r="AY140" s="247" t="s">
        <v>134</v>
      </c>
    </row>
    <row r="141" s="13" customFormat="1">
      <c r="A141" s="13"/>
      <c r="B141" s="237"/>
      <c r="C141" s="238"/>
      <c r="D141" s="230" t="s">
        <v>146</v>
      </c>
      <c r="E141" s="239" t="s">
        <v>1</v>
      </c>
      <c r="F141" s="240" t="s">
        <v>247</v>
      </c>
      <c r="G141" s="238"/>
      <c r="H141" s="241">
        <v>68</v>
      </c>
      <c r="I141" s="242"/>
      <c r="J141" s="238"/>
      <c r="K141" s="238"/>
      <c r="L141" s="243"/>
      <c r="M141" s="244"/>
      <c r="N141" s="245"/>
      <c r="O141" s="245"/>
      <c r="P141" s="245"/>
      <c r="Q141" s="245"/>
      <c r="R141" s="245"/>
      <c r="S141" s="245"/>
      <c r="T141" s="246"/>
      <c r="U141" s="13"/>
      <c r="V141" s="13"/>
      <c r="W141" s="13"/>
      <c r="X141" s="13"/>
      <c r="Y141" s="13"/>
      <c r="Z141" s="13"/>
      <c r="AA141" s="13"/>
      <c r="AB141" s="13"/>
      <c r="AC141" s="13"/>
      <c r="AD141" s="13"/>
      <c r="AE141" s="13"/>
      <c r="AT141" s="247" t="s">
        <v>146</v>
      </c>
      <c r="AU141" s="247" t="s">
        <v>86</v>
      </c>
      <c r="AV141" s="13" t="s">
        <v>86</v>
      </c>
      <c r="AW141" s="13" t="s">
        <v>32</v>
      </c>
      <c r="AX141" s="13" t="s">
        <v>76</v>
      </c>
      <c r="AY141" s="247" t="s">
        <v>134</v>
      </c>
    </row>
    <row r="142" s="14" customFormat="1">
      <c r="A142" s="14"/>
      <c r="B142" s="248"/>
      <c r="C142" s="249"/>
      <c r="D142" s="230" t="s">
        <v>146</v>
      </c>
      <c r="E142" s="250" t="s">
        <v>1</v>
      </c>
      <c r="F142" s="251" t="s">
        <v>159</v>
      </c>
      <c r="G142" s="249"/>
      <c r="H142" s="252">
        <v>102.41</v>
      </c>
      <c r="I142" s="253"/>
      <c r="J142" s="249"/>
      <c r="K142" s="249"/>
      <c r="L142" s="254"/>
      <c r="M142" s="255"/>
      <c r="N142" s="256"/>
      <c r="O142" s="256"/>
      <c r="P142" s="256"/>
      <c r="Q142" s="256"/>
      <c r="R142" s="256"/>
      <c r="S142" s="256"/>
      <c r="T142" s="257"/>
      <c r="U142" s="14"/>
      <c r="V142" s="14"/>
      <c r="W142" s="14"/>
      <c r="X142" s="14"/>
      <c r="Y142" s="14"/>
      <c r="Z142" s="14"/>
      <c r="AA142" s="14"/>
      <c r="AB142" s="14"/>
      <c r="AC142" s="14"/>
      <c r="AD142" s="14"/>
      <c r="AE142" s="14"/>
      <c r="AT142" s="258" t="s">
        <v>146</v>
      </c>
      <c r="AU142" s="258" t="s">
        <v>86</v>
      </c>
      <c r="AV142" s="14" t="s">
        <v>141</v>
      </c>
      <c r="AW142" s="14" t="s">
        <v>32</v>
      </c>
      <c r="AX142" s="14" t="s">
        <v>84</v>
      </c>
      <c r="AY142" s="258" t="s">
        <v>134</v>
      </c>
    </row>
    <row r="143" s="2" customFormat="1" ht="24.15" customHeight="1">
      <c r="A143" s="37"/>
      <c r="B143" s="38"/>
      <c r="C143" s="217" t="s">
        <v>165</v>
      </c>
      <c r="D143" s="217" t="s">
        <v>136</v>
      </c>
      <c r="E143" s="218" t="s">
        <v>248</v>
      </c>
      <c r="F143" s="219" t="s">
        <v>249</v>
      </c>
      <c r="G143" s="220" t="s">
        <v>185</v>
      </c>
      <c r="H143" s="221">
        <v>300</v>
      </c>
      <c r="I143" s="222"/>
      <c r="J143" s="223">
        <f>ROUND(I143*H143,2)</f>
        <v>0</v>
      </c>
      <c r="K143" s="219" t="s">
        <v>140</v>
      </c>
      <c r="L143" s="43"/>
      <c r="M143" s="224" t="s">
        <v>1</v>
      </c>
      <c r="N143" s="225" t="s">
        <v>41</v>
      </c>
      <c r="O143" s="90"/>
      <c r="P143" s="226">
        <f>O143*H143</f>
        <v>0</v>
      </c>
      <c r="Q143" s="226">
        <v>0</v>
      </c>
      <c r="R143" s="226">
        <f>Q143*H143</f>
        <v>0</v>
      </c>
      <c r="S143" s="226">
        <v>0</v>
      </c>
      <c r="T143" s="227">
        <f>S143*H143</f>
        <v>0</v>
      </c>
      <c r="U143" s="37"/>
      <c r="V143" s="37"/>
      <c r="W143" s="37"/>
      <c r="X143" s="37"/>
      <c r="Y143" s="37"/>
      <c r="Z143" s="37"/>
      <c r="AA143" s="37"/>
      <c r="AB143" s="37"/>
      <c r="AC143" s="37"/>
      <c r="AD143" s="37"/>
      <c r="AE143" s="37"/>
      <c r="AR143" s="228" t="s">
        <v>141</v>
      </c>
      <c r="AT143" s="228" t="s">
        <v>136</v>
      </c>
      <c r="AU143" s="228" t="s">
        <v>86</v>
      </c>
      <c r="AY143" s="16" t="s">
        <v>134</v>
      </c>
      <c r="BE143" s="229">
        <f>IF(N143="základní",J143,0)</f>
        <v>0</v>
      </c>
      <c r="BF143" s="229">
        <f>IF(N143="snížená",J143,0)</f>
        <v>0</v>
      </c>
      <c r="BG143" s="229">
        <f>IF(N143="zákl. přenesená",J143,0)</f>
        <v>0</v>
      </c>
      <c r="BH143" s="229">
        <f>IF(N143="sníž. přenesená",J143,0)</f>
        <v>0</v>
      </c>
      <c r="BI143" s="229">
        <f>IF(N143="nulová",J143,0)</f>
        <v>0</v>
      </c>
      <c r="BJ143" s="16" t="s">
        <v>84</v>
      </c>
      <c r="BK143" s="229">
        <f>ROUND(I143*H143,2)</f>
        <v>0</v>
      </c>
      <c r="BL143" s="16" t="s">
        <v>141</v>
      </c>
      <c r="BM143" s="228" t="s">
        <v>250</v>
      </c>
    </row>
    <row r="144" s="2" customFormat="1">
      <c r="A144" s="37"/>
      <c r="B144" s="38"/>
      <c r="C144" s="39"/>
      <c r="D144" s="230" t="s">
        <v>143</v>
      </c>
      <c r="E144" s="39"/>
      <c r="F144" s="231" t="s">
        <v>251</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143</v>
      </c>
      <c r="AU144" s="16" t="s">
        <v>86</v>
      </c>
    </row>
    <row r="145" s="2" customFormat="1">
      <c r="A145" s="37"/>
      <c r="B145" s="38"/>
      <c r="C145" s="39"/>
      <c r="D145" s="235" t="s">
        <v>144</v>
      </c>
      <c r="E145" s="39"/>
      <c r="F145" s="236" t="s">
        <v>252</v>
      </c>
      <c r="G145" s="39"/>
      <c r="H145" s="39"/>
      <c r="I145" s="232"/>
      <c r="J145" s="39"/>
      <c r="K145" s="39"/>
      <c r="L145" s="43"/>
      <c r="M145" s="233"/>
      <c r="N145" s="234"/>
      <c r="O145" s="90"/>
      <c r="P145" s="90"/>
      <c r="Q145" s="90"/>
      <c r="R145" s="90"/>
      <c r="S145" s="90"/>
      <c r="T145" s="91"/>
      <c r="U145" s="37"/>
      <c r="V145" s="37"/>
      <c r="W145" s="37"/>
      <c r="X145" s="37"/>
      <c r="Y145" s="37"/>
      <c r="Z145" s="37"/>
      <c r="AA145" s="37"/>
      <c r="AB145" s="37"/>
      <c r="AC145" s="37"/>
      <c r="AD145" s="37"/>
      <c r="AE145" s="37"/>
      <c r="AT145" s="16" t="s">
        <v>144</v>
      </c>
      <c r="AU145" s="16" t="s">
        <v>86</v>
      </c>
    </row>
    <row r="146" s="13" customFormat="1">
      <c r="A146" s="13"/>
      <c r="B146" s="237"/>
      <c r="C146" s="238"/>
      <c r="D146" s="230" t="s">
        <v>146</v>
      </c>
      <c r="E146" s="239" t="s">
        <v>1</v>
      </c>
      <c r="F146" s="240" t="s">
        <v>253</v>
      </c>
      <c r="G146" s="238"/>
      <c r="H146" s="241">
        <v>300</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146</v>
      </c>
      <c r="AU146" s="247" t="s">
        <v>86</v>
      </c>
      <c r="AV146" s="13" t="s">
        <v>86</v>
      </c>
      <c r="AW146" s="13" t="s">
        <v>32</v>
      </c>
      <c r="AX146" s="13" t="s">
        <v>84</v>
      </c>
      <c r="AY146" s="247" t="s">
        <v>134</v>
      </c>
    </row>
    <row r="147" s="2" customFormat="1" ht="16.5" customHeight="1">
      <c r="A147" s="37"/>
      <c r="B147" s="38"/>
      <c r="C147" s="217" t="s">
        <v>171</v>
      </c>
      <c r="D147" s="217" t="s">
        <v>136</v>
      </c>
      <c r="E147" s="218" t="s">
        <v>191</v>
      </c>
      <c r="F147" s="219" t="s">
        <v>192</v>
      </c>
      <c r="G147" s="220" t="s">
        <v>185</v>
      </c>
      <c r="H147" s="221">
        <v>260</v>
      </c>
      <c r="I147" s="222"/>
      <c r="J147" s="223">
        <f>ROUND(I147*H147,2)</f>
        <v>0</v>
      </c>
      <c r="K147" s="219" t="s">
        <v>140</v>
      </c>
      <c r="L147" s="43"/>
      <c r="M147" s="224" t="s">
        <v>1</v>
      </c>
      <c r="N147" s="225" t="s">
        <v>41</v>
      </c>
      <c r="O147" s="90"/>
      <c r="P147" s="226">
        <f>O147*H147</f>
        <v>0</v>
      </c>
      <c r="Q147" s="226">
        <v>0</v>
      </c>
      <c r="R147" s="226">
        <f>Q147*H147</f>
        <v>0</v>
      </c>
      <c r="S147" s="226">
        <v>0</v>
      </c>
      <c r="T147" s="227">
        <f>S147*H147</f>
        <v>0</v>
      </c>
      <c r="U147" s="37"/>
      <c r="V147" s="37"/>
      <c r="W147" s="37"/>
      <c r="X147" s="37"/>
      <c r="Y147" s="37"/>
      <c r="Z147" s="37"/>
      <c r="AA147" s="37"/>
      <c r="AB147" s="37"/>
      <c r="AC147" s="37"/>
      <c r="AD147" s="37"/>
      <c r="AE147" s="37"/>
      <c r="AR147" s="228" t="s">
        <v>141</v>
      </c>
      <c r="AT147" s="228" t="s">
        <v>136</v>
      </c>
      <c r="AU147" s="228" t="s">
        <v>86</v>
      </c>
      <c r="AY147" s="16" t="s">
        <v>134</v>
      </c>
      <c r="BE147" s="229">
        <f>IF(N147="základní",J147,0)</f>
        <v>0</v>
      </c>
      <c r="BF147" s="229">
        <f>IF(N147="snížená",J147,0)</f>
        <v>0</v>
      </c>
      <c r="BG147" s="229">
        <f>IF(N147="zákl. přenesená",J147,0)</f>
        <v>0</v>
      </c>
      <c r="BH147" s="229">
        <f>IF(N147="sníž. přenesená",J147,0)</f>
        <v>0</v>
      </c>
      <c r="BI147" s="229">
        <f>IF(N147="nulová",J147,0)</f>
        <v>0</v>
      </c>
      <c r="BJ147" s="16" t="s">
        <v>84</v>
      </c>
      <c r="BK147" s="229">
        <f>ROUND(I147*H147,2)</f>
        <v>0</v>
      </c>
      <c r="BL147" s="16" t="s">
        <v>141</v>
      </c>
      <c r="BM147" s="228" t="s">
        <v>254</v>
      </c>
    </row>
    <row r="148" s="2" customFormat="1">
      <c r="A148" s="37"/>
      <c r="B148" s="38"/>
      <c r="C148" s="39"/>
      <c r="D148" s="230" t="s">
        <v>143</v>
      </c>
      <c r="E148" s="39"/>
      <c r="F148" s="231" t="s">
        <v>194</v>
      </c>
      <c r="G148" s="39"/>
      <c r="H148" s="39"/>
      <c r="I148" s="232"/>
      <c r="J148" s="39"/>
      <c r="K148" s="39"/>
      <c r="L148" s="43"/>
      <c r="M148" s="233"/>
      <c r="N148" s="234"/>
      <c r="O148" s="90"/>
      <c r="P148" s="90"/>
      <c r="Q148" s="90"/>
      <c r="R148" s="90"/>
      <c r="S148" s="90"/>
      <c r="T148" s="91"/>
      <c r="U148" s="37"/>
      <c r="V148" s="37"/>
      <c r="W148" s="37"/>
      <c r="X148" s="37"/>
      <c r="Y148" s="37"/>
      <c r="Z148" s="37"/>
      <c r="AA148" s="37"/>
      <c r="AB148" s="37"/>
      <c r="AC148" s="37"/>
      <c r="AD148" s="37"/>
      <c r="AE148" s="37"/>
      <c r="AT148" s="16" t="s">
        <v>143</v>
      </c>
      <c r="AU148" s="16" t="s">
        <v>86</v>
      </c>
    </row>
    <row r="149" s="2" customFormat="1">
      <c r="A149" s="37"/>
      <c r="B149" s="38"/>
      <c r="C149" s="39"/>
      <c r="D149" s="235" t="s">
        <v>144</v>
      </c>
      <c r="E149" s="39"/>
      <c r="F149" s="236" t="s">
        <v>195</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144</v>
      </c>
      <c r="AU149" s="16" t="s">
        <v>86</v>
      </c>
    </row>
    <row r="150" s="13" customFormat="1">
      <c r="A150" s="13"/>
      <c r="B150" s="237"/>
      <c r="C150" s="238"/>
      <c r="D150" s="230" t="s">
        <v>146</v>
      </c>
      <c r="E150" s="239" t="s">
        <v>1</v>
      </c>
      <c r="F150" s="240" t="s">
        <v>255</v>
      </c>
      <c r="G150" s="238"/>
      <c r="H150" s="241">
        <v>200</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146</v>
      </c>
      <c r="AU150" s="247" t="s">
        <v>86</v>
      </c>
      <c r="AV150" s="13" t="s">
        <v>86</v>
      </c>
      <c r="AW150" s="13" t="s">
        <v>32</v>
      </c>
      <c r="AX150" s="13" t="s">
        <v>76</v>
      </c>
      <c r="AY150" s="247" t="s">
        <v>134</v>
      </c>
    </row>
    <row r="151" s="13" customFormat="1">
      <c r="A151" s="13"/>
      <c r="B151" s="237"/>
      <c r="C151" s="238"/>
      <c r="D151" s="230" t="s">
        <v>146</v>
      </c>
      <c r="E151" s="239" t="s">
        <v>1</v>
      </c>
      <c r="F151" s="240" t="s">
        <v>256</v>
      </c>
      <c r="G151" s="238"/>
      <c r="H151" s="241">
        <v>60</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146</v>
      </c>
      <c r="AU151" s="247" t="s">
        <v>86</v>
      </c>
      <c r="AV151" s="13" t="s">
        <v>86</v>
      </c>
      <c r="AW151" s="13" t="s">
        <v>32</v>
      </c>
      <c r="AX151" s="13" t="s">
        <v>76</v>
      </c>
      <c r="AY151" s="247" t="s">
        <v>134</v>
      </c>
    </row>
    <row r="152" s="14" customFormat="1">
      <c r="A152" s="14"/>
      <c r="B152" s="248"/>
      <c r="C152" s="249"/>
      <c r="D152" s="230" t="s">
        <v>146</v>
      </c>
      <c r="E152" s="250" t="s">
        <v>1</v>
      </c>
      <c r="F152" s="251" t="s">
        <v>159</v>
      </c>
      <c r="G152" s="249"/>
      <c r="H152" s="252">
        <v>260</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146</v>
      </c>
      <c r="AU152" s="258" t="s">
        <v>86</v>
      </c>
      <c r="AV152" s="14" t="s">
        <v>141</v>
      </c>
      <c r="AW152" s="14" t="s">
        <v>32</v>
      </c>
      <c r="AX152" s="14" t="s">
        <v>84</v>
      </c>
      <c r="AY152" s="258" t="s">
        <v>134</v>
      </c>
    </row>
    <row r="153" s="2" customFormat="1" ht="16.5" customHeight="1">
      <c r="A153" s="37"/>
      <c r="B153" s="38"/>
      <c r="C153" s="217" t="s">
        <v>177</v>
      </c>
      <c r="D153" s="217" t="s">
        <v>136</v>
      </c>
      <c r="E153" s="218" t="s">
        <v>257</v>
      </c>
      <c r="F153" s="219" t="s">
        <v>258</v>
      </c>
      <c r="G153" s="220" t="s">
        <v>207</v>
      </c>
      <c r="H153" s="221">
        <v>1</v>
      </c>
      <c r="I153" s="222"/>
      <c r="J153" s="223">
        <f>ROUND(I153*H153,2)</f>
        <v>0</v>
      </c>
      <c r="K153" s="219" t="s">
        <v>1</v>
      </c>
      <c r="L153" s="43"/>
      <c r="M153" s="224" t="s">
        <v>1</v>
      </c>
      <c r="N153" s="225" t="s">
        <v>41</v>
      </c>
      <c r="O153" s="90"/>
      <c r="P153" s="226">
        <f>O153*H153</f>
        <v>0</v>
      </c>
      <c r="Q153" s="226">
        <v>0</v>
      </c>
      <c r="R153" s="226">
        <f>Q153*H153</f>
        <v>0</v>
      </c>
      <c r="S153" s="226">
        <v>0</v>
      </c>
      <c r="T153" s="227">
        <f>S153*H153</f>
        <v>0</v>
      </c>
      <c r="U153" s="37"/>
      <c r="V153" s="37"/>
      <c r="W153" s="37"/>
      <c r="X153" s="37"/>
      <c r="Y153" s="37"/>
      <c r="Z153" s="37"/>
      <c r="AA153" s="37"/>
      <c r="AB153" s="37"/>
      <c r="AC153" s="37"/>
      <c r="AD153" s="37"/>
      <c r="AE153" s="37"/>
      <c r="AR153" s="228" t="s">
        <v>141</v>
      </c>
      <c r="AT153" s="228" t="s">
        <v>136</v>
      </c>
      <c r="AU153" s="228" t="s">
        <v>86</v>
      </c>
      <c r="AY153" s="16" t="s">
        <v>134</v>
      </c>
      <c r="BE153" s="229">
        <f>IF(N153="základní",J153,0)</f>
        <v>0</v>
      </c>
      <c r="BF153" s="229">
        <f>IF(N153="snížená",J153,0)</f>
        <v>0</v>
      </c>
      <c r="BG153" s="229">
        <f>IF(N153="zákl. přenesená",J153,0)</f>
        <v>0</v>
      </c>
      <c r="BH153" s="229">
        <f>IF(N153="sníž. přenesená",J153,0)</f>
        <v>0</v>
      </c>
      <c r="BI153" s="229">
        <f>IF(N153="nulová",J153,0)</f>
        <v>0</v>
      </c>
      <c r="BJ153" s="16" t="s">
        <v>84</v>
      </c>
      <c r="BK153" s="229">
        <f>ROUND(I153*H153,2)</f>
        <v>0</v>
      </c>
      <c r="BL153" s="16" t="s">
        <v>141</v>
      </c>
      <c r="BM153" s="228" t="s">
        <v>259</v>
      </c>
    </row>
    <row r="154" s="2" customFormat="1">
      <c r="A154" s="37"/>
      <c r="B154" s="38"/>
      <c r="C154" s="39"/>
      <c r="D154" s="230" t="s">
        <v>143</v>
      </c>
      <c r="E154" s="39"/>
      <c r="F154" s="231" t="s">
        <v>258</v>
      </c>
      <c r="G154" s="39"/>
      <c r="H154" s="39"/>
      <c r="I154" s="232"/>
      <c r="J154" s="39"/>
      <c r="K154" s="39"/>
      <c r="L154" s="43"/>
      <c r="M154" s="233"/>
      <c r="N154" s="234"/>
      <c r="O154" s="90"/>
      <c r="P154" s="90"/>
      <c r="Q154" s="90"/>
      <c r="R154" s="90"/>
      <c r="S154" s="90"/>
      <c r="T154" s="91"/>
      <c r="U154" s="37"/>
      <c r="V154" s="37"/>
      <c r="W154" s="37"/>
      <c r="X154" s="37"/>
      <c r="Y154" s="37"/>
      <c r="Z154" s="37"/>
      <c r="AA154" s="37"/>
      <c r="AB154" s="37"/>
      <c r="AC154" s="37"/>
      <c r="AD154" s="37"/>
      <c r="AE154" s="37"/>
      <c r="AT154" s="16" t="s">
        <v>143</v>
      </c>
      <c r="AU154" s="16" t="s">
        <v>86</v>
      </c>
    </row>
    <row r="155" s="2" customFormat="1">
      <c r="A155" s="37"/>
      <c r="B155" s="38"/>
      <c r="C155" s="39"/>
      <c r="D155" s="230" t="s">
        <v>201</v>
      </c>
      <c r="E155" s="39"/>
      <c r="F155" s="259" t="s">
        <v>260</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201</v>
      </c>
      <c r="AU155" s="16" t="s">
        <v>86</v>
      </c>
    </row>
    <row r="156" s="13" customFormat="1">
      <c r="A156" s="13"/>
      <c r="B156" s="237"/>
      <c r="C156" s="238"/>
      <c r="D156" s="230" t="s">
        <v>146</v>
      </c>
      <c r="E156" s="239" t="s">
        <v>1</v>
      </c>
      <c r="F156" s="240" t="s">
        <v>84</v>
      </c>
      <c r="G156" s="238"/>
      <c r="H156" s="241">
        <v>1</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86</v>
      </c>
      <c r="AV156" s="13" t="s">
        <v>86</v>
      </c>
      <c r="AW156" s="13" t="s">
        <v>32</v>
      </c>
      <c r="AX156" s="13" t="s">
        <v>84</v>
      </c>
      <c r="AY156" s="247" t="s">
        <v>134</v>
      </c>
    </row>
    <row r="157" s="12" customFormat="1" ht="22.8" customHeight="1">
      <c r="A157" s="12"/>
      <c r="B157" s="201"/>
      <c r="C157" s="202"/>
      <c r="D157" s="203" t="s">
        <v>75</v>
      </c>
      <c r="E157" s="215" t="s">
        <v>141</v>
      </c>
      <c r="F157" s="215" t="s">
        <v>261</v>
      </c>
      <c r="G157" s="202"/>
      <c r="H157" s="202"/>
      <c r="I157" s="205"/>
      <c r="J157" s="216">
        <f>BK157</f>
        <v>0</v>
      </c>
      <c r="K157" s="202"/>
      <c r="L157" s="207"/>
      <c r="M157" s="208"/>
      <c r="N157" s="209"/>
      <c r="O157" s="209"/>
      <c r="P157" s="210">
        <f>SUM(P158:P163)</f>
        <v>0</v>
      </c>
      <c r="Q157" s="209"/>
      <c r="R157" s="210">
        <f>SUM(R158:R163)</f>
        <v>141.86804039999998</v>
      </c>
      <c r="S157" s="209"/>
      <c r="T157" s="211">
        <f>SUM(T158:T163)</f>
        <v>0</v>
      </c>
      <c r="U157" s="12"/>
      <c r="V157" s="12"/>
      <c r="W157" s="12"/>
      <c r="X157" s="12"/>
      <c r="Y157" s="12"/>
      <c r="Z157" s="12"/>
      <c r="AA157" s="12"/>
      <c r="AB157" s="12"/>
      <c r="AC157" s="12"/>
      <c r="AD157" s="12"/>
      <c r="AE157" s="12"/>
      <c r="AR157" s="212" t="s">
        <v>84</v>
      </c>
      <c r="AT157" s="213" t="s">
        <v>75</v>
      </c>
      <c r="AU157" s="213" t="s">
        <v>84</v>
      </c>
      <c r="AY157" s="212" t="s">
        <v>134</v>
      </c>
      <c r="BK157" s="214">
        <f>SUM(BK158:BK163)</f>
        <v>0</v>
      </c>
    </row>
    <row r="158" s="2" customFormat="1" ht="24.15" customHeight="1">
      <c r="A158" s="37"/>
      <c r="B158" s="38"/>
      <c r="C158" s="217" t="s">
        <v>182</v>
      </c>
      <c r="D158" s="217" t="s">
        <v>136</v>
      </c>
      <c r="E158" s="218" t="s">
        <v>262</v>
      </c>
      <c r="F158" s="219" t="s">
        <v>263</v>
      </c>
      <c r="G158" s="220" t="s">
        <v>139</v>
      </c>
      <c r="H158" s="221">
        <v>70.819999999999993</v>
      </c>
      <c r="I158" s="222"/>
      <c r="J158" s="223">
        <f>ROUND(I158*H158,2)</f>
        <v>0</v>
      </c>
      <c r="K158" s="219" t="s">
        <v>140</v>
      </c>
      <c r="L158" s="43"/>
      <c r="M158" s="224" t="s">
        <v>1</v>
      </c>
      <c r="N158" s="225" t="s">
        <v>41</v>
      </c>
      <c r="O158" s="90"/>
      <c r="P158" s="226">
        <f>O158*H158</f>
        <v>0</v>
      </c>
      <c r="Q158" s="226">
        <v>2.0032199999999998</v>
      </c>
      <c r="R158" s="226">
        <f>Q158*H158</f>
        <v>141.86804039999998</v>
      </c>
      <c r="S158" s="226">
        <v>0</v>
      </c>
      <c r="T158" s="227">
        <f>S158*H158</f>
        <v>0</v>
      </c>
      <c r="U158" s="37"/>
      <c r="V158" s="37"/>
      <c r="W158" s="37"/>
      <c r="X158" s="37"/>
      <c r="Y158" s="37"/>
      <c r="Z158" s="37"/>
      <c r="AA158" s="37"/>
      <c r="AB158" s="37"/>
      <c r="AC158" s="37"/>
      <c r="AD158" s="37"/>
      <c r="AE158" s="37"/>
      <c r="AR158" s="228" t="s">
        <v>141</v>
      </c>
      <c r="AT158" s="228" t="s">
        <v>136</v>
      </c>
      <c r="AU158" s="228" t="s">
        <v>86</v>
      </c>
      <c r="AY158" s="16" t="s">
        <v>134</v>
      </c>
      <c r="BE158" s="229">
        <f>IF(N158="základní",J158,0)</f>
        <v>0</v>
      </c>
      <c r="BF158" s="229">
        <f>IF(N158="snížená",J158,0)</f>
        <v>0</v>
      </c>
      <c r="BG158" s="229">
        <f>IF(N158="zákl. přenesená",J158,0)</f>
        <v>0</v>
      </c>
      <c r="BH158" s="229">
        <f>IF(N158="sníž. přenesená",J158,0)</f>
        <v>0</v>
      </c>
      <c r="BI158" s="229">
        <f>IF(N158="nulová",J158,0)</f>
        <v>0</v>
      </c>
      <c r="BJ158" s="16" t="s">
        <v>84</v>
      </c>
      <c r="BK158" s="229">
        <f>ROUND(I158*H158,2)</f>
        <v>0</v>
      </c>
      <c r="BL158" s="16" t="s">
        <v>141</v>
      </c>
      <c r="BM158" s="228" t="s">
        <v>264</v>
      </c>
    </row>
    <row r="159" s="2" customFormat="1">
      <c r="A159" s="37"/>
      <c r="B159" s="38"/>
      <c r="C159" s="39"/>
      <c r="D159" s="230" t="s">
        <v>143</v>
      </c>
      <c r="E159" s="39"/>
      <c r="F159" s="231" t="s">
        <v>265</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143</v>
      </c>
      <c r="AU159" s="16" t="s">
        <v>86</v>
      </c>
    </row>
    <row r="160" s="2" customFormat="1">
      <c r="A160" s="37"/>
      <c r="B160" s="38"/>
      <c r="C160" s="39"/>
      <c r="D160" s="235" t="s">
        <v>144</v>
      </c>
      <c r="E160" s="39"/>
      <c r="F160" s="236" t="s">
        <v>266</v>
      </c>
      <c r="G160" s="39"/>
      <c r="H160" s="39"/>
      <c r="I160" s="232"/>
      <c r="J160" s="39"/>
      <c r="K160" s="39"/>
      <c r="L160" s="43"/>
      <c r="M160" s="233"/>
      <c r="N160" s="234"/>
      <c r="O160" s="90"/>
      <c r="P160" s="90"/>
      <c r="Q160" s="90"/>
      <c r="R160" s="90"/>
      <c r="S160" s="90"/>
      <c r="T160" s="91"/>
      <c r="U160" s="37"/>
      <c r="V160" s="37"/>
      <c r="W160" s="37"/>
      <c r="X160" s="37"/>
      <c r="Y160" s="37"/>
      <c r="Z160" s="37"/>
      <c r="AA160" s="37"/>
      <c r="AB160" s="37"/>
      <c r="AC160" s="37"/>
      <c r="AD160" s="37"/>
      <c r="AE160" s="37"/>
      <c r="AT160" s="16" t="s">
        <v>144</v>
      </c>
      <c r="AU160" s="16" t="s">
        <v>86</v>
      </c>
    </row>
    <row r="161" s="13" customFormat="1">
      <c r="A161" s="13"/>
      <c r="B161" s="237"/>
      <c r="C161" s="238"/>
      <c r="D161" s="230" t="s">
        <v>146</v>
      </c>
      <c r="E161" s="239" t="s">
        <v>1</v>
      </c>
      <c r="F161" s="240" t="s">
        <v>267</v>
      </c>
      <c r="G161" s="238"/>
      <c r="H161" s="241">
        <v>20</v>
      </c>
      <c r="I161" s="242"/>
      <c r="J161" s="238"/>
      <c r="K161" s="238"/>
      <c r="L161" s="243"/>
      <c r="M161" s="244"/>
      <c r="N161" s="245"/>
      <c r="O161" s="245"/>
      <c r="P161" s="245"/>
      <c r="Q161" s="245"/>
      <c r="R161" s="245"/>
      <c r="S161" s="245"/>
      <c r="T161" s="246"/>
      <c r="U161" s="13"/>
      <c r="V161" s="13"/>
      <c r="W161" s="13"/>
      <c r="X161" s="13"/>
      <c r="Y161" s="13"/>
      <c r="Z161" s="13"/>
      <c r="AA161" s="13"/>
      <c r="AB161" s="13"/>
      <c r="AC161" s="13"/>
      <c r="AD161" s="13"/>
      <c r="AE161" s="13"/>
      <c r="AT161" s="247" t="s">
        <v>146</v>
      </c>
      <c r="AU161" s="247" t="s">
        <v>86</v>
      </c>
      <c r="AV161" s="13" t="s">
        <v>86</v>
      </c>
      <c r="AW161" s="13" t="s">
        <v>32</v>
      </c>
      <c r="AX161" s="13" t="s">
        <v>76</v>
      </c>
      <c r="AY161" s="247" t="s">
        <v>134</v>
      </c>
    </row>
    <row r="162" s="13" customFormat="1">
      <c r="A162" s="13"/>
      <c r="B162" s="237"/>
      <c r="C162" s="238"/>
      <c r="D162" s="230" t="s">
        <v>146</v>
      </c>
      <c r="E162" s="239" t="s">
        <v>1</v>
      </c>
      <c r="F162" s="240" t="s">
        <v>268</v>
      </c>
      <c r="G162" s="238"/>
      <c r="H162" s="241">
        <v>50.82</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146</v>
      </c>
      <c r="AU162" s="247" t="s">
        <v>86</v>
      </c>
      <c r="AV162" s="13" t="s">
        <v>86</v>
      </c>
      <c r="AW162" s="13" t="s">
        <v>32</v>
      </c>
      <c r="AX162" s="13" t="s">
        <v>76</v>
      </c>
      <c r="AY162" s="247" t="s">
        <v>134</v>
      </c>
    </row>
    <row r="163" s="14" customFormat="1">
      <c r="A163" s="14"/>
      <c r="B163" s="248"/>
      <c r="C163" s="249"/>
      <c r="D163" s="230" t="s">
        <v>146</v>
      </c>
      <c r="E163" s="250" t="s">
        <v>1</v>
      </c>
      <c r="F163" s="251" t="s">
        <v>159</v>
      </c>
      <c r="G163" s="249"/>
      <c r="H163" s="252">
        <v>70.819999999999993</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146</v>
      </c>
      <c r="AU163" s="258" t="s">
        <v>86</v>
      </c>
      <c r="AV163" s="14" t="s">
        <v>141</v>
      </c>
      <c r="AW163" s="14" t="s">
        <v>32</v>
      </c>
      <c r="AX163" s="14" t="s">
        <v>84</v>
      </c>
      <c r="AY163" s="258" t="s">
        <v>134</v>
      </c>
    </row>
    <row r="164" s="12" customFormat="1" ht="22.8" customHeight="1">
      <c r="A164" s="12"/>
      <c r="B164" s="201"/>
      <c r="C164" s="202"/>
      <c r="D164" s="203" t="s">
        <v>75</v>
      </c>
      <c r="E164" s="215" t="s">
        <v>190</v>
      </c>
      <c r="F164" s="215" t="s">
        <v>269</v>
      </c>
      <c r="G164" s="202"/>
      <c r="H164" s="202"/>
      <c r="I164" s="205"/>
      <c r="J164" s="216">
        <f>BK164</f>
        <v>0</v>
      </c>
      <c r="K164" s="202"/>
      <c r="L164" s="207"/>
      <c r="M164" s="208"/>
      <c r="N164" s="209"/>
      <c r="O164" s="209"/>
      <c r="P164" s="210">
        <f>P165</f>
        <v>0</v>
      </c>
      <c r="Q164" s="209"/>
      <c r="R164" s="210">
        <f>R165</f>
        <v>0</v>
      </c>
      <c r="S164" s="209"/>
      <c r="T164" s="211">
        <f>T165</f>
        <v>0</v>
      </c>
      <c r="U164" s="12"/>
      <c r="V164" s="12"/>
      <c r="W164" s="12"/>
      <c r="X164" s="12"/>
      <c r="Y164" s="12"/>
      <c r="Z164" s="12"/>
      <c r="AA164" s="12"/>
      <c r="AB164" s="12"/>
      <c r="AC164" s="12"/>
      <c r="AD164" s="12"/>
      <c r="AE164" s="12"/>
      <c r="AR164" s="212" t="s">
        <v>84</v>
      </c>
      <c r="AT164" s="213" t="s">
        <v>75</v>
      </c>
      <c r="AU164" s="213" t="s">
        <v>84</v>
      </c>
      <c r="AY164" s="212" t="s">
        <v>134</v>
      </c>
      <c r="BK164" s="214">
        <f>BK165</f>
        <v>0</v>
      </c>
    </row>
    <row r="165" s="12" customFormat="1" ht="20.88" customHeight="1">
      <c r="A165" s="12"/>
      <c r="B165" s="201"/>
      <c r="C165" s="202"/>
      <c r="D165" s="203" t="s">
        <v>75</v>
      </c>
      <c r="E165" s="215" t="s">
        <v>210</v>
      </c>
      <c r="F165" s="215" t="s">
        <v>270</v>
      </c>
      <c r="G165" s="202"/>
      <c r="H165" s="202"/>
      <c r="I165" s="205"/>
      <c r="J165" s="216">
        <f>BK165</f>
        <v>0</v>
      </c>
      <c r="K165" s="202"/>
      <c r="L165" s="207"/>
      <c r="M165" s="208"/>
      <c r="N165" s="209"/>
      <c r="O165" s="209"/>
      <c r="P165" s="210">
        <f>SUM(P166:P169)</f>
        <v>0</v>
      </c>
      <c r="Q165" s="209"/>
      <c r="R165" s="210">
        <f>SUM(R166:R169)</f>
        <v>0</v>
      </c>
      <c r="S165" s="209"/>
      <c r="T165" s="211">
        <f>SUM(T166:T169)</f>
        <v>0</v>
      </c>
      <c r="U165" s="12"/>
      <c r="V165" s="12"/>
      <c r="W165" s="12"/>
      <c r="X165" s="12"/>
      <c r="Y165" s="12"/>
      <c r="Z165" s="12"/>
      <c r="AA165" s="12"/>
      <c r="AB165" s="12"/>
      <c r="AC165" s="12"/>
      <c r="AD165" s="12"/>
      <c r="AE165" s="12"/>
      <c r="AR165" s="212" t="s">
        <v>84</v>
      </c>
      <c r="AT165" s="213" t="s">
        <v>75</v>
      </c>
      <c r="AU165" s="213" t="s">
        <v>86</v>
      </c>
      <c r="AY165" s="212" t="s">
        <v>134</v>
      </c>
      <c r="BK165" s="214">
        <f>SUM(BK166:BK169)</f>
        <v>0</v>
      </c>
    </row>
    <row r="166" s="2" customFormat="1" ht="33" customHeight="1">
      <c r="A166" s="37"/>
      <c r="B166" s="38"/>
      <c r="C166" s="217" t="s">
        <v>190</v>
      </c>
      <c r="D166" s="217" t="s">
        <v>136</v>
      </c>
      <c r="E166" s="218" t="s">
        <v>212</v>
      </c>
      <c r="F166" s="219" t="s">
        <v>213</v>
      </c>
      <c r="G166" s="220" t="s">
        <v>214</v>
      </c>
      <c r="H166" s="221">
        <v>141.87000000000001</v>
      </c>
      <c r="I166" s="222"/>
      <c r="J166" s="223">
        <f>ROUND(I166*H166,2)</f>
        <v>0</v>
      </c>
      <c r="K166" s="219" t="s">
        <v>140</v>
      </c>
      <c r="L166" s="43"/>
      <c r="M166" s="224" t="s">
        <v>1</v>
      </c>
      <c r="N166" s="225" t="s">
        <v>41</v>
      </c>
      <c r="O166" s="90"/>
      <c r="P166" s="226">
        <f>O166*H166</f>
        <v>0</v>
      </c>
      <c r="Q166" s="226">
        <v>0</v>
      </c>
      <c r="R166" s="226">
        <f>Q166*H166</f>
        <v>0</v>
      </c>
      <c r="S166" s="226">
        <v>0</v>
      </c>
      <c r="T166" s="227">
        <f>S166*H166</f>
        <v>0</v>
      </c>
      <c r="U166" s="37"/>
      <c r="V166" s="37"/>
      <c r="W166" s="37"/>
      <c r="X166" s="37"/>
      <c r="Y166" s="37"/>
      <c r="Z166" s="37"/>
      <c r="AA166" s="37"/>
      <c r="AB166" s="37"/>
      <c r="AC166" s="37"/>
      <c r="AD166" s="37"/>
      <c r="AE166" s="37"/>
      <c r="AR166" s="228" t="s">
        <v>141</v>
      </c>
      <c r="AT166" s="228" t="s">
        <v>136</v>
      </c>
      <c r="AU166" s="228" t="s">
        <v>153</v>
      </c>
      <c r="AY166" s="16" t="s">
        <v>134</v>
      </c>
      <c r="BE166" s="229">
        <f>IF(N166="základní",J166,0)</f>
        <v>0</v>
      </c>
      <c r="BF166" s="229">
        <f>IF(N166="snížená",J166,0)</f>
        <v>0</v>
      </c>
      <c r="BG166" s="229">
        <f>IF(N166="zákl. přenesená",J166,0)</f>
        <v>0</v>
      </c>
      <c r="BH166" s="229">
        <f>IF(N166="sníž. přenesená",J166,0)</f>
        <v>0</v>
      </c>
      <c r="BI166" s="229">
        <f>IF(N166="nulová",J166,0)</f>
        <v>0</v>
      </c>
      <c r="BJ166" s="16" t="s">
        <v>84</v>
      </c>
      <c r="BK166" s="229">
        <f>ROUND(I166*H166,2)</f>
        <v>0</v>
      </c>
      <c r="BL166" s="16" t="s">
        <v>141</v>
      </c>
      <c r="BM166" s="228" t="s">
        <v>271</v>
      </c>
    </row>
    <row r="167" s="2" customFormat="1">
      <c r="A167" s="37"/>
      <c r="B167" s="38"/>
      <c r="C167" s="39"/>
      <c r="D167" s="230" t="s">
        <v>143</v>
      </c>
      <c r="E167" s="39"/>
      <c r="F167" s="231" t="s">
        <v>213</v>
      </c>
      <c r="G167" s="39"/>
      <c r="H167" s="39"/>
      <c r="I167" s="232"/>
      <c r="J167" s="39"/>
      <c r="K167" s="39"/>
      <c r="L167" s="43"/>
      <c r="M167" s="233"/>
      <c r="N167" s="234"/>
      <c r="O167" s="90"/>
      <c r="P167" s="90"/>
      <c r="Q167" s="90"/>
      <c r="R167" s="90"/>
      <c r="S167" s="90"/>
      <c r="T167" s="91"/>
      <c r="U167" s="37"/>
      <c r="V167" s="37"/>
      <c r="W167" s="37"/>
      <c r="X167" s="37"/>
      <c r="Y167" s="37"/>
      <c r="Z167" s="37"/>
      <c r="AA167" s="37"/>
      <c r="AB167" s="37"/>
      <c r="AC167" s="37"/>
      <c r="AD167" s="37"/>
      <c r="AE167" s="37"/>
      <c r="AT167" s="16" t="s">
        <v>143</v>
      </c>
      <c r="AU167" s="16" t="s">
        <v>153</v>
      </c>
    </row>
    <row r="168" s="2" customFormat="1">
      <c r="A168" s="37"/>
      <c r="B168" s="38"/>
      <c r="C168" s="39"/>
      <c r="D168" s="235" t="s">
        <v>144</v>
      </c>
      <c r="E168" s="39"/>
      <c r="F168" s="236" t="s">
        <v>216</v>
      </c>
      <c r="G168" s="39"/>
      <c r="H168" s="39"/>
      <c r="I168" s="232"/>
      <c r="J168" s="39"/>
      <c r="K168" s="39"/>
      <c r="L168" s="43"/>
      <c r="M168" s="233"/>
      <c r="N168" s="234"/>
      <c r="O168" s="90"/>
      <c r="P168" s="90"/>
      <c r="Q168" s="90"/>
      <c r="R168" s="90"/>
      <c r="S168" s="90"/>
      <c r="T168" s="91"/>
      <c r="U168" s="37"/>
      <c r="V168" s="37"/>
      <c r="W168" s="37"/>
      <c r="X168" s="37"/>
      <c r="Y168" s="37"/>
      <c r="Z168" s="37"/>
      <c r="AA168" s="37"/>
      <c r="AB168" s="37"/>
      <c r="AC168" s="37"/>
      <c r="AD168" s="37"/>
      <c r="AE168" s="37"/>
      <c r="AT168" s="16" t="s">
        <v>144</v>
      </c>
      <c r="AU168" s="16" t="s">
        <v>153</v>
      </c>
    </row>
    <row r="169" s="13" customFormat="1">
      <c r="A169" s="13"/>
      <c r="B169" s="237"/>
      <c r="C169" s="238"/>
      <c r="D169" s="230" t="s">
        <v>146</v>
      </c>
      <c r="E169" s="239" t="s">
        <v>1</v>
      </c>
      <c r="F169" s="240" t="s">
        <v>272</v>
      </c>
      <c r="G169" s="238"/>
      <c r="H169" s="241">
        <v>141.87000000000001</v>
      </c>
      <c r="I169" s="242"/>
      <c r="J169" s="238"/>
      <c r="K169" s="238"/>
      <c r="L169" s="243"/>
      <c r="M169" s="260"/>
      <c r="N169" s="261"/>
      <c r="O169" s="261"/>
      <c r="P169" s="261"/>
      <c r="Q169" s="261"/>
      <c r="R169" s="261"/>
      <c r="S169" s="261"/>
      <c r="T169" s="262"/>
      <c r="U169" s="13"/>
      <c r="V169" s="13"/>
      <c r="W169" s="13"/>
      <c r="X169" s="13"/>
      <c r="Y169" s="13"/>
      <c r="Z169" s="13"/>
      <c r="AA169" s="13"/>
      <c r="AB169" s="13"/>
      <c r="AC169" s="13"/>
      <c r="AD169" s="13"/>
      <c r="AE169" s="13"/>
      <c r="AT169" s="247" t="s">
        <v>146</v>
      </c>
      <c r="AU169" s="247" t="s">
        <v>153</v>
      </c>
      <c r="AV169" s="13" t="s">
        <v>86</v>
      </c>
      <c r="AW169" s="13" t="s">
        <v>32</v>
      </c>
      <c r="AX169" s="13" t="s">
        <v>84</v>
      </c>
      <c r="AY169" s="247" t="s">
        <v>134</v>
      </c>
    </row>
    <row r="170" s="2" customFormat="1" ht="6.96" customHeight="1">
      <c r="A170" s="37"/>
      <c r="B170" s="65"/>
      <c r="C170" s="66"/>
      <c r="D170" s="66"/>
      <c r="E170" s="66"/>
      <c r="F170" s="66"/>
      <c r="G170" s="66"/>
      <c r="H170" s="66"/>
      <c r="I170" s="66"/>
      <c r="J170" s="66"/>
      <c r="K170" s="66"/>
      <c r="L170" s="43"/>
      <c r="M170" s="37"/>
      <c r="O170" s="37"/>
      <c r="P170" s="37"/>
      <c r="Q170" s="37"/>
      <c r="R170" s="37"/>
      <c r="S170" s="37"/>
      <c r="T170" s="37"/>
      <c r="U170" s="37"/>
      <c r="V170" s="37"/>
      <c r="W170" s="37"/>
      <c r="X170" s="37"/>
      <c r="Y170" s="37"/>
      <c r="Z170" s="37"/>
      <c r="AA170" s="37"/>
      <c r="AB170" s="37"/>
      <c r="AC170" s="37"/>
      <c r="AD170" s="37"/>
      <c r="AE170" s="37"/>
    </row>
  </sheetData>
  <sheetProtection sheet="1" autoFilter="0" formatColumns="0" formatRows="0" objects="1" scenarios="1" spinCount="100000" saltValue="mvbC8AzID4quzOSpIMy00tMm8ZcJR1lOtUmEi2oNIneK0G3rWiKpWmBq4wMkS9HQ7g0yH8N7V9Apy7r6Jsxb/Q==" hashValue="wATC8rMDk6Zaz/VQfhemF7fOzwqG7TL5jPTB9iU2h6TmiI7imIWyh/EyKrkjEuyiE7Vsjx4ir3aHxltNWl41PQ==" algorithmName="SHA-512" password="CC35"/>
  <autoFilter ref="C120:K169"/>
  <mergeCells count="9">
    <mergeCell ref="E7:H7"/>
    <mergeCell ref="E9:H9"/>
    <mergeCell ref="E18:H18"/>
    <mergeCell ref="E27:H27"/>
    <mergeCell ref="E85:H85"/>
    <mergeCell ref="E87:H87"/>
    <mergeCell ref="E111:H111"/>
    <mergeCell ref="E113:H113"/>
    <mergeCell ref="L2:V2"/>
  </mergeCells>
  <hyperlinks>
    <hyperlink ref="F126" r:id="rId1" display="https://podminky.urs.cz/item/CS_URS_2024_02/112251105"/>
    <hyperlink ref="F130" r:id="rId2" display="https://podminky.urs.cz/item/CS_URS_2024_02/122251103"/>
    <hyperlink ref="F134" r:id="rId3" display="https://podminky.urs.cz/item/CS_URS_2024_02/162201424"/>
    <hyperlink ref="F138" r:id="rId4" display="https://podminky.urs.cz/item/CS_URS_2024_02/171103201"/>
    <hyperlink ref="F145" r:id="rId5" display="https://podminky.urs.cz/item/CS_URS_2024_02/181951112"/>
    <hyperlink ref="F149" r:id="rId6" display="https://podminky.urs.cz/item/CS_URS_2024_02/182251101"/>
    <hyperlink ref="F160" r:id="rId7" display="https://podminky.urs.cz/item/CS_URS_2024_02/462512161"/>
    <hyperlink ref="F168" r:id="rId8" display="https://podminky.urs.cz/item/CS_URS_2024_02/9983320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92</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273</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ROUND(J123,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ROUND((SUM(BE123:BE160)),  2)</f>
        <v>0</v>
      </c>
      <c r="G33" s="37"/>
      <c r="H33" s="37"/>
      <c r="I33" s="154">
        <v>0.20999999999999999</v>
      </c>
      <c r="J33" s="153">
        <f>ROUND(((SUM(BE123:BE160))*I33),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ROUND((SUM(BF123:BF160)),  2)</f>
        <v>0</v>
      </c>
      <c r="G34" s="37"/>
      <c r="H34" s="37"/>
      <c r="I34" s="154">
        <v>0.12</v>
      </c>
      <c r="J34" s="153">
        <f>ROUND(((SUM(BF123:BF160))*I34),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ROUND((SUM(BG123:BG160)),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ROUND((SUM(BH123:BH160)),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ROUND((SUM(BI123:BI160)),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03 - RN U Horáčku - bezpečnostní přeliv</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J123</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J124</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J125</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219</v>
      </c>
      <c r="E99" s="187"/>
      <c r="F99" s="187"/>
      <c r="G99" s="187"/>
      <c r="H99" s="187"/>
      <c r="I99" s="187"/>
      <c r="J99" s="188">
        <f>J144</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220</v>
      </c>
      <c r="E100" s="187"/>
      <c r="F100" s="187"/>
      <c r="G100" s="187"/>
      <c r="H100" s="187"/>
      <c r="I100" s="187"/>
      <c r="J100" s="188">
        <f>J149</f>
        <v>0</v>
      </c>
      <c r="K100" s="185"/>
      <c r="L100" s="189"/>
      <c r="S100" s="10"/>
      <c r="T100" s="10"/>
      <c r="U100" s="10"/>
      <c r="V100" s="10"/>
      <c r="W100" s="10"/>
      <c r="X100" s="10"/>
      <c r="Y100" s="10"/>
      <c r="Z100" s="10"/>
      <c r="AA100" s="10"/>
      <c r="AB100" s="10"/>
      <c r="AC100" s="10"/>
      <c r="AD100" s="10"/>
      <c r="AE100" s="10"/>
    </row>
    <row r="101" s="10" customFormat="1" ht="14.88" customHeight="1">
      <c r="A101" s="10"/>
      <c r="B101" s="184"/>
      <c r="C101" s="185"/>
      <c r="D101" s="186" t="s">
        <v>221</v>
      </c>
      <c r="E101" s="187"/>
      <c r="F101" s="187"/>
      <c r="G101" s="187"/>
      <c r="H101" s="187"/>
      <c r="I101" s="187"/>
      <c r="J101" s="188">
        <f>J150</f>
        <v>0</v>
      </c>
      <c r="K101" s="185"/>
      <c r="L101" s="189"/>
      <c r="S101" s="10"/>
      <c r="T101" s="10"/>
      <c r="U101" s="10"/>
      <c r="V101" s="10"/>
      <c r="W101" s="10"/>
      <c r="X101" s="10"/>
      <c r="Y101" s="10"/>
      <c r="Z101" s="10"/>
      <c r="AA101" s="10"/>
      <c r="AB101" s="10"/>
      <c r="AC101" s="10"/>
      <c r="AD101" s="10"/>
      <c r="AE101" s="10"/>
    </row>
    <row r="102" s="9" customFormat="1" ht="24.96" customHeight="1">
      <c r="A102" s="9"/>
      <c r="B102" s="178"/>
      <c r="C102" s="179"/>
      <c r="D102" s="180" t="s">
        <v>274</v>
      </c>
      <c r="E102" s="181"/>
      <c r="F102" s="181"/>
      <c r="G102" s="181"/>
      <c r="H102" s="181"/>
      <c r="I102" s="181"/>
      <c r="J102" s="182">
        <f>J155</f>
        <v>0</v>
      </c>
      <c r="K102" s="179"/>
      <c r="L102" s="183"/>
      <c r="S102" s="9"/>
      <c r="T102" s="9"/>
      <c r="U102" s="9"/>
      <c r="V102" s="9"/>
      <c r="W102" s="9"/>
      <c r="X102" s="9"/>
      <c r="Y102" s="9"/>
      <c r="Z102" s="9"/>
      <c r="AA102" s="9"/>
      <c r="AB102" s="9"/>
      <c r="AC102" s="9"/>
      <c r="AD102" s="9"/>
      <c r="AE102" s="9"/>
    </row>
    <row r="103" s="10" customFormat="1" ht="19.92" customHeight="1">
      <c r="A103" s="10"/>
      <c r="B103" s="184"/>
      <c r="C103" s="185"/>
      <c r="D103" s="186" t="s">
        <v>275</v>
      </c>
      <c r="E103" s="187"/>
      <c r="F103" s="187"/>
      <c r="G103" s="187"/>
      <c r="H103" s="187"/>
      <c r="I103" s="187"/>
      <c r="J103" s="188">
        <f>J156</f>
        <v>0</v>
      </c>
      <c r="K103" s="185"/>
      <c r="L103" s="189"/>
      <c r="S103" s="10"/>
      <c r="T103" s="10"/>
      <c r="U103" s="10"/>
      <c r="V103" s="10"/>
      <c r="W103" s="10"/>
      <c r="X103" s="10"/>
      <c r="Y103" s="10"/>
      <c r="Z103" s="10"/>
      <c r="AA103" s="10"/>
      <c r="AB103" s="10"/>
      <c r="AC103" s="10"/>
      <c r="AD103" s="10"/>
      <c r="AE103" s="10"/>
    </row>
    <row r="104" s="2" customFormat="1" ht="21.84" customHeight="1">
      <c r="A104" s="37"/>
      <c r="B104" s="38"/>
      <c r="C104" s="39"/>
      <c r="D104" s="39"/>
      <c r="E104" s="39"/>
      <c r="F104" s="39"/>
      <c r="G104" s="39"/>
      <c r="H104" s="39"/>
      <c r="I104" s="39"/>
      <c r="J104" s="39"/>
      <c r="K104" s="39"/>
      <c r="L104" s="62"/>
      <c r="S104" s="37"/>
      <c r="T104" s="37"/>
      <c r="U104" s="37"/>
      <c r="V104" s="37"/>
      <c r="W104" s="37"/>
      <c r="X104" s="37"/>
      <c r="Y104" s="37"/>
      <c r="Z104" s="37"/>
      <c r="AA104" s="37"/>
      <c r="AB104" s="37"/>
      <c r="AC104" s="37"/>
      <c r="AD104" s="37"/>
      <c r="AE104" s="37"/>
    </row>
    <row r="105" s="2" customFormat="1" ht="6.96" customHeight="1">
      <c r="A105" s="37"/>
      <c r="B105" s="65"/>
      <c r="C105" s="66"/>
      <c r="D105" s="66"/>
      <c r="E105" s="66"/>
      <c r="F105" s="66"/>
      <c r="G105" s="66"/>
      <c r="H105" s="66"/>
      <c r="I105" s="66"/>
      <c r="J105" s="66"/>
      <c r="K105" s="66"/>
      <c r="L105" s="62"/>
      <c r="S105" s="37"/>
      <c r="T105" s="37"/>
      <c r="U105" s="37"/>
      <c r="V105" s="37"/>
      <c r="W105" s="37"/>
      <c r="X105" s="37"/>
      <c r="Y105" s="37"/>
      <c r="Z105" s="37"/>
      <c r="AA105" s="37"/>
      <c r="AB105" s="37"/>
      <c r="AC105" s="37"/>
      <c r="AD105" s="37"/>
      <c r="AE105" s="37"/>
    </row>
    <row r="109" s="2" customFormat="1" ht="6.96" customHeight="1">
      <c r="A109" s="37"/>
      <c r="B109" s="67"/>
      <c r="C109" s="68"/>
      <c r="D109" s="68"/>
      <c r="E109" s="68"/>
      <c r="F109" s="68"/>
      <c r="G109" s="68"/>
      <c r="H109" s="68"/>
      <c r="I109" s="68"/>
      <c r="J109" s="68"/>
      <c r="K109" s="68"/>
      <c r="L109" s="62"/>
      <c r="S109" s="37"/>
      <c r="T109" s="37"/>
      <c r="U109" s="37"/>
      <c r="V109" s="37"/>
      <c r="W109" s="37"/>
      <c r="X109" s="37"/>
      <c r="Y109" s="37"/>
      <c r="Z109" s="37"/>
      <c r="AA109" s="37"/>
      <c r="AB109" s="37"/>
      <c r="AC109" s="37"/>
      <c r="AD109" s="37"/>
      <c r="AE109" s="37"/>
    </row>
    <row r="110" s="2" customFormat="1" ht="24.96" customHeight="1">
      <c r="A110" s="37"/>
      <c r="B110" s="38"/>
      <c r="C110" s="22" t="s">
        <v>119</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16</v>
      </c>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173" t="str">
        <f>E7</f>
        <v>RN Obora Březka</v>
      </c>
      <c r="F113" s="31"/>
      <c r="G113" s="31"/>
      <c r="H113" s="31"/>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108</v>
      </c>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6.5" customHeight="1">
      <c r="A115" s="37"/>
      <c r="B115" s="38"/>
      <c r="C115" s="39"/>
      <c r="D115" s="39"/>
      <c r="E115" s="75" t="str">
        <f>E9</f>
        <v>SO 03 - RN U Horáčku - bezpečnostní přeliv</v>
      </c>
      <c r="F115" s="39"/>
      <c r="G115" s="39"/>
      <c r="H115" s="39"/>
      <c r="I115" s="39"/>
      <c r="J115" s="39"/>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12" customHeight="1">
      <c r="A117" s="37"/>
      <c r="B117" s="38"/>
      <c r="C117" s="31" t="s">
        <v>20</v>
      </c>
      <c r="D117" s="39"/>
      <c r="E117" s="39"/>
      <c r="F117" s="26" t="str">
        <f>F12</f>
        <v>Kostelec u Křížků</v>
      </c>
      <c r="G117" s="39"/>
      <c r="H117" s="39"/>
      <c r="I117" s="31" t="s">
        <v>22</v>
      </c>
      <c r="J117" s="78" t="str">
        <f>IF(J12="","",J12)</f>
        <v>31. 7. 2024</v>
      </c>
      <c r="K117" s="39"/>
      <c r="L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2" customFormat="1" ht="25.65" customHeight="1">
      <c r="A119" s="37"/>
      <c r="B119" s="38"/>
      <c r="C119" s="31" t="s">
        <v>24</v>
      </c>
      <c r="D119" s="39"/>
      <c r="E119" s="39"/>
      <c r="F119" s="26" t="str">
        <f>E15</f>
        <v>Výzkumný ústav lesního hospodářství a myslivosti</v>
      </c>
      <c r="G119" s="39"/>
      <c r="H119" s="39"/>
      <c r="I119" s="31" t="s">
        <v>30</v>
      </c>
      <c r="J119" s="35" t="str">
        <f>E21</f>
        <v>VODNÍ DÍLA - TBD a.s.</v>
      </c>
      <c r="K119" s="39"/>
      <c r="L119" s="62"/>
      <c r="S119" s="37"/>
      <c r="T119" s="37"/>
      <c r="U119" s="37"/>
      <c r="V119" s="37"/>
      <c r="W119" s="37"/>
      <c r="X119" s="37"/>
      <c r="Y119" s="37"/>
      <c r="Z119" s="37"/>
      <c r="AA119" s="37"/>
      <c r="AB119" s="37"/>
      <c r="AC119" s="37"/>
      <c r="AD119" s="37"/>
      <c r="AE119" s="37"/>
    </row>
    <row r="120" s="2" customFormat="1" ht="15.15" customHeight="1">
      <c r="A120" s="37"/>
      <c r="B120" s="38"/>
      <c r="C120" s="31" t="s">
        <v>28</v>
      </c>
      <c r="D120" s="39"/>
      <c r="E120" s="39"/>
      <c r="F120" s="26" t="str">
        <f>IF(E18="","",E18)</f>
        <v>Vyplň údaj</v>
      </c>
      <c r="G120" s="39"/>
      <c r="H120" s="39"/>
      <c r="I120" s="31" t="s">
        <v>33</v>
      </c>
      <c r="J120" s="35" t="str">
        <f>E24</f>
        <v xml:space="preserve"> </v>
      </c>
      <c r="K120" s="39"/>
      <c r="L120" s="62"/>
      <c r="S120" s="37"/>
      <c r="T120" s="37"/>
      <c r="U120" s="37"/>
      <c r="V120" s="37"/>
      <c r="W120" s="37"/>
      <c r="X120" s="37"/>
      <c r="Y120" s="37"/>
      <c r="Z120" s="37"/>
      <c r="AA120" s="37"/>
      <c r="AB120" s="37"/>
      <c r="AC120" s="37"/>
      <c r="AD120" s="37"/>
      <c r="AE120" s="37"/>
    </row>
    <row r="121" s="2" customFormat="1" ht="10.32" customHeight="1">
      <c r="A121" s="37"/>
      <c r="B121" s="38"/>
      <c r="C121" s="39"/>
      <c r="D121" s="39"/>
      <c r="E121" s="39"/>
      <c r="F121" s="39"/>
      <c r="G121" s="39"/>
      <c r="H121" s="39"/>
      <c r="I121" s="39"/>
      <c r="J121" s="39"/>
      <c r="K121" s="39"/>
      <c r="L121" s="62"/>
      <c r="S121" s="37"/>
      <c r="T121" s="37"/>
      <c r="U121" s="37"/>
      <c r="V121" s="37"/>
      <c r="W121" s="37"/>
      <c r="X121" s="37"/>
      <c r="Y121" s="37"/>
      <c r="Z121" s="37"/>
      <c r="AA121" s="37"/>
      <c r="AB121" s="37"/>
      <c r="AC121" s="37"/>
      <c r="AD121" s="37"/>
      <c r="AE121" s="37"/>
    </row>
    <row r="122" s="11" customFormat="1" ht="29.28" customHeight="1">
      <c r="A122" s="190"/>
      <c r="B122" s="191"/>
      <c r="C122" s="192" t="s">
        <v>120</v>
      </c>
      <c r="D122" s="193" t="s">
        <v>61</v>
      </c>
      <c r="E122" s="193" t="s">
        <v>57</v>
      </c>
      <c r="F122" s="193" t="s">
        <v>58</v>
      </c>
      <c r="G122" s="193" t="s">
        <v>121</v>
      </c>
      <c r="H122" s="193" t="s">
        <v>122</v>
      </c>
      <c r="I122" s="193" t="s">
        <v>123</v>
      </c>
      <c r="J122" s="193" t="s">
        <v>112</v>
      </c>
      <c r="K122" s="194" t="s">
        <v>124</v>
      </c>
      <c r="L122" s="195"/>
      <c r="M122" s="99" t="s">
        <v>1</v>
      </c>
      <c r="N122" s="100" t="s">
        <v>40</v>
      </c>
      <c r="O122" s="100" t="s">
        <v>125</v>
      </c>
      <c r="P122" s="100" t="s">
        <v>126</v>
      </c>
      <c r="Q122" s="100" t="s">
        <v>127</v>
      </c>
      <c r="R122" s="100" t="s">
        <v>128</v>
      </c>
      <c r="S122" s="100" t="s">
        <v>129</v>
      </c>
      <c r="T122" s="101" t="s">
        <v>130</v>
      </c>
      <c r="U122" s="190"/>
      <c r="V122" s="190"/>
      <c r="W122" s="190"/>
      <c r="X122" s="190"/>
      <c r="Y122" s="190"/>
      <c r="Z122" s="190"/>
      <c r="AA122" s="190"/>
      <c r="AB122" s="190"/>
      <c r="AC122" s="190"/>
      <c r="AD122" s="190"/>
      <c r="AE122" s="190"/>
    </row>
    <row r="123" s="2" customFormat="1" ht="22.8" customHeight="1">
      <c r="A123" s="37"/>
      <c r="B123" s="38"/>
      <c r="C123" s="106" t="s">
        <v>131</v>
      </c>
      <c r="D123" s="39"/>
      <c r="E123" s="39"/>
      <c r="F123" s="39"/>
      <c r="G123" s="39"/>
      <c r="H123" s="39"/>
      <c r="I123" s="39"/>
      <c r="J123" s="196">
        <f>BK123</f>
        <v>0</v>
      </c>
      <c r="K123" s="39"/>
      <c r="L123" s="43"/>
      <c r="M123" s="102"/>
      <c r="N123" s="197"/>
      <c r="O123" s="103"/>
      <c r="P123" s="198">
        <f>P124+P155</f>
        <v>0</v>
      </c>
      <c r="Q123" s="103"/>
      <c r="R123" s="198">
        <f>R124+R155</f>
        <v>18.991075599999999</v>
      </c>
      <c r="S123" s="103"/>
      <c r="T123" s="199">
        <f>T124+T155</f>
        <v>0</v>
      </c>
      <c r="U123" s="37"/>
      <c r="V123" s="37"/>
      <c r="W123" s="37"/>
      <c r="X123" s="37"/>
      <c r="Y123" s="37"/>
      <c r="Z123" s="37"/>
      <c r="AA123" s="37"/>
      <c r="AB123" s="37"/>
      <c r="AC123" s="37"/>
      <c r="AD123" s="37"/>
      <c r="AE123" s="37"/>
      <c r="AT123" s="16" t="s">
        <v>75</v>
      </c>
      <c r="AU123" s="16" t="s">
        <v>114</v>
      </c>
      <c r="BK123" s="200">
        <f>BK124+BK155</f>
        <v>0</v>
      </c>
    </row>
    <row r="124" s="12" customFormat="1" ht="25.92" customHeight="1">
      <c r="A124" s="12"/>
      <c r="B124" s="201"/>
      <c r="C124" s="202"/>
      <c r="D124" s="203" t="s">
        <v>75</v>
      </c>
      <c r="E124" s="204" t="s">
        <v>132</v>
      </c>
      <c r="F124" s="204" t="s">
        <v>133</v>
      </c>
      <c r="G124" s="202"/>
      <c r="H124" s="202"/>
      <c r="I124" s="205"/>
      <c r="J124" s="206">
        <f>BK124</f>
        <v>0</v>
      </c>
      <c r="K124" s="202"/>
      <c r="L124" s="207"/>
      <c r="M124" s="208"/>
      <c r="N124" s="209"/>
      <c r="O124" s="209"/>
      <c r="P124" s="210">
        <f>P125+P144+P149</f>
        <v>0</v>
      </c>
      <c r="Q124" s="209"/>
      <c r="R124" s="210">
        <f>R125+R144+R149</f>
        <v>18.990525599999998</v>
      </c>
      <c r="S124" s="209"/>
      <c r="T124" s="211">
        <f>T125+T144+T149</f>
        <v>0</v>
      </c>
      <c r="U124" s="12"/>
      <c r="V124" s="12"/>
      <c r="W124" s="12"/>
      <c r="X124" s="12"/>
      <c r="Y124" s="12"/>
      <c r="Z124" s="12"/>
      <c r="AA124" s="12"/>
      <c r="AB124" s="12"/>
      <c r="AC124" s="12"/>
      <c r="AD124" s="12"/>
      <c r="AE124" s="12"/>
      <c r="AR124" s="212" t="s">
        <v>84</v>
      </c>
      <c r="AT124" s="213" t="s">
        <v>75</v>
      </c>
      <c r="AU124" s="213" t="s">
        <v>76</v>
      </c>
      <c r="AY124" s="212" t="s">
        <v>134</v>
      </c>
      <c r="BK124" s="214">
        <f>BK125+BK144+BK149</f>
        <v>0</v>
      </c>
    </row>
    <row r="125" s="12" customFormat="1" ht="22.8" customHeight="1">
      <c r="A125" s="12"/>
      <c r="B125" s="201"/>
      <c r="C125" s="202"/>
      <c r="D125" s="203" t="s">
        <v>75</v>
      </c>
      <c r="E125" s="215" t="s">
        <v>84</v>
      </c>
      <c r="F125" s="215" t="s">
        <v>135</v>
      </c>
      <c r="G125" s="202"/>
      <c r="H125" s="202"/>
      <c r="I125" s="205"/>
      <c r="J125" s="216">
        <f>BK125</f>
        <v>0</v>
      </c>
      <c r="K125" s="202"/>
      <c r="L125" s="207"/>
      <c r="M125" s="208"/>
      <c r="N125" s="209"/>
      <c r="O125" s="209"/>
      <c r="P125" s="210">
        <f>SUM(P126:P143)</f>
        <v>0</v>
      </c>
      <c r="Q125" s="209"/>
      <c r="R125" s="210">
        <f>SUM(R126:R143)</f>
        <v>0</v>
      </c>
      <c r="S125" s="209"/>
      <c r="T125" s="211">
        <f>SUM(T126:T143)</f>
        <v>0</v>
      </c>
      <c r="U125" s="12"/>
      <c r="V125" s="12"/>
      <c r="W125" s="12"/>
      <c r="X125" s="12"/>
      <c r="Y125" s="12"/>
      <c r="Z125" s="12"/>
      <c r="AA125" s="12"/>
      <c r="AB125" s="12"/>
      <c r="AC125" s="12"/>
      <c r="AD125" s="12"/>
      <c r="AE125" s="12"/>
      <c r="AR125" s="212" t="s">
        <v>84</v>
      </c>
      <c r="AT125" s="213" t="s">
        <v>75</v>
      </c>
      <c r="AU125" s="213" t="s">
        <v>84</v>
      </c>
      <c r="AY125" s="212" t="s">
        <v>134</v>
      </c>
      <c r="BK125" s="214">
        <f>SUM(BK126:BK143)</f>
        <v>0</v>
      </c>
    </row>
    <row r="126" s="2" customFormat="1" ht="33" customHeight="1">
      <c r="A126" s="37"/>
      <c r="B126" s="38"/>
      <c r="C126" s="217" t="s">
        <v>84</v>
      </c>
      <c r="D126" s="217" t="s">
        <v>136</v>
      </c>
      <c r="E126" s="218" t="s">
        <v>229</v>
      </c>
      <c r="F126" s="219" t="s">
        <v>230</v>
      </c>
      <c r="G126" s="220" t="s">
        <v>139</v>
      </c>
      <c r="H126" s="221">
        <v>28.140000000000001</v>
      </c>
      <c r="I126" s="222"/>
      <c r="J126" s="223">
        <f>ROUND(I126*H126,2)</f>
        <v>0</v>
      </c>
      <c r="K126" s="219" t="s">
        <v>140</v>
      </c>
      <c r="L126" s="43"/>
      <c r="M126" s="224" t="s">
        <v>1</v>
      </c>
      <c r="N126" s="225" t="s">
        <v>41</v>
      </c>
      <c r="O126" s="90"/>
      <c r="P126" s="226">
        <f>O126*H126</f>
        <v>0</v>
      </c>
      <c r="Q126" s="226">
        <v>0</v>
      </c>
      <c r="R126" s="226">
        <f>Q126*H126</f>
        <v>0</v>
      </c>
      <c r="S126" s="226">
        <v>0</v>
      </c>
      <c r="T126" s="227">
        <f>S126*H126</f>
        <v>0</v>
      </c>
      <c r="U126" s="37"/>
      <c r="V126" s="37"/>
      <c r="W126" s="37"/>
      <c r="X126" s="37"/>
      <c r="Y126" s="37"/>
      <c r="Z126" s="37"/>
      <c r="AA126" s="37"/>
      <c r="AB126" s="37"/>
      <c r="AC126" s="37"/>
      <c r="AD126" s="37"/>
      <c r="AE126" s="37"/>
      <c r="AR126" s="228" t="s">
        <v>141</v>
      </c>
      <c r="AT126" s="228" t="s">
        <v>136</v>
      </c>
      <c r="AU126" s="228" t="s">
        <v>86</v>
      </c>
      <c r="AY126" s="16" t="s">
        <v>134</v>
      </c>
      <c r="BE126" s="229">
        <f>IF(N126="základní",J126,0)</f>
        <v>0</v>
      </c>
      <c r="BF126" s="229">
        <f>IF(N126="snížená",J126,0)</f>
        <v>0</v>
      </c>
      <c r="BG126" s="229">
        <f>IF(N126="zákl. přenesená",J126,0)</f>
        <v>0</v>
      </c>
      <c r="BH126" s="229">
        <f>IF(N126="sníž. přenesená",J126,0)</f>
        <v>0</v>
      </c>
      <c r="BI126" s="229">
        <f>IF(N126="nulová",J126,0)</f>
        <v>0</v>
      </c>
      <c r="BJ126" s="16" t="s">
        <v>84</v>
      </c>
      <c r="BK126" s="229">
        <f>ROUND(I126*H126,2)</f>
        <v>0</v>
      </c>
      <c r="BL126" s="16" t="s">
        <v>141</v>
      </c>
      <c r="BM126" s="228" t="s">
        <v>276</v>
      </c>
    </row>
    <row r="127" s="2" customFormat="1">
      <c r="A127" s="37"/>
      <c r="B127" s="38"/>
      <c r="C127" s="39"/>
      <c r="D127" s="230" t="s">
        <v>143</v>
      </c>
      <c r="E127" s="39"/>
      <c r="F127" s="231" t="s">
        <v>232</v>
      </c>
      <c r="G127" s="39"/>
      <c r="H127" s="39"/>
      <c r="I127" s="232"/>
      <c r="J127" s="39"/>
      <c r="K127" s="39"/>
      <c r="L127" s="43"/>
      <c r="M127" s="233"/>
      <c r="N127" s="234"/>
      <c r="O127" s="90"/>
      <c r="P127" s="90"/>
      <c r="Q127" s="90"/>
      <c r="R127" s="90"/>
      <c r="S127" s="90"/>
      <c r="T127" s="91"/>
      <c r="U127" s="37"/>
      <c r="V127" s="37"/>
      <c r="W127" s="37"/>
      <c r="X127" s="37"/>
      <c r="Y127" s="37"/>
      <c r="Z127" s="37"/>
      <c r="AA127" s="37"/>
      <c r="AB127" s="37"/>
      <c r="AC127" s="37"/>
      <c r="AD127" s="37"/>
      <c r="AE127" s="37"/>
      <c r="AT127" s="16" t="s">
        <v>143</v>
      </c>
      <c r="AU127" s="16" t="s">
        <v>86</v>
      </c>
    </row>
    <row r="128" s="2" customFormat="1">
      <c r="A128" s="37"/>
      <c r="B128" s="38"/>
      <c r="C128" s="39"/>
      <c r="D128" s="235" t="s">
        <v>144</v>
      </c>
      <c r="E128" s="39"/>
      <c r="F128" s="236" t="s">
        <v>233</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144</v>
      </c>
      <c r="AU128" s="16" t="s">
        <v>86</v>
      </c>
    </row>
    <row r="129" s="13" customFormat="1">
      <c r="A129" s="13"/>
      <c r="B129" s="237"/>
      <c r="C129" s="238"/>
      <c r="D129" s="230" t="s">
        <v>146</v>
      </c>
      <c r="E129" s="239" t="s">
        <v>1</v>
      </c>
      <c r="F129" s="240" t="s">
        <v>277</v>
      </c>
      <c r="G129" s="238"/>
      <c r="H129" s="241">
        <v>28.140000000000001</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146</v>
      </c>
      <c r="AU129" s="247" t="s">
        <v>86</v>
      </c>
      <c r="AV129" s="13" t="s">
        <v>86</v>
      </c>
      <c r="AW129" s="13" t="s">
        <v>32</v>
      </c>
      <c r="AX129" s="13" t="s">
        <v>84</v>
      </c>
      <c r="AY129" s="247" t="s">
        <v>134</v>
      </c>
    </row>
    <row r="130" s="2" customFormat="1" ht="37.8" customHeight="1">
      <c r="A130" s="37"/>
      <c r="B130" s="38"/>
      <c r="C130" s="217" t="s">
        <v>86</v>
      </c>
      <c r="D130" s="217" t="s">
        <v>136</v>
      </c>
      <c r="E130" s="218" t="s">
        <v>240</v>
      </c>
      <c r="F130" s="219" t="s">
        <v>241</v>
      </c>
      <c r="G130" s="220" t="s">
        <v>139</v>
      </c>
      <c r="H130" s="221">
        <v>28.140000000000001</v>
      </c>
      <c r="I130" s="222"/>
      <c r="J130" s="223">
        <f>ROUND(I130*H130,2)</f>
        <v>0</v>
      </c>
      <c r="K130" s="219" t="s">
        <v>140</v>
      </c>
      <c r="L130" s="43"/>
      <c r="M130" s="224" t="s">
        <v>1</v>
      </c>
      <c r="N130" s="225" t="s">
        <v>41</v>
      </c>
      <c r="O130" s="90"/>
      <c r="P130" s="226">
        <f>O130*H130</f>
        <v>0</v>
      </c>
      <c r="Q130" s="226">
        <v>0</v>
      </c>
      <c r="R130" s="226">
        <f>Q130*H130</f>
        <v>0</v>
      </c>
      <c r="S130" s="226">
        <v>0</v>
      </c>
      <c r="T130" s="227">
        <f>S130*H130</f>
        <v>0</v>
      </c>
      <c r="U130" s="37"/>
      <c r="V130" s="37"/>
      <c r="W130" s="37"/>
      <c r="X130" s="37"/>
      <c r="Y130" s="37"/>
      <c r="Z130" s="37"/>
      <c r="AA130" s="37"/>
      <c r="AB130" s="37"/>
      <c r="AC130" s="37"/>
      <c r="AD130" s="37"/>
      <c r="AE130" s="37"/>
      <c r="AR130" s="228" t="s">
        <v>141</v>
      </c>
      <c r="AT130" s="228" t="s">
        <v>136</v>
      </c>
      <c r="AU130" s="228" t="s">
        <v>86</v>
      </c>
      <c r="AY130" s="16" t="s">
        <v>134</v>
      </c>
      <c r="BE130" s="229">
        <f>IF(N130="základní",J130,0)</f>
        <v>0</v>
      </c>
      <c r="BF130" s="229">
        <f>IF(N130="snížená",J130,0)</f>
        <v>0</v>
      </c>
      <c r="BG130" s="229">
        <f>IF(N130="zákl. přenesená",J130,0)</f>
        <v>0</v>
      </c>
      <c r="BH130" s="229">
        <f>IF(N130="sníž. přenesená",J130,0)</f>
        <v>0</v>
      </c>
      <c r="BI130" s="229">
        <f>IF(N130="nulová",J130,0)</f>
        <v>0</v>
      </c>
      <c r="BJ130" s="16" t="s">
        <v>84</v>
      </c>
      <c r="BK130" s="229">
        <f>ROUND(I130*H130,2)</f>
        <v>0</v>
      </c>
      <c r="BL130" s="16" t="s">
        <v>141</v>
      </c>
      <c r="BM130" s="228" t="s">
        <v>278</v>
      </c>
    </row>
    <row r="131" s="2" customFormat="1">
      <c r="A131" s="37"/>
      <c r="B131" s="38"/>
      <c r="C131" s="39"/>
      <c r="D131" s="230" t="s">
        <v>143</v>
      </c>
      <c r="E131" s="39"/>
      <c r="F131" s="231" t="s">
        <v>243</v>
      </c>
      <c r="G131" s="39"/>
      <c r="H131" s="39"/>
      <c r="I131" s="232"/>
      <c r="J131" s="39"/>
      <c r="K131" s="39"/>
      <c r="L131" s="43"/>
      <c r="M131" s="233"/>
      <c r="N131" s="234"/>
      <c r="O131" s="90"/>
      <c r="P131" s="90"/>
      <c r="Q131" s="90"/>
      <c r="R131" s="90"/>
      <c r="S131" s="90"/>
      <c r="T131" s="91"/>
      <c r="U131" s="37"/>
      <c r="V131" s="37"/>
      <c r="W131" s="37"/>
      <c r="X131" s="37"/>
      <c r="Y131" s="37"/>
      <c r="Z131" s="37"/>
      <c r="AA131" s="37"/>
      <c r="AB131" s="37"/>
      <c r="AC131" s="37"/>
      <c r="AD131" s="37"/>
      <c r="AE131" s="37"/>
      <c r="AT131" s="16" t="s">
        <v>143</v>
      </c>
      <c r="AU131" s="16" t="s">
        <v>86</v>
      </c>
    </row>
    <row r="132" s="2" customFormat="1">
      <c r="A132" s="37"/>
      <c r="B132" s="38"/>
      <c r="C132" s="39"/>
      <c r="D132" s="235" t="s">
        <v>144</v>
      </c>
      <c r="E132" s="39"/>
      <c r="F132" s="236" t="s">
        <v>244</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144</v>
      </c>
      <c r="AU132" s="16" t="s">
        <v>86</v>
      </c>
    </row>
    <row r="133" s="2" customFormat="1">
      <c r="A133" s="37"/>
      <c r="B133" s="38"/>
      <c r="C133" s="39"/>
      <c r="D133" s="230" t="s">
        <v>201</v>
      </c>
      <c r="E133" s="39"/>
      <c r="F133" s="259" t="s">
        <v>245</v>
      </c>
      <c r="G133" s="39"/>
      <c r="H133" s="39"/>
      <c r="I133" s="232"/>
      <c r="J133" s="39"/>
      <c r="K133" s="39"/>
      <c r="L133" s="43"/>
      <c r="M133" s="233"/>
      <c r="N133" s="234"/>
      <c r="O133" s="90"/>
      <c r="P133" s="90"/>
      <c r="Q133" s="90"/>
      <c r="R133" s="90"/>
      <c r="S133" s="90"/>
      <c r="T133" s="91"/>
      <c r="U133" s="37"/>
      <c r="V133" s="37"/>
      <c r="W133" s="37"/>
      <c r="X133" s="37"/>
      <c r="Y133" s="37"/>
      <c r="Z133" s="37"/>
      <c r="AA133" s="37"/>
      <c r="AB133" s="37"/>
      <c r="AC133" s="37"/>
      <c r="AD133" s="37"/>
      <c r="AE133" s="37"/>
      <c r="AT133" s="16" t="s">
        <v>201</v>
      </c>
      <c r="AU133" s="16" t="s">
        <v>86</v>
      </c>
    </row>
    <row r="134" s="13" customFormat="1">
      <c r="A134" s="13"/>
      <c r="B134" s="237"/>
      <c r="C134" s="238"/>
      <c r="D134" s="230" t="s">
        <v>146</v>
      </c>
      <c r="E134" s="239" t="s">
        <v>1</v>
      </c>
      <c r="F134" s="240" t="s">
        <v>279</v>
      </c>
      <c r="G134" s="238"/>
      <c r="H134" s="241">
        <v>28.140000000000001</v>
      </c>
      <c r="I134" s="242"/>
      <c r="J134" s="238"/>
      <c r="K134" s="238"/>
      <c r="L134" s="243"/>
      <c r="M134" s="244"/>
      <c r="N134" s="245"/>
      <c r="O134" s="245"/>
      <c r="P134" s="245"/>
      <c r="Q134" s="245"/>
      <c r="R134" s="245"/>
      <c r="S134" s="245"/>
      <c r="T134" s="246"/>
      <c r="U134" s="13"/>
      <c r="V134" s="13"/>
      <c r="W134" s="13"/>
      <c r="X134" s="13"/>
      <c r="Y134" s="13"/>
      <c r="Z134" s="13"/>
      <c r="AA134" s="13"/>
      <c r="AB134" s="13"/>
      <c r="AC134" s="13"/>
      <c r="AD134" s="13"/>
      <c r="AE134" s="13"/>
      <c r="AT134" s="247" t="s">
        <v>146</v>
      </c>
      <c r="AU134" s="247" t="s">
        <v>86</v>
      </c>
      <c r="AV134" s="13" t="s">
        <v>86</v>
      </c>
      <c r="AW134" s="13" t="s">
        <v>32</v>
      </c>
      <c r="AX134" s="13" t="s">
        <v>76</v>
      </c>
      <c r="AY134" s="247" t="s">
        <v>134</v>
      </c>
    </row>
    <row r="135" s="14" customFormat="1">
      <c r="A135" s="14"/>
      <c r="B135" s="248"/>
      <c r="C135" s="249"/>
      <c r="D135" s="230" t="s">
        <v>146</v>
      </c>
      <c r="E135" s="250" t="s">
        <v>1</v>
      </c>
      <c r="F135" s="251" t="s">
        <v>159</v>
      </c>
      <c r="G135" s="249"/>
      <c r="H135" s="252">
        <v>28.140000000000001</v>
      </c>
      <c r="I135" s="253"/>
      <c r="J135" s="249"/>
      <c r="K135" s="249"/>
      <c r="L135" s="254"/>
      <c r="M135" s="255"/>
      <c r="N135" s="256"/>
      <c r="O135" s="256"/>
      <c r="P135" s="256"/>
      <c r="Q135" s="256"/>
      <c r="R135" s="256"/>
      <c r="S135" s="256"/>
      <c r="T135" s="257"/>
      <c r="U135" s="14"/>
      <c r="V135" s="14"/>
      <c r="W135" s="14"/>
      <c r="X135" s="14"/>
      <c r="Y135" s="14"/>
      <c r="Z135" s="14"/>
      <c r="AA135" s="14"/>
      <c r="AB135" s="14"/>
      <c r="AC135" s="14"/>
      <c r="AD135" s="14"/>
      <c r="AE135" s="14"/>
      <c r="AT135" s="258" t="s">
        <v>146</v>
      </c>
      <c r="AU135" s="258" t="s">
        <v>86</v>
      </c>
      <c r="AV135" s="14" t="s">
        <v>141</v>
      </c>
      <c r="AW135" s="14" t="s">
        <v>32</v>
      </c>
      <c r="AX135" s="14" t="s">
        <v>84</v>
      </c>
      <c r="AY135" s="258" t="s">
        <v>134</v>
      </c>
    </row>
    <row r="136" s="2" customFormat="1" ht="24.15" customHeight="1">
      <c r="A136" s="37"/>
      <c r="B136" s="38"/>
      <c r="C136" s="217" t="s">
        <v>153</v>
      </c>
      <c r="D136" s="217" t="s">
        <v>136</v>
      </c>
      <c r="E136" s="218" t="s">
        <v>248</v>
      </c>
      <c r="F136" s="219" t="s">
        <v>249</v>
      </c>
      <c r="G136" s="220" t="s">
        <v>185</v>
      </c>
      <c r="H136" s="221">
        <v>30</v>
      </c>
      <c r="I136" s="222"/>
      <c r="J136" s="223">
        <f>ROUND(I136*H136,2)</f>
        <v>0</v>
      </c>
      <c r="K136" s="219" t="s">
        <v>140</v>
      </c>
      <c r="L136" s="43"/>
      <c r="M136" s="224" t="s">
        <v>1</v>
      </c>
      <c r="N136" s="225" t="s">
        <v>41</v>
      </c>
      <c r="O136" s="90"/>
      <c r="P136" s="226">
        <f>O136*H136</f>
        <v>0</v>
      </c>
      <c r="Q136" s="226">
        <v>0</v>
      </c>
      <c r="R136" s="226">
        <f>Q136*H136</f>
        <v>0</v>
      </c>
      <c r="S136" s="226">
        <v>0</v>
      </c>
      <c r="T136" s="227">
        <f>S136*H136</f>
        <v>0</v>
      </c>
      <c r="U136" s="37"/>
      <c r="V136" s="37"/>
      <c r="W136" s="37"/>
      <c r="X136" s="37"/>
      <c r="Y136" s="37"/>
      <c r="Z136" s="37"/>
      <c r="AA136" s="37"/>
      <c r="AB136" s="37"/>
      <c r="AC136" s="37"/>
      <c r="AD136" s="37"/>
      <c r="AE136" s="37"/>
      <c r="AR136" s="228" t="s">
        <v>141</v>
      </c>
      <c r="AT136" s="228" t="s">
        <v>136</v>
      </c>
      <c r="AU136" s="228" t="s">
        <v>86</v>
      </c>
      <c r="AY136" s="16" t="s">
        <v>134</v>
      </c>
      <c r="BE136" s="229">
        <f>IF(N136="základní",J136,0)</f>
        <v>0</v>
      </c>
      <c r="BF136" s="229">
        <f>IF(N136="snížená",J136,0)</f>
        <v>0</v>
      </c>
      <c r="BG136" s="229">
        <f>IF(N136="zákl. přenesená",J136,0)</f>
        <v>0</v>
      </c>
      <c r="BH136" s="229">
        <f>IF(N136="sníž. přenesená",J136,0)</f>
        <v>0</v>
      </c>
      <c r="BI136" s="229">
        <f>IF(N136="nulová",J136,0)</f>
        <v>0</v>
      </c>
      <c r="BJ136" s="16" t="s">
        <v>84</v>
      </c>
      <c r="BK136" s="229">
        <f>ROUND(I136*H136,2)</f>
        <v>0</v>
      </c>
      <c r="BL136" s="16" t="s">
        <v>141</v>
      </c>
      <c r="BM136" s="228" t="s">
        <v>280</v>
      </c>
    </row>
    <row r="137" s="2" customFormat="1">
      <c r="A137" s="37"/>
      <c r="B137" s="38"/>
      <c r="C137" s="39"/>
      <c r="D137" s="230" t="s">
        <v>143</v>
      </c>
      <c r="E137" s="39"/>
      <c r="F137" s="231" t="s">
        <v>251</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143</v>
      </c>
      <c r="AU137" s="16" t="s">
        <v>86</v>
      </c>
    </row>
    <row r="138" s="2" customFormat="1">
      <c r="A138" s="37"/>
      <c r="B138" s="38"/>
      <c r="C138" s="39"/>
      <c r="D138" s="235" t="s">
        <v>144</v>
      </c>
      <c r="E138" s="39"/>
      <c r="F138" s="236" t="s">
        <v>252</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144</v>
      </c>
      <c r="AU138" s="16" t="s">
        <v>86</v>
      </c>
    </row>
    <row r="139" s="13" customFormat="1">
      <c r="A139" s="13"/>
      <c r="B139" s="237"/>
      <c r="C139" s="238"/>
      <c r="D139" s="230" t="s">
        <v>146</v>
      </c>
      <c r="E139" s="239" t="s">
        <v>1</v>
      </c>
      <c r="F139" s="240" t="s">
        <v>281</v>
      </c>
      <c r="G139" s="238"/>
      <c r="H139" s="241">
        <v>30</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146</v>
      </c>
      <c r="AU139" s="247" t="s">
        <v>86</v>
      </c>
      <c r="AV139" s="13" t="s">
        <v>86</v>
      </c>
      <c r="AW139" s="13" t="s">
        <v>32</v>
      </c>
      <c r="AX139" s="13" t="s">
        <v>84</v>
      </c>
      <c r="AY139" s="247" t="s">
        <v>134</v>
      </c>
    </row>
    <row r="140" s="2" customFormat="1" ht="16.5" customHeight="1">
      <c r="A140" s="37"/>
      <c r="B140" s="38"/>
      <c r="C140" s="217" t="s">
        <v>141</v>
      </c>
      <c r="D140" s="217" t="s">
        <v>136</v>
      </c>
      <c r="E140" s="218" t="s">
        <v>191</v>
      </c>
      <c r="F140" s="219" t="s">
        <v>192</v>
      </c>
      <c r="G140" s="220" t="s">
        <v>185</v>
      </c>
      <c r="H140" s="221">
        <v>30</v>
      </c>
      <c r="I140" s="222"/>
      <c r="J140" s="223">
        <f>ROUND(I140*H140,2)</f>
        <v>0</v>
      </c>
      <c r="K140" s="219" t="s">
        <v>140</v>
      </c>
      <c r="L140" s="43"/>
      <c r="M140" s="224" t="s">
        <v>1</v>
      </c>
      <c r="N140" s="225" t="s">
        <v>41</v>
      </c>
      <c r="O140" s="90"/>
      <c r="P140" s="226">
        <f>O140*H140</f>
        <v>0</v>
      </c>
      <c r="Q140" s="226">
        <v>0</v>
      </c>
      <c r="R140" s="226">
        <f>Q140*H140</f>
        <v>0</v>
      </c>
      <c r="S140" s="226">
        <v>0</v>
      </c>
      <c r="T140" s="227">
        <f>S140*H140</f>
        <v>0</v>
      </c>
      <c r="U140" s="37"/>
      <c r="V140" s="37"/>
      <c r="W140" s="37"/>
      <c r="X140" s="37"/>
      <c r="Y140" s="37"/>
      <c r="Z140" s="37"/>
      <c r="AA140" s="37"/>
      <c r="AB140" s="37"/>
      <c r="AC140" s="37"/>
      <c r="AD140" s="37"/>
      <c r="AE140" s="37"/>
      <c r="AR140" s="228" t="s">
        <v>141</v>
      </c>
      <c r="AT140" s="228" t="s">
        <v>136</v>
      </c>
      <c r="AU140" s="228" t="s">
        <v>86</v>
      </c>
      <c r="AY140" s="16" t="s">
        <v>134</v>
      </c>
      <c r="BE140" s="229">
        <f>IF(N140="základní",J140,0)</f>
        <v>0</v>
      </c>
      <c r="BF140" s="229">
        <f>IF(N140="snížená",J140,0)</f>
        <v>0</v>
      </c>
      <c r="BG140" s="229">
        <f>IF(N140="zákl. přenesená",J140,0)</f>
        <v>0</v>
      </c>
      <c r="BH140" s="229">
        <f>IF(N140="sníž. přenesená",J140,0)</f>
        <v>0</v>
      </c>
      <c r="BI140" s="229">
        <f>IF(N140="nulová",J140,0)</f>
        <v>0</v>
      </c>
      <c r="BJ140" s="16" t="s">
        <v>84</v>
      </c>
      <c r="BK140" s="229">
        <f>ROUND(I140*H140,2)</f>
        <v>0</v>
      </c>
      <c r="BL140" s="16" t="s">
        <v>141</v>
      </c>
      <c r="BM140" s="228" t="s">
        <v>282</v>
      </c>
    </row>
    <row r="141" s="2" customFormat="1">
      <c r="A141" s="37"/>
      <c r="B141" s="38"/>
      <c r="C141" s="39"/>
      <c r="D141" s="230" t="s">
        <v>143</v>
      </c>
      <c r="E141" s="39"/>
      <c r="F141" s="231" t="s">
        <v>194</v>
      </c>
      <c r="G141" s="39"/>
      <c r="H141" s="39"/>
      <c r="I141" s="232"/>
      <c r="J141" s="39"/>
      <c r="K141" s="39"/>
      <c r="L141" s="43"/>
      <c r="M141" s="233"/>
      <c r="N141" s="234"/>
      <c r="O141" s="90"/>
      <c r="P141" s="90"/>
      <c r="Q141" s="90"/>
      <c r="R141" s="90"/>
      <c r="S141" s="90"/>
      <c r="T141" s="91"/>
      <c r="U141" s="37"/>
      <c r="V141" s="37"/>
      <c r="W141" s="37"/>
      <c r="X141" s="37"/>
      <c r="Y141" s="37"/>
      <c r="Z141" s="37"/>
      <c r="AA141" s="37"/>
      <c r="AB141" s="37"/>
      <c r="AC141" s="37"/>
      <c r="AD141" s="37"/>
      <c r="AE141" s="37"/>
      <c r="AT141" s="16" t="s">
        <v>143</v>
      </c>
      <c r="AU141" s="16" t="s">
        <v>86</v>
      </c>
    </row>
    <row r="142" s="2" customFormat="1">
      <c r="A142" s="37"/>
      <c r="B142" s="38"/>
      <c r="C142" s="39"/>
      <c r="D142" s="235" t="s">
        <v>144</v>
      </c>
      <c r="E142" s="39"/>
      <c r="F142" s="236" t="s">
        <v>195</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144</v>
      </c>
      <c r="AU142" s="16" t="s">
        <v>86</v>
      </c>
    </row>
    <row r="143" s="13" customFormat="1">
      <c r="A143" s="13"/>
      <c r="B143" s="237"/>
      <c r="C143" s="238"/>
      <c r="D143" s="230" t="s">
        <v>146</v>
      </c>
      <c r="E143" s="239" t="s">
        <v>1</v>
      </c>
      <c r="F143" s="240" t="s">
        <v>281</v>
      </c>
      <c r="G143" s="238"/>
      <c r="H143" s="241">
        <v>30</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146</v>
      </c>
      <c r="AU143" s="247" t="s">
        <v>86</v>
      </c>
      <c r="AV143" s="13" t="s">
        <v>86</v>
      </c>
      <c r="AW143" s="13" t="s">
        <v>32</v>
      </c>
      <c r="AX143" s="13" t="s">
        <v>84</v>
      </c>
      <c r="AY143" s="247" t="s">
        <v>134</v>
      </c>
    </row>
    <row r="144" s="12" customFormat="1" ht="22.8" customHeight="1">
      <c r="A144" s="12"/>
      <c r="B144" s="201"/>
      <c r="C144" s="202"/>
      <c r="D144" s="203" t="s">
        <v>75</v>
      </c>
      <c r="E144" s="215" t="s">
        <v>141</v>
      </c>
      <c r="F144" s="215" t="s">
        <v>261</v>
      </c>
      <c r="G144" s="202"/>
      <c r="H144" s="202"/>
      <c r="I144" s="205"/>
      <c r="J144" s="216">
        <f>BK144</f>
        <v>0</v>
      </c>
      <c r="K144" s="202"/>
      <c r="L144" s="207"/>
      <c r="M144" s="208"/>
      <c r="N144" s="209"/>
      <c r="O144" s="209"/>
      <c r="P144" s="210">
        <f>SUM(P145:P148)</f>
        <v>0</v>
      </c>
      <c r="Q144" s="209"/>
      <c r="R144" s="210">
        <f>SUM(R145:R148)</f>
        <v>18.990525599999998</v>
      </c>
      <c r="S144" s="209"/>
      <c r="T144" s="211">
        <f>SUM(T145:T148)</f>
        <v>0</v>
      </c>
      <c r="U144" s="12"/>
      <c r="V144" s="12"/>
      <c r="W144" s="12"/>
      <c r="X144" s="12"/>
      <c r="Y144" s="12"/>
      <c r="Z144" s="12"/>
      <c r="AA144" s="12"/>
      <c r="AB144" s="12"/>
      <c r="AC144" s="12"/>
      <c r="AD144" s="12"/>
      <c r="AE144" s="12"/>
      <c r="AR144" s="212" t="s">
        <v>84</v>
      </c>
      <c r="AT144" s="213" t="s">
        <v>75</v>
      </c>
      <c r="AU144" s="213" t="s">
        <v>84</v>
      </c>
      <c r="AY144" s="212" t="s">
        <v>134</v>
      </c>
      <c r="BK144" s="214">
        <f>SUM(BK145:BK148)</f>
        <v>0</v>
      </c>
    </row>
    <row r="145" s="2" customFormat="1" ht="24.15" customHeight="1">
      <c r="A145" s="37"/>
      <c r="B145" s="38"/>
      <c r="C145" s="217" t="s">
        <v>165</v>
      </c>
      <c r="D145" s="217" t="s">
        <v>136</v>
      </c>
      <c r="E145" s="218" t="s">
        <v>262</v>
      </c>
      <c r="F145" s="219" t="s">
        <v>263</v>
      </c>
      <c r="G145" s="220" t="s">
        <v>139</v>
      </c>
      <c r="H145" s="221">
        <v>9.4800000000000004</v>
      </c>
      <c r="I145" s="222"/>
      <c r="J145" s="223">
        <f>ROUND(I145*H145,2)</f>
        <v>0</v>
      </c>
      <c r="K145" s="219" t="s">
        <v>140</v>
      </c>
      <c r="L145" s="43"/>
      <c r="M145" s="224" t="s">
        <v>1</v>
      </c>
      <c r="N145" s="225" t="s">
        <v>41</v>
      </c>
      <c r="O145" s="90"/>
      <c r="P145" s="226">
        <f>O145*H145</f>
        <v>0</v>
      </c>
      <c r="Q145" s="226">
        <v>2.0032199999999998</v>
      </c>
      <c r="R145" s="226">
        <f>Q145*H145</f>
        <v>18.990525599999998</v>
      </c>
      <c r="S145" s="226">
        <v>0</v>
      </c>
      <c r="T145" s="227">
        <f>S145*H145</f>
        <v>0</v>
      </c>
      <c r="U145" s="37"/>
      <c r="V145" s="37"/>
      <c r="W145" s="37"/>
      <c r="X145" s="37"/>
      <c r="Y145" s="37"/>
      <c r="Z145" s="37"/>
      <c r="AA145" s="37"/>
      <c r="AB145" s="37"/>
      <c r="AC145" s="37"/>
      <c r="AD145" s="37"/>
      <c r="AE145" s="37"/>
      <c r="AR145" s="228" t="s">
        <v>141</v>
      </c>
      <c r="AT145" s="228" t="s">
        <v>136</v>
      </c>
      <c r="AU145" s="228" t="s">
        <v>86</v>
      </c>
      <c r="AY145" s="16" t="s">
        <v>134</v>
      </c>
      <c r="BE145" s="229">
        <f>IF(N145="základní",J145,0)</f>
        <v>0</v>
      </c>
      <c r="BF145" s="229">
        <f>IF(N145="snížená",J145,0)</f>
        <v>0</v>
      </c>
      <c r="BG145" s="229">
        <f>IF(N145="zákl. přenesená",J145,0)</f>
        <v>0</v>
      </c>
      <c r="BH145" s="229">
        <f>IF(N145="sníž. přenesená",J145,0)</f>
        <v>0</v>
      </c>
      <c r="BI145" s="229">
        <f>IF(N145="nulová",J145,0)</f>
        <v>0</v>
      </c>
      <c r="BJ145" s="16" t="s">
        <v>84</v>
      </c>
      <c r="BK145" s="229">
        <f>ROUND(I145*H145,2)</f>
        <v>0</v>
      </c>
      <c r="BL145" s="16" t="s">
        <v>141</v>
      </c>
      <c r="BM145" s="228" t="s">
        <v>283</v>
      </c>
    </row>
    <row r="146" s="2" customFormat="1">
      <c r="A146" s="37"/>
      <c r="B146" s="38"/>
      <c r="C146" s="39"/>
      <c r="D146" s="230" t="s">
        <v>143</v>
      </c>
      <c r="E146" s="39"/>
      <c r="F146" s="231" t="s">
        <v>265</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143</v>
      </c>
      <c r="AU146" s="16" t="s">
        <v>86</v>
      </c>
    </row>
    <row r="147" s="2" customFormat="1">
      <c r="A147" s="37"/>
      <c r="B147" s="38"/>
      <c r="C147" s="39"/>
      <c r="D147" s="235" t="s">
        <v>144</v>
      </c>
      <c r="E147" s="39"/>
      <c r="F147" s="236" t="s">
        <v>266</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144</v>
      </c>
      <c r="AU147" s="16" t="s">
        <v>86</v>
      </c>
    </row>
    <row r="148" s="13" customFormat="1">
      <c r="A148" s="13"/>
      <c r="B148" s="237"/>
      <c r="C148" s="238"/>
      <c r="D148" s="230" t="s">
        <v>146</v>
      </c>
      <c r="E148" s="239" t="s">
        <v>1</v>
      </c>
      <c r="F148" s="240" t="s">
        <v>284</v>
      </c>
      <c r="G148" s="238"/>
      <c r="H148" s="241">
        <v>9.4800000000000004</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146</v>
      </c>
      <c r="AU148" s="247" t="s">
        <v>86</v>
      </c>
      <c r="AV148" s="13" t="s">
        <v>86</v>
      </c>
      <c r="AW148" s="13" t="s">
        <v>32</v>
      </c>
      <c r="AX148" s="13" t="s">
        <v>84</v>
      </c>
      <c r="AY148" s="247" t="s">
        <v>134</v>
      </c>
    </row>
    <row r="149" s="12" customFormat="1" ht="22.8" customHeight="1">
      <c r="A149" s="12"/>
      <c r="B149" s="201"/>
      <c r="C149" s="202"/>
      <c r="D149" s="203" t="s">
        <v>75</v>
      </c>
      <c r="E149" s="215" t="s">
        <v>190</v>
      </c>
      <c r="F149" s="215" t="s">
        <v>269</v>
      </c>
      <c r="G149" s="202"/>
      <c r="H149" s="202"/>
      <c r="I149" s="205"/>
      <c r="J149" s="216">
        <f>BK149</f>
        <v>0</v>
      </c>
      <c r="K149" s="202"/>
      <c r="L149" s="207"/>
      <c r="M149" s="208"/>
      <c r="N149" s="209"/>
      <c r="O149" s="209"/>
      <c r="P149" s="210">
        <f>P150</f>
        <v>0</v>
      </c>
      <c r="Q149" s="209"/>
      <c r="R149" s="210">
        <f>R150</f>
        <v>0</v>
      </c>
      <c r="S149" s="209"/>
      <c r="T149" s="211">
        <f>T150</f>
        <v>0</v>
      </c>
      <c r="U149" s="12"/>
      <c r="V149" s="12"/>
      <c r="W149" s="12"/>
      <c r="X149" s="12"/>
      <c r="Y149" s="12"/>
      <c r="Z149" s="12"/>
      <c r="AA149" s="12"/>
      <c r="AB149" s="12"/>
      <c r="AC149" s="12"/>
      <c r="AD149" s="12"/>
      <c r="AE149" s="12"/>
      <c r="AR149" s="212" t="s">
        <v>84</v>
      </c>
      <c r="AT149" s="213" t="s">
        <v>75</v>
      </c>
      <c r="AU149" s="213" t="s">
        <v>84</v>
      </c>
      <c r="AY149" s="212" t="s">
        <v>134</v>
      </c>
      <c r="BK149" s="214">
        <f>BK150</f>
        <v>0</v>
      </c>
    </row>
    <row r="150" s="12" customFormat="1" ht="20.88" customHeight="1">
      <c r="A150" s="12"/>
      <c r="B150" s="201"/>
      <c r="C150" s="202"/>
      <c r="D150" s="203" t="s">
        <v>75</v>
      </c>
      <c r="E150" s="215" t="s">
        <v>210</v>
      </c>
      <c r="F150" s="215" t="s">
        <v>270</v>
      </c>
      <c r="G150" s="202"/>
      <c r="H150" s="202"/>
      <c r="I150" s="205"/>
      <c r="J150" s="216">
        <f>BK150</f>
        <v>0</v>
      </c>
      <c r="K150" s="202"/>
      <c r="L150" s="207"/>
      <c r="M150" s="208"/>
      <c r="N150" s="209"/>
      <c r="O150" s="209"/>
      <c r="P150" s="210">
        <f>SUM(P151:P154)</f>
        <v>0</v>
      </c>
      <c r="Q150" s="209"/>
      <c r="R150" s="210">
        <f>SUM(R151:R154)</f>
        <v>0</v>
      </c>
      <c r="S150" s="209"/>
      <c r="T150" s="211">
        <f>SUM(T151:T154)</f>
        <v>0</v>
      </c>
      <c r="U150" s="12"/>
      <c r="V150" s="12"/>
      <c r="W150" s="12"/>
      <c r="X150" s="12"/>
      <c r="Y150" s="12"/>
      <c r="Z150" s="12"/>
      <c r="AA150" s="12"/>
      <c r="AB150" s="12"/>
      <c r="AC150" s="12"/>
      <c r="AD150" s="12"/>
      <c r="AE150" s="12"/>
      <c r="AR150" s="212" t="s">
        <v>84</v>
      </c>
      <c r="AT150" s="213" t="s">
        <v>75</v>
      </c>
      <c r="AU150" s="213" t="s">
        <v>86</v>
      </c>
      <c r="AY150" s="212" t="s">
        <v>134</v>
      </c>
      <c r="BK150" s="214">
        <f>SUM(BK151:BK154)</f>
        <v>0</v>
      </c>
    </row>
    <row r="151" s="2" customFormat="1" ht="33" customHeight="1">
      <c r="A151" s="37"/>
      <c r="B151" s="38"/>
      <c r="C151" s="217" t="s">
        <v>171</v>
      </c>
      <c r="D151" s="217" t="s">
        <v>136</v>
      </c>
      <c r="E151" s="218" t="s">
        <v>212</v>
      </c>
      <c r="F151" s="219" t="s">
        <v>213</v>
      </c>
      <c r="G151" s="220" t="s">
        <v>214</v>
      </c>
      <c r="H151" s="221">
        <v>18.991</v>
      </c>
      <c r="I151" s="222"/>
      <c r="J151" s="223">
        <f>ROUND(I151*H151,2)</f>
        <v>0</v>
      </c>
      <c r="K151" s="219" t="s">
        <v>140</v>
      </c>
      <c r="L151" s="43"/>
      <c r="M151" s="224" t="s">
        <v>1</v>
      </c>
      <c r="N151" s="225" t="s">
        <v>41</v>
      </c>
      <c r="O151" s="90"/>
      <c r="P151" s="226">
        <f>O151*H151</f>
        <v>0</v>
      </c>
      <c r="Q151" s="226">
        <v>0</v>
      </c>
      <c r="R151" s="226">
        <f>Q151*H151</f>
        <v>0</v>
      </c>
      <c r="S151" s="226">
        <v>0</v>
      </c>
      <c r="T151" s="227">
        <f>S151*H151</f>
        <v>0</v>
      </c>
      <c r="U151" s="37"/>
      <c r="V151" s="37"/>
      <c r="W151" s="37"/>
      <c r="X151" s="37"/>
      <c r="Y151" s="37"/>
      <c r="Z151" s="37"/>
      <c r="AA151" s="37"/>
      <c r="AB151" s="37"/>
      <c r="AC151" s="37"/>
      <c r="AD151" s="37"/>
      <c r="AE151" s="37"/>
      <c r="AR151" s="228" t="s">
        <v>141</v>
      </c>
      <c r="AT151" s="228" t="s">
        <v>136</v>
      </c>
      <c r="AU151" s="228" t="s">
        <v>153</v>
      </c>
      <c r="AY151" s="16" t="s">
        <v>134</v>
      </c>
      <c r="BE151" s="229">
        <f>IF(N151="základní",J151,0)</f>
        <v>0</v>
      </c>
      <c r="BF151" s="229">
        <f>IF(N151="snížená",J151,0)</f>
        <v>0</v>
      </c>
      <c r="BG151" s="229">
        <f>IF(N151="zákl. přenesená",J151,0)</f>
        <v>0</v>
      </c>
      <c r="BH151" s="229">
        <f>IF(N151="sníž. přenesená",J151,0)</f>
        <v>0</v>
      </c>
      <c r="BI151" s="229">
        <f>IF(N151="nulová",J151,0)</f>
        <v>0</v>
      </c>
      <c r="BJ151" s="16" t="s">
        <v>84</v>
      </c>
      <c r="BK151" s="229">
        <f>ROUND(I151*H151,2)</f>
        <v>0</v>
      </c>
      <c r="BL151" s="16" t="s">
        <v>141</v>
      </c>
      <c r="BM151" s="228" t="s">
        <v>285</v>
      </c>
    </row>
    <row r="152" s="2" customFormat="1">
      <c r="A152" s="37"/>
      <c r="B152" s="38"/>
      <c r="C152" s="39"/>
      <c r="D152" s="230" t="s">
        <v>143</v>
      </c>
      <c r="E152" s="39"/>
      <c r="F152" s="231" t="s">
        <v>213</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143</v>
      </c>
      <c r="AU152" s="16" t="s">
        <v>153</v>
      </c>
    </row>
    <row r="153" s="2" customFormat="1">
      <c r="A153" s="37"/>
      <c r="B153" s="38"/>
      <c r="C153" s="39"/>
      <c r="D153" s="235" t="s">
        <v>144</v>
      </c>
      <c r="E153" s="39"/>
      <c r="F153" s="236" t="s">
        <v>216</v>
      </c>
      <c r="G153" s="39"/>
      <c r="H153" s="39"/>
      <c r="I153" s="232"/>
      <c r="J153" s="39"/>
      <c r="K153" s="39"/>
      <c r="L153" s="43"/>
      <c r="M153" s="233"/>
      <c r="N153" s="234"/>
      <c r="O153" s="90"/>
      <c r="P153" s="90"/>
      <c r="Q153" s="90"/>
      <c r="R153" s="90"/>
      <c r="S153" s="90"/>
      <c r="T153" s="91"/>
      <c r="U153" s="37"/>
      <c r="V153" s="37"/>
      <c r="W153" s="37"/>
      <c r="X153" s="37"/>
      <c r="Y153" s="37"/>
      <c r="Z153" s="37"/>
      <c r="AA153" s="37"/>
      <c r="AB153" s="37"/>
      <c r="AC153" s="37"/>
      <c r="AD153" s="37"/>
      <c r="AE153" s="37"/>
      <c r="AT153" s="16" t="s">
        <v>144</v>
      </c>
      <c r="AU153" s="16" t="s">
        <v>153</v>
      </c>
    </row>
    <row r="154" s="13" customFormat="1">
      <c r="A154" s="13"/>
      <c r="B154" s="237"/>
      <c r="C154" s="238"/>
      <c r="D154" s="230" t="s">
        <v>146</v>
      </c>
      <c r="E154" s="239" t="s">
        <v>1</v>
      </c>
      <c r="F154" s="240" t="s">
        <v>286</v>
      </c>
      <c r="G154" s="238"/>
      <c r="H154" s="241">
        <v>18.991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146</v>
      </c>
      <c r="AU154" s="247" t="s">
        <v>153</v>
      </c>
      <c r="AV154" s="13" t="s">
        <v>86</v>
      </c>
      <c r="AW154" s="13" t="s">
        <v>32</v>
      </c>
      <c r="AX154" s="13" t="s">
        <v>84</v>
      </c>
      <c r="AY154" s="247" t="s">
        <v>134</v>
      </c>
    </row>
    <row r="155" s="12" customFormat="1" ht="25.92" customHeight="1">
      <c r="A155" s="12"/>
      <c r="B155" s="201"/>
      <c r="C155" s="202"/>
      <c r="D155" s="203" t="s">
        <v>75</v>
      </c>
      <c r="E155" s="204" t="s">
        <v>287</v>
      </c>
      <c r="F155" s="204" t="s">
        <v>288</v>
      </c>
      <c r="G155" s="202"/>
      <c r="H155" s="202"/>
      <c r="I155" s="205"/>
      <c r="J155" s="206">
        <f>BK155</f>
        <v>0</v>
      </c>
      <c r="K155" s="202"/>
      <c r="L155" s="207"/>
      <c r="M155" s="208"/>
      <c r="N155" s="209"/>
      <c r="O155" s="209"/>
      <c r="P155" s="210">
        <f>P156</f>
        <v>0</v>
      </c>
      <c r="Q155" s="209"/>
      <c r="R155" s="210">
        <f>R156</f>
        <v>0.00055000000000000003</v>
      </c>
      <c r="S155" s="209"/>
      <c r="T155" s="211">
        <f>T156</f>
        <v>0</v>
      </c>
      <c r="U155" s="12"/>
      <c r="V155" s="12"/>
      <c r="W155" s="12"/>
      <c r="X155" s="12"/>
      <c r="Y155" s="12"/>
      <c r="Z155" s="12"/>
      <c r="AA155" s="12"/>
      <c r="AB155" s="12"/>
      <c r="AC155" s="12"/>
      <c r="AD155" s="12"/>
      <c r="AE155" s="12"/>
      <c r="AR155" s="212" t="s">
        <v>153</v>
      </c>
      <c r="AT155" s="213" t="s">
        <v>75</v>
      </c>
      <c r="AU155" s="213" t="s">
        <v>76</v>
      </c>
      <c r="AY155" s="212" t="s">
        <v>134</v>
      </c>
      <c r="BK155" s="214">
        <f>BK156</f>
        <v>0</v>
      </c>
    </row>
    <row r="156" s="12" customFormat="1" ht="22.8" customHeight="1">
      <c r="A156" s="12"/>
      <c r="B156" s="201"/>
      <c r="C156" s="202"/>
      <c r="D156" s="203" t="s">
        <v>75</v>
      </c>
      <c r="E156" s="215" t="s">
        <v>289</v>
      </c>
      <c r="F156" s="215" t="s">
        <v>290</v>
      </c>
      <c r="G156" s="202"/>
      <c r="H156" s="202"/>
      <c r="I156" s="205"/>
      <c r="J156" s="216">
        <f>BK156</f>
        <v>0</v>
      </c>
      <c r="K156" s="202"/>
      <c r="L156" s="207"/>
      <c r="M156" s="208"/>
      <c r="N156" s="209"/>
      <c r="O156" s="209"/>
      <c r="P156" s="210">
        <f>SUM(P157:P160)</f>
        <v>0</v>
      </c>
      <c r="Q156" s="209"/>
      <c r="R156" s="210">
        <f>SUM(R157:R160)</f>
        <v>0.00055000000000000003</v>
      </c>
      <c r="S156" s="209"/>
      <c r="T156" s="211">
        <f>SUM(T157:T160)</f>
        <v>0</v>
      </c>
      <c r="U156" s="12"/>
      <c r="V156" s="12"/>
      <c r="W156" s="12"/>
      <c r="X156" s="12"/>
      <c r="Y156" s="12"/>
      <c r="Z156" s="12"/>
      <c r="AA156" s="12"/>
      <c r="AB156" s="12"/>
      <c r="AC156" s="12"/>
      <c r="AD156" s="12"/>
      <c r="AE156" s="12"/>
      <c r="AR156" s="212" t="s">
        <v>153</v>
      </c>
      <c r="AT156" s="213" t="s">
        <v>75</v>
      </c>
      <c r="AU156" s="213" t="s">
        <v>84</v>
      </c>
      <c r="AY156" s="212" t="s">
        <v>134</v>
      </c>
      <c r="BK156" s="214">
        <f>SUM(BK157:BK160)</f>
        <v>0</v>
      </c>
    </row>
    <row r="157" s="2" customFormat="1" ht="24.15" customHeight="1">
      <c r="A157" s="37"/>
      <c r="B157" s="38"/>
      <c r="C157" s="217" t="s">
        <v>177</v>
      </c>
      <c r="D157" s="217" t="s">
        <v>136</v>
      </c>
      <c r="E157" s="218" t="s">
        <v>291</v>
      </c>
      <c r="F157" s="219" t="s">
        <v>292</v>
      </c>
      <c r="G157" s="220" t="s">
        <v>224</v>
      </c>
      <c r="H157" s="221">
        <v>1</v>
      </c>
      <c r="I157" s="222"/>
      <c r="J157" s="223">
        <f>ROUND(I157*H157,2)</f>
        <v>0</v>
      </c>
      <c r="K157" s="219" t="s">
        <v>140</v>
      </c>
      <c r="L157" s="43"/>
      <c r="M157" s="224" t="s">
        <v>1</v>
      </c>
      <c r="N157" s="225" t="s">
        <v>41</v>
      </c>
      <c r="O157" s="90"/>
      <c r="P157" s="226">
        <f>O157*H157</f>
        <v>0</v>
      </c>
      <c r="Q157" s="226">
        <v>0.00055000000000000003</v>
      </c>
      <c r="R157" s="226">
        <f>Q157*H157</f>
        <v>0.00055000000000000003</v>
      </c>
      <c r="S157" s="226">
        <v>0</v>
      </c>
      <c r="T157" s="227">
        <f>S157*H157</f>
        <v>0</v>
      </c>
      <c r="U157" s="37"/>
      <c r="V157" s="37"/>
      <c r="W157" s="37"/>
      <c r="X157" s="37"/>
      <c r="Y157" s="37"/>
      <c r="Z157" s="37"/>
      <c r="AA157" s="37"/>
      <c r="AB157" s="37"/>
      <c r="AC157" s="37"/>
      <c r="AD157" s="37"/>
      <c r="AE157" s="37"/>
      <c r="AR157" s="228" t="s">
        <v>293</v>
      </c>
      <c r="AT157" s="228" t="s">
        <v>136</v>
      </c>
      <c r="AU157" s="228" t="s">
        <v>86</v>
      </c>
      <c r="AY157" s="16" t="s">
        <v>134</v>
      </c>
      <c r="BE157" s="229">
        <f>IF(N157="základní",J157,0)</f>
        <v>0</v>
      </c>
      <c r="BF157" s="229">
        <f>IF(N157="snížená",J157,0)</f>
        <v>0</v>
      </c>
      <c r="BG157" s="229">
        <f>IF(N157="zákl. přenesená",J157,0)</f>
        <v>0</v>
      </c>
      <c r="BH157" s="229">
        <f>IF(N157="sníž. přenesená",J157,0)</f>
        <v>0</v>
      </c>
      <c r="BI157" s="229">
        <f>IF(N157="nulová",J157,0)</f>
        <v>0</v>
      </c>
      <c r="BJ157" s="16" t="s">
        <v>84</v>
      </c>
      <c r="BK157" s="229">
        <f>ROUND(I157*H157,2)</f>
        <v>0</v>
      </c>
      <c r="BL157" s="16" t="s">
        <v>293</v>
      </c>
      <c r="BM157" s="228" t="s">
        <v>294</v>
      </c>
    </row>
    <row r="158" s="2" customFormat="1">
      <c r="A158" s="37"/>
      <c r="B158" s="38"/>
      <c r="C158" s="39"/>
      <c r="D158" s="230" t="s">
        <v>143</v>
      </c>
      <c r="E158" s="39"/>
      <c r="F158" s="231" t="s">
        <v>295</v>
      </c>
      <c r="G158" s="39"/>
      <c r="H158" s="39"/>
      <c r="I158" s="232"/>
      <c r="J158" s="39"/>
      <c r="K158" s="39"/>
      <c r="L158" s="43"/>
      <c r="M158" s="233"/>
      <c r="N158" s="234"/>
      <c r="O158" s="90"/>
      <c r="P158" s="90"/>
      <c r="Q158" s="90"/>
      <c r="R158" s="90"/>
      <c r="S158" s="90"/>
      <c r="T158" s="91"/>
      <c r="U158" s="37"/>
      <c r="V158" s="37"/>
      <c r="W158" s="37"/>
      <c r="X158" s="37"/>
      <c r="Y158" s="37"/>
      <c r="Z158" s="37"/>
      <c r="AA158" s="37"/>
      <c r="AB158" s="37"/>
      <c r="AC158" s="37"/>
      <c r="AD158" s="37"/>
      <c r="AE158" s="37"/>
      <c r="AT158" s="16" t="s">
        <v>143</v>
      </c>
      <c r="AU158" s="16" t="s">
        <v>86</v>
      </c>
    </row>
    <row r="159" s="2" customFormat="1">
      <c r="A159" s="37"/>
      <c r="B159" s="38"/>
      <c r="C159" s="39"/>
      <c r="D159" s="235" t="s">
        <v>144</v>
      </c>
      <c r="E159" s="39"/>
      <c r="F159" s="236" t="s">
        <v>296</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144</v>
      </c>
      <c r="AU159" s="16" t="s">
        <v>86</v>
      </c>
    </row>
    <row r="160" s="13" customFormat="1">
      <c r="A160" s="13"/>
      <c r="B160" s="237"/>
      <c r="C160" s="238"/>
      <c r="D160" s="230" t="s">
        <v>146</v>
      </c>
      <c r="E160" s="239" t="s">
        <v>1</v>
      </c>
      <c r="F160" s="240" t="s">
        <v>84</v>
      </c>
      <c r="G160" s="238"/>
      <c r="H160" s="241">
        <v>1</v>
      </c>
      <c r="I160" s="242"/>
      <c r="J160" s="238"/>
      <c r="K160" s="238"/>
      <c r="L160" s="243"/>
      <c r="M160" s="260"/>
      <c r="N160" s="261"/>
      <c r="O160" s="261"/>
      <c r="P160" s="261"/>
      <c r="Q160" s="261"/>
      <c r="R160" s="261"/>
      <c r="S160" s="261"/>
      <c r="T160" s="262"/>
      <c r="U160" s="13"/>
      <c r="V160" s="13"/>
      <c r="W160" s="13"/>
      <c r="X160" s="13"/>
      <c r="Y160" s="13"/>
      <c r="Z160" s="13"/>
      <c r="AA160" s="13"/>
      <c r="AB160" s="13"/>
      <c r="AC160" s="13"/>
      <c r="AD160" s="13"/>
      <c r="AE160" s="13"/>
      <c r="AT160" s="247" t="s">
        <v>146</v>
      </c>
      <c r="AU160" s="247" t="s">
        <v>86</v>
      </c>
      <c r="AV160" s="13" t="s">
        <v>86</v>
      </c>
      <c r="AW160" s="13" t="s">
        <v>32</v>
      </c>
      <c r="AX160" s="13" t="s">
        <v>84</v>
      </c>
      <c r="AY160" s="247" t="s">
        <v>134</v>
      </c>
    </row>
    <row r="161" s="2" customFormat="1" ht="6.96" customHeight="1">
      <c r="A161" s="37"/>
      <c r="B161" s="65"/>
      <c r="C161" s="66"/>
      <c r="D161" s="66"/>
      <c r="E161" s="66"/>
      <c r="F161" s="66"/>
      <c r="G161" s="66"/>
      <c r="H161" s="66"/>
      <c r="I161" s="66"/>
      <c r="J161" s="66"/>
      <c r="K161" s="66"/>
      <c r="L161" s="43"/>
      <c r="M161" s="37"/>
      <c r="O161" s="37"/>
      <c r="P161" s="37"/>
      <c r="Q161" s="37"/>
      <c r="R161" s="37"/>
      <c r="S161" s="37"/>
      <c r="T161" s="37"/>
      <c r="U161" s="37"/>
      <c r="V161" s="37"/>
      <c r="W161" s="37"/>
      <c r="X161" s="37"/>
      <c r="Y161" s="37"/>
      <c r="Z161" s="37"/>
      <c r="AA161" s="37"/>
      <c r="AB161" s="37"/>
      <c r="AC161" s="37"/>
      <c r="AD161" s="37"/>
      <c r="AE161" s="37"/>
    </row>
  </sheetData>
  <sheetProtection sheet="1" autoFilter="0" formatColumns="0" formatRows="0" objects="1" scenarios="1" spinCount="100000" saltValue="LSmWYhwBMZceFgzihdtN/BJOmGzBlEv02cSnJHcbi88Xh4Oa1AaITopTxrd3MRH9JNkM/lmQmwd/r0odOkfIOw==" hashValue="X4e8YocXo6K6Wsp4YjjLlvA4kdAOr5qfKwZn2RReBHdDkQkEhT3R83S37lLCUCMV5yhUIHfKFL+NP3yQQkIjnQ==" algorithmName="SHA-512" password="CC35"/>
  <autoFilter ref="C122:K160"/>
  <mergeCells count="9">
    <mergeCell ref="E7:H7"/>
    <mergeCell ref="E9:H9"/>
    <mergeCell ref="E18:H18"/>
    <mergeCell ref="E27:H27"/>
    <mergeCell ref="E85:H85"/>
    <mergeCell ref="E87:H87"/>
    <mergeCell ref="E113:H113"/>
    <mergeCell ref="E115:H115"/>
    <mergeCell ref="L2:V2"/>
  </mergeCells>
  <hyperlinks>
    <hyperlink ref="F128" r:id="rId1" display="https://podminky.urs.cz/item/CS_URS_2024_02/122251103"/>
    <hyperlink ref="F132" r:id="rId2" display="https://podminky.urs.cz/item/CS_URS_2024_02/171103201"/>
    <hyperlink ref="F138" r:id="rId3" display="https://podminky.urs.cz/item/CS_URS_2024_02/181951112"/>
    <hyperlink ref="F142" r:id="rId4" display="https://podminky.urs.cz/item/CS_URS_2024_02/182251101"/>
    <hyperlink ref="F147" r:id="rId5" display="https://podminky.urs.cz/item/CS_URS_2024_02/462512161"/>
    <hyperlink ref="F153" r:id="rId6" display="https://podminky.urs.cz/item/CS_URS_2024_02/998332011"/>
    <hyperlink ref="F159" r:id="rId7" display="https://podminky.urs.cz/item/CS_URS_2024_02/230083123"/>
  </hyperlinks>
  <pageMargins left="0.39375" right="0.39375" top="0.39375" bottom="0.39375" header="0" footer="0"/>
  <pageSetup paperSize="9" orientation="portrait" blackAndWhite="1" fitToHeight="100"/>
  <headerFooter>
    <oddFooter>&amp;CStrana &amp;P z &amp;N</oddFooter>
  </headerFooter>
  <drawing r:id="rId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95</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297</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ROUND(J124,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ROUND((SUM(BE124:BE214)),  2)</f>
        <v>0</v>
      </c>
      <c r="G33" s="37"/>
      <c r="H33" s="37"/>
      <c r="I33" s="154">
        <v>0.20999999999999999</v>
      </c>
      <c r="J33" s="153">
        <f>ROUND(((SUM(BE124:BE214))*I33),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ROUND((SUM(BF124:BF214)),  2)</f>
        <v>0</v>
      </c>
      <c r="G34" s="37"/>
      <c r="H34" s="37"/>
      <c r="I34" s="154">
        <v>0.12</v>
      </c>
      <c r="J34" s="153">
        <f>ROUND(((SUM(BF124:BF214))*I34),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ROUND((SUM(BG124:BG214)),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ROUND((SUM(BH124:BH214)),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ROUND((SUM(BI124:BI214)),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04 - RN U Horáčků - spodní výpust</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J124</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J125</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J126</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298</v>
      </c>
      <c r="E99" s="187"/>
      <c r="F99" s="187"/>
      <c r="G99" s="187"/>
      <c r="H99" s="187"/>
      <c r="I99" s="187"/>
      <c r="J99" s="188">
        <f>J144</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219</v>
      </c>
      <c r="E100" s="187"/>
      <c r="F100" s="187"/>
      <c r="G100" s="187"/>
      <c r="H100" s="187"/>
      <c r="I100" s="187"/>
      <c r="J100" s="188">
        <f>J176</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299</v>
      </c>
      <c r="E101" s="187"/>
      <c r="F101" s="187"/>
      <c r="G101" s="187"/>
      <c r="H101" s="187"/>
      <c r="I101" s="187"/>
      <c r="J101" s="188">
        <f>J181</f>
        <v>0</v>
      </c>
      <c r="K101" s="185"/>
      <c r="L101" s="189"/>
      <c r="S101" s="10"/>
      <c r="T101" s="10"/>
      <c r="U101" s="10"/>
      <c r="V101" s="10"/>
      <c r="W101" s="10"/>
      <c r="X101" s="10"/>
      <c r="Y101" s="10"/>
      <c r="Z101" s="10"/>
      <c r="AA101" s="10"/>
      <c r="AB101" s="10"/>
      <c r="AC101" s="10"/>
      <c r="AD101" s="10"/>
      <c r="AE101" s="10"/>
    </row>
    <row r="102" s="10" customFormat="1" ht="19.92" customHeight="1">
      <c r="A102" s="10"/>
      <c r="B102" s="184"/>
      <c r="C102" s="185"/>
      <c r="D102" s="186" t="s">
        <v>220</v>
      </c>
      <c r="E102" s="187"/>
      <c r="F102" s="187"/>
      <c r="G102" s="187"/>
      <c r="H102" s="187"/>
      <c r="I102" s="187"/>
      <c r="J102" s="188">
        <f>J192</f>
        <v>0</v>
      </c>
      <c r="K102" s="185"/>
      <c r="L102" s="189"/>
      <c r="S102" s="10"/>
      <c r="T102" s="10"/>
      <c r="U102" s="10"/>
      <c r="V102" s="10"/>
      <c r="W102" s="10"/>
      <c r="X102" s="10"/>
      <c r="Y102" s="10"/>
      <c r="Z102" s="10"/>
      <c r="AA102" s="10"/>
      <c r="AB102" s="10"/>
      <c r="AC102" s="10"/>
      <c r="AD102" s="10"/>
      <c r="AE102" s="10"/>
    </row>
    <row r="103" s="10" customFormat="1" ht="14.88" customHeight="1">
      <c r="A103" s="10"/>
      <c r="B103" s="184"/>
      <c r="C103" s="185"/>
      <c r="D103" s="186" t="s">
        <v>221</v>
      </c>
      <c r="E103" s="187"/>
      <c r="F103" s="187"/>
      <c r="G103" s="187"/>
      <c r="H103" s="187"/>
      <c r="I103" s="187"/>
      <c r="J103" s="188">
        <f>J206</f>
        <v>0</v>
      </c>
      <c r="K103" s="185"/>
      <c r="L103" s="189"/>
      <c r="S103" s="10"/>
      <c r="T103" s="10"/>
      <c r="U103" s="10"/>
      <c r="V103" s="10"/>
      <c r="W103" s="10"/>
      <c r="X103" s="10"/>
      <c r="Y103" s="10"/>
      <c r="Z103" s="10"/>
      <c r="AA103" s="10"/>
      <c r="AB103" s="10"/>
      <c r="AC103" s="10"/>
      <c r="AD103" s="10"/>
      <c r="AE103" s="10"/>
    </row>
    <row r="104" s="10" customFormat="1" ht="19.92" customHeight="1">
      <c r="A104" s="10"/>
      <c r="B104" s="184"/>
      <c r="C104" s="185"/>
      <c r="D104" s="186" t="s">
        <v>300</v>
      </c>
      <c r="E104" s="187"/>
      <c r="F104" s="187"/>
      <c r="G104" s="187"/>
      <c r="H104" s="187"/>
      <c r="I104" s="187"/>
      <c r="J104" s="188">
        <f>J211</f>
        <v>0</v>
      </c>
      <c r="K104" s="185"/>
      <c r="L104" s="189"/>
      <c r="S104" s="10"/>
      <c r="T104" s="10"/>
      <c r="U104" s="10"/>
      <c r="V104" s="10"/>
      <c r="W104" s="10"/>
      <c r="X104" s="10"/>
      <c r="Y104" s="10"/>
      <c r="Z104" s="10"/>
      <c r="AA104" s="10"/>
      <c r="AB104" s="10"/>
      <c r="AC104" s="10"/>
      <c r="AD104" s="10"/>
      <c r="AE104" s="10"/>
    </row>
    <row r="105" s="2" customFormat="1" ht="21.84" customHeight="1">
      <c r="A105" s="37"/>
      <c r="B105" s="38"/>
      <c r="C105" s="39"/>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65"/>
      <c r="C106" s="66"/>
      <c r="D106" s="66"/>
      <c r="E106" s="66"/>
      <c r="F106" s="66"/>
      <c r="G106" s="66"/>
      <c r="H106" s="66"/>
      <c r="I106" s="66"/>
      <c r="J106" s="66"/>
      <c r="K106" s="66"/>
      <c r="L106" s="62"/>
      <c r="S106" s="37"/>
      <c r="T106" s="37"/>
      <c r="U106" s="37"/>
      <c r="V106" s="37"/>
      <c r="W106" s="37"/>
      <c r="X106" s="37"/>
      <c r="Y106" s="37"/>
      <c r="Z106" s="37"/>
      <c r="AA106" s="37"/>
      <c r="AB106" s="37"/>
      <c r="AC106" s="37"/>
      <c r="AD106" s="37"/>
      <c r="AE106" s="37"/>
    </row>
    <row r="110" s="2" customFormat="1" ht="6.96" customHeight="1">
      <c r="A110" s="37"/>
      <c r="B110" s="67"/>
      <c r="C110" s="68"/>
      <c r="D110" s="68"/>
      <c r="E110" s="68"/>
      <c r="F110" s="68"/>
      <c r="G110" s="68"/>
      <c r="H110" s="68"/>
      <c r="I110" s="68"/>
      <c r="J110" s="68"/>
      <c r="K110" s="68"/>
      <c r="L110" s="62"/>
      <c r="S110" s="37"/>
      <c r="T110" s="37"/>
      <c r="U110" s="37"/>
      <c r="V110" s="37"/>
      <c r="W110" s="37"/>
      <c r="X110" s="37"/>
      <c r="Y110" s="37"/>
      <c r="Z110" s="37"/>
      <c r="AA110" s="37"/>
      <c r="AB110" s="37"/>
      <c r="AC110" s="37"/>
      <c r="AD110" s="37"/>
      <c r="AE110" s="37"/>
    </row>
    <row r="111" s="2" customFormat="1" ht="24.96" customHeight="1">
      <c r="A111" s="37"/>
      <c r="B111" s="38"/>
      <c r="C111" s="22" t="s">
        <v>119</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16</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173" t="str">
        <f>E7</f>
        <v>RN Obora Březka</v>
      </c>
      <c r="F114" s="31"/>
      <c r="G114" s="31"/>
      <c r="H114" s="31"/>
      <c r="I114" s="39"/>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108</v>
      </c>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75" t="str">
        <f>E9</f>
        <v>SO 04 - RN U Horáčků - spodní výpust</v>
      </c>
      <c r="F116" s="39"/>
      <c r="G116" s="39"/>
      <c r="H116" s="39"/>
      <c r="I116" s="39"/>
      <c r="J116" s="39"/>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20</v>
      </c>
      <c r="D118" s="39"/>
      <c r="E118" s="39"/>
      <c r="F118" s="26" t="str">
        <f>F12</f>
        <v>Kostelec u Křížků</v>
      </c>
      <c r="G118" s="39"/>
      <c r="H118" s="39"/>
      <c r="I118" s="31" t="s">
        <v>22</v>
      </c>
      <c r="J118" s="78" t="str">
        <f>IF(J12="","",J12)</f>
        <v>31. 7. 2024</v>
      </c>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2" customFormat="1" ht="25.65" customHeight="1">
      <c r="A120" s="37"/>
      <c r="B120" s="38"/>
      <c r="C120" s="31" t="s">
        <v>24</v>
      </c>
      <c r="D120" s="39"/>
      <c r="E120" s="39"/>
      <c r="F120" s="26" t="str">
        <f>E15</f>
        <v>Výzkumný ústav lesního hospodářství a myslivosti</v>
      </c>
      <c r="G120" s="39"/>
      <c r="H120" s="39"/>
      <c r="I120" s="31" t="s">
        <v>30</v>
      </c>
      <c r="J120" s="35" t="str">
        <f>E21</f>
        <v>VODNÍ DÍLA - TBD a.s.</v>
      </c>
      <c r="K120" s="39"/>
      <c r="L120" s="62"/>
      <c r="S120" s="37"/>
      <c r="T120" s="37"/>
      <c r="U120" s="37"/>
      <c r="V120" s="37"/>
      <c r="W120" s="37"/>
      <c r="X120" s="37"/>
      <c r="Y120" s="37"/>
      <c r="Z120" s="37"/>
      <c r="AA120" s="37"/>
      <c r="AB120" s="37"/>
      <c r="AC120" s="37"/>
      <c r="AD120" s="37"/>
      <c r="AE120" s="37"/>
    </row>
    <row r="121" s="2" customFormat="1" ht="15.15" customHeight="1">
      <c r="A121" s="37"/>
      <c r="B121" s="38"/>
      <c r="C121" s="31" t="s">
        <v>28</v>
      </c>
      <c r="D121" s="39"/>
      <c r="E121" s="39"/>
      <c r="F121" s="26" t="str">
        <f>IF(E18="","",E18)</f>
        <v>Vyplň údaj</v>
      </c>
      <c r="G121" s="39"/>
      <c r="H121" s="39"/>
      <c r="I121" s="31" t="s">
        <v>33</v>
      </c>
      <c r="J121" s="35" t="str">
        <f>E24</f>
        <v xml:space="preserve"> </v>
      </c>
      <c r="K121" s="39"/>
      <c r="L121" s="62"/>
      <c r="S121" s="37"/>
      <c r="T121" s="37"/>
      <c r="U121" s="37"/>
      <c r="V121" s="37"/>
      <c r="W121" s="37"/>
      <c r="X121" s="37"/>
      <c r="Y121" s="37"/>
      <c r="Z121" s="37"/>
      <c r="AA121" s="37"/>
      <c r="AB121" s="37"/>
      <c r="AC121" s="37"/>
      <c r="AD121" s="37"/>
      <c r="AE121" s="37"/>
    </row>
    <row r="122" s="2" customFormat="1" ht="10.32" customHeight="1">
      <c r="A122" s="37"/>
      <c r="B122" s="38"/>
      <c r="C122" s="39"/>
      <c r="D122" s="39"/>
      <c r="E122" s="39"/>
      <c r="F122" s="39"/>
      <c r="G122" s="39"/>
      <c r="H122" s="39"/>
      <c r="I122" s="39"/>
      <c r="J122" s="39"/>
      <c r="K122" s="39"/>
      <c r="L122" s="62"/>
      <c r="S122" s="37"/>
      <c r="T122" s="37"/>
      <c r="U122" s="37"/>
      <c r="V122" s="37"/>
      <c r="W122" s="37"/>
      <c r="X122" s="37"/>
      <c r="Y122" s="37"/>
      <c r="Z122" s="37"/>
      <c r="AA122" s="37"/>
      <c r="AB122" s="37"/>
      <c r="AC122" s="37"/>
      <c r="AD122" s="37"/>
      <c r="AE122" s="37"/>
    </row>
    <row r="123" s="11" customFormat="1" ht="29.28" customHeight="1">
      <c r="A123" s="190"/>
      <c r="B123" s="191"/>
      <c r="C123" s="192" t="s">
        <v>120</v>
      </c>
      <c r="D123" s="193" t="s">
        <v>61</v>
      </c>
      <c r="E123" s="193" t="s">
        <v>57</v>
      </c>
      <c r="F123" s="193" t="s">
        <v>58</v>
      </c>
      <c r="G123" s="193" t="s">
        <v>121</v>
      </c>
      <c r="H123" s="193" t="s">
        <v>122</v>
      </c>
      <c r="I123" s="193" t="s">
        <v>123</v>
      </c>
      <c r="J123" s="193" t="s">
        <v>112</v>
      </c>
      <c r="K123" s="194" t="s">
        <v>124</v>
      </c>
      <c r="L123" s="195"/>
      <c r="M123" s="99" t="s">
        <v>1</v>
      </c>
      <c r="N123" s="100" t="s">
        <v>40</v>
      </c>
      <c r="O123" s="100" t="s">
        <v>125</v>
      </c>
      <c r="P123" s="100" t="s">
        <v>126</v>
      </c>
      <c r="Q123" s="100" t="s">
        <v>127</v>
      </c>
      <c r="R123" s="100" t="s">
        <v>128</v>
      </c>
      <c r="S123" s="100" t="s">
        <v>129</v>
      </c>
      <c r="T123" s="101" t="s">
        <v>130</v>
      </c>
      <c r="U123" s="190"/>
      <c r="V123" s="190"/>
      <c r="W123" s="190"/>
      <c r="X123" s="190"/>
      <c r="Y123" s="190"/>
      <c r="Z123" s="190"/>
      <c r="AA123" s="190"/>
      <c r="AB123" s="190"/>
      <c r="AC123" s="190"/>
      <c r="AD123" s="190"/>
      <c r="AE123" s="190"/>
    </row>
    <row r="124" s="2" customFormat="1" ht="22.8" customHeight="1">
      <c r="A124" s="37"/>
      <c r="B124" s="38"/>
      <c r="C124" s="106" t="s">
        <v>131</v>
      </c>
      <c r="D124" s="39"/>
      <c r="E124" s="39"/>
      <c r="F124" s="39"/>
      <c r="G124" s="39"/>
      <c r="H124" s="39"/>
      <c r="I124" s="39"/>
      <c r="J124" s="196">
        <f>BK124</f>
        <v>0</v>
      </c>
      <c r="K124" s="39"/>
      <c r="L124" s="43"/>
      <c r="M124" s="102"/>
      <c r="N124" s="197"/>
      <c r="O124" s="103"/>
      <c r="P124" s="198">
        <f>P125</f>
        <v>0</v>
      </c>
      <c r="Q124" s="103"/>
      <c r="R124" s="198">
        <f>R125</f>
        <v>62.262930419999996</v>
      </c>
      <c r="S124" s="103"/>
      <c r="T124" s="199">
        <f>T125</f>
        <v>7.2300000000000004</v>
      </c>
      <c r="U124" s="37"/>
      <c r="V124" s="37"/>
      <c r="W124" s="37"/>
      <c r="X124" s="37"/>
      <c r="Y124" s="37"/>
      <c r="Z124" s="37"/>
      <c r="AA124" s="37"/>
      <c r="AB124" s="37"/>
      <c r="AC124" s="37"/>
      <c r="AD124" s="37"/>
      <c r="AE124" s="37"/>
      <c r="AT124" s="16" t="s">
        <v>75</v>
      </c>
      <c r="AU124" s="16" t="s">
        <v>114</v>
      </c>
      <c r="BK124" s="200">
        <f>BK125</f>
        <v>0</v>
      </c>
    </row>
    <row r="125" s="12" customFormat="1" ht="25.92" customHeight="1">
      <c r="A125" s="12"/>
      <c r="B125" s="201"/>
      <c r="C125" s="202"/>
      <c r="D125" s="203" t="s">
        <v>75</v>
      </c>
      <c r="E125" s="204" t="s">
        <v>132</v>
      </c>
      <c r="F125" s="204" t="s">
        <v>133</v>
      </c>
      <c r="G125" s="202"/>
      <c r="H125" s="202"/>
      <c r="I125" s="205"/>
      <c r="J125" s="206">
        <f>BK125</f>
        <v>0</v>
      </c>
      <c r="K125" s="202"/>
      <c r="L125" s="207"/>
      <c r="M125" s="208"/>
      <c r="N125" s="209"/>
      <c r="O125" s="209"/>
      <c r="P125" s="210">
        <f>P126+P144+P176+P181+P192+P211</f>
        <v>0</v>
      </c>
      <c r="Q125" s="209"/>
      <c r="R125" s="210">
        <f>R126+R144+R176+R181+R192+R211</f>
        <v>62.262930419999996</v>
      </c>
      <c r="S125" s="209"/>
      <c r="T125" s="211">
        <f>T126+T144+T176+T181+T192+T211</f>
        <v>7.2300000000000004</v>
      </c>
      <c r="U125" s="12"/>
      <c r="V125" s="12"/>
      <c r="W125" s="12"/>
      <c r="X125" s="12"/>
      <c r="Y125" s="12"/>
      <c r="Z125" s="12"/>
      <c r="AA125" s="12"/>
      <c r="AB125" s="12"/>
      <c r="AC125" s="12"/>
      <c r="AD125" s="12"/>
      <c r="AE125" s="12"/>
      <c r="AR125" s="212" t="s">
        <v>84</v>
      </c>
      <c r="AT125" s="213" t="s">
        <v>75</v>
      </c>
      <c r="AU125" s="213" t="s">
        <v>76</v>
      </c>
      <c r="AY125" s="212" t="s">
        <v>134</v>
      </c>
      <c r="BK125" s="214">
        <f>BK126+BK144+BK176+BK181+BK192+BK211</f>
        <v>0</v>
      </c>
    </row>
    <row r="126" s="12" customFormat="1" ht="22.8" customHeight="1">
      <c r="A126" s="12"/>
      <c r="B126" s="201"/>
      <c r="C126" s="202"/>
      <c r="D126" s="203" t="s">
        <v>75</v>
      </c>
      <c r="E126" s="215" t="s">
        <v>84</v>
      </c>
      <c r="F126" s="215" t="s">
        <v>135</v>
      </c>
      <c r="G126" s="202"/>
      <c r="H126" s="202"/>
      <c r="I126" s="205"/>
      <c r="J126" s="216">
        <f>BK126</f>
        <v>0</v>
      </c>
      <c r="K126" s="202"/>
      <c r="L126" s="207"/>
      <c r="M126" s="208"/>
      <c r="N126" s="209"/>
      <c r="O126" s="209"/>
      <c r="P126" s="210">
        <f>SUM(P127:P143)</f>
        <v>0</v>
      </c>
      <c r="Q126" s="209"/>
      <c r="R126" s="210">
        <f>SUM(R127:R143)</f>
        <v>0</v>
      </c>
      <c r="S126" s="209"/>
      <c r="T126" s="211">
        <f>SUM(T127:T143)</f>
        <v>0</v>
      </c>
      <c r="U126" s="12"/>
      <c r="V126" s="12"/>
      <c r="W126" s="12"/>
      <c r="X126" s="12"/>
      <c r="Y126" s="12"/>
      <c r="Z126" s="12"/>
      <c r="AA126" s="12"/>
      <c r="AB126" s="12"/>
      <c r="AC126" s="12"/>
      <c r="AD126" s="12"/>
      <c r="AE126" s="12"/>
      <c r="AR126" s="212" t="s">
        <v>84</v>
      </c>
      <c r="AT126" s="213" t="s">
        <v>75</v>
      </c>
      <c r="AU126" s="213" t="s">
        <v>84</v>
      </c>
      <c r="AY126" s="212" t="s">
        <v>134</v>
      </c>
      <c r="BK126" s="214">
        <f>SUM(BK127:BK143)</f>
        <v>0</v>
      </c>
    </row>
    <row r="127" s="2" customFormat="1" ht="33" customHeight="1">
      <c r="A127" s="37"/>
      <c r="B127" s="38"/>
      <c r="C127" s="217" t="s">
        <v>84</v>
      </c>
      <c r="D127" s="217" t="s">
        <v>136</v>
      </c>
      <c r="E127" s="218" t="s">
        <v>229</v>
      </c>
      <c r="F127" s="219" t="s">
        <v>230</v>
      </c>
      <c r="G127" s="220" t="s">
        <v>139</v>
      </c>
      <c r="H127" s="221">
        <v>92.430000000000007</v>
      </c>
      <c r="I127" s="222"/>
      <c r="J127" s="223">
        <f>ROUND(I127*H127,2)</f>
        <v>0</v>
      </c>
      <c r="K127" s="219" t="s">
        <v>140</v>
      </c>
      <c r="L127" s="43"/>
      <c r="M127" s="224" t="s">
        <v>1</v>
      </c>
      <c r="N127" s="225" t="s">
        <v>41</v>
      </c>
      <c r="O127" s="90"/>
      <c r="P127" s="226">
        <f>O127*H127</f>
        <v>0</v>
      </c>
      <c r="Q127" s="226">
        <v>0</v>
      </c>
      <c r="R127" s="226">
        <f>Q127*H127</f>
        <v>0</v>
      </c>
      <c r="S127" s="226">
        <v>0</v>
      </c>
      <c r="T127" s="227">
        <f>S127*H127</f>
        <v>0</v>
      </c>
      <c r="U127" s="37"/>
      <c r="V127" s="37"/>
      <c r="W127" s="37"/>
      <c r="X127" s="37"/>
      <c r="Y127" s="37"/>
      <c r="Z127" s="37"/>
      <c r="AA127" s="37"/>
      <c r="AB127" s="37"/>
      <c r="AC127" s="37"/>
      <c r="AD127" s="37"/>
      <c r="AE127" s="37"/>
      <c r="AR127" s="228" t="s">
        <v>141</v>
      </c>
      <c r="AT127" s="228" t="s">
        <v>136</v>
      </c>
      <c r="AU127" s="228" t="s">
        <v>86</v>
      </c>
      <c r="AY127" s="16" t="s">
        <v>134</v>
      </c>
      <c r="BE127" s="229">
        <f>IF(N127="základní",J127,0)</f>
        <v>0</v>
      </c>
      <c r="BF127" s="229">
        <f>IF(N127="snížená",J127,0)</f>
        <v>0</v>
      </c>
      <c r="BG127" s="229">
        <f>IF(N127="zákl. přenesená",J127,0)</f>
        <v>0</v>
      </c>
      <c r="BH127" s="229">
        <f>IF(N127="sníž. přenesená",J127,0)</f>
        <v>0</v>
      </c>
      <c r="BI127" s="229">
        <f>IF(N127="nulová",J127,0)</f>
        <v>0</v>
      </c>
      <c r="BJ127" s="16" t="s">
        <v>84</v>
      </c>
      <c r="BK127" s="229">
        <f>ROUND(I127*H127,2)</f>
        <v>0</v>
      </c>
      <c r="BL127" s="16" t="s">
        <v>141</v>
      </c>
      <c r="BM127" s="228" t="s">
        <v>301</v>
      </c>
    </row>
    <row r="128" s="2" customFormat="1">
      <c r="A128" s="37"/>
      <c r="B128" s="38"/>
      <c r="C128" s="39"/>
      <c r="D128" s="230" t="s">
        <v>143</v>
      </c>
      <c r="E128" s="39"/>
      <c r="F128" s="231" t="s">
        <v>232</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143</v>
      </c>
      <c r="AU128" s="16" t="s">
        <v>86</v>
      </c>
    </row>
    <row r="129" s="2" customFormat="1">
      <c r="A129" s="37"/>
      <c r="B129" s="38"/>
      <c r="C129" s="39"/>
      <c r="D129" s="235" t="s">
        <v>144</v>
      </c>
      <c r="E129" s="39"/>
      <c r="F129" s="236" t="s">
        <v>233</v>
      </c>
      <c r="G129" s="39"/>
      <c r="H129" s="39"/>
      <c r="I129" s="232"/>
      <c r="J129" s="39"/>
      <c r="K129" s="39"/>
      <c r="L129" s="43"/>
      <c r="M129" s="233"/>
      <c r="N129" s="234"/>
      <c r="O129" s="90"/>
      <c r="P129" s="90"/>
      <c r="Q129" s="90"/>
      <c r="R129" s="90"/>
      <c r="S129" s="90"/>
      <c r="T129" s="91"/>
      <c r="U129" s="37"/>
      <c r="V129" s="37"/>
      <c r="W129" s="37"/>
      <c r="X129" s="37"/>
      <c r="Y129" s="37"/>
      <c r="Z129" s="37"/>
      <c r="AA129" s="37"/>
      <c r="AB129" s="37"/>
      <c r="AC129" s="37"/>
      <c r="AD129" s="37"/>
      <c r="AE129" s="37"/>
      <c r="AT129" s="16" t="s">
        <v>144</v>
      </c>
      <c r="AU129" s="16" t="s">
        <v>86</v>
      </c>
    </row>
    <row r="130" s="13" customFormat="1">
      <c r="A130" s="13"/>
      <c r="B130" s="237"/>
      <c r="C130" s="238"/>
      <c r="D130" s="230" t="s">
        <v>146</v>
      </c>
      <c r="E130" s="239" t="s">
        <v>1</v>
      </c>
      <c r="F130" s="240" t="s">
        <v>302</v>
      </c>
      <c r="G130" s="238"/>
      <c r="H130" s="241">
        <v>92.430000000000007</v>
      </c>
      <c r="I130" s="242"/>
      <c r="J130" s="238"/>
      <c r="K130" s="238"/>
      <c r="L130" s="243"/>
      <c r="M130" s="244"/>
      <c r="N130" s="245"/>
      <c r="O130" s="245"/>
      <c r="P130" s="245"/>
      <c r="Q130" s="245"/>
      <c r="R130" s="245"/>
      <c r="S130" s="245"/>
      <c r="T130" s="246"/>
      <c r="U130" s="13"/>
      <c r="V130" s="13"/>
      <c r="W130" s="13"/>
      <c r="X130" s="13"/>
      <c r="Y130" s="13"/>
      <c r="Z130" s="13"/>
      <c r="AA130" s="13"/>
      <c r="AB130" s="13"/>
      <c r="AC130" s="13"/>
      <c r="AD130" s="13"/>
      <c r="AE130" s="13"/>
      <c r="AT130" s="247" t="s">
        <v>146</v>
      </c>
      <c r="AU130" s="247" t="s">
        <v>86</v>
      </c>
      <c r="AV130" s="13" t="s">
        <v>86</v>
      </c>
      <c r="AW130" s="13" t="s">
        <v>32</v>
      </c>
      <c r="AX130" s="13" t="s">
        <v>84</v>
      </c>
      <c r="AY130" s="247" t="s">
        <v>134</v>
      </c>
    </row>
    <row r="131" s="2" customFormat="1" ht="37.8" customHeight="1">
      <c r="A131" s="37"/>
      <c r="B131" s="38"/>
      <c r="C131" s="217" t="s">
        <v>86</v>
      </c>
      <c r="D131" s="217" t="s">
        <v>136</v>
      </c>
      <c r="E131" s="218" t="s">
        <v>240</v>
      </c>
      <c r="F131" s="219" t="s">
        <v>241</v>
      </c>
      <c r="G131" s="220" t="s">
        <v>139</v>
      </c>
      <c r="H131" s="221">
        <v>92.430000000000007</v>
      </c>
      <c r="I131" s="222"/>
      <c r="J131" s="223">
        <f>ROUND(I131*H131,2)</f>
        <v>0</v>
      </c>
      <c r="K131" s="219" t="s">
        <v>140</v>
      </c>
      <c r="L131" s="43"/>
      <c r="M131" s="224" t="s">
        <v>1</v>
      </c>
      <c r="N131" s="225" t="s">
        <v>41</v>
      </c>
      <c r="O131" s="90"/>
      <c r="P131" s="226">
        <f>O131*H131</f>
        <v>0</v>
      </c>
      <c r="Q131" s="226">
        <v>0</v>
      </c>
      <c r="R131" s="226">
        <f>Q131*H131</f>
        <v>0</v>
      </c>
      <c r="S131" s="226">
        <v>0</v>
      </c>
      <c r="T131" s="227">
        <f>S131*H131</f>
        <v>0</v>
      </c>
      <c r="U131" s="37"/>
      <c r="V131" s="37"/>
      <c r="W131" s="37"/>
      <c r="X131" s="37"/>
      <c r="Y131" s="37"/>
      <c r="Z131" s="37"/>
      <c r="AA131" s="37"/>
      <c r="AB131" s="37"/>
      <c r="AC131" s="37"/>
      <c r="AD131" s="37"/>
      <c r="AE131" s="37"/>
      <c r="AR131" s="228" t="s">
        <v>141</v>
      </c>
      <c r="AT131" s="228" t="s">
        <v>136</v>
      </c>
      <c r="AU131" s="228" t="s">
        <v>86</v>
      </c>
      <c r="AY131" s="16" t="s">
        <v>134</v>
      </c>
      <c r="BE131" s="229">
        <f>IF(N131="základní",J131,0)</f>
        <v>0</v>
      </c>
      <c r="BF131" s="229">
        <f>IF(N131="snížená",J131,0)</f>
        <v>0</v>
      </c>
      <c r="BG131" s="229">
        <f>IF(N131="zákl. přenesená",J131,0)</f>
        <v>0</v>
      </c>
      <c r="BH131" s="229">
        <f>IF(N131="sníž. přenesená",J131,0)</f>
        <v>0</v>
      </c>
      <c r="BI131" s="229">
        <f>IF(N131="nulová",J131,0)</f>
        <v>0</v>
      </c>
      <c r="BJ131" s="16" t="s">
        <v>84</v>
      </c>
      <c r="BK131" s="229">
        <f>ROUND(I131*H131,2)</f>
        <v>0</v>
      </c>
      <c r="BL131" s="16" t="s">
        <v>141</v>
      </c>
      <c r="BM131" s="228" t="s">
        <v>303</v>
      </c>
    </row>
    <row r="132" s="2" customFormat="1">
      <c r="A132" s="37"/>
      <c r="B132" s="38"/>
      <c r="C132" s="39"/>
      <c r="D132" s="230" t="s">
        <v>143</v>
      </c>
      <c r="E132" s="39"/>
      <c r="F132" s="231" t="s">
        <v>243</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143</v>
      </c>
      <c r="AU132" s="16" t="s">
        <v>86</v>
      </c>
    </row>
    <row r="133" s="2" customFormat="1">
      <c r="A133" s="37"/>
      <c r="B133" s="38"/>
      <c r="C133" s="39"/>
      <c r="D133" s="235" t="s">
        <v>144</v>
      </c>
      <c r="E133" s="39"/>
      <c r="F133" s="236" t="s">
        <v>244</v>
      </c>
      <c r="G133" s="39"/>
      <c r="H133" s="39"/>
      <c r="I133" s="232"/>
      <c r="J133" s="39"/>
      <c r="K133" s="39"/>
      <c r="L133" s="43"/>
      <c r="M133" s="233"/>
      <c r="N133" s="234"/>
      <c r="O133" s="90"/>
      <c r="P133" s="90"/>
      <c r="Q133" s="90"/>
      <c r="R133" s="90"/>
      <c r="S133" s="90"/>
      <c r="T133" s="91"/>
      <c r="U133" s="37"/>
      <c r="V133" s="37"/>
      <c r="W133" s="37"/>
      <c r="X133" s="37"/>
      <c r="Y133" s="37"/>
      <c r="Z133" s="37"/>
      <c r="AA133" s="37"/>
      <c r="AB133" s="37"/>
      <c r="AC133" s="37"/>
      <c r="AD133" s="37"/>
      <c r="AE133" s="37"/>
      <c r="AT133" s="16" t="s">
        <v>144</v>
      </c>
      <c r="AU133" s="16" t="s">
        <v>86</v>
      </c>
    </row>
    <row r="134" s="2" customFormat="1">
      <c r="A134" s="37"/>
      <c r="B134" s="38"/>
      <c r="C134" s="39"/>
      <c r="D134" s="230" t="s">
        <v>201</v>
      </c>
      <c r="E134" s="39"/>
      <c r="F134" s="259" t="s">
        <v>245</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201</v>
      </c>
      <c r="AU134" s="16" t="s">
        <v>86</v>
      </c>
    </row>
    <row r="135" s="13" customFormat="1">
      <c r="A135" s="13"/>
      <c r="B135" s="237"/>
      <c r="C135" s="238"/>
      <c r="D135" s="230" t="s">
        <v>146</v>
      </c>
      <c r="E135" s="239" t="s">
        <v>1</v>
      </c>
      <c r="F135" s="240" t="s">
        <v>304</v>
      </c>
      <c r="G135" s="238"/>
      <c r="H135" s="241">
        <v>92.430000000000007</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146</v>
      </c>
      <c r="AU135" s="247" t="s">
        <v>86</v>
      </c>
      <c r="AV135" s="13" t="s">
        <v>86</v>
      </c>
      <c r="AW135" s="13" t="s">
        <v>32</v>
      </c>
      <c r="AX135" s="13" t="s">
        <v>84</v>
      </c>
      <c r="AY135" s="247" t="s">
        <v>134</v>
      </c>
    </row>
    <row r="136" s="2" customFormat="1" ht="24.15" customHeight="1">
      <c r="A136" s="37"/>
      <c r="B136" s="38"/>
      <c r="C136" s="217" t="s">
        <v>153</v>
      </c>
      <c r="D136" s="217" t="s">
        <v>136</v>
      </c>
      <c r="E136" s="218" t="s">
        <v>248</v>
      </c>
      <c r="F136" s="219" t="s">
        <v>249</v>
      </c>
      <c r="G136" s="220" t="s">
        <v>185</v>
      </c>
      <c r="H136" s="221">
        <v>52.5</v>
      </c>
      <c r="I136" s="222"/>
      <c r="J136" s="223">
        <f>ROUND(I136*H136,2)</f>
        <v>0</v>
      </c>
      <c r="K136" s="219" t="s">
        <v>140</v>
      </c>
      <c r="L136" s="43"/>
      <c r="M136" s="224" t="s">
        <v>1</v>
      </c>
      <c r="N136" s="225" t="s">
        <v>41</v>
      </c>
      <c r="O136" s="90"/>
      <c r="P136" s="226">
        <f>O136*H136</f>
        <v>0</v>
      </c>
      <c r="Q136" s="226">
        <v>0</v>
      </c>
      <c r="R136" s="226">
        <f>Q136*H136</f>
        <v>0</v>
      </c>
      <c r="S136" s="226">
        <v>0</v>
      </c>
      <c r="T136" s="227">
        <f>S136*H136</f>
        <v>0</v>
      </c>
      <c r="U136" s="37"/>
      <c r="V136" s="37"/>
      <c r="W136" s="37"/>
      <c r="X136" s="37"/>
      <c r="Y136" s="37"/>
      <c r="Z136" s="37"/>
      <c r="AA136" s="37"/>
      <c r="AB136" s="37"/>
      <c r="AC136" s="37"/>
      <c r="AD136" s="37"/>
      <c r="AE136" s="37"/>
      <c r="AR136" s="228" t="s">
        <v>141</v>
      </c>
      <c r="AT136" s="228" t="s">
        <v>136</v>
      </c>
      <c r="AU136" s="228" t="s">
        <v>86</v>
      </c>
      <c r="AY136" s="16" t="s">
        <v>134</v>
      </c>
      <c r="BE136" s="229">
        <f>IF(N136="základní",J136,0)</f>
        <v>0</v>
      </c>
      <c r="BF136" s="229">
        <f>IF(N136="snížená",J136,0)</f>
        <v>0</v>
      </c>
      <c r="BG136" s="229">
        <f>IF(N136="zákl. přenesená",J136,0)</f>
        <v>0</v>
      </c>
      <c r="BH136" s="229">
        <f>IF(N136="sníž. přenesená",J136,0)</f>
        <v>0</v>
      </c>
      <c r="BI136" s="229">
        <f>IF(N136="nulová",J136,0)</f>
        <v>0</v>
      </c>
      <c r="BJ136" s="16" t="s">
        <v>84</v>
      </c>
      <c r="BK136" s="229">
        <f>ROUND(I136*H136,2)</f>
        <v>0</v>
      </c>
      <c r="BL136" s="16" t="s">
        <v>141</v>
      </c>
      <c r="BM136" s="228" t="s">
        <v>305</v>
      </c>
    </row>
    <row r="137" s="2" customFormat="1">
      <c r="A137" s="37"/>
      <c r="B137" s="38"/>
      <c r="C137" s="39"/>
      <c r="D137" s="230" t="s">
        <v>143</v>
      </c>
      <c r="E137" s="39"/>
      <c r="F137" s="231" t="s">
        <v>251</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143</v>
      </c>
      <c r="AU137" s="16" t="s">
        <v>86</v>
      </c>
    </row>
    <row r="138" s="2" customFormat="1">
      <c r="A138" s="37"/>
      <c r="B138" s="38"/>
      <c r="C138" s="39"/>
      <c r="D138" s="235" t="s">
        <v>144</v>
      </c>
      <c r="E138" s="39"/>
      <c r="F138" s="236" t="s">
        <v>252</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144</v>
      </c>
      <c r="AU138" s="16" t="s">
        <v>86</v>
      </c>
    </row>
    <row r="139" s="13" customFormat="1">
      <c r="A139" s="13"/>
      <c r="B139" s="237"/>
      <c r="C139" s="238"/>
      <c r="D139" s="230" t="s">
        <v>146</v>
      </c>
      <c r="E139" s="239" t="s">
        <v>1</v>
      </c>
      <c r="F139" s="240" t="s">
        <v>306</v>
      </c>
      <c r="G139" s="238"/>
      <c r="H139" s="241">
        <v>52.5</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146</v>
      </c>
      <c r="AU139" s="247" t="s">
        <v>86</v>
      </c>
      <c r="AV139" s="13" t="s">
        <v>86</v>
      </c>
      <c r="AW139" s="13" t="s">
        <v>32</v>
      </c>
      <c r="AX139" s="13" t="s">
        <v>84</v>
      </c>
      <c r="AY139" s="247" t="s">
        <v>134</v>
      </c>
    </row>
    <row r="140" s="2" customFormat="1" ht="16.5" customHeight="1">
      <c r="A140" s="37"/>
      <c r="B140" s="38"/>
      <c r="C140" s="217" t="s">
        <v>141</v>
      </c>
      <c r="D140" s="217" t="s">
        <v>136</v>
      </c>
      <c r="E140" s="218" t="s">
        <v>191</v>
      </c>
      <c r="F140" s="219" t="s">
        <v>192</v>
      </c>
      <c r="G140" s="220" t="s">
        <v>185</v>
      </c>
      <c r="H140" s="221">
        <v>30</v>
      </c>
      <c r="I140" s="222"/>
      <c r="J140" s="223">
        <f>ROUND(I140*H140,2)</f>
        <v>0</v>
      </c>
      <c r="K140" s="219" t="s">
        <v>140</v>
      </c>
      <c r="L140" s="43"/>
      <c r="M140" s="224" t="s">
        <v>1</v>
      </c>
      <c r="N140" s="225" t="s">
        <v>41</v>
      </c>
      <c r="O140" s="90"/>
      <c r="P140" s="226">
        <f>O140*H140</f>
        <v>0</v>
      </c>
      <c r="Q140" s="226">
        <v>0</v>
      </c>
      <c r="R140" s="226">
        <f>Q140*H140</f>
        <v>0</v>
      </c>
      <c r="S140" s="226">
        <v>0</v>
      </c>
      <c r="T140" s="227">
        <f>S140*H140</f>
        <v>0</v>
      </c>
      <c r="U140" s="37"/>
      <c r="V140" s="37"/>
      <c r="W140" s="37"/>
      <c r="X140" s="37"/>
      <c r="Y140" s="37"/>
      <c r="Z140" s="37"/>
      <c r="AA140" s="37"/>
      <c r="AB140" s="37"/>
      <c r="AC140" s="37"/>
      <c r="AD140" s="37"/>
      <c r="AE140" s="37"/>
      <c r="AR140" s="228" t="s">
        <v>141</v>
      </c>
      <c r="AT140" s="228" t="s">
        <v>136</v>
      </c>
      <c r="AU140" s="228" t="s">
        <v>86</v>
      </c>
      <c r="AY140" s="16" t="s">
        <v>134</v>
      </c>
      <c r="BE140" s="229">
        <f>IF(N140="základní",J140,0)</f>
        <v>0</v>
      </c>
      <c r="BF140" s="229">
        <f>IF(N140="snížená",J140,0)</f>
        <v>0</v>
      </c>
      <c r="BG140" s="229">
        <f>IF(N140="zákl. přenesená",J140,0)</f>
        <v>0</v>
      </c>
      <c r="BH140" s="229">
        <f>IF(N140="sníž. přenesená",J140,0)</f>
        <v>0</v>
      </c>
      <c r="BI140" s="229">
        <f>IF(N140="nulová",J140,0)</f>
        <v>0</v>
      </c>
      <c r="BJ140" s="16" t="s">
        <v>84</v>
      </c>
      <c r="BK140" s="229">
        <f>ROUND(I140*H140,2)</f>
        <v>0</v>
      </c>
      <c r="BL140" s="16" t="s">
        <v>141</v>
      </c>
      <c r="BM140" s="228" t="s">
        <v>307</v>
      </c>
    </row>
    <row r="141" s="2" customFormat="1">
      <c r="A141" s="37"/>
      <c r="B141" s="38"/>
      <c r="C141" s="39"/>
      <c r="D141" s="230" t="s">
        <v>143</v>
      </c>
      <c r="E141" s="39"/>
      <c r="F141" s="231" t="s">
        <v>194</v>
      </c>
      <c r="G141" s="39"/>
      <c r="H141" s="39"/>
      <c r="I141" s="232"/>
      <c r="J141" s="39"/>
      <c r="K141" s="39"/>
      <c r="L141" s="43"/>
      <c r="M141" s="233"/>
      <c r="N141" s="234"/>
      <c r="O141" s="90"/>
      <c r="P141" s="90"/>
      <c r="Q141" s="90"/>
      <c r="R141" s="90"/>
      <c r="S141" s="90"/>
      <c r="T141" s="91"/>
      <c r="U141" s="37"/>
      <c r="V141" s="37"/>
      <c r="W141" s="37"/>
      <c r="X141" s="37"/>
      <c r="Y141" s="37"/>
      <c r="Z141" s="37"/>
      <c r="AA141" s="37"/>
      <c r="AB141" s="37"/>
      <c r="AC141" s="37"/>
      <c r="AD141" s="37"/>
      <c r="AE141" s="37"/>
      <c r="AT141" s="16" t="s">
        <v>143</v>
      </c>
      <c r="AU141" s="16" t="s">
        <v>86</v>
      </c>
    </row>
    <row r="142" s="2" customFormat="1">
      <c r="A142" s="37"/>
      <c r="B142" s="38"/>
      <c r="C142" s="39"/>
      <c r="D142" s="235" t="s">
        <v>144</v>
      </c>
      <c r="E142" s="39"/>
      <c r="F142" s="236" t="s">
        <v>195</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144</v>
      </c>
      <c r="AU142" s="16" t="s">
        <v>86</v>
      </c>
    </row>
    <row r="143" s="13" customFormat="1">
      <c r="A143" s="13"/>
      <c r="B143" s="237"/>
      <c r="C143" s="238"/>
      <c r="D143" s="230" t="s">
        <v>146</v>
      </c>
      <c r="E143" s="239" t="s">
        <v>1</v>
      </c>
      <c r="F143" s="240" t="s">
        <v>281</v>
      </c>
      <c r="G143" s="238"/>
      <c r="H143" s="241">
        <v>30</v>
      </c>
      <c r="I143" s="242"/>
      <c r="J143" s="238"/>
      <c r="K143" s="238"/>
      <c r="L143" s="243"/>
      <c r="M143" s="244"/>
      <c r="N143" s="245"/>
      <c r="O143" s="245"/>
      <c r="P143" s="245"/>
      <c r="Q143" s="245"/>
      <c r="R143" s="245"/>
      <c r="S143" s="245"/>
      <c r="T143" s="246"/>
      <c r="U143" s="13"/>
      <c r="V143" s="13"/>
      <c r="W143" s="13"/>
      <c r="X143" s="13"/>
      <c r="Y143" s="13"/>
      <c r="Z143" s="13"/>
      <c r="AA143" s="13"/>
      <c r="AB143" s="13"/>
      <c r="AC143" s="13"/>
      <c r="AD143" s="13"/>
      <c r="AE143" s="13"/>
      <c r="AT143" s="247" t="s">
        <v>146</v>
      </c>
      <c r="AU143" s="247" t="s">
        <v>86</v>
      </c>
      <c r="AV143" s="13" t="s">
        <v>86</v>
      </c>
      <c r="AW143" s="13" t="s">
        <v>32</v>
      </c>
      <c r="AX143" s="13" t="s">
        <v>84</v>
      </c>
      <c r="AY143" s="247" t="s">
        <v>134</v>
      </c>
    </row>
    <row r="144" s="12" customFormat="1" ht="22.8" customHeight="1">
      <c r="A144" s="12"/>
      <c r="B144" s="201"/>
      <c r="C144" s="202"/>
      <c r="D144" s="203" t="s">
        <v>75</v>
      </c>
      <c r="E144" s="215" t="s">
        <v>153</v>
      </c>
      <c r="F144" s="215" t="s">
        <v>308</v>
      </c>
      <c r="G144" s="202"/>
      <c r="H144" s="202"/>
      <c r="I144" s="205"/>
      <c r="J144" s="216">
        <f>BK144</f>
        <v>0</v>
      </c>
      <c r="K144" s="202"/>
      <c r="L144" s="207"/>
      <c r="M144" s="208"/>
      <c r="N144" s="209"/>
      <c r="O144" s="209"/>
      <c r="P144" s="210">
        <f>SUM(P145:P175)</f>
        <v>0</v>
      </c>
      <c r="Q144" s="209"/>
      <c r="R144" s="210">
        <f>SUM(R145:R175)</f>
        <v>51.1616085</v>
      </c>
      <c r="S144" s="209"/>
      <c r="T144" s="211">
        <f>SUM(T145:T175)</f>
        <v>0</v>
      </c>
      <c r="U144" s="12"/>
      <c r="V144" s="12"/>
      <c r="W144" s="12"/>
      <c r="X144" s="12"/>
      <c r="Y144" s="12"/>
      <c r="Z144" s="12"/>
      <c r="AA144" s="12"/>
      <c r="AB144" s="12"/>
      <c r="AC144" s="12"/>
      <c r="AD144" s="12"/>
      <c r="AE144" s="12"/>
      <c r="AR144" s="212" t="s">
        <v>84</v>
      </c>
      <c r="AT144" s="213" t="s">
        <v>75</v>
      </c>
      <c r="AU144" s="213" t="s">
        <v>84</v>
      </c>
      <c r="AY144" s="212" t="s">
        <v>134</v>
      </c>
      <c r="BK144" s="214">
        <f>SUM(BK145:BK175)</f>
        <v>0</v>
      </c>
    </row>
    <row r="145" s="2" customFormat="1" ht="66.75" customHeight="1">
      <c r="A145" s="37"/>
      <c r="B145" s="38"/>
      <c r="C145" s="217" t="s">
        <v>165</v>
      </c>
      <c r="D145" s="217" t="s">
        <v>136</v>
      </c>
      <c r="E145" s="218" t="s">
        <v>309</v>
      </c>
      <c r="F145" s="219" t="s">
        <v>310</v>
      </c>
      <c r="G145" s="220" t="s">
        <v>139</v>
      </c>
      <c r="H145" s="221">
        <v>1</v>
      </c>
      <c r="I145" s="222"/>
      <c r="J145" s="223">
        <f>ROUND(I145*H145,2)</f>
        <v>0</v>
      </c>
      <c r="K145" s="219" t="s">
        <v>140</v>
      </c>
      <c r="L145" s="43"/>
      <c r="M145" s="224" t="s">
        <v>1</v>
      </c>
      <c r="N145" s="225" t="s">
        <v>41</v>
      </c>
      <c r="O145" s="90"/>
      <c r="P145" s="226">
        <f>O145*H145</f>
        <v>0</v>
      </c>
      <c r="Q145" s="226">
        <v>0.18293000000000001</v>
      </c>
      <c r="R145" s="226">
        <f>Q145*H145</f>
        <v>0.18293000000000001</v>
      </c>
      <c r="S145" s="226">
        <v>0</v>
      </c>
      <c r="T145" s="227">
        <f>S145*H145</f>
        <v>0</v>
      </c>
      <c r="U145" s="37"/>
      <c r="V145" s="37"/>
      <c r="W145" s="37"/>
      <c r="X145" s="37"/>
      <c r="Y145" s="37"/>
      <c r="Z145" s="37"/>
      <c r="AA145" s="37"/>
      <c r="AB145" s="37"/>
      <c r="AC145" s="37"/>
      <c r="AD145" s="37"/>
      <c r="AE145" s="37"/>
      <c r="AR145" s="228" t="s">
        <v>141</v>
      </c>
      <c r="AT145" s="228" t="s">
        <v>136</v>
      </c>
      <c r="AU145" s="228" t="s">
        <v>86</v>
      </c>
      <c r="AY145" s="16" t="s">
        <v>134</v>
      </c>
      <c r="BE145" s="229">
        <f>IF(N145="základní",J145,0)</f>
        <v>0</v>
      </c>
      <c r="BF145" s="229">
        <f>IF(N145="snížená",J145,0)</f>
        <v>0</v>
      </c>
      <c r="BG145" s="229">
        <f>IF(N145="zákl. přenesená",J145,0)</f>
        <v>0</v>
      </c>
      <c r="BH145" s="229">
        <f>IF(N145="sníž. přenesená",J145,0)</f>
        <v>0</v>
      </c>
      <c r="BI145" s="229">
        <f>IF(N145="nulová",J145,0)</f>
        <v>0</v>
      </c>
      <c r="BJ145" s="16" t="s">
        <v>84</v>
      </c>
      <c r="BK145" s="229">
        <f>ROUND(I145*H145,2)</f>
        <v>0</v>
      </c>
      <c r="BL145" s="16" t="s">
        <v>141</v>
      </c>
      <c r="BM145" s="228" t="s">
        <v>311</v>
      </c>
    </row>
    <row r="146" s="2" customFormat="1">
      <c r="A146" s="37"/>
      <c r="B146" s="38"/>
      <c r="C146" s="39"/>
      <c r="D146" s="230" t="s">
        <v>143</v>
      </c>
      <c r="E146" s="39"/>
      <c r="F146" s="231" t="s">
        <v>312</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143</v>
      </c>
      <c r="AU146" s="16" t="s">
        <v>86</v>
      </c>
    </row>
    <row r="147" s="2" customFormat="1">
      <c r="A147" s="37"/>
      <c r="B147" s="38"/>
      <c r="C147" s="39"/>
      <c r="D147" s="235" t="s">
        <v>144</v>
      </c>
      <c r="E147" s="39"/>
      <c r="F147" s="236" t="s">
        <v>313</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144</v>
      </c>
      <c r="AU147" s="16" t="s">
        <v>86</v>
      </c>
    </row>
    <row r="148" s="13" customFormat="1">
      <c r="A148" s="13"/>
      <c r="B148" s="237"/>
      <c r="C148" s="238"/>
      <c r="D148" s="230" t="s">
        <v>146</v>
      </c>
      <c r="E148" s="239" t="s">
        <v>1</v>
      </c>
      <c r="F148" s="240" t="s">
        <v>314</v>
      </c>
      <c r="G148" s="238"/>
      <c r="H148" s="241">
        <v>1</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146</v>
      </c>
      <c r="AU148" s="247" t="s">
        <v>86</v>
      </c>
      <c r="AV148" s="13" t="s">
        <v>86</v>
      </c>
      <c r="AW148" s="13" t="s">
        <v>32</v>
      </c>
      <c r="AX148" s="13" t="s">
        <v>84</v>
      </c>
      <c r="AY148" s="247" t="s">
        <v>134</v>
      </c>
    </row>
    <row r="149" s="2" customFormat="1" ht="16.5" customHeight="1">
      <c r="A149" s="37"/>
      <c r="B149" s="38"/>
      <c r="C149" s="263" t="s">
        <v>171</v>
      </c>
      <c r="D149" s="263" t="s">
        <v>287</v>
      </c>
      <c r="E149" s="264" t="s">
        <v>315</v>
      </c>
      <c r="F149" s="265" t="s">
        <v>316</v>
      </c>
      <c r="G149" s="266" t="s">
        <v>185</v>
      </c>
      <c r="H149" s="267">
        <v>2</v>
      </c>
      <c r="I149" s="268"/>
      <c r="J149" s="269">
        <f>ROUND(I149*H149,2)</f>
        <v>0</v>
      </c>
      <c r="K149" s="265" t="s">
        <v>140</v>
      </c>
      <c r="L149" s="270"/>
      <c r="M149" s="271" t="s">
        <v>1</v>
      </c>
      <c r="N149" s="272" t="s">
        <v>41</v>
      </c>
      <c r="O149" s="90"/>
      <c r="P149" s="226">
        <f>O149*H149</f>
        <v>0</v>
      </c>
      <c r="Q149" s="226">
        <v>0.77000000000000002</v>
      </c>
      <c r="R149" s="226">
        <f>Q149*H149</f>
        <v>1.54</v>
      </c>
      <c r="S149" s="226">
        <v>0</v>
      </c>
      <c r="T149" s="227">
        <f>S149*H149</f>
        <v>0</v>
      </c>
      <c r="U149" s="37"/>
      <c r="V149" s="37"/>
      <c r="W149" s="37"/>
      <c r="X149" s="37"/>
      <c r="Y149" s="37"/>
      <c r="Z149" s="37"/>
      <c r="AA149" s="37"/>
      <c r="AB149" s="37"/>
      <c r="AC149" s="37"/>
      <c r="AD149" s="37"/>
      <c r="AE149" s="37"/>
      <c r="AR149" s="228" t="s">
        <v>182</v>
      </c>
      <c r="AT149" s="228" t="s">
        <v>287</v>
      </c>
      <c r="AU149" s="228" t="s">
        <v>86</v>
      </c>
      <c r="AY149" s="16" t="s">
        <v>134</v>
      </c>
      <c r="BE149" s="229">
        <f>IF(N149="základní",J149,0)</f>
        <v>0</v>
      </c>
      <c r="BF149" s="229">
        <f>IF(N149="snížená",J149,0)</f>
        <v>0</v>
      </c>
      <c r="BG149" s="229">
        <f>IF(N149="zákl. přenesená",J149,0)</f>
        <v>0</v>
      </c>
      <c r="BH149" s="229">
        <f>IF(N149="sníž. přenesená",J149,0)</f>
        <v>0</v>
      </c>
      <c r="BI149" s="229">
        <f>IF(N149="nulová",J149,0)</f>
        <v>0</v>
      </c>
      <c r="BJ149" s="16" t="s">
        <v>84</v>
      </c>
      <c r="BK149" s="229">
        <f>ROUND(I149*H149,2)</f>
        <v>0</v>
      </c>
      <c r="BL149" s="16" t="s">
        <v>141</v>
      </c>
      <c r="BM149" s="228" t="s">
        <v>317</v>
      </c>
    </row>
    <row r="150" s="2" customFormat="1">
      <c r="A150" s="37"/>
      <c r="B150" s="38"/>
      <c r="C150" s="39"/>
      <c r="D150" s="230" t="s">
        <v>143</v>
      </c>
      <c r="E150" s="39"/>
      <c r="F150" s="231" t="s">
        <v>316</v>
      </c>
      <c r="G150" s="39"/>
      <c r="H150" s="39"/>
      <c r="I150" s="232"/>
      <c r="J150" s="39"/>
      <c r="K150" s="39"/>
      <c r="L150" s="43"/>
      <c r="M150" s="233"/>
      <c r="N150" s="234"/>
      <c r="O150" s="90"/>
      <c r="P150" s="90"/>
      <c r="Q150" s="90"/>
      <c r="R150" s="90"/>
      <c r="S150" s="90"/>
      <c r="T150" s="91"/>
      <c r="U150" s="37"/>
      <c r="V150" s="37"/>
      <c r="W150" s="37"/>
      <c r="X150" s="37"/>
      <c r="Y150" s="37"/>
      <c r="Z150" s="37"/>
      <c r="AA150" s="37"/>
      <c r="AB150" s="37"/>
      <c r="AC150" s="37"/>
      <c r="AD150" s="37"/>
      <c r="AE150" s="37"/>
      <c r="AT150" s="16" t="s">
        <v>143</v>
      </c>
      <c r="AU150" s="16" t="s">
        <v>86</v>
      </c>
    </row>
    <row r="151" s="13" customFormat="1">
      <c r="A151" s="13"/>
      <c r="B151" s="237"/>
      <c r="C151" s="238"/>
      <c r="D151" s="230" t="s">
        <v>146</v>
      </c>
      <c r="E151" s="239" t="s">
        <v>1</v>
      </c>
      <c r="F151" s="240" t="s">
        <v>318</v>
      </c>
      <c r="G151" s="238"/>
      <c r="H151" s="241">
        <v>2</v>
      </c>
      <c r="I151" s="242"/>
      <c r="J151" s="238"/>
      <c r="K151" s="238"/>
      <c r="L151" s="243"/>
      <c r="M151" s="244"/>
      <c r="N151" s="245"/>
      <c r="O151" s="245"/>
      <c r="P151" s="245"/>
      <c r="Q151" s="245"/>
      <c r="R151" s="245"/>
      <c r="S151" s="245"/>
      <c r="T151" s="246"/>
      <c r="U151" s="13"/>
      <c r="V151" s="13"/>
      <c r="W151" s="13"/>
      <c r="X151" s="13"/>
      <c r="Y151" s="13"/>
      <c r="Z151" s="13"/>
      <c r="AA151" s="13"/>
      <c r="AB151" s="13"/>
      <c r="AC151" s="13"/>
      <c r="AD151" s="13"/>
      <c r="AE151" s="13"/>
      <c r="AT151" s="247" t="s">
        <v>146</v>
      </c>
      <c r="AU151" s="247" t="s">
        <v>86</v>
      </c>
      <c r="AV151" s="13" t="s">
        <v>86</v>
      </c>
      <c r="AW151" s="13" t="s">
        <v>32</v>
      </c>
      <c r="AX151" s="13" t="s">
        <v>76</v>
      </c>
      <c r="AY151" s="247" t="s">
        <v>134</v>
      </c>
    </row>
    <row r="152" s="14" customFormat="1">
      <c r="A152" s="14"/>
      <c r="B152" s="248"/>
      <c r="C152" s="249"/>
      <c r="D152" s="230" t="s">
        <v>146</v>
      </c>
      <c r="E152" s="250" t="s">
        <v>1</v>
      </c>
      <c r="F152" s="251" t="s">
        <v>159</v>
      </c>
      <c r="G152" s="249"/>
      <c r="H152" s="252">
        <v>2</v>
      </c>
      <c r="I152" s="253"/>
      <c r="J152" s="249"/>
      <c r="K152" s="249"/>
      <c r="L152" s="254"/>
      <c r="M152" s="255"/>
      <c r="N152" s="256"/>
      <c r="O152" s="256"/>
      <c r="P152" s="256"/>
      <c r="Q152" s="256"/>
      <c r="R152" s="256"/>
      <c r="S152" s="256"/>
      <c r="T152" s="257"/>
      <c r="U152" s="14"/>
      <c r="V152" s="14"/>
      <c r="W152" s="14"/>
      <c r="X152" s="14"/>
      <c r="Y152" s="14"/>
      <c r="Z152" s="14"/>
      <c r="AA152" s="14"/>
      <c r="AB152" s="14"/>
      <c r="AC152" s="14"/>
      <c r="AD152" s="14"/>
      <c r="AE152" s="14"/>
      <c r="AT152" s="258" t="s">
        <v>146</v>
      </c>
      <c r="AU152" s="258" t="s">
        <v>86</v>
      </c>
      <c r="AV152" s="14" t="s">
        <v>141</v>
      </c>
      <c r="AW152" s="14" t="s">
        <v>32</v>
      </c>
      <c r="AX152" s="14" t="s">
        <v>84</v>
      </c>
      <c r="AY152" s="258" t="s">
        <v>134</v>
      </c>
    </row>
    <row r="153" s="2" customFormat="1" ht="66.75" customHeight="1">
      <c r="A153" s="37"/>
      <c r="B153" s="38"/>
      <c r="C153" s="217" t="s">
        <v>177</v>
      </c>
      <c r="D153" s="217" t="s">
        <v>136</v>
      </c>
      <c r="E153" s="218" t="s">
        <v>319</v>
      </c>
      <c r="F153" s="219" t="s">
        <v>320</v>
      </c>
      <c r="G153" s="220" t="s">
        <v>139</v>
      </c>
      <c r="H153" s="221">
        <v>4.4199999999999999</v>
      </c>
      <c r="I153" s="222"/>
      <c r="J153" s="223">
        <f>ROUND(I153*H153,2)</f>
        <v>0</v>
      </c>
      <c r="K153" s="219" t="s">
        <v>140</v>
      </c>
      <c r="L153" s="43"/>
      <c r="M153" s="224" t="s">
        <v>1</v>
      </c>
      <c r="N153" s="225" t="s">
        <v>41</v>
      </c>
      <c r="O153" s="90"/>
      <c r="P153" s="226">
        <f>O153*H153</f>
        <v>0</v>
      </c>
      <c r="Q153" s="226">
        <v>2.7919499999999999</v>
      </c>
      <c r="R153" s="226">
        <f>Q153*H153</f>
        <v>12.340418999999999</v>
      </c>
      <c r="S153" s="226">
        <v>0</v>
      </c>
      <c r="T153" s="227">
        <f>S153*H153</f>
        <v>0</v>
      </c>
      <c r="U153" s="37"/>
      <c r="V153" s="37"/>
      <c r="W153" s="37"/>
      <c r="X153" s="37"/>
      <c r="Y153" s="37"/>
      <c r="Z153" s="37"/>
      <c r="AA153" s="37"/>
      <c r="AB153" s="37"/>
      <c r="AC153" s="37"/>
      <c r="AD153" s="37"/>
      <c r="AE153" s="37"/>
      <c r="AR153" s="228" t="s">
        <v>141</v>
      </c>
      <c r="AT153" s="228" t="s">
        <v>136</v>
      </c>
      <c r="AU153" s="228" t="s">
        <v>86</v>
      </c>
      <c r="AY153" s="16" t="s">
        <v>134</v>
      </c>
      <c r="BE153" s="229">
        <f>IF(N153="základní",J153,0)</f>
        <v>0</v>
      </c>
      <c r="BF153" s="229">
        <f>IF(N153="snížená",J153,0)</f>
        <v>0</v>
      </c>
      <c r="BG153" s="229">
        <f>IF(N153="zákl. přenesená",J153,0)</f>
        <v>0</v>
      </c>
      <c r="BH153" s="229">
        <f>IF(N153="sníž. přenesená",J153,0)</f>
        <v>0</v>
      </c>
      <c r="BI153" s="229">
        <f>IF(N153="nulová",J153,0)</f>
        <v>0</v>
      </c>
      <c r="BJ153" s="16" t="s">
        <v>84</v>
      </c>
      <c r="BK153" s="229">
        <f>ROUND(I153*H153,2)</f>
        <v>0</v>
      </c>
      <c r="BL153" s="16" t="s">
        <v>141</v>
      </c>
      <c r="BM153" s="228" t="s">
        <v>321</v>
      </c>
    </row>
    <row r="154" s="2" customFormat="1">
      <c r="A154" s="37"/>
      <c r="B154" s="38"/>
      <c r="C154" s="39"/>
      <c r="D154" s="230" t="s">
        <v>143</v>
      </c>
      <c r="E154" s="39"/>
      <c r="F154" s="231" t="s">
        <v>322</v>
      </c>
      <c r="G154" s="39"/>
      <c r="H154" s="39"/>
      <c r="I154" s="232"/>
      <c r="J154" s="39"/>
      <c r="K154" s="39"/>
      <c r="L154" s="43"/>
      <c r="M154" s="233"/>
      <c r="N154" s="234"/>
      <c r="O154" s="90"/>
      <c r="P154" s="90"/>
      <c r="Q154" s="90"/>
      <c r="R154" s="90"/>
      <c r="S154" s="90"/>
      <c r="T154" s="91"/>
      <c r="U154" s="37"/>
      <c r="V154" s="37"/>
      <c r="W154" s="37"/>
      <c r="X154" s="37"/>
      <c r="Y154" s="37"/>
      <c r="Z154" s="37"/>
      <c r="AA154" s="37"/>
      <c r="AB154" s="37"/>
      <c r="AC154" s="37"/>
      <c r="AD154" s="37"/>
      <c r="AE154" s="37"/>
      <c r="AT154" s="16" t="s">
        <v>143</v>
      </c>
      <c r="AU154" s="16" t="s">
        <v>86</v>
      </c>
    </row>
    <row r="155" s="2" customFormat="1">
      <c r="A155" s="37"/>
      <c r="B155" s="38"/>
      <c r="C155" s="39"/>
      <c r="D155" s="235" t="s">
        <v>144</v>
      </c>
      <c r="E155" s="39"/>
      <c r="F155" s="236" t="s">
        <v>323</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144</v>
      </c>
      <c r="AU155" s="16" t="s">
        <v>86</v>
      </c>
    </row>
    <row r="156" s="13" customFormat="1">
      <c r="A156" s="13"/>
      <c r="B156" s="237"/>
      <c r="C156" s="238"/>
      <c r="D156" s="230" t="s">
        <v>146</v>
      </c>
      <c r="E156" s="239" t="s">
        <v>1</v>
      </c>
      <c r="F156" s="240" t="s">
        <v>324</v>
      </c>
      <c r="G156" s="238"/>
      <c r="H156" s="241">
        <v>4.4199999999999999</v>
      </c>
      <c r="I156" s="242"/>
      <c r="J156" s="238"/>
      <c r="K156" s="238"/>
      <c r="L156" s="243"/>
      <c r="M156" s="244"/>
      <c r="N156" s="245"/>
      <c r="O156" s="245"/>
      <c r="P156" s="245"/>
      <c r="Q156" s="245"/>
      <c r="R156" s="245"/>
      <c r="S156" s="245"/>
      <c r="T156" s="246"/>
      <c r="U156" s="13"/>
      <c r="V156" s="13"/>
      <c r="W156" s="13"/>
      <c r="X156" s="13"/>
      <c r="Y156" s="13"/>
      <c r="Z156" s="13"/>
      <c r="AA156" s="13"/>
      <c r="AB156" s="13"/>
      <c r="AC156" s="13"/>
      <c r="AD156" s="13"/>
      <c r="AE156" s="13"/>
      <c r="AT156" s="247" t="s">
        <v>146</v>
      </c>
      <c r="AU156" s="247" t="s">
        <v>86</v>
      </c>
      <c r="AV156" s="13" t="s">
        <v>86</v>
      </c>
      <c r="AW156" s="13" t="s">
        <v>32</v>
      </c>
      <c r="AX156" s="13" t="s">
        <v>84</v>
      </c>
      <c r="AY156" s="247" t="s">
        <v>134</v>
      </c>
    </row>
    <row r="157" s="2" customFormat="1" ht="66.75" customHeight="1">
      <c r="A157" s="37"/>
      <c r="B157" s="38"/>
      <c r="C157" s="217" t="s">
        <v>182</v>
      </c>
      <c r="D157" s="217" t="s">
        <v>136</v>
      </c>
      <c r="E157" s="218" t="s">
        <v>319</v>
      </c>
      <c r="F157" s="219" t="s">
        <v>320</v>
      </c>
      <c r="G157" s="220" t="s">
        <v>139</v>
      </c>
      <c r="H157" s="221">
        <v>12.99</v>
      </c>
      <c r="I157" s="222"/>
      <c r="J157" s="223">
        <f>ROUND(I157*H157,2)</f>
        <v>0</v>
      </c>
      <c r="K157" s="219" t="s">
        <v>140</v>
      </c>
      <c r="L157" s="43"/>
      <c r="M157" s="224" t="s">
        <v>1</v>
      </c>
      <c r="N157" s="225" t="s">
        <v>41</v>
      </c>
      <c r="O157" s="90"/>
      <c r="P157" s="226">
        <f>O157*H157</f>
        <v>0</v>
      </c>
      <c r="Q157" s="226">
        <v>2.7919499999999999</v>
      </c>
      <c r="R157" s="226">
        <f>Q157*H157</f>
        <v>36.267430500000003</v>
      </c>
      <c r="S157" s="226">
        <v>0</v>
      </c>
      <c r="T157" s="227">
        <f>S157*H157</f>
        <v>0</v>
      </c>
      <c r="U157" s="37"/>
      <c r="V157" s="37"/>
      <c r="W157" s="37"/>
      <c r="X157" s="37"/>
      <c r="Y157" s="37"/>
      <c r="Z157" s="37"/>
      <c r="AA157" s="37"/>
      <c r="AB157" s="37"/>
      <c r="AC157" s="37"/>
      <c r="AD157" s="37"/>
      <c r="AE157" s="37"/>
      <c r="AR157" s="228" t="s">
        <v>141</v>
      </c>
      <c r="AT157" s="228" t="s">
        <v>136</v>
      </c>
      <c r="AU157" s="228" t="s">
        <v>86</v>
      </c>
      <c r="AY157" s="16" t="s">
        <v>134</v>
      </c>
      <c r="BE157" s="229">
        <f>IF(N157="základní",J157,0)</f>
        <v>0</v>
      </c>
      <c r="BF157" s="229">
        <f>IF(N157="snížená",J157,0)</f>
        <v>0</v>
      </c>
      <c r="BG157" s="229">
        <f>IF(N157="zákl. přenesená",J157,0)</f>
        <v>0</v>
      </c>
      <c r="BH157" s="229">
        <f>IF(N157="sníž. přenesená",J157,0)</f>
        <v>0</v>
      </c>
      <c r="BI157" s="229">
        <f>IF(N157="nulová",J157,0)</f>
        <v>0</v>
      </c>
      <c r="BJ157" s="16" t="s">
        <v>84</v>
      </c>
      <c r="BK157" s="229">
        <f>ROUND(I157*H157,2)</f>
        <v>0</v>
      </c>
      <c r="BL157" s="16" t="s">
        <v>141</v>
      </c>
      <c r="BM157" s="228" t="s">
        <v>325</v>
      </c>
    </row>
    <row r="158" s="2" customFormat="1">
      <c r="A158" s="37"/>
      <c r="B158" s="38"/>
      <c r="C158" s="39"/>
      <c r="D158" s="230" t="s">
        <v>143</v>
      </c>
      <c r="E158" s="39"/>
      <c r="F158" s="231" t="s">
        <v>322</v>
      </c>
      <c r="G158" s="39"/>
      <c r="H158" s="39"/>
      <c r="I158" s="232"/>
      <c r="J158" s="39"/>
      <c r="K158" s="39"/>
      <c r="L158" s="43"/>
      <c r="M158" s="233"/>
      <c r="N158" s="234"/>
      <c r="O158" s="90"/>
      <c r="P158" s="90"/>
      <c r="Q158" s="90"/>
      <c r="R158" s="90"/>
      <c r="S158" s="90"/>
      <c r="T158" s="91"/>
      <c r="U158" s="37"/>
      <c r="V158" s="37"/>
      <c r="W158" s="37"/>
      <c r="X158" s="37"/>
      <c r="Y158" s="37"/>
      <c r="Z158" s="37"/>
      <c r="AA158" s="37"/>
      <c r="AB158" s="37"/>
      <c r="AC158" s="37"/>
      <c r="AD158" s="37"/>
      <c r="AE158" s="37"/>
      <c r="AT158" s="16" t="s">
        <v>143</v>
      </c>
      <c r="AU158" s="16" t="s">
        <v>86</v>
      </c>
    </row>
    <row r="159" s="2" customFormat="1">
      <c r="A159" s="37"/>
      <c r="B159" s="38"/>
      <c r="C159" s="39"/>
      <c r="D159" s="235" t="s">
        <v>144</v>
      </c>
      <c r="E159" s="39"/>
      <c r="F159" s="236" t="s">
        <v>323</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144</v>
      </c>
      <c r="AU159" s="16" t="s">
        <v>86</v>
      </c>
    </row>
    <row r="160" s="13" customFormat="1">
      <c r="A160" s="13"/>
      <c r="B160" s="237"/>
      <c r="C160" s="238"/>
      <c r="D160" s="230" t="s">
        <v>146</v>
      </c>
      <c r="E160" s="239" t="s">
        <v>1</v>
      </c>
      <c r="F160" s="240" t="s">
        <v>326</v>
      </c>
      <c r="G160" s="238"/>
      <c r="H160" s="241">
        <v>12.99</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146</v>
      </c>
      <c r="AU160" s="247" t="s">
        <v>86</v>
      </c>
      <c r="AV160" s="13" t="s">
        <v>86</v>
      </c>
      <c r="AW160" s="13" t="s">
        <v>32</v>
      </c>
      <c r="AX160" s="13" t="s">
        <v>84</v>
      </c>
      <c r="AY160" s="247" t="s">
        <v>134</v>
      </c>
    </row>
    <row r="161" s="2" customFormat="1" ht="66.75" customHeight="1">
      <c r="A161" s="37"/>
      <c r="B161" s="38"/>
      <c r="C161" s="217" t="s">
        <v>190</v>
      </c>
      <c r="D161" s="217" t="s">
        <v>136</v>
      </c>
      <c r="E161" s="218" t="s">
        <v>327</v>
      </c>
      <c r="F161" s="219" t="s">
        <v>328</v>
      </c>
      <c r="G161" s="220" t="s">
        <v>185</v>
      </c>
      <c r="H161" s="221">
        <v>35.960000000000001</v>
      </c>
      <c r="I161" s="222"/>
      <c r="J161" s="223">
        <f>ROUND(I161*H161,2)</f>
        <v>0</v>
      </c>
      <c r="K161" s="219" t="s">
        <v>140</v>
      </c>
      <c r="L161" s="43"/>
      <c r="M161" s="224" t="s">
        <v>1</v>
      </c>
      <c r="N161" s="225" t="s">
        <v>41</v>
      </c>
      <c r="O161" s="90"/>
      <c r="P161" s="226">
        <f>O161*H161</f>
        <v>0</v>
      </c>
      <c r="Q161" s="226">
        <v>0.0086499999999999997</v>
      </c>
      <c r="R161" s="226">
        <f>Q161*H161</f>
        <v>0.311054</v>
      </c>
      <c r="S161" s="226">
        <v>0</v>
      </c>
      <c r="T161" s="227">
        <f>S161*H161</f>
        <v>0</v>
      </c>
      <c r="U161" s="37"/>
      <c r="V161" s="37"/>
      <c r="W161" s="37"/>
      <c r="X161" s="37"/>
      <c r="Y161" s="37"/>
      <c r="Z161" s="37"/>
      <c r="AA161" s="37"/>
      <c r="AB161" s="37"/>
      <c r="AC161" s="37"/>
      <c r="AD161" s="37"/>
      <c r="AE161" s="37"/>
      <c r="AR161" s="228" t="s">
        <v>141</v>
      </c>
      <c r="AT161" s="228" t="s">
        <v>136</v>
      </c>
      <c r="AU161" s="228" t="s">
        <v>86</v>
      </c>
      <c r="AY161" s="16" t="s">
        <v>134</v>
      </c>
      <c r="BE161" s="229">
        <f>IF(N161="základní",J161,0)</f>
        <v>0</v>
      </c>
      <c r="BF161" s="229">
        <f>IF(N161="snížená",J161,0)</f>
        <v>0</v>
      </c>
      <c r="BG161" s="229">
        <f>IF(N161="zákl. přenesená",J161,0)</f>
        <v>0</v>
      </c>
      <c r="BH161" s="229">
        <f>IF(N161="sníž. přenesená",J161,0)</f>
        <v>0</v>
      </c>
      <c r="BI161" s="229">
        <f>IF(N161="nulová",J161,0)</f>
        <v>0</v>
      </c>
      <c r="BJ161" s="16" t="s">
        <v>84</v>
      </c>
      <c r="BK161" s="229">
        <f>ROUND(I161*H161,2)</f>
        <v>0</v>
      </c>
      <c r="BL161" s="16" t="s">
        <v>141</v>
      </c>
      <c r="BM161" s="228" t="s">
        <v>329</v>
      </c>
    </row>
    <row r="162" s="2" customFormat="1">
      <c r="A162" s="37"/>
      <c r="B162" s="38"/>
      <c r="C162" s="39"/>
      <c r="D162" s="230" t="s">
        <v>143</v>
      </c>
      <c r="E162" s="39"/>
      <c r="F162" s="231" t="s">
        <v>330</v>
      </c>
      <c r="G162" s="39"/>
      <c r="H162" s="39"/>
      <c r="I162" s="232"/>
      <c r="J162" s="39"/>
      <c r="K162" s="39"/>
      <c r="L162" s="43"/>
      <c r="M162" s="233"/>
      <c r="N162" s="234"/>
      <c r="O162" s="90"/>
      <c r="P162" s="90"/>
      <c r="Q162" s="90"/>
      <c r="R162" s="90"/>
      <c r="S162" s="90"/>
      <c r="T162" s="91"/>
      <c r="U162" s="37"/>
      <c r="V162" s="37"/>
      <c r="W162" s="37"/>
      <c r="X162" s="37"/>
      <c r="Y162" s="37"/>
      <c r="Z162" s="37"/>
      <c r="AA162" s="37"/>
      <c r="AB162" s="37"/>
      <c r="AC162" s="37"/>
      <c r="AD162" s="37"/>
      <c r="AE162" s="37"/>
      <c r="AT162" s="16" t="s">
        <v>143</v>
      </c>
      <c r="AU162" s="16" t="s">
        <v>86</v>
      </c>
    </row>
    <row r="163" s="2" customFormat="1">
      <c r="A163" s="37"/>
      <c r="B163" s="38"/>
      <c r="C163" s="39"/>
      <c r="D163" s="235" t="s">
        <v>144</v>
      </c>
      <c r="E163" s="39"/>
      <c r="F163" s="236" t="s">
        <v>331</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144</v>
      </c>
      <c r="AU163" s="16" t="s">
        <v>86</v>
      </c>
    </row>
    <row r="164" s="13" customFormat="1">
      <c r="A164" s="13"/>
      <c r="B164" s="237"/>
      <c r="C164" s="238"/>
      <c r="D164" s="230" t="s">
        <v>146</v>
      </c>
      <c r="E164" s="239" t="s">
        <v>1</v>
      </c>
      <c r="F164" s="240" t="s">
        <v>332</v>
      </c>
      <c r="G164" s="238"/>
      <c r="H164" s="241">
        <v>35.960000000000001</v>
      </c>
      <c r="I164" s="242"/>
      <c r="J164" s="238"/>
      <c r="K164" s="238"/>
      <c r="L164" s="243"/>
      <c r="M164" s="244"/>
      <c r="N164" s="245"/>
      <c r="O164" s="245"/>
      <c r="P164" s="245"/>
      <c r="Q164" s="245"/>
      <c r="R164" s="245"/>
      <c r="S164" s="245"/>
      <c r="T164" s="246"/>
      <c r="U164" s="13"/>
      <c r="V164" s="13"/>
      <c r="W164" s="13"/>
      <c r="X164" s="13"/>
      <c r="Y164" s="13"/>
      <c r="Z164" s="13"/>
      <c r="AA164" s="13"/>
      <c r="AB164" s="13"/>
      <c r="AC164" s="13"/>
      <c r="AD164" s="13"/>
      <c r="AE164" s="13"/>
      <c r="AT164" s="247" t="s">
        <v>146</v>
      </c>
      <c r="AU164" s="247" t="s">
        <v>86</v>
      </c>
      <c r="AV164" s="13" t="s">
        <v>86</v>
      </c>
      <c r="AW164" s="13" t="s">
        <v>32</v>
      </c>
      <c r="AX164" s="13" t="s">
        <v>84</v>
      </c>
      <c r="AY164" s="247" t="s">
        <v>134</v>
      </c>
    </row>
    <row r="165" s="2" customFormat="1" ht="66.75" customHeight="1">
      <c r="A165" s="37"/>
      <c r="B165" s="38"/>
      <c r="C165" s="217" t="s">
        <v>197</v>
      </c>
      <c r="D165" s="217" t="s">
        <v>136</v>
      </c>
      <c r="E165" s="218" t="s">
        <v>333</v>
      </c>
      <c r="F165" s="219" t="s">
        <v>334</v>
      </c>
      <c r="G165" s="220" t="s">
        <v>185</v>
      </c>
      <c r="H165" s="221">
        <v>35.960000000000001</v>
      </c>
      <c r="I165" s="222"/>
      <c r="J165" s="223">
        <f>ROUND(I165*H165,2)</f>
        <v>0</v>
      </c>
      <c r="K165" s="219" t="s">
        <v>140</v>
      </c>
      <c r="L165" s="43"/>
      <c r="M165" s="224" t="s">
        <v>1</v>
      </c>
      <c r="N165" s="225" t="s">
        <v>41</v>
      </c>
      <c r="O165" s="90"/>
      <c r="P165" s="226">
        <f>O165*H165</f>
        <v>0</v>
      </c>
      <c r="Q165" s="226">
        <v>0</v>
      </c>
      <c r="R165" s="226">
        <f>Q165*H165</f>
        <v>0</v>
      </c>
      <c r="S165" s="226">
        <v>0</v>
      </c>
      <c r="T165" s="227">
        <f>S165*H165</f>
        <v>0</v>
      </c>
      <c r="U165" s="37"/>
      <c r="V165" s="37"/>
      <c r="W165" s="37"/>
      <c r="X165" s="37"/>
      <c r="Y165" s="37"/>
      <c r="Z165" s="37"/>
      <c r="AA165" s="37"/>
      <c r="AB165" s="37"/>
      <c r="AC165" s="37"/>
      <c r="AD165" s="37"/>
      <c r="AE165" s="37"/>
      <c r="AR165" s="228" t="s">
        <v>141</v>
      </c>
      <c r="AT165" s="228" t="s">
        <v>136</v>
      </c>
      <c r="AU165" s="228" t="s">
        <v>86</v>
      </c>
      <c r="AY165" s="16" t="s">
        <v>134</v>
      </c>
      <c r="BE165" s="229">
        <f>IF(N165="základní",J165,0)</f>
        <v>0</v>
      </c>
      <c r="BF165" s="229">
        <f>IF(N165="snížená",J165,0)</f>
        <v>0</v>
      </c>
      <c r="BG165" s="229">
        <f>IF(N165="zákl. přenesená",J165,0)</f>
        <v>0</v>
      </c>
      <c r="BH165" s="229">
        <f>IF(N165="sníž. přenesená",J165,0)</f>
        <v>0</v>
      </c>
      <c r="BI165" s="229">
        <f>IF(N165="nulová",J165,0)</f>
        <v>0</v>
      </c>
      <c r="BJ165" s="16" t="s">
        <v>84</v>
      </c>
      <c r="BK165" s="229">
        <f>ROUND(I165*H165,2)</f>
        <v>0</v>
      </c>
      <c r="BL165" s="16" t="s">
        <v>141</v>
      </c>
      <c r="BM165" s="228" t="s">
        <v>335</v>
      </c>
    </row>
    <row r="166" s="2" customFormat="1">
      <c r="A166" s="37"/>
      <c r="B166" s="38"/>
      <c r="C166" s="39"/>
      <c r="D166" s="230" t="s">
        <v>143</v>
      </c>
      <c r="E166" s="39"/>
      <c r="F166" s="231" t="s">
        <v>336</v>
      </c>
      <c r="G166" s="39"/>
      <c r="H166" s="39"/>
      <c r="I166" s="232"/>
      <c r="J166" s="39"/>
      <c r="K166" s="39"/>
      <c r="L166" s="43"/>
      <c r="M166" s="233"/>
      <c r="N166" s="234"/>
      <c r="O166" s="90"/>
      <c r="P166" s="90"/>
      <c r="Q166" s="90"/>
      <c r="R166" s="90"/>
      <c r="S166" s="90"/>
      <c r="T166" s="91"/>
      <c r="U166" s="37"/>
      <c r="V166" s="37"/>
      <c r="W166" s="37"/>
      <c r="X166" s="37"/>
      <c r="Y166" s="37"/>
      <c r="Z166" s="37"/>
      <c r="AA166" s="37"/>
      <c r="AB166" s="37"/>
      <c r="AC166" s="37"/>
      <c r="AD166" s="37"/>
      <c r="AE166" s="37"/>
      <c r="AT166" s="16" t="s">
        <v>143</v>
      </c>
      <c r="AU166" s="16" t="s">
        <v>86</v>
      </c>
    </row>
    <row r="167" s="2" customFormat="1">
      <c r="A167" s="37"/>
      <c r="B167" s="38"/>
      <c r="C167" s="39"/>
      <c r="D167" s="235" t="s">
        <v>144</v>
      </c>
      <c r="E167" s="39"/>
      <c r="F167" s="236" t="s">
        <v>337</v>
      </c>
      <c r="G167" s="39"/>
      <c r="H167" s="39"/>
      <c r="I167" s="232"/>
      <c r="J167" s="39"/>
      <c r="K167" s="39"/>
      <c r="L167" s="43"/>
      <c r="M167" s="233"/>
      <c r="N167" s="234"/>
      <c r="O167" s="90"/>
      <c r="P167" s="90"/>
      <c r="Q167" s="90"/>
      <c r="R167" s="90"/>
      <c r="S167" s="90"/>
      <c r="T167" s="91"/>
      <c r="U167" s="37"/>
      <c r="V167" s="37"/>
      <c r="W167" s="37"/>
      <c r="X167" s="37"/>
      <c r="Y167" s="37"/>
      <c r="Z167" s="37"/>
      <c r="AA167" s="37"/>
      <c r="AB167" s="37"/>
      <c r="AC167" s="37"/>
      <c r="AD167" s="37"/>
      <c r="AE167" s="37"/>
      <c r="AT167" s="16" t="s">
        <v>144</v>
      </c>
      <c r="AU167" s="16" t="s">
        <v>86</v>
      </c>
    </row>
    <row r="168" s="13" customFormat="1">
      <c r="A168" s="13"/>
      <c r="B168" s="237"/>
      <c r="C168" s="238"/>
      <c r="D168" s="230" t="s">
        <v>146</v>
      </c>
      <c r="E168" s="239" t="s">
        <v>1</v>
      </c>
      <c r="F168" s="240" t="s">
        <v>338</v>
      </c>
      <c r="G168" s="238"/>
      <c r="H168" s="241">
        <v>35.960000000000001</v>
      </c>
      <c r="I168" s="242"/>
      <c r="J168" s="238"/>
      <c r="K168" s="238"/>
      <c r="L168" s="243"/>
      <c r="M168" s="244"/>
      <c r="N168" s="245"/>
      <c r="O168" s="245"/>
      <c r="P168" s="245"/>
      <c r="Q168" s="245"/>
      <c r="R168" s="245"/>
      <c r="S168" s="245"/>
      <c r="T168" s="246"/>
      <c r="U168" s="13"/>
      <c r="V168" s="13"/>
      <c r="W168" s="13"/>
      <c r="X168" s="13"/>
      <c r="Y168" s="13"/>
      <c r="Z168" s="13"/>
      <c r="AA168" s="13"/>
      <c r="AB168" s="13"/>
      <c r="AC168" s="13"/>
      <c r="AD168" s="13"/>
      <c r="AE168" s="13"/>
      <c r="AT168" s="247" t="s">
        <v>146</v>
      </c>
      <c r="AU168" s="247" t="s">
        <v>86</v>
      </c>
      <c r="AV168" s="13" t="s">
        <v>86</v>
      </c>
      <c r="AW168" s="13" t="s">
        <v>32</v>
      </c>
      <c r="AX168" s="13" t="s">
        <v>84</v>
      </c>
      <c r="AY168" s="247" t="s">
        <v>134</v>
      </c>
    </row>
    <row r="169" s="2" customFormat="1" ht="24.15" customHeight="1">
      <c r="A169" s="37"/>
      <c r="B169" s="38"/>
      <c r="C169" s="217" t="s">
        <v>204</v>
      </c>
      <c r="D169" s="217" t="s">
        <v>136</v>
      </c>
      <c r="E169" s="218" t="s">
        <v>339</v>
      </c>
      <c r="F169" s="219" t="s">
        <v>340</v>
      </c>
      <c r="G169" s="220" t="s">
        <v>214</v>
      </c>
      <c r="H169" s="221">
        <v>0.5</v>
      </c>
      <c r="I169" s="222"/>
      <c r="J169" s="223">
        <f>ROUND(I169*H169,2)</f>
        <v>0</v>
      </c>
      <c r="K169" s="219" t="s">
        <v>140</v>
      </c>
      <c r="L169" s="43"/>
      <c r="M169" s="224" t="s">
        <v>1</v>
      </c>
      <c r="N169" s="225" t="s">
        <v>41</v>
      </c>
      <c r="O169" s="90"/>
      <c r="P169" s="226">
        <f>O169*H169</f>
        <v>0</v>
      </c>
      <c r="Q169" s="226">
        <v>1.03955</v>
      </c>
      <c r="R169" s="226">
        <f>Q169*H169</f>
        <v>0.51977499999999999</v>
      </c>
      <c r="S169" s="226">
        <v>0</v>
      </c>
      <c r="T169" s="227">
        <f>S169*H169</f>
        <v>0</v>
      </c>
      <c r="U169" s="37"/>
      <c r="V169" s="37"/>
      <c r="W169" s="37"/>
      <c r="X169" s="37"/>
      <c r="Y169" s="37"/>
      <c r="Z169" s="37"/>
      <c r="AA169" s="37"/>
      <c r="AB169" s="37"/>
      <c r="AC169" s="37"/>
      <c r="AD169" s="37"/>
      <c r="AE169" s="37"/>
      <c r="AR169" s="228" t="s">
        <v>141</v>
      </c>
      <c r="AT169" s="228" t="s">
        <v>136</v>
      </c>
      <c r="AU169" s="228" t="s">
        <v>86</v>
      </c>
      <c r="AY169" s="16" t="s">
        <v>134</v>
      </c>
      <c r="BE169" s="229">
        <f>IF(N169="základní",J169,0)</f>
        <v>0</v>
      </c>
      <c r="BF169" s="229">
        <f>IF(N169="snížená",J169,0)</f>
        <v>0</v>
      </c>
      <c r="BG169" s="229">
        <f>IF(N169="zákl. přenesená",J169,0)</f>
        <v>0</v>
      </c>
      <c r="BH169" s="229">
        <f>IF(N169="sníž. přenesená",J169,0)</f>
        <v>0</v>
      </c>
      <c r="BI169" s="229">
        <f>IF(N169="nulová",J169,0)</f>
        <v>0</v>
      </c>
      <c r="BJ169" s="16" t="s">
        <v>84</v>
      </c>
      <c r="BK169" s="229">
        <f>ROUND(I169*H169,2)</f>
        <v>0</v>
      </c>
      <c r="BL169" s="16" t="s">
        <v>141</v>
      </c>
      <c r="BM169" s="228" t="s">
        <v>341</v>
      </c>
    </row>
    <row r="170" s="2" customFormat="1">
      <c r="A170" s="37"/>
      <c r="B170" s="38"/>
      <c r="C170" s="39"/>
      <c r="D170" s="230" t="s">
        <v>143</v>
      </c>
      <c r="E170" s="39"/>
      <c r="F170" s="231" t="s">
        <v>342</v>
      </c>
      <c r="G170" s="39"/>
      <c r="H170" s="39"/>
      <c r="I170" s="232"/>
      <c r="J170" s="39"/>
      <c r="K170" s="39"/>
      <c r="L170" s="43"/>
      <c r="M170" s="233"/>
      <c r="N170" s="234"/>
      <c r="O170" s="90"/>
      <c r="P170" s="90"/>
      <c r="Q170" s="90"/>
      <c r="R170" s="90"/>
      <c r="S170" s="90"/>
      <c r="T170" s="91"/>
      <c r="U170" s="37"/>
      <c r="V170" s="37"/>
      <c r="W170" s="37"/>
      <c r="X170" s="37"/>
      <c r="Y170" s="37"/>
      <c r="Z170" s="37"/>
      <c r="AA170" s="37"/>
      <c r="AB170" s="37"/>
      <c r="AC170" s="37"/>
      <c r="AD170" s="37"/>
      <c r="AE170" s="37"/>
      <c r="AT170" s="16" t="s">
        <v>143</v>
      </c>
      <c r="AU170" s="16" t="s">
        <v>86</v>
      </c>
    </row>
    <row r="171" s="2" customFormat="1">
      <c r="A171" s="37"/>
      <c r="B171" s="38"/>
      <c r="C171" s="39"/>
      <c r="D171" s="235" t="s">
        <v>144</v>
      </c>
      <c r="E171" s="39"/>
      <c r="F171" s="236" t="s">
        <v>343</v>
      </c>
      <c r="G171" s="39"/>
      <c r="H171" s="39"/>
      <c r="I171" s="232"/>
      <c r="J171" s="39"/>
      <c r="K171" s="39"/>
      <c r="L171" s="43"/>
      <c r="M171" s="233"/>
      <c r="N171" s="234"/>
      <c r="O171" s="90"/>
      <c r="P171" s="90"/>
      <c r="Q171" s="90"/>
      <c r="R171" s="90"/>
      <c r="S171" s="90"/>
      <c r="T171" s="91"/>
      <c r="U171" s="37"/>
      <c r="V171" s="37"/>
      <c r="W171" s="37"/>
      <c r="X171" s="37"/>
      <c r="Y171" s="37"/>
      <c r="Z171" s="37"/>
      <c r="AA171" s="37"/>
      <c r="AB171" s="37"/>
      <c r="AC171" s="37"/>
      <c r="AD171" s="37"/>
      <c r="AE171" s="37"/>
      <c r="AT171" s="16" t="s">
        <v>144</v>
      </c>
      <c r="AU171" s="16" t="s">
        <v>86</v>
      </c>
    </row>
    <row r="172" s="13" customFormat="1">
      <c r="A172" s="13"/>
      <c r="B172" s="237"/>
      <c r="C172" s="238"/>
      <c r="D172" s="230" t="s">
        <v>146</v>
      </c>
      <c r="E172" s="239" t="s">
        <v>1</v>
      </c>
      <c r="F172" s="240" t="s">
        <v>344</v>
      </c>
      <c r="G172" s="238"/>
      <c r="H172" s="241">
        <v>0.5</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146</v>
      </c>
      <c r="AU172" s="247" t="s">
        <v>86</v>
      </c>
      <c r="AV172" s="13" t="s">
        <v>86</v>
      </c>
      <c r="AW172" s="13" t="s">
        <v>32</v>
      </c>
      <c r="AX172" s="13" t="s">
        <v>84</v>
      </c>
      <c r="AY172" s="247" t="s">
        <v>134</v>
      </c>
    </row>
    <row r="173" s="2" customFormat="1" ht="16.5" customHeight="1">
      <c r="A173" s="37"/>
      <c r="B173" s="38"/>
      <c r="C173" s="217" t="s">
        <v>8</v>
      </c>
      <c r="D173" s="217" t="s">
        <v>136</v>
      </c>
      <c r="E173" s="218" t="s">
        <v>345</v>
      </c>
      <c r="F173" s="219" t="s">
        <v>346</v>
      </c>
      <c r="G173" s="220" t="s">
        <v>207</v>
      </c>
      <c r="H173" s="221">
        <v>1</v>
      </c>
      <c r="I173" s="222"/>
      <c r="J173" s="223">
        <f>ROUND(I173*H173,2)</f>
        <v>0</v>
      </c>
      <c r="K173" s="219" t="s">
        <v>1</v>
      </c>
      <c r="L173" s="43"/>
      <c r="M173" s="224" t="s">
        <v>1</v>
      </c>
      <c r="N173" s="225" t="s">
        <v>41</v>
      </c>
      <c r="O173" s="90"/>
      <c r="P173" s="226">
        <f>O173*H173</f>
        <v>0</v>
      </c>
      <c r="Q173" s="226">
        <v>0</v>
      </c>
      <c r="R173" s="226">
        <f>Q173*H173</f>
        <v>0</v>
      </c>
      <c r="S173" s="226">
        <v>0</v>
      </c>
      <c r="T173" s="227">
        <f>S173*H173</f>
        <v>0</v>
      </c>
      <c r="U173" s="37"/>
      <c r="V173" s="37"/>
      <c r="W173" s="37"/>
      <c r="X173" s="37"/>
      <c r="Y173" s="37"/>
      <c r="Z173" s="37"/>
      <c r="AA173" s="37"/>
      <c r="AB173" s="37"/>
      <c r="AC173" s="37"/>
      <c r="AD173" s="37"/>
      <c r="AE173" s="37"/>
      <c r="AR173" s="228" t="s">
        <v>141</v>
      </c>
      <c r="AT173" s="228" t="s">
        <v>136</v>
      </c>
      <c r="AU173" s="228" t="s">
        <v>86</v>
      </c>
      <c r="AY173" s="16" t="s">
        <v>134</v>
      </c>
      <c r="BE173" s="229">
        <f>IF(N173="základní",J173,0)</f>
        <v>0</v>
      </c>
      <c r="BF173" s="229">
        <f>IF(N173="snížená",J173,0)</f>
        <v>0</v>
      </c>
      <c r="BG173" s="229">
        <f>IF(N173="zákl. přenesená",J173,0)</f>
        <v>0</v>
      </c>
      <c r="BH173" s="229">
        <f>IF(N173="sníž. přenesená",J173,0)</f>
        <v>0</v>
      </c>
      <c r="BI173" s="229">
        <f>IF(N173="nulová",J173,0)</f>
        <v>0</v>
      </c>
      <c r="BJ173" s="16" t="s">
        <v>84</v>
      </c>
      <c r="BK173" s="229">
        <f>ROUND(I173*H173,2)</f>
        <v>0</v>
      </c>
      <c r="BL173" s="16" t="s">
        <v>141</v>
      </c>
      <c r="BM173" s="228" t="s">
        <v>347</v>
      </c>
    </row>
    <row r="174" s="2" customFormat="1">
      <c r="A174" s="37"/>
      <c r="B174" s="38"/>
      <c r="C174" s="39"/>
      <c r="D174" s="230" t="s">
        <v>143</v>
      </c>
      <c r="E174" s="39"/>
      <c r="F174" s="231" t="s">
        <v>346</v>
      </c>
      <c r="G174" s="39"/>
      <c r="H174" s="39"/>
      <c r="I174" s="232"/>
      <c r="J174" s="39"/>
      <c r="K174" s="39"/>
      <c r="L174" s="43"/>
      <c r="M174" s="233"/>
      <c r="N174" s="234"/>
      <c r="O174" s="90"/>
      <c r="P174" s="90"/>
      <c r="Q174" s="90"/>
      <c r="R174" s="90"/>
      <c r="S174" s="90"/>
      <c r="T174" s="91"/>
      <c r="U174" s="37"/>
      <c r="V174" s="37"/>
      <c r="W174" s="37"/>
      <c r="X174" s="37"/>
      <c r="Y174" s="37"/>
      <c r="Z174" s="37"/>
      <c r="AA174" s="37"/>
      <c r="AB174" s="37"/>
      <c r="AC174" s="37"/>
      <c r="AD174" s="37"/>
      <c r="AE174" s="37"/>
      <c r="AT174" s="16" t="s">
        <v>143</v>
      </c>
      <c r="AU174" s="16" t="s">
        <v>86</v>
      </c>
    </row>
    <row r="175" s="13" customFormat="1">
      <c r="A175" s="13"/>
      <c r="B175" s="237"/>
      <c r="C175" s="238"/>
      <c r="D175" s="230" t="s">
        <v>146</v>
      </c>
      <c r="E175" s="239" t="s">
        <v>1</v>
      </c>
      <c r="F175" s="240" t="s">
        <v>84</v>
      </c>
      <c r="G175" s="238"/>
      <c r="H175" s="241">
        <v>1</v>
      </c>
      <c r="I175" s="242"/>
      <c r="J175" s="238"/>
      <c r="K175" s="238"/>
      <c r="L175" s="243"/>
      <c r="M175" s="244"/>
      <c r="N175" s="245"/>
      <c r="O175" s="245"/>
      <c r="P175" s="245"/>
      <c r="Q175" s="245"/>
      <c r="R175" s="245"/>
      <c r="S175" s="245"/>
      <c r="T175" s="246"/>
      <c r="U175" s="13"/>
      <c r="V175" s="13"/>
      <c r="W175" s="13"/>
      <c r="X175" s="13"/>
      <c r="Y175" s="13"/>
      <c r="Z175" s="13"/>
      <c r="AA175" s="13"/>
      <c r="AB175" s="13"/>
      <c r="AC175" s="13"/>
      <c r="AD175" s="13"/>
      <c r="AE175" s="13"/>
      <c r="AT175" s="247" t="s">
        <v>146</v>
      </c>
      <c r="AU175" s="247" t="s">
        <v>86</v>
      </c>
      <c r="AV175" s="13" t="s">
        <v>86</v>
      </c>
      <c r="AW175" s="13" t="s">
        <v>32</v>
      </c>
      <c r="AX175" s="13" t="s">
        <v>84</v>
      </c>
      <c r="AY175" s="247" t="s">
        <v>134</v>
      </c>
    </row>
    <row r="176" s="12" customFormat="1" ht="22.8" customHeight="1">
      <c r="A176" s="12"/>
      <c r="B176" s="201"/>
      <c r="C176" s="202"/>
      <c r="D176" s="203" t="s">
        <v>75</v>
      </c>
      <c r="E176" s="215" t="s">
        <v>141</v>
      </c>
      <c r="F176" s="215" t="s">
        <v>261</v>
      </c>
      <c r="G176" s="202"/>
      <c r="H176" s="202"/>
      <c r="I176" s="205"/>
      <c r="J176" s="216">
        <f>BK176</f>
        <v>0</v>
      </c>
      <c r="K176" s="202"/>
      <c r="L176" s="207"/>
      <c r="M176" s="208"/>
      <c r="N176" s="209"/>
      <c r="O176" s="209"/>
      <c r="P176" s="210">
        <f>SUM(P177:P180)</f>
        <v>0</v>
      </c>
      <c r="Q176" s="209"/>
      <c r="R176" s="210">
        <f>SUM(R177:R180)</f>
        <v>10.689181919999999</v>
      </c>
      <c r="S176" s="209"/>
      <c r="T176" s="211">
        <f>SUM(T177:T180)</f>
        <v>0</v>
      </c>
      <c r="U176" s="12"/>
      <c r="V176" s="12"/>
      <c r="W176" s="12"/>
      <c r="X176" s="12"/>
      <c r="Y176" s="12"/>
      <c r="Z176" s="12"/>
      <c r="AA176" s="12"/>
      <c r="AB176" s="12"/>
      <c r="AC176" s="12"/>
      <c r="AD176" s="12"/>
      <c r="AE176" s="12"/>
      <c r="AR176" s="212" t="s">
        <v>84</v>
      </c>
      <c r="AT176" s="213" t="s">
        <v>75</v>
      </c>
      <c r="AU176" s="213" t="s">
        <v>84</v>
      </c>
      <c r="AY176" s="212" t="s">
        <v>134</v>
      </c>
      <c r="BK176" s="214">
        <f>SUM(BK177:BK180)</f>
        <v>0</v>
      </c>
    </row>
    <row r="177" s="2" customFormat="1" ht="24.15" customHeight="1">
      <c r="A177" s="37"/>
      <c r="B177" s="38"/>
      <c r="C177" s="217" t="s">
        <v>348</v>
      </c>
      <c r="D177" s="217" t="s">
        <v>136</v>
      </c>
      <c r="E177" s="218" t="s">
        <v>262</v>
      </c>
      <c r="F177" s="219" t="s">
        <v>263</v>
      </c>
      <c r="G177" s="220" t="s">
        <v>139</v>
      </c>
      <c r="H177" s="221">
        <v>5.3360000000000003</v>
      </c>
      <c r="I177" s="222"/>
      <c r="J177" s="223">
        <f>ROUND(I177*H177,2)</f>
        <v>0</v>
      </c>
      <c r="K177" s="219" t="s">
        <v>140</v>
      </c>
      <c r="L177" s="43"/>
      <c r="M177" s="224" t="s">
        <v>1</v>
      </c>
      <c r="N177" s="225" t="s">
        <v>41</v>
      </c>
      <c r="O177" s="90"/>
      <c r="P177" s="226">
        <f>O177*H177</f>
        <v>0</v>
      </c>
      <c r="Q177" s="226">
        <v>2.0032199999999998</v>
      </c>
      <c r="R177" s="226">
        <f>Q177*H177</f>
        <v>10.689181919999999</v>
      </c>
      <c r="S177" s="226">
        <v>0</v>
      </c>
      <c r="T177" s="227">
        <f>S177*H177</f>
        <v>0</v>
      </c>
      <c r="U177" s="37"/>
      <c r="V177" s="37"/>
      <c r="W177" s="37"/>
      <c r="X177" s="37"/>
      <c r="Y177" s="37"/>
      <c r="Z177" s="37"/>
      <c r="AA177" s="37"/>
      <c r="AB177" s="37"/>
      <c r="AC177" s="37"/>
      <c r="AD177" s="37"/>
      <c r="AE177" s="37"/>
      <c r="AR177" s="228" t="s">
        <v>141</v>
      </c>
      <c r="AT177" s="228" t="s">
        <v>136</v>
      </c>
      <c r="AU177" s="228" t="s">
        <v>86</v>
      </c>
      <c r="AY177" s="16" t="s">
        <v>134</v>
      </c>
      <c r="BE177" s="229">
        <f>IF(N177="základní",J177,0)</f>
        <v>0</v>
      </c>
      <c r="BF177" s="229">
        <f>IF(N177="snížená",J177,0)</f>
        <v>0</v>
      </c>
      <c r="BG177" s="229">
        <f>IF(N177="zákl. přenesená",J177,0)</f>
        <v>0</v>
      </c>
      <c r="BH177" s="229">
        <f>IF(N177="sníž. přenesená",J177,0)</f>
        <v>0</v>
      </c>
      <c r="BI177" s="229">
        <f>IF(N177="nulová",J177,0)</f>
        <v>0</v>
      </c>
      <c r="BJ177" s="16" t="s">
        <v>84</v>
      </c>
      <c r="BK177" s="229">
        <f>ROUND(I177*H177,2)</f>
        <v>0</v>
      </c>
      <c r="BL177" s="16" t="s">
        <v>141</v>
      </c>
      <c r="BM177" s="228" t="s">
        <v>349</v>
      </c>
    </row>
    <row r="178" s="2" customFormat="1">
      <c r="A178" s="37"/>
      <c r="B178" s="38"/>
      <c r="C178" s="39"/>
      <c r="D178" s="230" t="s">
        <v>143</v>
      </c>
      <c r="E178" s="39"/>
      <c r="F178" s="231" t="s">
        <v>265</v>
      </c>
      <c r="G178" s="39"/>
      <c r="H178" s="39"/>
      <c r="I178" s="232"/>
      <c r="J178" s="39"/>
      <c r="K178" s="39"/>
      <c r="L178" s="43"/>
      <c r="M178" s="233"/>
      <c r="N178" s="234"/>
      <c r="O178" s="90"/>
      <c r="P178" s="90"/>
      <c r="Q178" s="90"/>
      <c r="R178" s="90"/>
      <c r="S178" s="90"/>
      <c r="T178" s="91"/>
      <c r="U178" s="37"/>
      <c r="V178" s="37"/>
      <c r="W178" s="37"/>
      <c r="X178" s="37"/>
      <c r="Y178" s="37"/>
      <c r="Z178" s="37"/>
      <c r="AA178" s="37"/>
      <c r="AB178" s="37"/>
      <c r="AC178" s="37"/>
      <c r="AD178" s="37"/>
      <c r="AE178" s="37"/>
      <c r="AT178" s="16" t="s">
        <v>143</v>
      </c>
      <c r="AU178" s="16" t="s">
        <v>86</v>
      </c>
    </row>
    <row r="179" s="2" customFormat="1">
      <c r="A179" s="37"/>
      <c r="B179" s="38"/>
      <c r="C179" s="39"/>
      <c r="D179" s="235" t="s">
        <v>144</v>
      </c>
      <c r="E179" s="39"/>
      <c r="F179" s="236" t="s">
        <v>266</v>
      </c>
      <c r="G179" s="39"/>
      <c r="H179" s="39"/>
      <c r="I179" s="232"/>
      <c r="J179" s="39"/>
      <c r="K179" s="39"/>
      <c r="L179" s="43"/>
      <c r="M179" s="233"/>
      <c r="N179" s="234"/>
      <c r="O179" s="90"/>
      <c r="P179" s="90"/>
      <c r="Q179" s="90"/>
      <c r="R179" s="90"/>
      <c r="S179" s="90"/>
      <c r="T179" s="91"/>
      <c r="U179" s="37"/>
      <c r="V179" s="37"/>
      <c r="W179" s="37"/>
      <c r="X179" s="37"/>
      <c r="Y179" s="37"/>
      <c r="Z179" s="37"/>
      <c r="AA179" s="37"/>
      <c r="AB179" s="37"/>
      <c r="AC179" s="37"/>
      <c r="AD179" s="37"/>
      <c r="AE179" s="37"/>
      <c r="AT179" s="16" t="s">
        <v>144</v>
      </c>
      <c r="AU179" s="16" t="s">
        <v>86</v>
      </c>
    </row>
    <row r="180" s="13" customFormat="1">
      <c r="A180" s="13"/>
      <c r="B180" s="237"/>
      <c r="C180" s="238"/>
      <c r="D180" s="230" t="s">
        <v>146</v>
      </c>
      <c r="E180" s="239" t="s">
        <v>1</v>
      </c>
      <c r="F180" s="240" t="s">
        <v>350</v>
      </c>
      <c r="G180" s="238"/>
      <c r="H180" s="241">
        <v>5.3360000000000003</v>
      </c>
      <c r="I180" s="242"/>
      <c r="J180" s="238"/>
      <c r="K180" s="238"/>
      <c r="L180" s="243"/>
      <c r="M180" s="244"/>
      <c r="N180" s="245"/>
      <c r="O180" s="245"/>
      <c r="P180" s="245"/>
      <c r="Q180" s="245"/>
      <c r="R180" s="245"/>
      <c r="S180" s="245"/>
      <c r="T180" s="246"/>
      <c r="U180" s="13"/>
      <c r="V180" s="13"/>
      <c r="W180" s="13"/>
      <c r="X180" s="13"/>
      <c r="Y180" s="13"/>
      <c r="Z180" s="13"/>
      <c r="AA180" s="13"/>
      <c r="AB180" s="13"/>
      <c r="AC180" s="13"/>
      <c r="AD180" s="13"/>
      <c r="AE180" s="13"/>
      <c r="AT180" s="247" t="s">
        <v>146</v>
      </c>
      <c r="AU180" s="247" t="s">
        <v>86</v>
      </c>
      <c r="AV180" s="13" t="s">
        <v>86</v>
      </c>
      <c r="AW180" s="13" t="s">
        <v>32</v>
      </c>
      <c r="AX180" s="13" t="s">
        <v>84</v>
      </c>
      <c r="AY180" s="247" t="s">
        <v>134</v>
      </c>
    </row>
    <row r="181" s="12" customFormat="1" ht="22.8" customHeight="1">
      <c r="A181" s="12"/>
      <c r="B181" s="201"/>
      <c r="C181" s="202"/>
      <c r="D181" s="203" t="s">
        <v>75</v>
      </c>
      <c r="E181" s="215" t="s">
        <v>182</v>
      </c>
      <c r="F181" s="215" t="s">
        <v>351</v>
      </c>
      <c r="G181" s="202"/>
      <c r="H181" s="202"/>
      <c r="I181" s="205"/>
      <c r="J181" s="216">
        <f>BK181</f>
        <v>0</v>
      </c>
      <c r="K181" s="202"/>
      <c r="L181" s="207"/>
      <c r="M181" s="208"/>
      <c r="N181" s="209"/>
      <c r="O181" s="209"/>
      <c r="P181" s="210">
        <f>SUM(P182:P191)</f>
        <v>0</v>
      </c>
      <c r="Q181" s="209"/>
      <c r="R181" s="210">
        <f>SUM(R182:R191)</f>
        <v>0.32499</v>
      </c>
      <c r="S181" s="209"/>
      <c r="T181" s="211">
        <f>SUM(T182:T191)</f>
        <v>0</v>
      </c>
      <c r="U181" s="12"/>
      <c r="V181" s="12"/>
      <c r="W181" s="12"/>
      <c r="X181" s="12"/>
      <c r="Y181" s="12"/>
      <c r="Z181" s="12"/>
      <c r="AA181" s="12"/>
      <c r="AB181" s="12"/>
      <c r="AC181" s="12"/>
      <c r="AD181" s="12"/>
      <c r="AE181" s="12"/>
      <c r="AR181" s="212" t="s">
        <v>84</v>
      </c>
      <c r="AT181" s="213" t="s">
        <v>75</v>
      </c>
      <c r="AU181" s="213" t="s">
        <v>84</v>
      </c>
      <c r="AY181" s="212" t="s">
        <v>134</v>
      </c>
      <c r="BK181" s="214">
        <f>SUM(BK182:BK191)</f>
        <v>0</v>
      </c>
    </row>
    <row r="182" s="2" customFormat="1" ht="37.8" customHeight="1">
      <c r="A182" s="37"/>
      <c r="B182" s="38"/>
      <c r="C182" s="217" t="s">
        <v>352</v>
      </c>
      <c r="D182" s="217" t="s">
        <v>136</v>
      </c>
      <c r="E182" s="218" t="s">
        <v>353</v>
      </c>
      <c r="F182" s="219" t="s">
        <v>354</v>
      </c>
      <c r="G182" s="220" t="s">
        <v>355</v>
      </c>
      <c r="H182" s="221">
        <v>11.1</v>
      </c>
      <c r="I182" s="222"/>
      <c r="J182" s="223">
        <f>ROUND(I182*H182,2)</f>
        <v>0</v>
      </c>
      <c r="K182" s="219" t="s">
        <v>140</v>
      </c>
      <c r="L182" s="43"/>
      <c r="M182" s="224" t="s">
        <v>1</v>
      </c>
      <c r="N182" s="225" t="s">
        <v>41</v>
      </c>
      <c r="O182" s="90"/>
      <c r="P182" s="226">
        <f>O182*H182</f>
        <v>0</v>
      </c>
      <c r="Q182" s="226">
        <v>3.0000000000000001E-05</v>
      </c>
      <c r="R182" s="226">
        <f>Q182*H182</f>
        <v>0.00033300000000000002</v>
      </c>
      <c r="S182" s="226">
        <v>0</v>
      </c>
      <c r="T182" s="227">
        <f>S182*H182</f>
        <v>0</v>
      </c>
      <c r="U182" s="37"/>
      <c r="V182" s="37"/>
      <c r="W182" s="37"/>
      <c r="X182" s="37"/>
      <c r="Y182" s="37"/>
      <c r="Z182" s="37"/>
      <c r="AA182" s="37"/>
      <c r="AB182" s="37"/>
      <c r="AC182" s="37"/>
      <c r="AD182" s="37"/>
      <c r="AE182" s="37"/>
      <c r="AR182" s="228" t="s">
        <v>141</v>
      </c>
      <c r="AT182" s="228" t="s">
        <v>136</v>
      </c>
      <c r="AU182" s="228" t="s">
        <v>86</v>
      </c>
      <c r="AY182" s="16" t="s">
        <v>134</v>
      </c>
      <c r="BE182" s="229">
        <f>IF(N182="základní",J182,0)</f>
        <v>0</v>
      </c>
      <c r="BF182" s="229">
        <f>IF(N182="snížená",J182,0)</f>
        <v>0</v>
      </c>
      <c r="BG182" s="229">
        <f>IF(N182="zákl. přenesená",J182,0)</f>
        <v>0</v>
      </c>
      <c r="BH182" s="229">
        <f>IF(N182="sníž. přenesená",J182,0)</f>
        <v>0</v>
      </c>
      <c r="BI182" s="229">
        <f>IF(N182="nulová",J182,0)</f>
        <v>0</v>
      </c>
      <c r="BJ182" s="16" t="s">
        <v>84</v>
      </c>
      <c r="BK182" s="229">
        <f>ROUND(I182*H182,2)</f>
        <v>0</v>
      </c>
      <c r="BL182" s="16" t="s">
        <v>141</v>
      </c>
      <c r="BM182" s="228" t="s">
        <v>356</v>
      </c>
    </row>
    <row r="183" s="2" customFormat="1">
      <c r="A183" s="37"/>
      <c r="B183" s="38"/>
      <c r="C183" s="39"/>
      <c r="D183" s="230" t="s">
        <v>143</v>
      </c>
      <c r="E183" s="39"/>
      <c r="F183" s="231" t="s">
        <v>354</v>
      </c>
      <c r="G183" s="39"/>
      <c r="H183" s="39"/>
      <c r="I183" s="232"/>
      <c r="J183" s="39"/>
      <c r="K183" s="39"/>
      <c r="L183" s="43"/>
      <c r="M183" s="233"/>
      <c r="N183" s="234"/>
      <c r="O183" s="90"/>
      <c r="P183" s="90"/>
      <c r="Q183" s="90"/>
      <c r="R183" s="90"/>
      <c r="S183" s="90"/>
      <c r="T183" s="91"/>
      <c r="U183" s="37"/>
      <c r="V183" s="37"/>
      <c r="W183" s="37"/>
      <c r="X183" s="37"/>
      <c r="Y183" s="37"/>
      <c r="Z183" s="37"/>
      <c r="AA183" s="37"/>
      <c r="AB183" s="37"/>
      <c r="AC183" s="37"/>
      <c r="AD183" s="37"/>
      <c r="AE183" s="37"/>
      <c r="AT183" s="16" t="s">
        <v>143</v>
      </c>
      <c r="AU183" s="16" t="s">
        <v>86</v>
      </c>
    </row>
    <row r="184" s="2" customFormat="1">
      <c r="A184" s="37"/>
      <c r="B184" s="38"/>
      <c r="C184" s="39"/>
      <c r="D184" s="235" t="s">
        <v>144</v>
      </c>
      <c r="E184" s="39"/>
      <c r="F184" s="236" t="s">
        <v>357</v>
      </c>
      <c r="G184" s="39"/>
      <c r="H184" s="39"/>
      <c r="I184" s="232"/>
      <c r="J184" s="39"/>
      <c r="K184" s="39"/>
      <c r="L184" s="43"/>
      <c r="M184" s="233"/>
      <c r="N184" s="234"/>
      <c r="O184" s="90"/>
      <c r="P184" s="90"/>
      <c r="Q184" s="90"/>
      <c r="R184" s="90"/>
      <c r="S184" s="90"/>
      <c r="T184" s="91"/>
      <c r="U184" s="37"/>
      <c r="V184" s="37"/>
      <c r="W184" s="37"/>
      <c r="X184" s="37"/>
      <c r="Y184" s="37"/>
      <c r="Z184" s="37"/>
      <c r="AA184" s="37"/>
      <c r="AB184" s="37"/>
      <c r="AC184" s="37"/>
      <c r="AD184" s="37"/>
      <c r="AE184" s="37"/>
      <c r="AT184" s="16" t="s">
        <v>144</v>
      </c>
      <c r="AU184" s="16" t="s">
        <v>86</v>
      </c>
    </row>
    <row r="185" s="13" customFormat="1">
      <c r="A185" s="13"/>
      <c r="B185" s="237"/>
      <c r="C185" s="238"/>
      <c r="D185" s="230" t="s">
        <v>146</v>
      </c>
      <c r="E185" s="239" t="s">
        <v>1</v>
      </c>
      <c r="F185" s="240" t="s">
        <v>358</v>
      </c>
      <c r="G185" s="238"/>
      <c r="H185" s="241">
        <v>11.1</v>
      </c>
      <c r="I185" s="242"/>
      <c r="J185" s="238"/>
      <c r="K185" s="238"/>
      <c r="L185" s="243"/>
      <c r="M185" s="244"/>
      <c r="N185" s="245"/>
      <c r="O185" s="245"/>
      <c r="P185" s="245"/>
      <c r="Q185" s="245"/>
      <c r="R185" s="245"/>
      <c r="S185" s="245"/>
      <c r="T185" s="246"/>
      <c r="U185" s="13"/>
      <c r="V185" s="13"/>
      <c r="W185" s="13"/>
      <c r="X185" s="13"/>
      <c r="Y185" s="13"/>
      <c r="Z185" s="13"/>
      <c r="AA185" s="13"/>
      <c r="AB185" s="13"/>
      <c r="AC185" s="13"/>
      <c r="AD185" s="13"/>
      <c r="AE185" s="13"/>
      <c r="AT185" s="247" t="s">
        <v>146</v>
      </c>
      <c r="AU185" s="247" t="s">
        <v>86</v>
      </c>
      <c r="AV185" s="13" t="s">
        <v>86</v>
      </c>
      <c r="AW185" s="13" t="s">
        <v>32</v>
      </c>
      <c r="AX185" s="13" t="s">
        <v>84</v>
      </c>
      <c r="AY185" s="247" t="s">
        <v>134</v>
      </c>
    </row>
    <row r="186" s="2" customFormat="1" ht="16.5" customHeight="1">
      <c r="A186" s="37"/>
      <c r="B186" s="38"/>
      <c r="C186" s="263" t="s">
        <v>359</v>
      </c>
      <c r="D186" s="263" t="s">
        <v>287</v>
      </c>
      <c r="E186" s="264" t="s">
        <v>360</v>
      </c>
      <c r="F186" s="265" t="s">
        <v>361</v>
      </c>
      <c r="G186" s="266" t="s">
        <v>355</v>
      </c>
      <c r="H186" s="267">
        <v>2.1000000000000001</v>
      </c>
      <c r="I186" s="268"/>
      <c r="J186" s="269">
        <f>ROUND(I186*H186,2)</f>
        <v>0</v>
      </c>
      <c r="K186" s="265" t="s">
        <v>140</v>
      </c>
      <c r="L186" s="270"/>
      <c r="M186" s="271" t="s">
        <v>1</v>
      </c>
      <c r="N186" s="272" t="s">
        <v>41</v>
      </c>
      <c r="O186" s="90"/>
      <c r="P186" s="226">
        <f>O186*H186</f>
        <v>0</v>
      </c>
      <c r="Q186" s="226">
        <v>0.01857</v>
      </c>
      <c r="R186" s="226">
        <f>Q186*H186</f>
        <v>0.038997000000000004</v>
      </c>
      <c r="S186" s="226">
        <v>0</v>
      </c>
      <c r="T186" s="227">
        <f>S186*H186</f>
        <v>0</v>
      </c>
      <c r="U186" s="37"/>
      <c r="V186" s="37"/>
      <c r="W186" s="37"/>
      <c r="X186" s="37"/>
      <c r="Y186" s="37"/>
      <c r="Z186" s="37"/>
      <c r="AA186" s="37"/>
      <c r="AB186" s="37"/>
      <c r="AC186" s="37"/>
      <c r="AD186" s="37"/>
      <c r="AE186" s="37"/>
      <c r="AR186" s="228" t="s">
        <v>182</v>
      </c>
      <c r="AT186" s="228" t="s">
        <v>287</v>
      </c>
      <c r="AU186" s="228" t="s">
        <v>86</v>
      </c>
      <c r="AY186" s="16" t="s">
        <v>134</v>
      </c>
      <c r="BE186" s="229">
        <f>IF(N186="základní",J186,0)</f>
        <v>0</v>
      </c>
      <c r="BF186" s="229">
        <f>IF(N186="snížená",J186,0)</f>
        <v>0</v>
      </c>
      <c r="BG186" s="229">
        <f>IF(N186="zákl. přenesená",J186,0)</f>
        <v>0</v>
      </c>
      <c r="BH186" s="229">
        <f>IF(N186="sníž. přenesená",J186,0)</f>
        <v>0</v>
      </c>
      <c r="BI186" s="229">
        <f>IF(N186="nulová",J186,0)</f>
        <v>0</v>
      </c>
      <c r="BJ186" s="16" t="s">
        <v>84</v>
      </c>
      <c r="BK186" s="229">
        <f>ROUND(I186*H186,2)</f>
        <v>0</v>
      </c>
      <c r="BL186" s="16" t="s">
        <v>141</v>
      </c>
      <c r="BM186" s="228" t="s">
        <v>362</v>
      </c>
    </row>
    <row r="187" s="2" customFormat="1">
      <c r="A187" s="37"/>
      <c r="B187" s="38"/>
      <c r="C187" s="39"/>
      <c r="D187" s="230" t="s">
        <v>143</v>
      </c>
      <c r="E187" s="39"/>
      <c r="F187" s="231" t="s">
        <v>361</v>
      </c>
      <c r="G187" s="39"/>
      <c r="H187" s="39"/>
      <c r="I187" s="232"/>
      <c r="J187" s="39"/>
      <c r="K187" s="39"/>
      <c r="L187" s="43"/>
      <c r="M187" s="233"/>
      <c r="N187" s="234"/>
      <c r="O187" s="90"/>
      <c r="P187" s="90"/>
      <c r="Q187" s="90"/>
      <c r="R187" s="90"/>
      <c r="S187" s="90"/>
      <c r="T187" s="91"/>
      <c r="U187" s="37"/>
      <c r="V187" s="37"/>
      <c r="W187" s="37"/>
      <c r="X187" s="37"/>
      <c r="Y187" s="37"/>
      <c r="Z187" s="37"/>
      <c r="AA187" s="37"/>
      <c r="AB187" s="37"/>
      <c r="AC187" s="37"/>
      <c r="AD187" s="37"/>
      <c r="AE187" s="37"/>
      <c r="AT187" s="16" t="s">
        <v>143</v>
      </c>
      <c r="AU187" s="16" t="s">
        <v>86</v>
      </c>
    </row>
    <row r="188" s="13" customFormat="1">
      <c r="A188" s="13"/>
      <c r="B188" s="237"/>
      <c r="C188" s="238"/>
      <c r="D188" s="230" t="s">
        <v>146</v>
      </c>
      <c r="E188" s="239" t="s">
        <v>1</v>
      </c>
      <c r="F188" s="240" t="s">
        <v>363</v>
      </c>
      <c r="G188" s="238"/>
      <c r="H188" s="241">
        <v>2.1000000000000001</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146</v>
      </c>
      <c r="AU188" s="247" t="s">
        <v>86</v>
      </c>
      <c r="AV188" s="13" t="s">
        <v>86</v>
      </c>
      <c r="AW188" s="13" t="s">
        <v>32</v>
      </c>
      <c r="AX188" s="13" t="s">
        <v>84</v>
      </c>
      <c r="AY188" s="247" t="s">
        <v>134</v>
      </c>
    </row>
    <row r="189" s="2" customFormat="1" ht="16.5" customHeight="1">
      <c r="A189" s="37"/>
      <c r="B189" s="38"/>
      <c r="C189" s="263" t="s">
        <v>364</v>
      </c>
      <c r="D189" s="263" t="s">
        <v>287</v>
      </c>
      <c r="E189" s="264" t="s">
        <v>365</v>
      </c>
      <c r="F189" s="265" t="s">
        <v>366</v>
      </c>
      <c r="G189" s="266" t="s">
        <v>355</v>
      </c>
      <c r="H189" s="267">
        <v>9</v>
      </c>
      <c r="I189" s="268"/>
      <c r="J189" s="269">
        <f>ROUND(I189*H189,2)</f>
        <v>0</v>
      </c>
      <c r="K189" s="265" t="s">
        <v>140</v>
      </c>
      <c r="L189" s="270"/>
      <c r="M189" s="271" t="s">
        <v>1</v>
      </c>
      <c r="N189" s="272" t="s">
        <v>41</v>
      </c>
      <c r="O189" s="90"/>
      <c r="P189" s="226">
        <f>O189*H189</f>
        <v>0</v>
      </c>
      <c r="Q189" s="226">
        <v>0.031739999999999997</v>
      </c>
      <c r="R189" s="226">
        <f>Q189*H189</f>
        <v>0.28565999999999997</v>
      </c>
      <c r="S189" s="226">
        <v>0</v>
      </c>
      <c r="T189" s="227">
        <f>S189*H189</f>
        <v>0</v>
      </c>
      <c r="U189" s="37"/>
      <c r="V189" s="37"/>
      <c r="W189" s="37"/>
      <c r="X189" s="37"/>
      <c r="Y189" s="37"/>
      <c r="Z189" s="37"/>
      <c r="AA189" s="37"/>
      <c r="AB189" s="37"/>
      <c r="AC189" s="37"/>
      <c r="AD189" s="37"/>
      <c r="AE189" s="37"/>
      <c r="AR189" s="228" t="s">
        <v>182</v>
      </c>
      <c r="AT189" s="228" t="s">
        <v>287</v>
      </c>
      <c r="AU189" s="228" t="s">
        <v>86</v>
      </c>
      <c r="AY189" s="16" t="s">
        <v>134</v>
      </c>
      <c r="BE189" s="229">
        <f>IF(N189="základní",J189,0)</f>
        <v>0</v>
      </c>
      <c r="BF189" s="229">
        <f>IF(N189="snížená",J189,0)</f>
        <v>0</v>
      </c>
      <c r="BG189" s="229">
        <f>IF(N189="zákl. přenesená",J189,0)</f>
        <v>0</v>
      </c>
      <c r="BH189" s="229">
        <f>IF(N189="sníž. přenesená",J189,0)</f>
        <v>0</v>
      </c>
      <c r="BI189" s="229">
        <f>IF(N189="nulová",J189,0)</f>
        <v>0</v>
      </c>
      <c r="BJ189" s="16" t="s">
        <v>84</v>
      </c>
      <c r="BK189" s="229">
        <f>ROUND(I189*H189,2)</f>
        <v>0</v>
      </c>
      <c r="BL189" s="16" t="s">
        <v>141</v>
      </c>
      <c r="BM189" s="228" t="s">
        <v>367</v>
      </c>
    </row>
    <row r="190" s="2" customFormat="1">
      <c r="A190" s="37"/>
      <c r="B190" s="38"/>
      <c r="C190" s="39"/>
      <c r="D190" s="230" t="s">
        <v>143</v>
      </c>
      <c r="E190" s="39"/>
      <c r="F190" s="231" t="s">
        <v>366</v>
      </c>
      <c r="G190" s="39"/>
      <c r="H190" s="39"/>
      <c r="I190" s="232"/>
      <c r="J190" s="39"/>
      <c r="K190" s="39"/>
      <c r="L190" s="43"/>
      <c r="M190" s="233"/>
      <c r="N190" s="234"/>
      <c r="O190" s="90"/>
      <c r="P190" s="90"/>
      <c r="Q190" s="90"/>
      <c r="R190" s="90"/>
      <c r="S190" s="90"/>
      <c r="T190" s="91"/>
      <c r="U190" s="37"/>
      <c r="V190" s="37"/>
      <c r="W190" s="37"/>
      <c r="X190" s="37"/>
      <c r="Y190" s="37"/>
      <c r="Z190" s="37"/>
      <c r="AA190" s="37"/>
      <c r="AB190" s="37"/>
      <c r="AC190" s="37"/>
      <c r="AD190" s="37"/>
      <c r="AE190" s="37"/>
      <c r="AT190" s="16" t="s">
        <v>143</v>
      </c>
      <c r="AU190" s="16" t="s">
        <v>86</v>
      </c>
    </row>
    <row r="191" s="13" customFormat="1">
      <c r="A191" s="13"/>
      <c r="B191" s="237"/>
      <c r="C191" s="238"/>
      <c r="D191" s="230" t="s">
        <v>146</v>
      </c>
      <c r="E191" s="239" t="s">
        <v>1</v>
      </c>
      <c r="F191" s="240" t="s">
        <v>190</v>
      </c>
      <c r="G191" s="238"/>
      <c r="H191" s="241">
        <v>9</v>
      </c>
      <c r="I191" s="242"/>
      <c r="J191" s="238"/>
      <c r="K191" s="238"/>
      <c r="L191" s="243"/>
      <c r="M191" s="244"/>
      <c r="N191" s="245"/>
      <c r="O191" s="245"/>
      <c r="P191" s="245"/>
      <c r="Q191" s="245"/>
      <c r="R191" s="245"/>
      <c r="S191" s="245"/>
      <c r="T191" s="246"/>
      <c r="U191" s="13"/>
      <c r="V191" s="13"/>
      <c r="W191" s="13"/>
      <c r="X191" s="13"/>
      <c r="Y191" s="13"/>
      <c r="Z191" s="13"/>
      <c r="AA191" s="13"/>
      <c r="AB191" s="13"/>
      <c r="AC191" s="13"/>
      <c r="AD191" s="13"/>
      <c r="AE191" s="13"/>
      <c r="AT191" s="247" t="s">
        <v>146</v>
      </c>
      <c r="AU191" s="247" t="s">
        <v>86</v>
      </c>
      <c r="AV191" s="13" t="s">
        <v>86</v>
      </c>
      <c r="AW191" s="13" t="s">
        <v>32</v>
      </c>
      <c r="AX191" s="13" t="s">
        <v>84</v>
      </c>
      <c r="AY191" s="247" t="s">
        <v>134</v>
      </c>
    </row>
    <row r="192" s="12" customFormat="1" ht="22.8" customHeight="1">
      <c r="A192" s="12"/>
      <c r="B192" s="201"/>
      <c r="C192" s="202"/>
      <c r="D192" s="203" t="s">
        <v>75</v>
      </c>
      <c r="E192" s="215" t="s">
        <v>190</v>
      </c>
      <c r="F192" s="215" t="s">
        <v>269</v>
      </c>
      <c r="G192" s="202"/>
      <c r="H192" s="202"/>
      <c r="I192" s="205"/>
      <c r="J192" s="216">
        <f>BK192</f>
        <v>0</v>
      </c>
      <c r="K192" s="202"/>
      <c r="L192" s="207"/>
      <c r="M192" s="208"/>
      <c r="N192" s="209"/>
      <c r="O192" s="209"/>
      <c r="P192" s="210">
        <f>P193+SUM(P194:P206)</f>
        <v>0</v>
      </c>
      <c r="Q192" s="209"/>
      <c r="R192" s="210">
        <f>R193+SUM(R194:R206)</f>
        <v>0.087149999999999991</v>
      </c>
      <c r="S192" s="209"/>
      <c r="T192" s="211">
        <f>T193+SUM(T194:T206)</f>
        <v>7.2300000000000004</v>
      </c>
      <c r="U192" s="12"/>
      <c r="V192" s="12"/>
      <c r="W192" s="12"/>
      <c r="X192" s="12"/>
      <c r="Y192" s="12"/>
      <c r="Z192" s="12"/>
      <c r="AA192" s="12"/>
      <c r="AB192" s="12"/>
      <c r="AC192" s="12"/>
      <c r="AD192" s="12"/>
      <c r="AE192" s="12"/>
      <c r="AR192" s="212" t="s">
        <v>84</v>
      </c>
      <c r="AT192" s="213" t="s">
        <v>75</v>
      </c>
      <c r="AU192" s="213" t="s">
        <v>84</v>
      </c>
      <c r="AY192" s="212" t="s">
        <v>134</v>
      </c>
      <c r="BK192" s="214">
        <f>BK193+SUM(BK194:BK206)</f>
        <v>0</v>
      </c>
    </row>
    <row r="193" s="2" customFormat="1" ht="44.25" customHeight="1">
      <c r="A193" s="37"/>
      <c r="B193" s="38"/>
      <c r="C193" s="217" t="s">
        <v>368</v>
      </c>
      <c r="D193" s="217" t="s">
        <v>136</v>
      </c>
      <c r="E193" s="218" t="s">
        <v>369</v>
      </c>
      <c r="F193" s="219" t="s">
        <v>370</v>
      </c>
      <c r="G193" s="220" t="s">
        <v>185</v>
      </c>
      <c r="H193" s="221">
        <v>2.0699999999999998</v>
      </c>
      <c r="I193" s="222"/>
      <c r="J193" s="223">
        <f>ROUND(I193*H193,2)</f>
        <v>0</v>
      </c>
      <c r="K193" s="219" t="s">
        <v>140</v>
      </c>
      <c r="L193" s="43"/>
      <c r="M193" s="224" t="s">
        <v>1</v>
      </c>
      <c r="N193" s="225" t="s">
        <v>41</v>
      </c>
      <c r="O193" s="90"/>
      <c r="P193" s="226">
        <f>O193*H193</f>
        <v>0</v>
      </c>
      <c r="Q193" s="226">
        <v>0.039399999999999998</v>
      </c>
      <c r="R193" s="226">
        <f>Q193*H193</f>
        <v>0.081557999999999992</v>
      </c>
      <c r="S193" s="226">
        <v>0</v>
      </c>
      <c r="T193" s="227">
        <f>S193*H193</f>
        <v>0</v>
      </c>
      <c r="U193" s="37"/>
      <c r="V193" s="37"/>
      <c r="W193" s="37"/>
      <c r="X193" s="37"/>
      <c r="Y193" s="37"/>
      <c r="Z193" s="37"/>
      <c r="AA193" s="37"/>
      <c r="AB193" s="37"/>
      <c r="AC193" s="37"/>
      <c r="AD193" s="37"/>
      <c r="AE193" s="37"/>
      <c r="AR193" s="228" t="s">
        <v>141</v>
      </c>
      <c r="AT193" s="228" t="s">
        <v>136</v>
      </c>
      <c r="AU193" s="228" t="s">
        <v>86</v>
      </c>
      <c r="AY193" s="16" t="s">
        <v>134</v>
      </c>
      <c r="BE193" s="229">
        <f>IF(N193="základní",J193,0)</f>
        <v>0</v>
      </c>
      <c r="BF193" s="229">
        <f>IF(N193="snížená",J193,0)</f>
        <v>0</v>
      </c>
      <c r="BG193" s="229">
        <f>IF(N193="zákl. přenesená",J193,0)</f>
        <v>0</v>
      </c>
      <c r="BH193" s="229">
        <f>IF(N193="sníž. přenesená",J193,0)</f>
        <v>0</v>
      </c>
      <c r="BI193" s="229">
        <f>IF(N193="nulová",J193,0)</f>
        <v>0</v>
      </c>
      <c r="BJ193" s="16" t="s">
        <v>84</v>
      </c>
      <c r="BK193" s="229">
        <f>ROUND(I193*H193,2)</f>
        <v>0</v>
      </c>
      <c r="BL193" s="16" t="s">
        <v>141</v>
      </c>
      <c r="BM193" s="228" t="s">
        <v>371</v>
      </c>
    </row>
    <row r="194" s="2" customFormat="1">
      <c r="A194" s="37"/>
      <c r="B194" s="38"/>
      <c r="C194" s="39"/>
      <c r="D194" s="230" t="s">
        <v>143</v>
      </c>
      <c r="E194" s="39"/>
      <c r="F194" s="231" t="s">
        <v>370</v>
      </c>
      <c r="G194" s="39"/>
      <c r="H194" s="39"/>
      <c r="I194" s="232"/>
      <c r="J194" s="39"/>
      <c r="K194" s="39"/>
      <c r="L194" s="43"/>
      <c r="M194" s="233"/>
      <c r="N194" s="234"/>
      <c r="O194" s="90"/>
      <c r="P194" s="90"/>
      <c r="Q194" s="90"/>
      <c r="R194" s="90"/>
      <c r="S194" s="90"/>
      <c r="T194" s="91"/>
      <c r="U194" s="37"/>
      <c r="V194" s="37"/>
      <c r="W194" s="37"/>
      <c r="X194" s="37"/>
      <c r="Y194" s="37"/>
      <c r="Z194" s="37"/>
      <c r="AA194" s="37"/>
      <c r="AB194" s="37"/>
      <c r="AC194" s="37"/>
      <c r="AD194" s="37"/>
      <c r="AE194" s="37"/>
      <c r="AT194" s="16" t="s">
        <v>143</v>
      </c>
      <c r="AU194" s="16" t="s">
        <v>86</v>
      </c>
    </row>
    <row r="195" s="2" customFormat="1">
      <c r="A195" s="37"/>
      <c r="B195" s="38"/>
      <c r="C195" s="39"/>
      <c r="D195" s="235" t="s">
        <v>144</v>
      </c>
      <c r="E195" s="39"/>
      <c r="F195" s="236" t="s">
        <v>372</v>
      </c>
      <c r="G195" s="39"/>
      <c r="H195" s="39"/>
      <c r="I195" s="232"/>
      <c r="J195" s="39"/>
      <c r="K195" s="39"/>
      <c r="L195" s="43"/>
      <c r="M195" s="233"/>
      <c r="N195" s="234"/>
      <c r="O195" s="90"/>
      <c r="P195" s="90"/>
      <c r="Q195" s="90"/>
      <c r="R195" s="90"/>
      <c r="S195" s="90"/>
      <c r="T195" s="91"/>
      <c r="U195" s="37"/>
      <c r="V195" s="37"/>
      <c r="W195" s="37"/>
      <c r="X195" s="37"/>
      <c r="Y195" s="37"/>
      <c r="Z195" s="37"/>
      <c r="AA195" s="37"/>
      <c r="AB195" s="37"/>
      <c r="AC195" s="37"/>
      <c r="AD195" s="37"/>
      <c r="AE195" s="37"/>
      <c r="AT195" s="16" t="s">
        <v>144</v>
      </c>
      <c r="AU195" s="16" t="s">
        <v>86</v>
      </c>
    </row>
    <row r="196" s="13" customFormat="1">
      <c r="A196" s="13"/>
      <c r="B196" s="237"/>
      <c r="C196" s="238"/>
      <c r="D196" s="230" t="s">
        <v>146</v>
      </c>
      <c r="E196" s="239" t="s">
        <v>1</v>
      </c>
      <c r="F196" s="240" t="s">
        <v>373</v>
      </c>
      <c r="G196" s="238"/>
      <c r="H196" s="241">
        <v>2.0699999999999998</v>
      </c>
      <c r="I196" s="242"/>
      <c r="J196" s="238"/>
      <c r="K196" s="238"/>
      <c r="L196" s="243"/>
      <c r="M196" s="244"/>
      <c r="N196" s="245"/>
      <c r="O196" s="245"/>
      <c r="P196" s="245"/>
      <c r="Q196" s="245"/>
      <c r="R196" s="245"/>
      <c r="S196" s="245"/>
      <c r="T196" s="246"/>
      <c r="U196" s="13"/>
      <c r="V196" s="13"/>
      <c r="W196" s="13"/>
      <c r="X196" s="13"/>
      <c r="Y196" s="13"/>
      <c r="Z196" s="13"/>
      <c r="AA196" s="13"/>
      <c r="AB196" s="13"/>
      <c r="AC196" s="13"/>
      <c r="AD196" s="13"/>
      <c r="AE196" s="13"/>
      <c r="AT196" s="247" t="s">
        <v>146</v>
      </c>
      <c r="AU196" s="247" t="s">
        <v>86</v>
      </c>
      <c r="AV196" s="13" t="s">
        <v>86</v>
      </c>
      <c r="AW196" s="13" t="s">
        <v>32</v>
      </c>
      <c r="AX196" s="13" t="s">
        <v>84</v>
      </c>
      <c r="AY196" s="247" t="s">
        <v>134</v>
      </c>
    </row>
    <row r="197" s="2" customFormat="1" ht="37.8" customHeight="1">
      <c r="A197" s="37"/>
      <c r="B197" s="38"/>
      <c r="C197" s="217" t="s">
        <v>374</v>
      </c>
      <c r="D197" s="217" t="s">
        <v>136</v>
      </c>
      <c r="E197" s="218" t="s">
        <v>375</v>
      </c>
      <c r="F197" s="219" t="s">
        <v>376</v>
      </c>
      <c r="G197" s="220" t="s">
        <v>185</v>
      </c>
      <c r="H197" s="221">
        <v>25.199999999999999</v>
      </c>
      <c r="I197" s="222"/>
      <c r="J197" s="223">
        <f>ROUND(I197*H197,2)</f>
        <v>0</v>
      </c>
      <c r="K197" s="219" t="s">
        <v>140</v>
      </c>
      <c r="L197" s="43"/>
      <c r="M197" s="224" t="s">
        <v>1</v>
      </c>
      <c r="N197" s="225" t="s">
        <v>41</v>
      </c>
      <c r="O197" s="90"/>
      <c r="P197" s="226">
        <f>O197*H197</f>
        <v>0</v>
      </c>
      <c r="Q197" s="226">
        <v>0.00021000000000000001</v>
      </c>
      <c r="R197" s="226">
        <f>Q197*H197</f>
        <v>0.0052919999999999998</v>
      </c>
      <c r="S197" s="226">
        <v>0</v>
      </c>
      <c r="T197" s="227">
        <f>S197*H197</f>
        <v>0</v>
      </c>
      <c r="U197" s="37"/>
      <c r="V197" s="37"/>
      <c r="W197" s="37"/>
      <c r="X197" s="37"/>
      <c r="Y197" s="37"/>
      <c r="Z197" s="37"/>
      <c r="AA197" s="37"/>
      <c r="AB197" s="37"/>
      <c r="AC197" s="37"/>
      <c r="AD197" s="37"/>
      <c r="AE197" s="37"/>
      <c r="AR197" s="228" t="s">
        <v>141</v>
      </c>
      <c r="AT197" s="228" t="s">
        <v>136</v>
      </c>
      <c r="AU197" s="228" t="s">
        <v>86</v>
      </c>
      <c r="AY197" s="16" t="s">
        <v>134</v>
      </c>
      <c r="BE197" s="229">
        <f>IF(N197="základní",J197,0)</f>
        <v>0</v>
      </c>
      <c r="BF197" s="229">
        <f>IF(N197="snížená",J197,0)</f>
        <v>0</v>
      </c>
      <c r="BG197" s="229">
        <f>IF(N197="zákl. přenesená",J197,0)</f>
        <v>0</v>
      </c>
      <c r="BH197" s="229">
        <f>IF(N197="sníž. přenesená",J197,0)</f>
        <v>0</v>
      </c>
      <c r="BI197" s="229">
        <f>IF(N197="nulová",J197,0)</f>
        <v>0</v>
      </c>
      <c r="BJ197" s="16" t="s">
        <v>84</v>
      </c>
      <c r="BK197" s="229">
        <f>ROUND(I197*H197,2)</f>
        <v>0</v>
      </c>
      <c r="BL197" s="16" t="s">
        <v>141</v>
      </c>
      <c r="BM197" s="228" t="s">
        <v>377</v>
      </c>
    </row>
    <row r="198" s="2" customFormat="1">
      <c r="A198" s="37"/>
      <c r="B198" s="38"/>
      <c r="C198" s="39"/>
      <c r="D198" s="230" t="s">
        <v>143</v>
      </c>
      <c r="E198" s="39"/>
      <c r="F198" s="231" t="s">
        <v>376</v>
      </c>
      <c r="G198" s="39"/>
      <c r="H198" s="39"/>
      <c r="I198" s="232"/>
      <c r="J198" s="39"/>
      <c r="K198" s="39"/>
      <c r="L198" s="43"/>
      <c r="M198" s="233"/>
      <c r="N198" s="234"/>
      <c r="O198" s="90"/>
      <c r="P198" s="90"/>
      <c r="Q198" s="90"/>
      <c r="R198" s="90"/>
      <c r="S198" s="90"/>
      <c r="T198" s="91"/>
      <c r="U198" s="37"/>
      <c r="V198" s="37"/>
      <c r="W198" s="37"/>
      <c r="X198" s="37"/>
      <c r="Y198" s="37"/>
      <c r="Z198" s="37"/>
      <c r="AA198" s="37"/>
      <c r="AB198" s="37"/>
      <c r="AC198" s="37"/>
      <c r="AD198" s="37"/>
      <c r="AE198" s="37"/>
      <c r="AT198" s="16" t="s">
        <v>143</v>
      </c>
      <c r="AU198" s="16" t="s">
        <v>86</v>
      </c>
    </row>
    <row r="199" s="2" customFormat="1">
      <c r="A199" s="37"/>
      <c r="B199" s="38"/>
      <c r="C199" s="39"/>
      <c r="D199" s="235" t="s">
        <v>144</v>
      </c>
      <c r="E199" s="39"/>
      <c r="F199" s="236" t="s">
        <v>378</v>
      </c>
      <c r="G199" s="39"/>
      <c r="H199" s="39"/>
      <c r="I199" s="232"/>
      <c r="J199" s="39"/>
      <c r="K199" s="39"/>
      <c r="L199" s="43"/>
      <c r="M199" s="233"/>
      <c r="N199" s="234"/>
      <c r="O199" s="90"/>
      <c r="P199" s="90"/>
      <c r="Q199" s="90"/>
      <c r="R199" s="90"/>
      <c r="S199" s="90"/>
      <c r="T199" s="91"/>
      <c r="U199" s="37"/>
      <c r="V199" s="37"/>
      <c r="W199" s="37"/>
      <c r="X199" s="37"/>
      <c r="Y199" s="37"/>
      <c r="Z199" s="37"/>
      <c r="AA199" s="37"/>
      <c r="AB199" s="37"/>
      <c r="AC199" s="37"/>
      <c r="AD199" s="37"/>
      <c r="AE199" s="37"/>
      <c r="AT199" s="16" t="s">
        <v>144</v>
      </c>
      <c r="AU199" s="16" t="s">
        <v>86</v>
      </c>
    </row>
    <row r="200" s="13" customFormat="1">
      <c r="A200" s="13"/>
      <c r="B200" s="237"/>
      <c r="C200" s="238"/>
      <c r="D200" s="230" t="s">
        <v>146</v>
      </c>
      <c r="E200" s="239" t="s">
        <v>1</v>
      </c>
      <c r="F200" s="240" t="s">
        <v>379</v>
      </c>
      <c r="G200" s="238"/>
      <c r="H200" s="241">
        <v>25.199999999999999</v>
      </c>
      <c r="I200" s="242"/>
      <c r="J200" s="238"/>
      <c r="K200" s="238"/>
      <c r="L200" s="243"/>
      <c r="M200" s="244"/>
      <c r="N200" s="245"/>
      <c r="O200" s="245"/>
      <c r="P200" s="245"/>
      <c r="Q200" s="245"/>
      <c r="R200" s="245"/>
      <c r="S200" s="245"/>
      <c r="T200" s="246"/>
      <c r="U200" s="13"/>
      <c r="V200" s="13"/>
      <c r="W200" s="13"/>
      <c r="X200" s="13"/>
      <c r="Y200" s="13"/>
      <c r="Z200" s="13"/>
      <c r="AA200" s="13"/>
      <c r="AB200" s="13"/>
      <c r="AC200" s="13"/>
      <c r="AD200" s="13"/>
      <c r="AE200" s="13"/>
      <c r="AT200" s="247" t="s">
        <v>146</v>
      </c>
      <c r="AU200" s="247" t="s">
        <v>86</v>
      </c>
      <c r="AV200" s="13" t="s">
        <v>86</v>
      </c>
      <c r="AW200" s="13" t="s">
        <v>32</v>
      </c>
      <c r="AX200" s="13" t="s">
        <v>84</v>
      </c>
      <c r="AY200" s="247" t="s">
        <v>134</v>
      </c>
    </row>
    <row r="201" s="2" customFormat="1" ht="24.15" customHeight="1">
      <c r="A201" s="37"/>
      <c r="B201" s="38"/>
      <c r="C201" s="217" t="s">
        <v>380</v>
      </c>
      <c r="D201" s="217" t="s">
        <v>136</v>
      </c>
      <c r="E201" s="218" t="s">
        <v>381</v>
      </c>
      <c r="F201" s="219" t="s">
        <v>382</v>
      </c>
      <c r="G201" s="220" t="s">
        <v>139</v>
      </c>
      <c r="H201" s="221">
        <v>3</v>
      </c>
      <c r="I201" s="222"/>
      <c r="J201" s="223">
        <f>ROUND(I201*H201,2)</f>
        <v>0</v>
      </c>
      <c r="K201" s="219" t="s">
        <v>140</v>
      </c>
      <c r="L201" s="43"/>
      <c r="M201" s="224" t="s">
        <v>1</v>
      </c>
      <c r="N201" s="225" t="s">
        <v>41</v>
      </c>
      <c r="O201" s="90"/>
      <c r="P201" s="226">
        <f>O201*H201</f>
        <v>0</v>
      </c>
      <c r="Q201" s="226">
        <v>0.00010000000000000001</v>
      </c>
      <c r="R201" s="226">
        <f>Q201*H201</f>
        <v>0.00030000000000000003</v>
      </c>
      <c r="S201" s="226">
        <v>2.4100000000000001</v>
      </c>
      <c r="T201" s="227">
        <f>S201*H201</f>
        <v>7.2300000000000004</v>
      </c>
      <c r="U201" s="37"/>
      <c r="V201" s="37"/>
      <c r="W201" s="37"/>
      <c r="X201" s="37"/>
      <c r="Y201" s="37"/>
      <c r="Z201" s="37"/>
      <c r="AA201" s="37"/>
      <c r="AB201" s="37"/>
      <c r="AC201" s="37"/>
      <c r="AD201" s="37"/>
      <c r="AE201" s="37"/>
      <c r="AR201" s="228" t="s">
        <v>141</v>
      </c>
      <c r="AT201" s="228" t="s">
        <v>136</v>
      </c>
      <c r="AU201" s="228" t="s">
        <v>86</v>
      </c>
      <c r="AY201" s="16" t="s">
        <v>134</v>
      </c>
      <c r="BE201" s="229">
        <f>IF(N201="základní",J201,0)</f>
        <v>0</v>
      </c>
      <c r="BF201" s="229">
        <f>IF(N201="snížená",J201,0)</f>
        <v>0</v>
      </c>
      <c r="BG201" s="229">
        <f>IF(N201="zákl. přenesená",J201,0)</f>
        <v>0</v>
      </c>
      <c r="BH201" s="229">
        <f>IF(N201="sníž. přenesená",J201,0)</f>
        <v>0</v>
      </c>
      <c r="BI201" s="229">
        <f>IF(N201="nulová",J201,0)</f>
        <v>0</v>
      </c>
      <c r="BJ201" s="16" t="s">
        <v>84</v>
      </c>
      <c r="BK201" s="229">
        <f>ROUND(I201*H201,2)</f>
        <v>0</v>
      </c>
      <c r="BL201" s="16" t="s">
        <v>141</v>
      </c>
      <c r="BM201" s="228" t="s">
        <v>383</v>
      </c>
    </row>
    <row r="202" s="2" customFormat="1">
      <c r="A202" s="37"/>
      <c r="B202" s="38"/>
      <c r="C202" s="39"/>
      <c r="D202" s="230" t="s">
        <v>143</v>
      </c>
      <c r="E202" s="39"/>
      <c r="F202" s="231" t="s">
        <v>382</v>
      </c>
      <c r="G202" s="39"/>
      <c r="H202" s="39"/>
      <c r="I202" s="232"/>
      <c r="J202" s="39"/>
      <c r="K202" s="39"/>
      <c r="L202" s="43"/>
      <c r="M202" s="233"/>
      <c r="N202" s="234"/>
      <c r="O202" s="90"/>
      <c r="P202" s="90"/>
      <c r="Q202" s="90"/>
      <c r="R202" s="90"/>
      <c r="S202" s="90"/>
      <c r="T202" s="91"/>
      <c r="U202" s="37"/>
      <c r="V202" s="37"/>
      <c r="W202" s="37"/>
      <c r="X202" s="37"/>
      <c r="Y202" s="37"/>
      <c r="Z202" s="37"/>
      <c r="AA202" s="37"/>
      <c r="AB202" s="37"/>
      <c r="AC202" s="37"/>
      <c r="AD202" s="37"/>
      <c r="AE202" s="37"/>
      <c r="AT202" s="16" t="s">
        <v>143</v>
      </c>
      <c r="AU202" s="16" t="s">
        <v>86</v>
      </c>
    </row>
    <row r="203" s="2" customFormat="1">
      <c r="A203" s="37"/>
      <c r="B203" s="38"/>
      <c r="C203" s="39"/>
      <c r="D203" s="235" t="s">
        <v>144</v>
      </c>
      <c r="E203" s="39"/>
      <c r="F203" s="236" t="s">
        <v>384</v>
      </c>
      <c r="G203" s="39"/>
      <c r="H203" s="39"/>
      <c r="I203" s="232"/>
      <c r="J203" s="39"/>
      <c r="K203" s="39"/>
      <c r="L203" s="43"/>
      <c r="M203" s="233"/>
      <c r="N203" s="234"/>
      <c r="O203" s="90"/>
      <c r="P203" s="90"/>
      <c r="Q203" s="90"/>
      <c r="R203" s="90"/>
      <c r="S203" s="90"/>
      <c r="T203" s="91"/>
      <c r="U203" s="37"/>
      <c r="V203" s="37"/>
      <c r="W203" s="37"/>
      <c r="X203" s="37"/>
      <c r="Y203" s="37"/>
      <c r="Z203" s="37"/>
      <c r="AA203" s="37"/>
      <c r="AB203" s="37"/>
      <c r="AC203" s="37"/>
      <c r="AD203" s="37"/>
      <c r="AE203" s="37"/>
      <c r="AT203" s="16" t="s">
        <v>144</v>
      </c>
      <c r="AU203" s="16" t="s">
        <v>86</v>
      </c>
    </row>
    <row r="204" s="13" customFormat="1">
      <c r="A204" s="13"/>
      <c r="B204" s="237"/>
      <c r="C204" s="238"/>
      <c r="D204" s="230" t="s">
        <v>146</v>
      </c>
      <c r="E204" s="239" t="s">
        <v>1</v>
      </c>
      <c r="F204" s="240" t="s">
        <v>385</v>
      </c>
      <c r="G204" s="238"/>
      <c r="H204" s="241">
        <v>3</v>
      </c>
      <c r="I204" s="242"/>
      <c r="J204" s="238"/>
      <c r="K204" s="238"/>
      <c r="L204" s="243"/>
      <c r="M204" s="244"/>
      <c r="N204" s="245"/>
      <c r="O204" s="245"/>
      <c r="P204" s="245"/>
      <c r="Q204" s="245"/>
      <c r="R204" s="245"/>
      <c r="S204" s="245"/>
      <c r="T204" s="246"/>
      <c r="U204" s="13"/>
      <c r="V204" s="13"/>
      <c r="W204" s="13"/>
      <c r="X204" s="13"/>
      <c r="Y204" s="13"/>
      <c r="Z204" s="13"/>
      <c r="AA204" s="13"/>
      <c r="AB204" s="13"/>
      <c r="AC204" s="13"/>
      <c r="AD204" s="13"/>
      <c r="AE204" s="13"/>
      <c r="AT204" s="247" t="s">
        <v>146</v>
      </c>
      <c r="AU204" s="247" t="s">
        <v>86</v>
      </c>
      <c r="AV204" s="13" t="s">
        <v>86</v>
      </c>
      <c r="AW204" s="13" t="s">
        <v>32</v>
      </c>
      <c r="AX204" s="13" t="s">
        <v>76</v>
      </c>
      <c r="AY204" s="247" t="s">
        <v>134</v>
      </c>
    </row>
    <row r="205" s="14" customFormat="1">
      <c r="A205" s="14"/>
      <c r="B205" s="248"/>
      <c r="C205" s="249"/>
      <c r="D205" s="230" t="s">
        <v>146</v>
      </c>
      <c r="E205" s="250" t="s">
        <v>1</v>
      </c>
      <c r="F205" s="251" t="s">
        <v>159</v>
      </c>
      <c r="G205" s="249"/>
      <c r="H205" s="252">
        <v>3</v>
      </c>
      <c r="I205" s="253"/>
      <c r="J205" s="249"/>
      <c r="K205" s="249"/>
      <c r="L205" s="254"/>
      <c r="M205" s="255"/>
      <c r="N205" s="256"/>
      <c r="O205" s="256"/>
      <c r="P205" s="256"/>
      <c r="Q205" s="256"/>
      <c r="R205" s="256"/>
      <c r="S205" s="256"/>
      <c r="T205" s="257"/>
      <c r="U205" s="14"/>
      <c r="V205" s="14"/>
      <c r="W205" s="14"/>
      <c r="X205" s="14"/>
      <c r="Y205" s="14"/>
      <c r="Z205" s="14"/>
      <c r="AA205" s="14"/>
      <c r="AB205" s="14"/>
      <c r="AC205" s="14"/>
      <c r="AD205" s="14"/>
      <c r="AE205" s="14"/>
      <c r="AT205" s="258" t="s">
        <v>146</v>
      </c>
      <c r="AU205" s="258" t="s">
        <v>86</v>
      </c>
      <c r="AV205" s="14" t="s">
        <v>141</v>
      </c>
      <c r="AW205" s="14" t="s">
        <v>32</v>
      </c>
      <c r="AX205" s="14" t="s">
        <v>84</v>
      </c>
      <c r="AY205" s="258" t="s">
        <v>134</v>
      </c>
    </row>
    <row r="206" s="12" customFormat="1" ht="20.88" customHeight="1">
      <c r="A206" s="12"/>
      <c r="B206" s="201"/>
      <c r="C206" s="202"/>
      <c r="D206" s="203" t="s">
        <v>75</v>
      </c>
      <c r="E206" s="215" t="s">
        <v>210</v>
      </c>
      <c r="F206" s="215" t="s">
        <v>270</v>
      </c>
      <c r="G206" s="202"/>
      <c r="H206" s="202"/>
      <c r="I206" s="205"/>
      <c r="J206" s="216">
        <f>BK206</f>
        <v>0</v>
      </c>
      <c r="K206" s="202"/>
      <c r="L206" s="207"/>
      <c r="M206" s="208"/>
      <c r="N206" s="209"/>
      <c r="O206" s="209"/>
      <c r="P206" s="210">
        <f>SUM(P207:P210)</f>
        <v>0</v>
      </c>
      <c r="Q206" s="209"/>
      <c r="R206" s="210">
        <f>SUM(R207:R210)</f>
        <v>0</v>
      </c>
      <c r="S206" s="209"/>
      <c r="T206" s="211">
        <f>SUM(T207:T210)</f>
        <v>0</v>
      </c>
      <c r="U206" s="12"/>
      <c r="V206" s="12"/>
      <c r="W206" s="12"/>
      <c r="X206" s="12"/>
      <c r="Y206" s="12"/>
      <c r="Z206" s="12"/>
      <c r="AA206" s="12"/>
      <c r="AB206" s="12"/>
      <c r="AC206" s="12"/>
      <c r="AD206" s="12"/>
      <c r="AE206" s="12"/>
      <c r="AR206" s="212" t="s">
        <v>84</v>
      </c>
      <c r="AT206" s="213" t="s">
        <v>75</v>
      </c>
      <c r="AU206" s="213" t="s">
        <v>86</v>
      </c>
      <c r="AY206" s="212" t="s">
        <v>134</v>
      </c>
      <c r="BK206" s="214">
        <f>SUM(BK207:BK210)</f>
        <v>0</v>
      </c>
    </row>
    <row r="207" s="2" customFormat="1" ht="33" customHeight="1">
      <c r="A207" s="37"/>
      <c r="B207" s="38"/>
      <c r="C207" s="217" t="s">
        <v>386</v>
      </c>
      <c r="D207" s="217" t="s">
        <v>136</v>
      </c>
      <c r="E207" s="218" t="s">
        <v>212</v>
      </c>
      <c r="F207" s="219" t="s">
        <v>213</v>
      </c>
      <c r="G207" s="220" t="s">
        <v>214</v>
      </c>
      <c r="H207" s="221">
        <v>62.262999999999998</v>
      </c>
      <c r="I207" s="222"/>
      <c r="J207" s="223">
        <f>ROUND(I207*H207,2)</f>
        <v>0</v>
      </c>
      <c r="K207" s="219" t="s">
        <v>140</v>
      </c>
      <c r="L207" s="43"/>
      <c r="M207" s="224" t="s">
        <v>1</v>
      </c>
      <c r="N207" s="225" t="s">
        <v>41</v>
      </c>
      <c r="O207" s="90"/>
      <c r="P207" s="226">
        <f>O207*H207</f>
        <v>0</v>
      </c>
      <c r="Q207" s="226">
        <v>0</v>
      </c>
      <c r="R207" s="226">
        <f>Q207*H207</f>
        <v>0</v>
      </c>
      <c r="S207" s="226">
        <v>0</v>
      </c>
      <c r="T207" s="227">
        <f>S207*H207</f>
        <v>0</v>
      </c>
      <c r="U207" s="37"/>
      <c r="V207" s="37"/>
      <c r="W207" s="37"/>
      <c r="X207" s="37"/>
      <c r="Y207" s="37"/>
      <c r="Z207" s="37"/>
      <c r="AA207" s="37"/>
      <c r="AB207" s="37"/>
      <c r="AC207" s="37"/>
      <c r="AD207" s="37"/>
      <c r="AE207" s="37"/>
      <c r="AR207" s="228" t="s">
        <v>141</v>
      </c>
      <c r="AT207" s="228" t="s">
        <v>136</v>
      </c>
      <c r="AU207" s="228" t="s">
        <v>153</v>
      </c>
      <c r="AY207" s="16" t="s">
        <v>134</v>
      </c>
      <c r="BE207" s="229">
        <f>IF(N207="základní",J207,0)</f>
        <v>0</v>
      </c>
      <c r="BF207" s="229">
        <f>IF(N207="snížená",J207,0)</f>
        <v>0</v>
      </c>
      <c r="BG207" s="229">
        <f>IF(N207="zákl. přenesená",J207,0)</f>
        <v>0</v>
      </c>
      <c r="BH207" s="229">
        <f>IF(N207="sníž. přenesená",J207,0)</f>
        <v>0</v>
      </c>
      <c r="BI207" s="229">
        <f>IF(N207="nulová",J207,0)</f>
        <v>0</v>
      </c>
      <c r="BJ207" s="16" t="s">
        <v>84</v>
      </c>
      <c r="BK207" s="229">
        <f>ROUND(I207*H207,2)</f>
        <v>0</v>
      </c>
      <c r="BL207" s="16" t="s">
        <v>141</v>
      </c>
      <c r="BM207" s="228" t="s">
        <v>387</v>
      </c>
    </row>
    <row r="208" s="2" customFormat="1">
      <c r="A208" s="37"/>
      <c r="B208" s="38"/>
      <c r="C208" s="39"/>
      <c r="D208" s="230" t="s">
        <v>143</v>
      </c>
      <c r="E208" s="39"/>
      <c r="F208" s="231" t="s">
        <v>213</v>
      </c>
      <c r="G208" s="39"/>
      <c r="H208" s="39"/>
      <c r="I208" s="232"/>
      <c r="J208" s="39"/>
      <c r="K208" s="39"/>
      <c r="L208" s="43"/>
      <c r="M208" s="233"/>
      <c r="N208" s="234"/>
      <c r="O208" s="90"/>
      <c r="P208" s="90"/>
      <c r="Q208" s="90"/>
      <c r="R208" s="90"/>
      <c r="S208" s="90"/>
      <c r="T208" s="91"/>
      <c r="U208" s="37"/>
      <c r="V208" s="37"/>
      <c r="W208" s="37"/>
      <c r="X208" s="37"/>
      <c r="Y208" s="37"/>
      <c r="Z208" s="37"/>
      <c r="AA208" s="37"/>
      <c r="AB208" s="37"/>
      <c r="AC208" s="37"/>
      <c r="AD208" s="37"/>
      <c r="AE208" s="37"/>
      <c r="AT208" s="16" t="s">
        <v>143</v>
      </c>
      <c r="AU208" s="16" t="s">
        <v>153</v>
      </c>
    </row>
    <row r="209" s="2" customFormat="1">
      <c r="A209" s="37"/>
      <c r="B209" s="38"/>
      <c r="C209" s="39"/>
      <c r="D209" s="235" t="s">
        <v>144</v>
      </c>
      <c r="E209" s="39"/>
      <c r="F209" s="236" t="s">
        <v>216</v>
      </c>
      <c r="G209" s="39"/>
      <c r="H209" s="39"/>
      <c r="I209" s="232"/>
      <c r="J209" s="39"/>
      <c r="K209" s="39"/>
      <c r="L209" s="43"/>
      <c r="M209" s="233"/>
      <c r="N209" s="234"/>
      <c r="O209" s="90"/>
      <c r="P209" s="90"/>
      <c r="Q209" s="90"/>
      <c r="R209" s="90"/>
      <c r="S209" s="90"/>
      <c r="T209" s="91"/>
      <c r="U209" s="37"/>
      <c r="V209" s="37"/>
      <c r="W209" s="37"/>
      <c r="X209" s="37"/>
      <c r="Y209" s="37"/>
      <c r="Z209" s="37"/>
      <c r="AA209" s="37"/>
      <c r="AB209" s="37"/>
      <c r="AC209" s="37"/>
      <c r="AD209" s="37"/>
      <c r="AE209" s="37"/>
      <c r="AT209" s="16" t="s">
        <v>144</v>
      </c>
      <c r="AU209" s="16" t="s">
        <v>153</v>
      </c>
    </row>
    <row r="210" s="13" customFormat="1">
      <c r="A210" s="13"/>
      <c r="B210" s="237"/>
      <c r="C210" s="238"/>
      <c r="D210" s="230" t="s">
        <v>146</v>
      </c>
      <c r="E210" s="239" t="s">
        <v>1</v>
      </c>
      <c r="F210" s="240" t="s">
        <v>388</v>
      </c>
      <c r="G210" s="238"/>
      <c r="H210" s="241">
        <v>62.262999999999998</v>
      </c>
      <c r="I210" s="242"/>
      <c r="J210" s="238"/>
      <c r="K210" s="238"/>
      <c r="L210" s="243"/>
      <c r="M210" s="244"/>
      <c r="N210" s="245"/>
      <c r="O210" s="245"/>
      <c r="P210" s="245"/>
      <c r="Q210" s="245"/>
      <c r="R210" s="245"/>
      <c r="S210" s="245"/>
      <c r="T210" s="246"/>
      <c r="U210" s="13"/>
      <c r="V210" s="13"/>
      <c r="W210" s="13"/>
      <c r="X210" s="13"/>
      <c r="Y210" s="13"/>
      <c r="Z210" s="13"/>
      <c r="AA210" s="13"/>
      <c r="AB210" s="13"/>
      <c r="AC210" s="13"/>
      <c r="AD210" s="13"/>
      <c r="AE210" s="13"/>
      <c r="AT210" s="247" t="s">
        <v>146</v>
      </c>
      <c r="AU210" s="247" t="s">
        <v>153</v>
      </c>
      <c r="AV210" s="13" t="s">
        <v>86</v>
      </c>
      <c r="AW210" s="13" t="s">
        <v>32</v>
      </c>
      <c r="AX210" s="13" t="s">
        <v>84</v>
      </c>
      <c r="AY210" s="247" t="s">
        <v>134</v>
      </c>
    </row>
    <row r="211" s="12" customFormat="1" ht="22.8" customHeight="1">
      <c r="A211" s="12"/>
      <c r="B211" s="201"/>
      <c r="C211" s="202"/>
      <c r="D211" s="203" t="s">
        <v>75</v>
      </c>
      <c r="E211" s="215" t="s">
        <v>389</v>
      </c>
      <c r="F211" s="215" t="s">
        <v>390</v>
      </c>
      <c r="G211" s="202"/>
      <c r="H211" s="202"/>
      <c r="I211" s="205"/>
      <c r="J211" s="216">
        <f>BK211</f>
        <v>0</v>
      </c>
      <c r="K211" s="202"/>
      <c r="L211" s="207"/>
      <c r="M211" s="208"/>
      <c r="N211" s="209"/>
      <c r="O211" s="209"/>
      <c r="P211" s="210">
        <f>SUM(P212:P214)</f>
        <v>0</v>
      </c>
      <c r="Q211" s="209"/>
      <c r="R211" s="210">
        <f>SUM(R212:R214)</f>
        <v>0</v>
      </c>
      <c r="S211" s="209"/>
      <c r="T211" s="211">
        <f>SUM(T212:T214)</f>
        <v>0</v>
      </c>
      <c r="U211" s="12"/>
      <c r="V211" s="12"/>
      <c r="W211" s="12"/>
      <c r="X211" s="12"/>
      <c r="Y211" s="12"/>
      <c r="Z211" s="12"/>
      <c r="AA211" s="12"/>
      <c r="AB211" s="12"/>
      <c r="AC211" s="12"/>
      <c r="AD211" s="12"/>
      <c r="AE211" s="12"/>
      <c r="AR211" s="212" t="s">
        <v>84</v>
      </c>
      <c r="AT211" s="213" t="s">
        <v>75</v>
      </c>
      <c r="AU211" s="213" t="s">
        <v>84</v>
      </c>
      <c r="AY211" s="212" t="s">
        <v>134</v>
      </c>
      <c r="BK211" s="214">
        <f>SUM(BK212:BK214)</f>
        <v>0</v>
      </c>
    </row>
    <row r="212" s="2" customFormat="1" ht="33" customHeight="1">
      <c r="A212" s="37"/>
      <c r="B212" s="38"/>
      <c r="C212" s="217" t="s">
        <v>7</v>
      </c>
      <c r="D212" s="217" t="s">
        <v>136</v>
      </c>
      <c r="E212" s="218" t="s">
        <v>391</v>
      </c>
      <c r="F212" s="219" t="s">
        <v>392</v>
      </c>
      <c r="G212" s="220" t="s">
        <v>214</v>
      </c>
      <c r="H212" s="221">
        <v>7.2300000000000004</v>
      </c>
      <c r="I212" s="222"/>
      <c r="J212" s="223">
        <f>ROUND(I212*H212,2)</f>
        <v>0</v>
      </c>
      <c r="K212" s="219" t="s">
        <v>1</v>
      </c>
      <c r="L212" s="43"/>
      <c r="M212" s="224" t="s">
        <v>1</v>
      </c>
      <c r="N212" s="225" t="s">
        <v>41</v>
      </c>
      <c r="O212" s="90"/>
      <c r="P212" s="226">
        <f>O212*H212</f>
        <v>0</v>
      </c>
      <c r="Q212" s="226">
        <v>0</v>
      </c>
      <c r="R212" s="226">
        <f>Q212*H212</f>
        <v>0</v>
      </c>
      <c r="S212" s="226">
        <v>0</v>
      </c>
      <c r="T212" s="227">
        <f>S212*H212</f>
        <v>0</v>
      </c>
      <c r="U212" s="37"/>
      <c r="V212" s="37"/>
      <c r="W212" s="37"/>
      <c r="X212" s="37"/>
      <c r="Y212" s="37"/>
      <c r="Z212" s="37"/>
      <c r="AA212" s="37"/>
      <c r="AB212" s="37"/>
      <c r="AC212" s="37"/>
      <c r="AD212" s="37"/>
      <c r="AE212" s="37"/>
      <c r="AR212" s="228" t="s">
        <v>141</v>
      </c>
      <c r="AT212" s="228" t="s">
        <v>136</v>
      </c>
      <c r="AU212" s="228" t="s">
        <v>86</v>
      </c>
      <c r="AY212" s="16" t="s">
        <v>134</v>
      </c>
      <c r="BE212" s="229">
        <f>IF(N212="základní",J212,0)</f>
        <v>0</v>
      </c>
      <c r="BF212" s="229">
        <f>IF(N212="snížená",J212,0)</f>
        <v>0</v>
      </c>
      <c r="BG212" s="229">
        <f>IF(N212="zákl. přenesená",J212,0)</f>
        <v>0</v>
      </c>
      <c r="BH212" s="229">
        <f>IF(N212="sníž. přenesená",J212,0)</f>
        <v>0</v>
      </c>
      <c r="BI212" s="229">
        <f>IF(N212="nulová",J212,0)</f>
        <v>0</v>
      </c>
      <c r="BJ212" s="16" t="s">
        <v>84</v>
      </c>
      <c r="BK212" s="229">
        <f>ROUND(I212*H212,2)</f>
        <v>0</v>
      </c>
      <c r="BL212" s="16" t="s">
        <v>141</v>
      </c>
      <c r="BM212" s="228" t="s">
        <v>393</v>
      </c>
    </row>
    <row r="213" s="2" customFormat="1">
      <c r="A213" s="37"/>
      <c r="B213" s="38"/>
      <c r="C213" s="39"/>
      <c r="D213" s="230" t="s">
        <v>143</v>
      </c>
      <c r="E213" s="39"/>
      <c r="F213" s="231" t="s">
        <v>392</v>
      </c>
      <c r="G213" s="39"/>
      <c r="H213" s="39"/>
      <c r="I213" s="232"/>
      <c r="J213" s="39"/>
      <c r="K213" s="39"/>
      <c r="L213" s="43"/>
      <c r="M213" s="233"/>
      <c r="N213" s="234"/>
      <c r="O213" s="90"/>
      <c r="P213" s="90"/>
      <c r="Q213" s="90"/>
      <c r="R213" s="90"/>
      <c r="S213" s="90"/>
      <c r="T213" s="91"/>
      <c r="U213" s="37"/>
      <c r="V213" s="37"/>
      <c r="W213" s="37"/>
      <c r="X213" s="37"/>
      <c r="Y213" s="37"/>
      <c r="Z213" s="37"/>
      <c r="AA213" s="37"/>
      <c r="AB213" s="37"/>
      <c r="AC213" s="37"/>
      <c r="AD213" s="37"/>
      <c r="AE213" s="37"/>
      <c r="AT213" s="16" t="s">
        <v>143</v>
      </c>
      <c r="AU213" s="16" t="s">
        <v>86</v>
      </c>
    </row>
    <row r="214" s="13" customFormat="1">
      <c r="A214" s="13"/>
      <c r="B214" s="237"/>
      <c r="C214" s="238"/>
      <c r="D214" s="230" t="s">
        <v>146</v>
      </c>
      <c r="E214" s="239" t="s">
        <v>1</v>
      </c>
      <c r="F214" s="240" t="s">
        <v>394</v>
      </c>
      <c r="G214" s="238"/>
      <c r="H214" s="241">
        <v>7.2300000000000004</v>
      </c>
      <c r="I214" s="242"/>
      <c r="J214" s="238"/>
      <c r="K214" s="238"/>
      <c r="L214" s="243"/>
      <c r="M214" s="260"/>
      <c r="N214" s="261"/>
      <c r="O214" s="261"/>
      <c r="P214" s="261"/>
      <c r="Q214" s="261"/>
      <c r="R214" s="261"/>
      <c r="S214" s="261"/>
      <c r="T214" s="262"/>
      <c r="U214" s="13"/>
      <c r="V214" s="13"/>
      <c r="W214" s="13"/>
      <c r="X214" s="13"/>
      <c r="Y214" s="13"/>
      <c r="Z214" s="13"/>
      <c r="AA214" s="13"/>
      <c r="AB214" s="13"/>
      <c r="AC214" s="13"/>
      <c r="AD214" s="13"/>
      <c r="AE214" s="13"/>
      <c r="AT214" s="247" t="s">
        <v>146</v>
      </c>
      <c r="AU214" s="247" t="s">
        <v>86</v>
      </c>
      <c r="AV214" s="13" t="s">
        <v>86</v>
      </c>
      <c r="AW214" s="13" t="s">
        <v>32</v>
      </c>
      <c r="AX214" s="13" t="s">
        <v>84</v>
      </c>
      <c r="AY214" s="247" t="s">
        <v>134</v>
      </c>
    </row>
    <row r="215" s="2" customFormat="1" ht="6.96" customHeight="1">
      <c r="A215" s="37"/>
      <c r="B215" s="65"/>
      <c r="C215" s="66"/>
      <c r="D215" s="66"/>
      <c r="E215" s="66"/>
      <c r="F215" s="66"/>
      <c r="G215" s="66"/>
      <c r="H215" s="66"/>
      <c r="I215" s="66"/>
      <c r="J215" s="66"/>
      <c r="K215" s="66"/>
      <c r="L215" s="43"/>
      <c r="M215" s="37"/>
      <c r="O215" s="37"/>
      <c r="P215" s="37"/>
      <c r="Q215" s="37"/>
      <c r="R215" s="37"/>
      <c r="S215" s="37"/>
      <c r="T215" s="37"/>
      <c r="U215" s="37"/>
      <c r="V215" s="37"/>
      <c r="W215" s="37"/>
      <c r="X215" s="37"/>
      <c r="Y215" s="37"/>
      <c r="Z215" s="37"/>
      <c r="AA215" s="37"/>
      <c r="AB215" s="37"/>
      <c r="AC215" s="37"/>
      <c r="AD215" s="37"/>
      <c r="AE215" s="37"/>
    </row>
  </sheetData>
  <sheetProtection sheet="1" autoFilter="0" formatColumns="0" formatRows="0" objects="1" scenarios="1" spinCount="100000" saltValue="K800yku9GqcolHlc+YQsStUp6wTiYwjlZo6kfHA3gAU1HH6ukOEPSXpwl1csmuD/G6JtIYndDRWGLmN6D3Y/eA==" hashValue="uNUtcIuTQT+a49766Tr3CYe3B85C8VQT0yQ8xm+dETPNt4StJbPYN6uNXaXUDXMIXUy3WKVjbhsOABu/soY81g==" algorithmName="SHA-512" password="CC35"/>
  <autoFilter ref="C123:K214"/>
  <mergeCells count="9">
    <mergeCell ref="E7:H7"/>
    <mergeCell ref="E9:H9"/>
    <mergeCell ref="E18:H18"/>
    <mergeCell ref="E27:H27"/>
    <mergeCell ref="E85:H85"/>
    <mergeCell ref="E87:H87"/>
    <mergeCell ref="E114:H114"/>
    <mergeCell ref="E116:H116"/>
    <mergeCell ref="L2:V2"/>
  </mergeCells>
  <hyperlinks>
    <hyperlink ref="F129" r:id="rId1" display="https://podminky.urs.cz/item/CS_URS_2024_02/122251103"/>
    <hyperlink ref="F133" r:id="rId2" display="https://podminky.urs.cz/item/CS_URS_2024_02/171103201"/>
    <hyperlink ref="F138" r:id="rId3" display="https://podminky.urs.cz/item/CS_URS_2024_02/181951112"/>
    <hyperlink ref="F142" r:id="rId4" display="https://podminky.urs.cz/item/CS_URS_2024_02/182251101"/>
    <hyperlink ref="F147" r:id="rId5" display="https://podminky.urs.cz/item/CS_URS_2024_02/321222111"/>
    <hyperlink ref="F155" r:id="rId6" display="https://podminky.urs.cz/item/CS_URS_2024_02/321311115"/>
    <hyperlink ref="F159" r:id="rId7" display="https://podminky.urs.cz/item/CS_URS_2024_02/321311115"/>
    <hyperlink ref="F163" r:id="rId8" display="https://podminky.urs.cz/item/CS_URS_2024_02/321351010"/>
    <hyperlink ref="F167" r:id="rId9" display="https://podminky.urs.cz/item/CS_URS_2024_02/321352010"/>
    <hyperlink ref="F171" r:id="rId10" display="https://podminky.urs.cz/item/CS_URS_2024_02/321368211"/>
    <hyperlink ref="F179" r:id="rId11" display="https://podminky.urs.cz/item/CS_URS_2024_02/462512161"/>
    <hyperlink ref="F184" r:id="rId12" display="https://podminky.urs.cz/item/CS_URS_2024_02/871393121"/>
    <hyperlink ref="F195" r:id="rId13" display="https://podminky.urs.cz/item/CS_URS_2024_02/934956123"/>
    <hyperlink ref="F199" r:id="rId14" display="https://podminky.urs.cz/item/CS_URS_2024_02/949101112"/>
    <hyperlink ref="F203" r:id="rId15" display="https://podminky.urs.cz/item/CS_URS_2024_02/981511114"/>
    <hyperlink ref="F209" r:id="rId16" display="https://podminky.urs.cz/item/CS_URS_2024_02/998332011"/>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98</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395</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ROUND(J119,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ROUND((SUM(BE119:BE168)),  2)</f>
        <v>0</v>
      </c>
      <c r="G33" s="37"/>
      <c r="H33" s="37"/>
      <c r="I33" s="154">
        <v>0.20999999999999999</v>
      </c>
      <c r="J33" s="153">
        <f>ROUND(((SUM(BE119:BE168))*I33),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ROUND((SUM(BF119:BF168)),  2)</f>
        <v>0</v>
      </c>
      <c r="G34" s="37"/>
      <c r="H34" s="37"/>
      <c r="I34" s="154">
        <v>0.12</v>
      </c>
      <c r="J34" s="153">
        <f>ROUND(((SUM(BF119:BF168))*I34),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ROUND((SUM(BG119:BG168)),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ROUND((SUM(BH119:BH168)),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ROUND((SUM(BI119:BI168)),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05 - RN Nad Myslivnou - odbahnění</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J119</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J120</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J121</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117</v>
      </c>
      <c r="E99" s="187"/>
      <c r="F99" s="187"/>
      <c r="G99" s="187"/>
      <c r="H99" s="187"/>
      <c r="I99" s="187"/>
      <c r="J99" s="188">
        <f>J164</f>
        <v>0</v>
      </c>
      <c r="K99" s="185"/>
      <c r="L99" s="189"/>
      <c r="S99" s="10"/>
      <c r="T99" s="10"/>
      <c r="U99" s="10"/>
      <c r="V99" s="10"/>
      <c r="W99" s="10"/>
      <c r="X99" s="10"/>
      <c r="Y99" s="10"/>
      <c r="Z99" s="10"/>
      <c r="AA99" s="10"/>
      <c r="AB99" s="10"/>
      <c r="AC99" s="10"/>
      <c r="AD99" s="10"/>
      <c r="AE99" s="10"/>
    </row>
    <row r="100" s="2" customFormat="1" ht="21.84" customHeight="1">
      <c r="A100" s="37"/>
      <c r="B100" s="38"/>
      <c r="C100" s="39"/>
      <c r="D100" s="39"/>
      <c r="E100" s="39"/>
      <c r="F100" s="39"/>
      <c r="G100" s="39"/>
      <c r="H100" s="39"/>
      <c r="I100" s="39"/>
      <c r="J100" s="39"/>
      <c r="K100" s="39"/>
      <c r="L100" s="62"/>
      <c r="S100" s="37"/>
      <c r="T100" s="37"/>
      <c r="U100" s="37"/>
      <c r="V100" s="37"/>
      <c r="W100" s="37"/>
      <c r="X100" s="37"/>
      <c r="Y100" s="37"/>
      <c r="Z100" s="37"/>
      <c r="AA100" s="37"/>
      <c r="AB100" s="37"/>
      <c r="AC100" s="37"/>
      <c r="AD100" s="37"/>
      <c r="AE100" s="37"/>
    </row>
    <row r="101" s="2" customFormat="1" ht="6.96" customHeight="1">
      <c r="A101" s="37"/>
      <c r="B101" s="65"/>
      <c r="C101" s="66"/>
      <c r="D101" s="66"/>
      <c r="E101" s="66"/>
      <c r="F101" s="66"/>
      <c r="G101" s="66"/>
      <c r="H101" s="66"/>
      <c r="I101" s="66"/>
      <c r="J101" s="66"/>
      <c r="K101" s="66"/>
      <c r="L101" s="62"/>
      <c r="S101" s="37"/>
      <c r="T101" s="37"/>
      <c r="U101" s="37"/>
      <c r="V101" s="37"/>
      <c r="W101" s="37"/>
      <c r="X101" s="37"/>
      <c r="Y101" s="37"/>
      <c r="Z101" s="37"/>
      <c r="AA101" s="37"/>
      <c r="AB101" s="37"/>
      <c r="AC101" s="37"/>
      <c r="AD101" s="37"/>
      <c r="AE101" s="37"/>
    </row>
    <row r="105" s="2" customFormat="1" ht="6.96" customHeight="1">
      <c r="A105" s="37"/>
      <c r="B105" s="67"/>
      <c r="C105" s="68"/>
      <c r="D105" s="68"/>
      <c r="E105" s="68"/>
      <c r="F105" s="68"/>
      <c r="G105" s="68"/>
      <c r="H105" s="68"/>
      <c r="I105" s="68"/>
      <c r="J105" s="68"/>
      <c r="K105" s="68"/>
      <c r="L105" s="62"/>
      <c r="S105" s="37"/>
      <c r="T105" s="37"/>
      <c r="U105" s="37"/>
      <c r="V105" s="37"/>
      <c r="W105" s="37"/>
      <c r="X105" s="37"/>
      <c r="Y105" s="37"/>
      <c r="Z105" s="37"/>
      <c r="AA105" s="37"/>
      <c r="AB105" s="37"/>
      <c r="AC105" s="37"/>
      <c r="AD105" s="37"/>
      <c r="AE105" s="37"/>
    </row>
    <row r="106" s="2" customFormat="1" ht="24.96" customHeight="1">
      <c r="A106" s="37"/>
      <c r="B106" s="38"/>
      <c r="C106" s="22" t="s">
        <v>119</v>
      </c>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2" customHeight="1">
      <c r="A108" s="37"/>
      <c r="B108" s="38"/>
      <c r="C108" s="31" t="s">
        <v>16</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16.5" customHeight="1">
      <c r="A109" s="37"/>
      <c r="B109" s="38"/>
      <c r="C109" s="39"/>
      <c r="D109" s="39"/>
      <c r="E109" s="173" t="str">
        <f>E7</f>
        <v>RN Obora Březka</v>
      </c>
      <c r="F109" s="31"/>
      <c r="G109" s="31"/>
      <c r="H109" s="31"/>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108</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75" t="str">
        <f>E9</f>
        <v>SO 05 - RN Nad Myslivnou - odbahnění</v>
      </c>
      <c r="F111" s="39"/>
      <c r="G111" s="39"/>
      <c r="H111" s="39"/>
      <c r="I111" s="39"/>
      <c r="J111" s="39"/>
      <c r="K111" s="39"/>
      <c r="L111" s="62"/>
      <c r="S111" s="37"/>
      <c r="T111" s="37"/>
      <c r="U111" s="37"/>
      <c r="V111" s="37"/>
      <c r="W111" s="37"/>
      <c r="X111" s="37"/>
      <c r="Y111" s="37"/>
      <c r="Z111" s="37"/>
      <c r="AA111" s="37"/>
      <c r="AB111" s="37"/>
      <c r="AC111" s="37"/>
      <c r="AD111" s="37"/>
      <c r="AE111" s="37"/>
    </row>
    <row r="112" s="2" customFormat="1" ht="6.96" customHeight="1">
      <c r="A112" s="37"/>
      <c r="B112" s="38"/>
      <c r="C112" s="39"/>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20</v>
      </c>
      <c r="D113" s="39"/>
      <c r="E113" s="39"/>
      <c r="F113" s="26" t="str">
        <f>F12</f>
        <v>Kostelec u Křížků</v>
      </c>
      <c r="G113" s="39"/>
      <c r="H113" s="39"/>
      <c r="I113" s="31" t="s">
        <v>22</v>
      </c>
      <c r="J113" s="78" t="str">
        <f>IF(J12="","",J12)</f>
        <v>31. 7. 2024</v>
      </c>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25.65" customHeight="1">
      <c r="A115" s="37"/>
      <c r="B115" s="38"/>
      <c r="C115" s="31" t="s">
        <v>24</v>
      </c>
      <c r="D115" s="39"/>
      <c r="E115" s="39"/>
      <c r="F115" s="26" t="str">
        <f>E15</f>
        <v>Výzkumný ústav lesního hospodářství a myslivosti</v>
      </c>
      <c r="G115" s="39"/>
      <c r="H115" s="39"/>
      <c r="I115" s="31" t="s">
        <v>30</v>
      </c>
      <c r="J115" s="35" t="str">
        <f>E21</f>
        <v>VODNÍ DÍLA - TBD a.s.</v>
      </c>
      <c r="K115" s="39"/>
      <c r="L115" s="62"/>
      <c r="S115" s="37"/>
      <c r="T115" s="37"/>
      <c r="U115" s="37"/>
      <c r="V115" s="37"/>
      <c r="W115" s="37"/>
      <c r="X115" s="37"/>
      <c r="Y115" s="37"/>
      <c r="Z115" s="37"/>
      <c r="AA115" s="37"/>
      <c r="AB115" s="37"/>
      <c r="AC115" s="37"/>
      <c r="AD115" s="37"/>
      <c r="AE115" s="37"/>
    </row>
    <row r="116" s="2" customFormat="1" ht="15.15" customHeight="1">
      <c r="A116" s="37"/>
      <c r="B116" s="38"/>
      <c r="C116" s="31" t="s">
        <v>28</v>
      </c>
      <c r="D116" s="39"/>
      <c r="E116" s="39"/>
      <c r="F116" s="26" t="str">
        <f>IF(E18="","",E18)</f>
        <v>Vyplň údaj</v>
      </c>
      <c r="G116" s="39"/>
      <c r="H116" s="39"/>
      <c r="I116" s="31" t="s">
        <v>33</v>
      </c>
      <c r="J116" s="35" t="str">
        <f>E24</f>
        <v xml:space="preserve"> </v>
      </c>
      <c r="K116" s="39"/>
      <c r="L116" s="62"/>
      <c r="S116" s="37"/>
      <c r="T116" s="37"/>
      <c r="U116" s="37"/>
      <c r="V116" s="37"/>
      <c r="W116" s="37"/>
      <c r="X116" s="37"/>
      <c r="Y116" s="37"/>
      <c r="Z116" s="37"/>
      <c r="AA116" s="37"/>
      <c r="AB116" s="37"/>
      <c r="AC116" s="37"/>
      <c r="AD116" s="37"/>
      <c r="AE116" s="37"/>
    </row>
    <row r="117" s="2" customFormat="1" ht="10.32"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11" customFormat="1" ht="29.28" customHeight="1">
      <c r="A118" s="190"/>
      <c r="B118" s="191"/>
      <c r="C118" s="192" t="s">
        <v>120</v>
      </c>
      <c r="D118" s="193" t="s">
        <v>61</v>
      </c>
      <c r="E118" s="193" t="s">
        <v>57</v>
      </c>
      <c r="F118" s="193" t="s">
        <v>58</v>
      </c>
      <c r="G118" s="193" t="s">
        <v>121</v>
      </c>
      <c r="H118" s="193" t="s">
        <v>122</v>
      </c>
      <c r="I118" s="193" t="s">
        <v>123</v>
      </c>
      <c r="J118" s="193" t="s">
        <v>112</v>
      </c>
      <c r="K118" s="194" t="s">
        <v>124</v>
      </c>
      <c r="L118" s="195"/>
      <c r="M118" s="99" t="s">
        <v>1</v>
      </c>
      <c r="N118" s="100" t="s">
        <v>40</v>
      </c>
      <c r="O118" s="100" t="s">
        <v>125</v>
      </c>
      <c r="P118" s="100" t="s">
        <v>126</v>
      </c>
      <c r="Q118" s="100" t="s">
        <v>127</v>
      </c>
      <c r="R118" s="100" t="s">
        <v>128</v>
      </c>
      <c r="S118" s="100" t="s">
        <v>129</v>
      </c>
      <c r="T118" s="101" t="s">
        <v>130</v>
      </c>
      <c r="U118" s="190"/>
      <c r="V118" s="190"/>
      <c r="W118" s="190"/>
      <c r="X118" s="190"/>
      <c r="Y118" s="190"/>
      <c r="Z118" s="190"/>
      <c r="AA118" s="190"/>
      <c r="AB118" s="190"/>
      <c r="AC118" s="190"/>
      <c r="AD118" s="190"/>
      <c r="AE118" s="190"/>
    </row>
    <row r="119" s="2" customFormat="1" ht="22.8" customHeight="1">
      <c r="A119" s="37"/>
      <c r="B119" s="38"/>
      <c r="C119" s="106" t="s">
        <v>131</v>
      </c>
      <c r="D119" s="39"/>
      <c r="E119" s="39"/>
      <c r="F119" s="39"/>
      <c r="G119" s="39"/>
      <c r="H119" s="39"/>
      <c r="I119" s="39"/>
      <c r="J119" s="196">
        <f>BK119</f>
        <v>0</v>
      </c>
      <c r="K119" s="39"/>
      <c r="L119" s="43"/>
      <c r="M119" s="102"/>
      <c r="N119" s="197"/>
      <c r="O119" s="103"/>
      <c r="P119" s="198">
        <f>P120</f>
        <v>0</v>
      </c>
      <c r="Q119" s="103"/>
      <c r="R119" s="198">
        <f>R120</f>
        <v>0</v>
      </c>
      <c r="S119" s="103"/>
      <c r="T119" s="199">
        <f>T120</f>
        <v>0</v>
      </c>
      <c r="U119" s="37"/>
      <c r="V119" s="37"/>
      <c r="W119" s="37"/>
      <c r="X119" s="37"/>
      <c r="Y119" s="37"/>
      <c r="Z119" s="37"/>
      <c r="AA119" s="37"/>
      <c r="AB119" s="37"/>
      <c r="AC119" s="37"/>
      <c r="AD119" s="37"/>
      <c r="AE119" s="37"/>
      <c r="AT119" s="16" t="s">
        <v>75</v>
      </c>
      <c r="AU119" s="16" t="s">
        <v>114</v>
      </c>
      <c r="BK119" s="200">
        <f>BK120</f>
        <v>0</v>
      </c>
    </row>
    <row r="120" s="12" customFormat="1" ht="25.92" customHeight="1">
      <c r="A120" s="12"/>
      <c r="B120" s="201"/>
      <c r="C120" s="202"/>
      <c r="D120" s="203" t="s">
        <v>75</v>
      </c>
      <c r="E120" s="204" t="s">
        <v>132</v>
      </c>
      <c r="F120" s="204" t="s">
        <v>133</v>
      </c>
      <c r="G120" s="202"/>
      <c r="H120" s="202"/>
      <c r="I120" s="205"/>
      <c r="J120" s="206">
        <f>BK120</f>
        <v>0</v>
      </c>
      <c r="K120" s="202"/>
      <c r="L120" s="207"/>
      <c r="M120" s="208"/>
      <c r="N120" s="209"/>
      <c r="O120" s="209"/>
      <c r="P120" s="210">
        <f>P121+P164</f>
        <v>0</v>
      </c>
      <c r="Q120" s="209"/>
      <c r="R120" s="210">
        <f>R121+R164</f>
        <v>0</v>
      </c>
      <c r="S120" s="209"/>
      <c r="T120" s="211">
        <f>T121+T164</f>
        <v>0</v>
      </c>
      <c r="U120" s="12"/>
      <c r="V120" s="12"/>
      <c r="W120" s="12"/>
      <c r="X120" s="12"/>
      <c r="Y120" s="12"/>
      <c r="Z120" s="12"/>
      <c r="AA120" s="12"/>
      <c r="AB120" s="12"/>
      <c r="AC120" s="12"/>
      <c r="AD120" s="12"/>
      <c r="AE120" s="12"/>
      <c r="AR120" s="212" t="s">
        <v>84</v>
      </c>
      <c r="AT120" s="213" t="s">
        <v>75</v>
      </c>
      <c r="AU120" s="213" t="s">
        <v>76</v>
      </c>
      <c r="AY120" s="212" t="s">
        <v>134</v>
      </c>
      <c r="BK120" s="214">
        <f>BK121+BK164</f>
        <v>0</v>
      </c>
    </row>
    <row r="121" s="12" customFormat="1" ht="22.8" customHeight="1">
      <c r="A121" s="12"/>
      <c r="B121" s="201"/>
      <c r="C121" s="202"/>
      <c r="D121" s="203" t="s">
        <v>75</v>
      </c>
      <c r="E121" s="215" t="s">
        <v>84</v>
      </c>
      <c r="F121" s="215" t="s">
        <v>135</v>
      </c>
      <c r="G121" s="202"/>
      <c r="H121" s="202"/>
      <c r="I121" s="205"/>
      <c r="J121" s="216">
        <f>BK121</f>
        <v>0</v>
      </c>
      <c r="K121" s="202"/>
      <c r="L121" s="207"/>
      <c r="M121" s="208"/>
      <c r="N121" s="209"/>
      <c r="O121" s="209"/>
      <c r="P121" s="210">
        <f>SUM(P122:P163)</f>
        <v>0</v>
      </c>
      <c r="Q121" s="209"/>
      <c r="R121" s="210">
        <f>SUM(R122:R163)</f>
        <v>0</v>
      </c>
      <c r="S121" s="209"/>
      <c r="T121" s="211">
        <f>SUM(T122:T163)</f>
        <v>0</v>
      </c>
      <c r="U121" s="12"/>
      <c r="V121" s="12"/>
      <c r="W121" s="12"/>
      <c r="X121" s="12"/>
      <c r="Y121" s="12"/>
      <c r="Z121" s="12"/>
      <c r="AA121" s="12"/>
      <c r="AB121" s="12"/>
      <c r="AC121" s="12"/>
      <c r="AD121" s="12"/>
      <c r="AE121" s="12"/>
      <c r="AR121" s="212" t="s">
        <v>84</v>
      </c>
      <c r="AT121" s="213" t="s">
        <v>75</v>
      </c>
      <c r="AU121" s="213" t="s">
        <v>84</v>
      </c>
      <c r="AY121" s="212" t="s">
        <v>134</v>
      </c>
      <c r="BK121" s="214">
        <f>SUM(BK122:BK163)</f>
        <v>0</v>
      </c>
    </row>
    <row r="122" s="2" customFormat="1" ht="44.25" customHeight="1">
      <c r="A122" s="37"/>
      <c r="B122" s="38"/>
      <c r="C122" s="217" t="s">
        <v>84</v>
      </c>
      <c r="D122" s="217" t="s">
        <v>136</v>
      </c>
      <c r="E122" s="218" t="s">
        <v>137</v>
      </c>
      <c r="F122" s="219" t="s">
        <v>138</v>
      </c>
      <c r="G122" s="220" t="s">
        <v>139</v>
      </c>
      <c r="H122" s="221">
        <v>10.699999999999999</v>
      </c>
      <c r="I122" s="222"/>
      <c r="J122" s="223">
        <f>ROUND(I122*H122,2)</f>
        <v>0</v>
      </c>
      <c r="K122" s="219" t="s">
        <v>140</v>
      </c>
      <c r="L122" s="43"/>
      <c r="M122" s="224" t="s">
        <v>1</v>
      </c>
      <c r="N122" s="225" t="s">
        <v>41</v>
      </c>
      <c r="O122" s="90"/>
      <c r="P122" s="226">
        <f>O122*H122</f>
        <v>0</v>
      </c>
      <c r="Q122" s="226">
        <v>0</v>
      </c>
      <c r="R122" s="226">
        <f>Q122*H122</f>
        <v>0</v>
      </c>
      <c r="S122" s="226">
        <v>0</v>
      </c>
      <c r="T122" s="227">
        <f>S122*H122</f>
        <v>0</v>
      </c>
      <c r="U122" s="37"/>
      <c r="V122" s="37"/>
      <c r="W122" s="37"/>
      <c r="X122" s="37"/>
      <c r="Y122" s="37"/>
      <c r="Z122" s="37"/>
      <c r="AA122" s="37"/>
      <c r="AB122" s="37"/>
      <c r="AC122" s="37"/>
      <c r="AD122" s="37"/>
      <c r="AE122" s="37"/>
      <c r="AR122" s="228" t="s">
        <v>141</v>
      </c>
      <c r="AT122" s="228" t="s">
        <v>136</v>
      </c>
      <c r="AU122" s="228" t="s">
        <v>86</v>
      </c>
      <c r="AY122" s="16" t="s">
        <v>134</v>
      </c>
      <c r="BE122" s="229">
        <f>IF(N122="základní",J122,0)</f>
        <v>0</v>
      </c>
      <c r="BF122" s="229">
        <f>IF(N122="snížená",J122,0)</f>
        <v>0</v>
      </c>
      <c r="BG122" s="229">
        <f>IF(N122="zákl. přenesená",J122,0)</f>
        <v>0</v>
      </c>
      <c r="BH122" s="229">
        <f>IF(N122="sníž. přenesená",J122,0)</f>
        <v>0</v>
      </c>
      <c r="BI122" s="229">
        <f>IF(N122="nulová",J122,0)</f>
        <v>0</v>
      </c>
      <c r="BJ122" s="16" t="s">
        <v>84</v>
      </c>
      <c r="BK122" s="229">
        <f>ROUND(I122*H122,2)</f>
        <v>0</v>
      </c>
      <c r="BL122" s="16" t="s">
        <v>141</v>
      </c>
      <c r="BM122" s="228" t="s">
        <v>396</v>
      </c>
    </row>
    <row r="123" s="2" customFormat="1">
      <c r="A123" s="37"/>
      <c r="B123" s="38"/>
      <c r="C123" s="39"/>
      <c r="D123" s="230" t="s">
        <v>143</v>
      </c>
      <c r="E123" s="39"/>
      <c r="F123" s="231" t="s">
        <v>138</v>
      </c>
      <c r="G123" s="39"/>
      <c r="H123" s="39"/>
      <c r="I123" s="232"/>
      <c r="J123" s="39"/>
      <c r="K123" s="39"/>
      <c r="L123" s="43"/>
      <c r="M123" s="233"/>
      <c r="N123" s="234"/>
      <c r="O123" s="90"/>
      <c r="P123" s="90"/>
      <c r="Q123" s="90"/>
      <c r="R123" s="90"/>
      <c r="S123" s="90"/>
      <c r="T123" s="91"/>
      <c r="U123" s="37"/>
      <c r="V123" s="37"/>
      <c r="W123" s="37"/>
      <c r="X123" s="37"/>
      <c r="Y123" s="37"/>
      <c r="Z123" s="37"/>
      <c r="AA123" s="37"/>
      <c r="AB123" s="37"/>
      <c r="AC123" s="37"/>
      <c r="AD123" s="37"/>
      <c r="AE123" s="37"/>
      <c r="AT123" s="16" t="s">
        <v>143</v>
      </c>
      <c r="AU123" s="16" t="s">
        <v>86</v>
      </c>
    </row>
    <row r="124" s="2" customFormat="1">
      <c r="A124" s="37"/>
      <c r="B124" s="38"/>
      <c r="C124" s="39"/>
      <c r="D124" s="235" t="s">
        <v>144</v>
      </c>
      <c r="E124" s="39"/>
      <c r="F124" s="236" t="s">
        <v>145</v>
      </c>
      <c r="G124" s="39"/>
      <c r="H124" s="39"/>
      <c r="I124" s="232"/>
      <c r="J124" s="39"/>
      <c r="K124" s="39"/>
      <c r="L124" s="43"/>
      <c r="M124" s="233"/>
      <c r="N124" s="234"/>
      <c r="O124" s="90"/>
      <c r="P124" s="90"/>
      <c r="Q124" s="90"/>
      <c r="R124" s="90"/>
      <c r="S124" s="90"/>
      <c r="T124" s="91"/>
      <c r="U124" s="37"/>
      <c r="V124" s="37"/>
      <c r="W124" s="37"/>
      <c r="X124" s="37"/>
      <c r="Y124" s="37"/>
      <c r="Z124" s="37"/>
      <c r="AA124" s="37"/>
      <c r="AB124" s="37"/>
      <c r="AC124" s="37"/>
      <c r="AD124" s="37"/>
      <c r="AE124" s="37"/>
      <c r="AT124" s="16" t="s">
        <v>144</v>
      </c>
      <c r="AU124" s="16" t="s">
        <v>86</v>
      </c>
    </row>
    <row r="125" s="13" customFormat="1">
      <c r="A125" s="13"/>
      <c r="B125" s="237"/>
      <c r="C125" s="238"/>
      <c r="D125" s="230" t="s">
        <v>146</v>
      </c>
      <c r="E125" s="239" t="s">
        <v>1</v>
      </c>
      <c r="F125" s="240" t="s">
        <v>397</v>
      </c>
      <c r="G125" s="238"/>
      <c r="H125" s="241">
        <v>10.699999999999999</v>
      </c>
      <c r="I125" s="242"/>
      <c r="J125" s="238"/>
      <c r="K125" s="238"/>
      <c r="L125" s="243"/>
      <c r="M125" s="244"/>
      <c r="N125" s="245"/>
      <c r="O125" s="245"/>
      <c r="P125" s="245"/>
      <c r="Q125" s="245"/>
      <c r="R125" s="245"/>
      <c r="S125" s="245"/>
      <c r="T125" s="246"/>
      <c r="U125" s="13"/>
      <c r="V125" s="13"/>
      <c r="W125" s="13"/>
      <c r="X125" s="13"/>
      <c r="Y125" s="13"/>
      <c r="Z125" s="13"/>
      <c r="AA125" s="13"/>
      <c r="AB125" s="13"/>
      <c r="AC125" s="13"/>
      <c r="AD125" s="13"/>
      <c r="AE125" s="13"/>
      <c r="AT125" s="247" t="s">
        <v>146</v>
      </c>
      <c r="AU125" s="247" t="s">
        <v>86</v>
      </c>
      <c r="AV125" s="13" t="s">
        <v>86</v>
      </c>
      <c r="AW125" s="13" t="s">
        <v>32</v>
      </c>
      <c r="AX125" s="13" t="s">
        <v>84</v>
      </c>
      <c r="AY125" s="247" t="s">
        <v>134</v>
      </c>
    </row>
    <row r="126" s="2" customFormat="1" ht="44.25" customHeight="1">
      <c r="A126" s="37"/>
      <c r="B126" s="38"/>
      <c r="C126" s="217" t="s">
        <v>86</v>
      </c>
      <c r="D126" s="217" t="s">
        <v>136</v>
      </c>
      <c r="E126" s="218" t="s">
        <v>148</v>
      </c>
      <c r="F126" s="219" t="s">
        <v>149</v>
      </c>
      <c r="G126" s="220" t="s">
        <v>139</v>
      </c>
      <c r="H126" s="221">
        <v>26.75</v>
      </c>
      <c r="I126" s="222"/>
      <c r="J126" s="223">
        <f>ROUND(I126*H126,2)</f>
        <v>0</v>
      </c>
      <c r="K126" s="219" t="s">
        <v>140</v>
      </c>
      <c r="L126" s="43"/>
      <c r="M126" s="224" t="s">
        <v>1</v>
      </c>
      <c r="N126" s="225" t="s">
        <v>41</v>
      </c>
      <c r="O126" s="90"/>
      <c r="P126" s="226">
        <f>O126*H126</f>
        <v>0</v>
      </c>
      <c r="Q126" s="226">
        <v>0</v>
      </c>
      <c r="R126" s="226">
        <f>Q126*H126</f>
        <v>0</v>
      </c>
      <c r="S126" s="226">
        <v>0</v>
      </c>
      <c r="T126" s="227">
        <f>S126*H126</f>
        <v>0</v>
      </c>
      <c r="U126" s="37"/>
      <c r="V126" s="37"/>
      <c r="W126" s="37"/>
      <c r="X126" s="37"/>
      <c r="Y126" s="37"/>
      <c r="Z126" s="37"/>
      <c r="AA126" s="37"/>
      <c r="AB126" s="37"/>
      <c r="AC126" s="37"/>
      <c r="AD126" s="37"/>
      <c r="AE126" s="37"/>
      <c r="AR126" s="228" t="s">
        <v>141</v>
      </c>
      <c r="AT126" s="228" t="s">
        <v>136</v>
      </c>
      <c r="AU126" s="228" t="s">
        <v>86</v>
      </c>
      <c r="AY126" s="16" t="s">
        <v>134</v>
      </c>
      <c r="BE126" s="229">
        <f>IF(N126="základní",J126,0)</f>
        <v>0</v>
      </c>
      <c r="BF126" s="229">
        <f>IF(N126="snížená",J126,0)</f>
        <v>0</v>
      </c>
      <c r="BG126" s="229">
        <f>IF(N126="zákl. přenesená",J126,0)</f>
        <v>0</v>
      </c>
      <c r="BH126" s="229">
        <f>IF(N126="sníž. přenesená",J126,0)</f>
        <v>0</v>
      </c>
      <c r="BI126" s="229">
        <f>IF(N126="nulová",J126,0)</f>
        <v>0</v>
      </c>
      <c r="BJ126" s="16" t="s">
        <v>84</v>
      </c>
      <c r="BK126" s="229">
        <f>ROUND(I126*H126,2)</f>
        <v>0</v>
      </c>
      <c r="BL126" s="16" t="s">
        <v>141</v>
      </c>
      <c r="BM126" s="228" t="s">
        <v>398</v>
      </c>
    </row>
    <row r="127" s="2" customFormat="1">
      <c r="A127" s="37"/>
      <c r="B127" s="38"/>
      <c r="C127" s="39"/>
      <c r="D127" s="230" t="s">
        <v>143</v>
      </c>
      <c r="E127" s="39"/>
      <c r="F127" s="231" t="s">
        <v>149</v>
      </c>
      <c r="G127" s="39"/>
      <c r="H127" s="39"/>
      <c r="I127" s="232"/>
      <c r="J127" s="39"/>
      <c r="K127" s="39"/>
      <c r="L127" s="43"/>
      <c r="M127" s="233"/>
      <c r="N127" s="234"/>
      <c r="O127" s="90"/>
      <c r="P127" s="90"/>
      <c r="Q127" s="90"/>
      <c r="R127" s="90"/>
      <c r="S127" s="90"/>
      <c r="T127" s="91"/>
      <c r="U127" s="37"/>
      <c r="V127" s="37"/>
      <c r="W127" s="37"/>
      <c r="X127" s="37"/>
      <c r="Y127" s="37"/>
      <c r="Z127" s="37"/>
      <c r="AA127" s="37"/>
      <c r="AB127" s="37"/>
      <c r="AC127" s="37"/>
      <c r="AD127" s="37"/>
      <c r="AE127" s="37"/>
      <c r="AT127" s="16" t="s">
        <v>143</v>
      </c>
      <c r="AU127" s="16" t="s">
        <v>86</v>
      </c>
    </row>
    <row r="128" s="2" customFormat="1">
      <c r="A128" s="37"/>
      <c r="B128" s="38"/>
      <c r="C128" s="39"/>
      <c r="D128" s="235" t="s">
        <v>144</v>
      </c>
      <c r="E128" s="39"/>
      <c r="F128" s="236" t="s">
        <v>151</v>
      </c>
      <c r="G128" s="39"/>
      <c r="H128" s="39"/>
      <c r="I128" s="232"/>
      <c r="J128" s="39"/>
      <c r="K128" s="39"/>
      <c r="L128" s="43"/>
      <c r="M128" s="233"/>
      <c r="N128" s="234"/>
      <c r="O128" s="90"/>
      <c r="P128" s="90"/>
      <c r="Q128" s="90"/>
      <c r="R128" s="90"/>
      <c r="S128" s="90"/>
      <c r="T128" s="91"/>
      <c r="U128" s="37"/>
      <c r="V128" s="37"/>
      <c r="W128" s="37"/>
      <c r="X128" s="37"/>
      <c r="Y128" s="37"/>
      <c r="Z128" s="37"/>
      <c r="AA128" s="37"/>
      <c r="AB128" s="37"/>
      <c r="AC128" s="37"/>
      <c r="AD128" s="37"/>
      <c r="AE128" s="37"/>
      <c r="AT128" s="16" t="s">
        <v>144</v>
      </c>
      <c r="AU128" s="16" t="s">
        <v>86</v>
      </c>
    </row>
    <row r="129" s="13" customFormat="1">
      <c r="A129" s="13"/>
      <c r="B129" s="237"/>
      <c r="C129" s="238"/>
      <c r="D129" s="230" t="s">
        <v>146</v>
      </c>
      <c r="E129" s="239" t="s">
        <v>1</v>
      </c>
      <c r="F129" s="240" t="s">
        <v>399</v>
      </c>
      <c r="G129" s="238"/>
      <c r="H129" s="241">
        <v>26.75</v>
      </c>
      <c r="I129" s="242"/>
      <c r="J129" s="238"/>
      <c r="K129" s="238"/>
      <c r="L129" s="243"/>
      <c r="M129" s="244"/>
      <c r="N129" s="245"/>
      <c r="O129" s="245"/>
      <c r="P129" s="245"/>
      <c r="Q129" s="245"/>
      <c r="R129" s="245"/>
      <c r="S129" s="245"/>
      <c r="T129" s="246"/>
      <c r="U129" s="13"/>
      <c r="V129" s="13"/>
      <c r="W129" s="13"/>
      <c r="X129" s="13"/>
      <c r="Y129" s="13"/>
      <c r="Z129" s="13"/>
      <c r="AA129" s="13"/>
      <c r="AB129" s="13"/>
      <c r="AC129" s="13"/>
      <c r="AD129" s="13"/>
      <c r="AE129" s="13"/>
      <c r="AT129" s="247" t="s">
        <v>146</v>
      </c>
      <c r="AU129" s="247" t="s">
        <v>86</v>
      </c>
      <c r="AV129" s="13" t="s">
        <v>86</v>
      </c>
      <c r="AW129" s="13" t="s">
        <v>32</v>
      </c>
      <c r="AX129" s="13" t="s">
        <v>84</v>
      </c>
      <c r="AY129" s="247" t="s">
        <v>134</v>
      </c>
    </row>
    <row r="130" s="2" customFormat="1" ht="44.25" customHeight="1">
      <c r="A130" s="37"/>
      <c r="B130" s="38"/>
      <c r="C130" s="217" t="s">
        <v>153</v>
      </c>
      <c r="D130" s="217" t="s">
        <v>136</v>
      </c>
      <c r="E130" s="218" t="s">
        <v>154</v>
      </c>
      <c r="F130" s="219" t="s">
        <v>155</v>
      </c>
      <c r="G130" s="220" t="s">
        <v>139</v>
      </c>
      <c r="H130" s="221">
        <v>68.480000000000004</v>
      </c>
      <c r="I130" s="222"/>
      <c r="J130" s="223">
        <f>ROUND(I130*H130,2)</f>
        <v>0</v>
      </c>
      <c r="K130" s="219" t="s">
        <v>140</v>
      </c>
      <c r="L130" s="43"/>
      <c r="M130" s="224" t="s">
        <v>1</v>
      </c>
      <c r="N130" s="225" t="s">
        <v>41</v>
      </c>
      <c r="O130" s="90"/>
      <c r="P130" s="226">
        <f>O130*H130</f>
        <v>0</v>
      </c>
      <c r="Q130" s="226">
        <v>0</v>
      </c>
      <c r="R130" s="226">
        <f>Q130*H130</f>
        <v>0</v>
      </c>
      <c r="S130" s="226">
        <v>0</v>
      </c>
      <c r="T130" s="227">
        <f>S130*H130</f>
        <v>0</v>
      </c>
      <c r="U130" s="37"/>
      <c r="V130" s="37"/>
      <c r="W130" s="37"/>
      <c r="X130" s="37"/>
      <c r="Y130" s="37"/>
      <c r="Z130" s="37"/>
      <c r="AA130" s="37"/>
      <c r="AB130" s="37"/>
      <c r="AC130" s="37"/>
      <c r="AD130" s="37"/>
      <c r="AE130" s="37"/>
      <c r="AR130" s="228" t="s">
        <v>141</v>
      </c>
      <c r="AT130" s="228" t="s">
        <v>136</v>
      </c>
      <c r="AU130" s="228" t="s">
        <v>86</v>
      </c>
      <c r="AY130" s="16" t="s">
        <v>134</v>
      </c>
      <c r="BE130" s="229">
        <f>IF(N130="základní",J130,0)</f>
        <v>0</v>
      </c>
      <c r="BF130" s="229">
        <f>IF(N130="snížená",J130,0)</f>
        <v>0</v>
      </c>
      <c r="BG130" s="229">
        <f>IF(N130="zákl. přenesená",J130,0)</f>
        <v>0</v>
      </c>
      <c r="BH130" s="229">
        <f>IF(N130="sníž. přenesená",J130,0)</f>
        <v>0</v>
      </c>
      <c r="BI130" s="229">
        <f>IF(N130="nulová",J130,0)</f>
        <v>0</v>
      </c>
      <c r="BJ130" s="16" t="s">
        <v>84</v>
      </c>
      <c r="BK130" s="229">
        <f>ROUND(I130*H130,2)</f>
        <v>0</v>
      </c>
      <c r="BL130" s="16" t="s">
        <v>141</v>
      </c>
      <c r="BM130" s="228" t="s">
        <v>400</v>
      </c>
    </row>
    <row r="131" s="2" customFormat="1">
      <c r="A131" s="37"/>
      <c r="B131" s="38"/>
      <c r="C131" s="39"/>
      <c r="D131" s="230" t="s">
        <v>143</v>
      </c>
      <c r="E131" s="39"/>
      <c r="F131" s="231" t="s">
        <v>155</v>
      </c>
      <c r="G131" s="39"/>
      <c r="H131" s="39"/>
      <c r="I131" s="232"/>
      <c r="J131" s="39"/>
      <c r="K131" s="39"/>
      <c r="L131" s="43"/>
      <c r="M131" s="233"/>
      <c r="N131" s="234"/>
      <c r="O131" s="90"/>
      <c r="P131" s="90"/>
      <c r="Q131" s="90"/>
      <c r="R131" s="90"/>
      <c r="S131" s="90"/>
      <c r="T131" s="91"/>
      <c r="U131" s="37"/>
      <c r="V131" s="37"/>
      <c r="W131" s="37"/>
      <c r="X131" s="37"/>
      <c r="Y131" s="37"/>
      <c r="Z131" s="37"/>
      <c r="AA131" s="37"/>
      <c r="AB131" s="37"/>
      <c r="AC131" s="37"/>
      <c r="AD131" s="37"/>
      <c r="AE131" s="37"/>
      <c r="AT131" s="16" t="s">
        <v>143</v>
      </c>
      <c r="AU131" s="16" t="s">
        <v>86</v>
      </c>
    </row>
    <row r="132" s="2" customFormat="1">
      <c r="A132" s="37"/>
      <c r="B132" s="38"/>
      <c r="C132" s="39"/>
      <c r="D132" s="235" t="s">
        <v>144</v>
      </c>
      <c r="E132" s="39"/>
      <c r="F132" s="236" t="s">
        <v>157</v>
      </c>
      <c r="G132" s="39"/>
      <c r="H132" s="39"/>
      <c r="I132" s="232"/>
      <c r="J132" s="39"/>
      <c r="K132" s="39"/>
      <c r="L132" s="43"/>
      <c r="M132" s="233"/>
      <c r="N132" s="234"/>
      <c r="O132" s="90"/>
      <c r="P132" s="90"/>
      <c r="Q132" s="90"/>
      <c r="R132" s="90"/>
      <c r="S132" s="90"/>
      <c r="T132" s="91"/>
      <c r="U132" s="37"/>
      <c r="V132" s="37"/>
      <c r="W132" s="37"/>
      <c r="X132" s="37"/>
      <c r="Y132" s="37"/>
      <c r="Z132" s="37"/>
      <c r="AA132" s="37"/>
      <c r="AB132" s="37"/>
      <c r="AC132" s="37"/>
      <c r="AD132" s="37"/>
      <c r="AE132" s="37"/>
      <c r="AT132" s="16" t="s">
        <v>144</v>
      </c>
      <c r="AU132" s="16" t="s">
        <v>86</v>
      </c>
    </row>
    <row r="133" s="13" customFormat="1">
      <c r="A133" s="13"/>
      <c r="B133" s="237"/>
      <c r="C133" s="238"/>
      <c r="D133" s="230" t="s">
        <v>146</v>
      </c>
      <c r="E133" s="239" t="s">
        <v>1</v>
      </c>
      <c r="F133" s="240" t="s">
        <v>401</v>
      </c>
      <c r="G133" s="238"/>
      <c r="H133" s="241">
        <v>68.480000000000004</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146</v>
      </c>
      <c r="AU133" s="247" t="s">
        <v>86</v>
      </c>
      <c r="AV133" s="13" t="s">
        <v>86</v>
      </c>
      <c r="AW133" s="13" t="s">
        <v>32</v>
      </c>
      <c r="AX133" s="13" t="s">
        <v>76</v>
      </c>
      <c r="AY133" s="247" t="s">
        <v>134</v>
      </c>
    </row>
    <row r="134" s="14" customFormat="1">
      <c r="A134" s="14"/>
      <c r="B134" s="248"/>
      <c r="C134" s="249"/>
      <c r="D134" s="230" t="s">
        <v>146</v>
      </c>
      <c r="E134" s="250" t="s">
        <v>1</v>
      </c>
      <c r="F134" s="251" t="s">
        <v>159</v>
      </c>
      <c r="G134" s="249"/>
      <c r="H134" s="252">
        <v>68.480000000000004</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146</v>
      </c>
      <c r="AU134" s="258" t="s">
        <v>86</v>
      </c>
      <c r="AV134" s="14" t="s">
        <v>141</v>
      </c>
      <c r="AW134" s="14" t="s">
        <v>32</v>
      </c>
      <c r="AX134" s="14" t="s">
        <v>84</v>
      </c>
      <c r="AY134" s="258" t="s">
        <v>134</v>
      </c>
    </row>
    <row r="135" s="2" customFormat="1" ht="37.8" customHeight="1">
      <c r="A135" s="37"/>
      <c r="B135" s="38"/>
      <c r="C135" s="217" t="s">
        <v>141</v>
      </c>
      <c r="D135" s="217" t="s">
        <v>136</v>
      </c>
      <c r="E135" s="218" t="s">
        <v>160</v>
      </c>
      <c r="F135" s="219" t="s">
        <v>161</v>
      </c>
      <c r="G135" s="220" t="s">
        <v>139</v>
      </c>
      <c r="H135" s="221">
        <v>1.0700000000000001</v>
      </c>
      <c r="I135" s="222"/>
      <c r="J135" s="223">
        <f>ROUND(I135*H135,2)</f>
        <v>0</v>
      </c>
      <c r="K135" s="219" t="s">
        <v>140</v>
      </c>
      <c r="L135" s="43"/>
      <c r="M135" s="224" t="s">
        <v>1</v>
      </c>
      <c r="N135" s="225" t="s">
        <v>41</v>
      </c>
      <c r="O135" s="90"/>
      <c r="P135" s="226">
        <f>O135*H135</f>
        <v>0</v>
      </c>
      <c r="Q135" s="226">
        <v>0</v>
      </c>
      <c r="R135" s="226">
        <f>Q135*H135</f>
        <v>0</v>
      </c>
      <c r="S135" s="226">
        <v>0</v>
      </c>
      <c r="T135" s="227">
        <f>S135*H135</f>
        <v>0</v>
      </c>
      <c r="U135" s="37"/>
      <c r="V135" s="37"/>
      <c r="W135" s="37"/>
      <c r="X135" s="37"/>
      <c r="Y135" s="37"/>
      <c r="Z135" s="37"/>
      <c r="AA135" s="37"/>
      <c r="AB135" s="37"/>
      <c r="AC135" s="37"/>
      <c r="AD135" s="37"/>
      <c r="AE135" s="37"/>
      <c r="AR135" s="228" t="s">
        <v>141</v>
      </c>
      <c r="AT135" s="228" t="s">
        <v>136</v>
      </c>
      <c r="AU135" s="228" t="s">
        <v>86</v>
      </c>
      <c r="AY135" s="16" t="s">
        <v>134</v>
      </c>
      <c r="BE135" s="229">
        <f>IF(N135="základní",J135,0)</f>
        <v>0</v>
      </c>
      <c r="BF135" s="229">
        <f>IF(N135="snížená",J135,0)</f>
        <v>0</v>
      </c>
      <c r="BG135" s="229">
        <f>IF(N135="zákl. přenesená",J135,0)</f>
        <v>0</v>
      </c>
      <c r="BH135" s="229">
        <f>IF(N135="sníž. přenesená",J135,0)</f>
        <v>0</v>
      </c>
      <c r="BI135" s="229">
        <f>IF(N135="nulová",J135,0)</f>
        <v>0</v>
      </c>
      <c r="BJ135" s="16" t="s">
        <v>84</v>
      </c>
      <c r="BK135" s="229">
        <f>ROUND(I135*H135,2)</f>
        <v>0</v>
      </c>
      <c r="BL135" s="16" t="s">
        <v>141</v>
      </c>
      <c r="BM135" s="228" t="s">
        <v>402</v>
      </c>
    </row>
    <row r="136" s="2" customFormat="1">
      <c r="A136" s="37"/>
      <c r="B136" s="38"/>
      <c r="C136" s="39"/>
      <c r="D136" s="230" t="s">
        <v>143</v>
      </c>
      <c r="E136" s="39"/>
      <c r="F136" s="231" t="s">
        <v>161</v>
      </c>
      <c r="G136" s="39"/>
      <c r="H136" s="39"/>
      <c r="I136" s="232"/>
      <c r="J136" s="39"/>
      <c r="K136" s="39"/>
      <c r="L136" s="43"/>
      <c r="M136" s="233"/>
      <c r="N136" s="234"/>
      <c r="O136" s="90"/>
      <c r="P136" s="90"/>
      <c r="Q136" s="90"/>
      <c r="R136" s="90"/>
      <c r="S136" s="90"/>
      <c r="T136" s="91"/>
      <c r="U136" s="37"/>
      <c r="V136" s="37"/>
      <c r="W136" s="37"/>
      <c r="X136" s="37"/>
      <c r="Y136" s="37"/>
      <c r="Z136" s="37"/>
      <c r="AA136" s="37"/>
      <c r="AB136" s="37"/>
      <c r="AC136" s="37"/>
      <c r="AD136" s="37"/>
      <c r="AE136" s="37"/>
      <c r="AT136" s="16" t="s">
        <v>143</v>
      </c>
      <c r="AU136" s="16" t="s">
        <v>86</v>
      </c>
    </row>
    <row r="137" s="2" customFormat="1">
      <c r="A137" s="37"/>
      <c r="B137" s="38"/>
      <c r="C137" s="39"/>
      <c r="D137" s="235" t="s">
        <v>144</v>
      </c>
      <c r="E137" s="39"/>
      <c r="F137" s="236" t="s">
        <v>163</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144</v>
      </c>
      <c r="AU137" s="16" t="s">
        <v>86</v>
      </c>
    </row>
    <row r="138" s="13" customFormat="1">
      <c r="A138" s="13"/>
      <c r="B138" s="237"/>
      <c r="C138" s="238"/>
      <c r="D138" s="230" t="s">
        <v>146</v>
      </c>
      <c r="E138" s="239" t="s">
        <v>1</v>
      </c>
      <c r="F138" s="240" t="s">
        <v>403</v>
      </c>
      <c r="G138" s="238"/>
      <c r="H138" s="241">
        <v>1.0700000000000001</v>
      </c>
      <c r="I138" s="242"/>
      <c r="J138" s="238"/>
      <c r="K138" s="238"/>
      <c r="L138" s="243"/>
      <c r="M138" s="244"/>
      <c r="N138" s="245"/>
      <c r="O138" s="245"/>
      <c r="P138" s="245"/>
      <c r="Q138" s="245"/>
      <c r="R138" s="245"/>
      <c r="S138" s="245"/>
      <c r="T138" s="246"/>
      <c r="U138" s="13"/>
      <c r="V138" s="13"/>
      <c r="W138" s="13"/>
      <c r="X138" s="13"/>
      <c r="Y138" s="13"/>
      <c r="Z138" s="13"/>
      <c r="AA138" s="13"/>
      <c r="AB138" s="13"/>
      <c r="AC138" s="13"/>
      <c r="AD138" s="13"/>
      <c r="AE138" s="13"/>
      <c r="AT138" s="247" t="s">
        <v>146</v>
      </c>
      <c r="AU138" s="247" t="s">
        <v>86</v>
      </c>
      <c r="AV138" s="13" t="s">
        <v>86</v>
      </c>
      <c r="AW138" s="13" t="s">
        <v>32</v>
      </c>
      <c r="AX138" s="13" t="s">
        <v>84</v>
      </c>
      <c r="AY138" s="247" t="s">
        <v>134</v>
      </c>
    </row>
    <row r="139" s="2" customFormat="1" ht="49.05" customHeight="1">
      <c r="A139" s="37"/>
      <c r="B139" s="38"/>
      <c r="C139" s="217" t="s">
        <v>165</v>
      </c>
      <c r="D139" s="217" t="s">
        <v>136</v>
      </c>
      <c r="E139" s="218" t="s">
        <v>166</v>
      </c>
      <c r="F139" s="219" t="s">
        <v>167</v>
      </c>
      <c r="G139" s="220" t="s">
        <v>139</v>
      </c>
      <c r="H139" s="221">
        <v>107</v>
      </c>
      <c r="I139" s="222"/>
      <c r="J139" s="223">
        <f>ROUND(I139*H139,2)</f>
        <v>0</v>
      </c>
      <c r="K139" s="219" t="s">
        <v>140</v>
      </c>
      <c r="L139" s="43"/>
      <c r="M139" s="224" t="s">
        <v>1</v>
      </c>
      <c r="N139" s="225" t="s">
        <v>41</v>
      </c>
      <c r="O139" s="90"/>
      <c r="P139" s="226">
        <f>O139*H139</f>
        <v>0</v>
      </c>
      <c r="Q139" s="226">
        <v>0</v>
      </c>
      <c r="R139" s="226">
        <f>Q139*H139</f>
        <v>0</v>
      </c>
      <c r="S139" s="226">
        <v>0</v>
      </c>
      <c r="T139" s="227">
        <f>S139*H139</f>
        <v>0</v>
      </c>
      <c r="U139" s="37"/>
      <c r="V139" s="37"/>
      <c r="W139" s="37"/>
      <c r="X139" s="37"/>
      <c r="Y139" s="37"/>
      <c r="Z139" s="37"/>
      <c r="AA139" s="37"/>
      <c r="AB139" s="37"/>
      <c r="AC139" s="37"/>
      <c r="AD139" s="37"/>
      <c r="AE139" s="37"/>
      <c r="AR139" s="228" t="s">
        <v>141</v>
      </c>
      <c r="AT139" s="228" t="s">
        <v>136</v>
      </c>
      <c r="AU139" s="228" t="s">
        <v>86</v>
      </c>
      <c r="AY139" s="16" t="s">
        <v>134</v>
      </c>
      <c r="BE139" s="229">
        <f>IF(N139="základní",J139,0)</f>
        <v>0</v>
      </c>
      <c r="BF139" s="229">
        <f>IF(N139="snížená",J139,0)</f>
        <v>0</v>
      </c>
      <c r="BG139" s="229">
        <f>IF(N139="zákl. přenesená",J139,0)</f>
        <v>0</v>
      </c>
      <c r="BH139" s="229">
        <f>IF(N139="sníž. přenesená",J139,0)</f>
        <v>0</v>
      </c>
      <c r="BI139" s="229">
        <f>IF(N139="nulová",J139,0)</f>
        <v>0</v>
      </c>
      <c r="BJ139" s="16" t="s">
        <v>84</v>
      </c>
      <c r="BK139" s="229">
        <f>ROUND(I139*H139,2)</f>
        <v>0</v>
      </c>
      <c r="BL139" s="16" t="s">
        <v>141</v>
      </c>
      <c r="BM139" s="228" t="s">
        <v>404</v>
      </c>
    </row>
    <row r="140" s="2" customFormat="1">
      <c r="A140" s="37"/>
      <c r="B140" s="38"/>
      <c r="C140" s="39"/>
      <c r="D140" s="230" t="s">
        <v>143</v>
      </c>
      <c r="E140" s="39"/>
      <c r="F140" s="231" t="s">
        <v>167</v>
      </c>
      <c r="G140" s="39"/>
      <c r="H140" s="39"/>
      <c r="I140" s="232"/>
      <c r="J140" s="39"/>
      <c r="K140" s="39"/>
      <c r="L140" s="43"/>
      <c r="M140" s="233"/>
      <c r="N140" s="234"/>
      <c r="O140" s="90"/>
      <c r="P140" s="90"/>
      <c r="Q140" s="90"/>
      <c r="R140" s="90"/>
      <c r="S140" s="90"/>
      <c r="T140" s="91"/>
      <c r="U140" s="37"/>
      <c r="V140" s="37"/>
      <c r="W140" s="37"/>
      <c r="X140" s="37"/>
      <c r="Y140" s="37"/>
      <c r="Z140" s="37"/>
      <c r="AA140" s="37"/>
      <c r="AB140" s="37"/>
      <c r="AC140" s="37"/>
      <c r="AD140" s="37"/>
      <c r="AE140" s="37"/>
      <c r="AT140" s="16" t="s">
        <v>143</v>
      </c>
      <c r="AU140" s="16" t="s">
        <v>86</v>
      </c>
    </row>
    <row r="141" s="2" customFormat="1">
      <c r="A141" s="37"/>
      <c r="B141" s="38"/>
      <c r="C141" s="39"/>
      <c r="D141" s="235" t="s">
        <v>144</v>
      </c>
      <c r="E141" s="39"/>
      <c r="F141" s="236" t="s">
        <v>169</v>
      </c>
      <c r="G141" s="39"/>
      <c r="H141" s="39"/>
      <c r="I141" s="232"/>
      <c r="J141" s="39"/>
      <c r="K141" s="39"/>
      <c r="L141" s="43"/>
      <c r="M141" s="233"/>
      <c r="N141" s="234"/>
      <c r="O141" s="90"/>
      <c r="P141" s="90"/>
      <c r="Q141" s="90"/>
      <c r="R141" s="90"/>
      <c r="S141" s="90"/>
      <c r="T141" s="91"/>
      <c r="U141" s="37"/>
      <c r="V141" s="37"/>
      <c r="W141" s="37"/>
      <c r="X141" s="37"/>
      <c r="Y141" s="37"/>
      <c r="Z141" s="37"/>
      <c r="AA141" s="37"/>
      <c r="AB141" s="37"/>
      <c r="AC141" s="37"/>
      <c r="AD141" s="37"/>
      <c r="AE141" s="37"/>
      <c r="AT141" s="16" t="s">
        <v>144</v>
      </c>
      <c r="AU141" s="16" t="s">
        <v>86</v>
      </c>
    </row>
    <row r="142" s="13" customFormat="1">
      <c r="A142" s="13"/>
      <c r="B142" s="237"/>
      <c r="C142" s="238"/>
      <c r="D142" s="230" t="s">
        <v>146</v>
      </c>
      <c r="E142" s="239" t="s">
        <v>1</v>
      </c>
      <c r="F142" s="240" t="s">
        <v>405</v>
      </c>
      <c r="G142" s="238"/>
      <c r="H142" s="241">
        <v>107</v>
      </c>
      <c r="I142" s="242"/>
      <c r="J142" s="238"/>
      <c r="K142" s="238"/>
      <c r="L142" s="243"/>
      <c r="M142" s="244"/>
      <c r="N142" s="245"/>
      <c r="O142" s="245"/>
      <c r="P142" s="245"/>
      <c r="Q142" s="245"/>
      <c r="R142" s="245"/>
      <c r="S142" s="245"/>
      <c r="T142" s="246"/>
      <c r="U142" s="13"/>
      <c r="V142" s="13"/>
      <c r="W142" s="13"/>
      <c r="X142" s="13"/>
      <c r="Y142" s="13"/>
      <c r="Z142" s="13"/>
      <c r="AA142" s="13"/>
      <c r="AB142" s="13"/>
      <c r="AC142" s="13"/>
      <c r="AD142" s="13"/>
      <c r="AE142" s="13"/>
      <c r="AT142" s="247" t="s">
        <v>146</v>
      </c>
      <c r="AU142" s="247" t="s">
        <v>86</v>
      </c>
      <c r="AV142" s="13" t="s">
        <v>86</v>
      </c>
      <c r="AW142" s="13" t="s">
        <v>32</v>
      </c>
      <c r="AX142" s="13" t="s">
        <v>84</v>
      </c>
      <c r="AY142" s="247" t="s">
        <v>134</v>
      </c>
    </row>
    <row r="143" s="2" customFormat="1" ht="37.8" customHeight="1">
      <c r="A143" s="37"/>
      <c r="B143" s="38"/>
      <c r="C143" s="217" t="s">
        <v>171</v>
      </c>
      <c r="D143" s="217" t="s">
        <v>136</v>
      </c>
      <c r="E143" s="218" t="s">
        <v>172</v>
      </c>
      <c r="F143" s="219" t="s">
        <v>173</v>
      </c>
      <c r="G143" s="220" t="s">
        <v>139</v>
      </c>
      <c r="H143" s="221">
        <v>107</v>
      </c>
      <c r="I143" s="222"/>
      <c r="J143" s="223">
        <f>ROUND(I143*H143,2)</f>
        <v>0</v>
      </c>
      <c r="K143" s="219" t="s">
        <v>140</v>
      </c>
      <c r="L143" s="43"/>
      <c r="M143" s="224" t="s">
        <v>1</v>
      </c>
      <c r="N143" s="225" t="s">
        <v>41</v>
      </c>
      <c r="O143" s="90"/>
      <c r="P143" s="226">
        <f>O143*H143</f>
        <v>0</v>
      </c>
      <c r="Q143" s="226">
        <v>0</v>
      </c>
      <c r="R143" s="226">
        <f>Q143*H143</f>
        <v>0</v>
      </c>
      <c r="S143" s="226">
        <v>0</v>
      </c>
      <c r="T143" s="227">
        <f>S143*H143</f>
        <v>0</v>
      </c>
      <c r="U143" s="37"/>
      <c r="V143" s="37"/>
      <c r="W143" s="37"/>
      <c r="X143" s="37"/>
      <c r="Y143" s="37"/>
      <c r="Z143" s="37"/>
      <c r="AA143" s="37"/>
      <c r="AB143" s="37"/>
      <c r="AC143" s="37"/>
      <c r="AD143" s="37"/>
      <c r="AE143" s="37"/>
      <c r="AR143" s="228" t="s">
        <v>141</v>
      </c>
      <c r="AT143" s="228" t="s">
        <v>136</v>
      </c>
      <c r="AU143" s="228" t="s">
        <v>86</v>
      </c>
      <c r="AY143" s="16" t="s">
        <v>134</v>
      </c>
      <c r="BE143" s="229">
        <f>IF(N143="základní",J143,0)</f>
        <v>0</v>
      </c>
      <c r="BF143" s="229">
        <f>IF(N143="snížená",J143,0)</f>
        <v>0</v>
      </c>
      <c r="BG143" s="229">
        <f>IF(N143="zákl. přenesená",J143,0)</f>
        <v>0</v>
      </c>
      <c r="BH143" s="229">
        <f>IF(N143="sníž. přenesená",J143,0)</f>
        <v>0</v>
      </c>
      <c r="BI143" s="229">
        <f>IF(N143="nulová",J143,0)</f>
        <v>0</v>
      </c>
      <c r="BJ143" s="16" t="s">
        <v>84</v>
      </c>
      <c r="BK143" s="229">
        <f>ROUND(I143*H143,2)</f>
        <v>0</v>
      </c>
      <c r="BL143" s="16" t="s">
        <v>141</v>
      </c>
      <c r="BM143" s="228" t="s">
        <v>406</v>
      </c>
    </row>
    <row r="144" s="2" customFormat="1">
      <c r="A144" s="37"/>
      <c r="B144" s="38"/>
      <c r="C144" s="39"/>
      <c r="D144" s="230" t="s">
        <v>143</v>
      </c>
      <c r="E144" s="39"/>
      <c r="F144" s="231" t="s">
        <v>175</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143</v>
      </c>
      <c r="AU144" s="16" t="s">
        <v>86</v>
      </c>
    </row>
    <row r="145" s="2" customFormat="1">
      <c r="A145" s="37"/>
      <c r="B145" s="38"/>
      <c r="C145" s="39"/>
      <c r="D145" s="235" t="s">
        <v>144</v>
      </c>
      <c r="E145" s="39"/>
      <c r="F145" s="236" t="s">
        <v>176</v>
      </c>
      <c r="G145" s="39"/>
      <c r="H145" s="39"/>
      <c r="I145" s="232"/>
      <c r="J145" s="39"/>
      <c r="K145" s="39"/>
      <c r="L145" s="43"/>
      <c r="M145" s="233"/>
      <c r="N145" s="234"/>
      <c r="O145" s="90"/>
      <c r="P145" s="90"/>
      <c r="Q145" s="90"/>
      <c r="R145" s="90"/>
      <c r="S145" s="90"/>
      <c r="T145" s="91"/>
      <c r="U145" s="37"/>
      <c r="V145" s="37"/>
      <c r="W145" s="37"/>
      <c r="X145" s="37"/>
      <c r="Y145" s="37"/>
      <c r="Z145" s="37"/>
      <c r="AA145" s="37"/>
      <c r="AB145" s="37"/>
      <c r="AC145" s="37"/>
      <c r="AD145" s="37"/>
      <c r="AE145" s="37"/>
      <c r="AT145" s="16" t="s">
        <v>144</v>
      </c>
      <c r="AU145" s="16" t="s">
        <v>86</v>
      </c>
    </row>
    <row r="146" s="13" customFormat="1">
      <c r="A146" s="13"/>
      <c r="B146" s="237"/>
      <c r="C146" s="238"/>
      <c r="D146" s="230" t="s">
        <v>146</v>
      </c>
      <c r="E146" s="239" t="s">
        <v>1</v>
      </c>
      <c r="F146" s="240" t="s">
        <v>405</v>
      </c>
      <c r="G146" s="238"/>
      <c r="H146" s="241">
        <v>107</v>
      </c>
      <c r="I146" s="242"/>
      <c r="J146" s="238"/>
      <c r="K146" s="238"/>
      <c r="L146" s="243"/>
      <c r="M146" s="244"/>
      <c r="N146" s="245"/>
      <c r="O146" s="245"/>
      <c r="P146" s="245"/>
      <c r="Q146" s="245"/>
      <c r="R146" s="245"/>
      <c r="S146" s="245"/>
      <c r="T146" s="246"/>
      <c r="U146" s="13"/>
      <c r="V146" s="13"/>
      <c r="W146" s="13"/>
      <c r="X146" s="13"/>
      <c r="Y146" s="13"/>
      <c r="Z146" s="13"/>
      <c r="AA146" s="13"/>
      <c r="AB146" s="13"/>
      <c r="AC146" s="13"/>
      <c r="AD146" s="13"/>
      <c r="AE146" s="13"/>
      <c r="AT146" s="247" t="s">
        <v>146</v>
      </c>
      <c r="AU146" s="247" t="s">
        <v>86</v>
      </c>
      <c r="AV146" s="13" t="s">
        <v>86</v>
      </c>
      <c r="AW146" s="13" t="s">
        <v>32</v>
      </c>
      <c r="AX146" s="13" t="s">
        <v>84</v>
      </c>
      <c r="AY146" s="247" t="s">
        <v>134</v>
      </c>
    </row>
    <row r="147" s="2" customFormat="1" ht="24.15" customHeight="1">
      <c r="A147" s="37"/>
      <c r="B147" s="38"/>
      <c r="C147" s="217" t="s">
        <v>177</v>
      </c>
      <c r="D147" s="217" t="s">
        <v>136</v>
      </c>
      <c r="E147" s="218" t="s">
        <v>178</v>
      </c>
      <c r="F147" s="219" t="s">
        <v>179</v>
      </c>
      <c r="G147" s="220" t="s">
        <v>139</v>
      </c>
      <c r="H147" s="221">
        <v>107</v>
      </c>
      <c r="I147" s="222"/>
      <c r="J147" s="223">
        <f>ROUND(I147*H147,2)</f>
        <v>0</v>
      </c>
      <c r="K147" s="219" t="s">
        <v>140</v>
      </c>
      <c r="L147" s="43"/>
      <c r="M147" s="224" t="s">
        <v>1</v>
      </c>
      <c r="N147" s="225" t="s">
        <v>41</v>
      </c>
      <c r="O147" s="90"/>
      <c r="P147" s="226">
        <f>O147*H147</f>
        <v>0</v>
      </c>
      <c r="Q147" s="226">
        <v>0</v>
      </c>
      <c r="R147" s="226">
        <f>Q147*H147</f>
        <v>0</v>
      </c>
      <c r="S147" s="226">
        <v>0</v>
      </c>
      <c r="T147" s="227">
        <f>S147*H147</f>
        <v>0</v>
      </c>
      <c r="U147" s="37"/>
      <c r="V147" s="37"/>
      <c r="W147" s="37"/>
      <c r="X147" s="37"/>
      <c r="Y147" s="37"/>
      <c r="Z147" s="37"/>
      <c r="AA147" s="37"/>
      <c r="AB147" s="37"/>
      <c r="AC147" s="37"/>
      <c r="AD147" s="37"/>
      <c r="AE147" s="37"/>
      <c r="AR147" s="228" t="s">
        <v>141</v>
      </c>
      <c r="AT147" s="228" t="s">
        <v>136</v>
      </c>
      <c r="AU147" s="228" t="s">
        <v>86</v>
      </c>
      <c r="AY147" s="16" t="s">
        <v>134</v>
      </c>
      <c r="BE147" s="229">
        <f>IF(N147="základní",J147,0)</f>
        <v>0</v>
      </c>
      <c r="BF147" s="229">
        <f>IF(N147="snížená",J147,0)</f>
        <v>0</v>
      </c>
      <c r="BG147" s="229">
        <f>IF(N147="zákl. přenesená",J147,0)</f>
        <v>0</v>
      </c>
      <c r="BH147" s="229">
        <f>IF(N147="sníž. přenesená",J147,0)</f>
        <v>0</v>
      </c>
      <c r="BI147" s="229">
        <f>IF(N147="nulová",J147,0)</f>
        <v>0</v>
      </c>
      <c r="BJ147" s="16" t="s">
        <v>84</v>
      </c>
      <c r="BK147" s="229">
        <f>ROUND(I147*H147,2)</f>
        <v>0</v>
      </c>
      <c r="BL147" s="16" t="s">
        <v>141</v>
      </c>
      <c r="BM147" s="228" t="s">
        <v>407</v>
      </c>
    </row>
    <row r="148" s="2" customFormat="1">
      <c r="A148" s="37"/>
      <c r="B148" s="38"/>
      <c r="C148" s="39"/>
      <c r="D148" s="230" t="s">
        <v>143</v>
      </c>
      <c r="E148" s="39"/>
      <c r="F148" s="231" t="s">
        <v>179</v>
      </c>
      <c r="G148" s="39"/>
      <c r="H148" s="39"/>
      <c r="I148" s="232"/>
      <c r="J148" s="39"/>
      <c r="K148" s="39"/>
      <c r="L148" s="43"/>
      <c r="M148" s="233"/>
      <c r="N148" s="234"/>
      <c r="O148" s="90"/>
      <c r="P148" s="90"/>
      <c r="Q148" s="90"/>
      <c r="R148" s="90"/>
      <c r="S148" s="90"/>
      <c r="T148" s="91"/>
      <c r="U148" s="37"/>
      <c r="V148" s="37"/>
      <c r="W148" s="37"/>
      <c r="X148" s="37"/>
      <c r="Y148" s="37"/>
      <c r="Z148" s="37"/>
      <c r="AA148" s="37"/>
      <c r="AB148" s="37"/>
      <c r="AC148" s="37"/>
      <c r="AD148" s="37"/>
      <c r="AE148" s="37"/>
      <c r="AT148" s="16" t="s">
        <v>143</v>
      </c>
      <c r="AU148" s="16" t="s">
        <v>86</v>
      </c>
    </row>
    <row r="149" s="2" customFormat="1">
      <c r="A149" s="37"/>
      <c r="B149" s="38"/>
      <c r="C149" s="39"/>
      <c r="D149" s="235" t="s">
        <v>144</v>
      </c>
      <c r="E149" s="39"/>
      <c r="F149" s="236" t="s">
        <v>181</v>
      </c>
      <c r="G149" s="39"/>
      <c r="H149" s="39"/>
      <c r="I149" s="232"/>
      <c r="J149" s="39"/>
      <c r="K149" s="39"/>
      <c r="L149" s="43"/>
      <c r="M149" s="233"/>
      <c r="N149" s="234"/>
      <c r="O149" s="90"/>
      <c r="P149" s="90"/>
      <c r="Q149" s="90"/>
      <c r="R149" s="90"/>
      <c r="S149" s="90"/>
      <c r="T149" s="91"/>
      <c r="U149" s="37"/>
      <c r="V149" s="37"/>
      <c r="W149" s="37"/>
      <c r="X149" s="37"/>
      <c r="Y149" s="37"/>
      <c r="Z149" s="37"/>
      <c r="AA149" s="37"/>
      <c r="AB149" s="37"/>
      <c r="AC149" s="37"/>
      <c r="AD149" s="37"/>
      <c r="AE149" s="37"/>
      <c r="AT149" s="16" t="s">
        <v>144</v>
      </c>
      <c r="AU149" s="16" t="s">
        <v>86</v>
      </c>
    </row>
    <row r="150" s="13" customFormat="1">
      <c r="A150" s="13"/>
      <c r="B150" s="237"/>
      <c r="C150" s="238"/>
      <c r="D150" s="230" t="s">
        <v>146</v>
      </c>
      <c r="E150" s="239" t="s">
        <v>1</v>
      </c>
      <c r="F150" s="240" t="s">
        <v>405</v>
      </c>
      <c r="G150" s="238"/>
      <c r="H150" s="241">
        <v>107</v>
      </c>
      <c r="I150" s="242"/>
      <c r="J150" s="238"/>
      <c r="K150" s="238"/>
      <c r="L150" s="243"/>
      <c r="M150" s="244"/>
      <c r="N150" s="245"/>
      <c r="O150" s="245"/>
      <c r="P150" s="245"/>
      <c r="Q150" s="245"/>
      <c r="R150" s="245"/>
      <c r="S150" s="245"/>
      <c r="T150" s="246"/>
      <c r="U150" s="13"/>
      <c r="V150" s="13"/>
      <c r="W150" s="13"/>
      <c r="X150" s="13"/>
      <c r="Y150" s="13"/>
      <c r="Z150" s="13"/>
      <c r="AA150" s="13"/>
      <c r="AB150" s="13"/>
      <c r="AC150" s="13"/>
      <c r="AD150" s="13"/>
      <c r="AE150" s="13"/>
      <c r="AT150" s="247" t="s">
        <v>146</v>
      </c>
      <c r="AU150" s="247" t="s">
        <v>86</v>
      </c>
      <c r="AV150" s="13" t="s">
        <v>86</v>
      </c>
      <c r="AW150" s="13" t="s">
        <v>32</v>
      </c>
      <c r="AX150" s="13" t="s">
        <v>76</v>
      </c>
      <c r="AY150" s="247" t="s">
        <v>134</v>
      </c>
    </row>
    <row r="151" s="14" customFormat="1">
      <c r="A151" s="14"/>
      <c r="B151" s="248"/>
      <c r="C151" s="249"/>
      <c r="D151" s="230" t="s">
        <v>146</v>
      </c>
      <c r="E151" s="250" t="s">
        <v>1</v>
      </c>
      <c r="F151" s="251" t="s">
        <v>159</v>
      </c>
      <c r="G151" s="249"/>
      <c r="H151" s="252">
        <v>107</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146</v>
      </c>
      <c r="AU151" s="258" t="s">
        <v>86</v>
      </c>
      <c r="AV151" s="14" t="s">
        <v>141</v>
      </c>
      <c r="AW151" s="14" t="s">
        <v>32</v>
      </c>
      <c r="AX151" s="14" t="s">
        <v>84</v>
      </c>
      <c r="AY151" s="258" t="s">
        <v>134</v>
      </c>
    </row>
    <row r="152" s="2" customFormat="1" ht="24.15" customHeight="1">
      <c r="A152" s="37"/>
      <c r="B152" s="38"/>
      <c r="C152" s="217" t="s">
        <v>182</v>
      </c>
      <c r="D152" s="217" t="s">
        <v>136</v>
      </c>
      <c r="E152" s="218" t="s">
        <v>183</v>
      </c>
      <c r="F152" s="219" t="s">
        <v>184</v>
      </c>
      <c r="G152" s="220" t="s">
        <v>185</v>
      </c>
      <c r="H152" s="221">
        <v>1100</v>
      </c>
      <c r="I152" s="222"/>
      <c r="J152" s="223">
        <f>ROUND(I152*H152,2)</f>
        <v>0</v>
      </c>
      <c r="K152" s="219" t="s">
        <v>140</v>
      </c>
      <c r="L152" s="43"/>
      <c r="M152" s="224" t="s">
        <v>1</v>
      </c>
      <c r="N152" s="225" t="s">
        <v>41</v>
      </c>
      <c r="O152" s="90"/>
      <c r="P152" s="226">
        <f>O152*H152</f>
        <v>0</v>
      </c>
      <c r="Q152" s="226">
        <v>0</v>
      </c>
      <c r="R152" s="226">
        <f>Q152*H152</f>
        <v>0</v>
      </c>
      <c r="S152" s="226">
        <v>0</v>
      </c>
      <c r="T152" s="227">
        <f>S152*H152</f>
        <v>0</v>
      </c>
      <c r="U152" s="37"/>
      <c r="V152" s="37"/>
      <c r="W152" s="37"/>
      <c r="X152" s="37"/>
      <c r="Y152" s="37"/>
      <c r="Z152" s="37"/>
      <c r="AA152" s="37"/>
      <c r="AB152" s="37"/>
      <c r="AC152" s="37"/>
      <c r="AD152" s="37"/>
      <c r="AE152" s="37"/>
      <c r="AR152" s="228" t="s">
        <v>141</v>
      </c>
      <c r="AT152" s="228" t="s">
        <v>136</v>
      </c>
      <c r="AU152" s="228" t="s">
        <v>86</v>
      </c>
      <c r="AY152" s="16" t="s">
        <v>134</v>
      </c>
      <c r="BE152" s="229">
        <f>IF(N152="základní",J152,0)</f>
        <v>0</v>
      </c>
      <c r="BF152" s="229">
        <f>IF(N152="snížená",J152,0)</f>
        <v>0</v>
      </c>
      <c r="BG152" s="229">
        <f>IF(N152="zákl. přenesená",J152,0)</f>
        <v>0</v>
      </c>
      <c r="BH152" s="229">
        <f>IF(N152="sníž. přenesená",J152,0)</f>
        <v>0</v>
      </c>
      <c r="BI152" s="229">
        <f>IF(N152="nulová",J152,0)</f>
        <v>0</v>
      </c>
      <c r="BJ152" s="16" t="s">
        <v>84</v>
      </c>
      <c r="BK152" s="229">
        <f>ROUND(I152*H152,2)</f>
        <v>0</v>
      </c>
      <c r="BL152" s="16" t="s">
        <v>141</v>
      </c>
      <c r="BM152" s="228" t="s">
        <v>408</v>
      </c>
    </row>
    <row r="153" s="2" customFormat="1">
      <c r="A153" s="37"/>
      <c r="B153" s="38"/>
      <c r="C153" s="39"/>
      <c r="D153" s="230" t="s">
        <v>143</v>
      </c>
      <c r="E153" s="39"/>
      <c r="F153" s="231" t="s">
        <v>187</v>
      </c>
      <c r="G153" s="39"/>
      <c r="H153" s="39"/>
      <c r="I153" s="232"/>
      <c r="J153" s="39"/>
      <c r="K153" s="39"/>
      <c r="L153" s="43"/>
      <c r="M153" s="233"/>
      <c r="N153" s="234"/>
      <c r="O153" s="90"/>
      <c r="P153" s="90"/>
      <c r="Q153" s="90"/>
      <c r="R153" s="90"/>
      <c r="S153" s="90"/>
      <c r="T153" s="91"/>
      <c r="U153" s="37"/>
      <c r="V153" s="37"/>
      <c r="W153" s="37"/>
      <c r="X153" s="37"/>
      <c r="Y153" s="37"/>
      <c r="Z153" s="37"/>
      <c r="AA153" s="37"/>
      <c r="AB153" s="37"/>
      <c r="AC153" s="37"/>
      <c r="AD153" s="37"/>
      <c r="AE153" s="37"/>
      <c r="AT153" s="16" t="s">
        <v>143</v>
      </c>
      <c r="AU153" s="16" t="s">
        <v>86</v>
      </c>
    </row>
    <row r="154" s="2" customFormat="1">
      <c r="A154" s="37"/>
      <c r="B154" s="38"/>
      <c r="C154" s="39"/>
      <c r="D154" s="235" t="s">
        <v>144</v>
      </c>
      <c r="E154" s="39"/>
      <c r="F154" s="236" t="s">
        <v>188</v>
      </c>
      <c r="G154" s="39"/>
      <c r="H154" s="39"/>
      <c r="I154" s="232"/>
      <c r="J154" s="39"/>
      <c r="K154" s="39"/>
      <c r="L154" s="43"/>
      <c r="M154" s="233"/>
      <c r="N154" s="234"/>
      <c r="O154" s="90"/>
      <c r="P154" s="90"/>
      <c r="Q154" s="90"/>
      <c r="R154" s="90"/>
      <c r="S154" s="90"/>
      <c r="T154" s="91"/>
      <c r="U154" s="37"/>
      <c r="V154" s="37"/>
      <c r="W154" s="37"/>
      <c r="X154" s="37"/>
      <c r="Y154" s="37"/>
      <c r="Z154" s="37"/>
      <c r="AA154" s="37"/>
      <c r="AB154" s="37"/>
      <c r="AC154" s="37"/>
      <c r="AD154" s="37"/>
      <c r="AE154" s="37"/>
      <c r="AT154" s="16" t="s">
        <v>144</v>
      </c>
      <c r="AU154" s="16" t="s">
        <v>86</v>
      </c>
    </row>
    <row r="155" s="13" customFormat="1">
      <c r="A155" s="13"/>
      <c r="B155" s="237"/>
      <c r="C155" s="238"/>
      <c r="D155" s="230" t="s">
        <v>146</v>
      </c>
      <c r="E155" s="239" t="s">
        <v>1</v>
      </c>
      <c r="F155" s="240" t="s">
        <v>409</v>
      </c>
      <c r="G155" s="238"/>
      <c r="H155" s="241">
        <v>1100</v>
      </c>
      <c r="I155" s="242"/>
      <c r="J155" s="238"/>
      <c r="K155" s="238"/>
      <c r="L155" s="243"/>
      <c r="M155" s="244"/>
      <c r="N155" s="245"/>
      <c r="O155" s="245"/>
      <c r="P155" s="245"/>
      <c r="Q155" s="245"/>
      <c r="R155" s="245"/>
      <c r="S155" s="245"/>
      <c r="T155" s="246"/>
      <c r="U155" s="13"/>
      <c r="V155" s="13"/>
      <c r="W155" s="13"/>
      <c r="X155" s="13"/>
      <c r="Y155" s="13"/>
      <c r="Z155" s="13"/>
      <c r="AA155" s="13"/>
      <c r="AB155" s="13"/>
      <c r="AC155" s="13"/>
      <c r="AD155" s="13"/>
      <c r="AE155" s="13"/>
      <c r="AT155" s="247" t="s">
        <v>146</v>
      </c>
      <c r="AU155" s="247" t="s">
        <v>86</v>
      </c>
      <c r="AV155" s="13" t="s">
        <v>86</v>
      </c>
      <c r="AW155" s="13" t="s">
        <v>32</v>
      </c>
      <c r="AX155" s="13" t="s">
        <v>84</v>
      </c>
      <c r="AY155" s="247" t="s">
        <v>134</v>
      </c>
    </row>
    <row r="156" s="2" customFormat="1" ht="16.5" customHeight="1">
      <c r="A156" s="37"/>
      <c r="B156" s="38"/>
      <c r="C156" s="217" t="s">
        <v>190</v>
      </c>
      <c r="D156" s="217" t="s">
        <v>136</v>
      </c>
      <c r="E156" s="218" t="s">
        <v>191</v>
      </c>
      <c r="F156" s="219" t="s">
        <v>192</v>
      </c>
      <c r="G156" s="220" t="s">
        <v>185</v>
      </c>
      <c r="H156" s="221">
        <v>150</v>
      </c>
      <c r="I156" s="222"/>
      <c r="J156" s="223">
        <f>ROUND(I156*H156,2)</f>
        <v>0</v>
      </c>
      <c r="K156" s="219" t="s">
        <v>140</v>
      </c>
      <c r="L156" s="43"/>
      <c r="M156" s="224" t="s">
        <v>1</v>
      </c>
      <c r="N156" s="225" t="s">
        <v>41</v>
      </c>
      <c r="O156" s="90"/>
      <c r="P156" s="226">
        <f>O156*H156</f>
        <v>0</v>
      </c>
      <c r="Q156" s="226">
        <v>0</v>
      </c>
      <c r="R156" s="226">
        <f>Q156*H156</f>
        <v>0</v>
      </c>
      <c r="S156" s="226">
        <v>0</v>
      </c>
      <c r="T156" s="227">
        <f>S156*H156</f>
        <v>0</v>
      </c>
      <c r="U156" s="37"/>
      <c r="V156" s="37"/>
      <c r="W156" s="37"/>
      <c r="X156" s="37"/>
      <c r="Y156" s="37"/>
      <c r="Z156" s="37"/>
      <c r="AA156" s="37"/>
      <c r="AB156" s="37"/>
      <c r="AC156" s="37"/>
      <c r="AD156" s="37"/>
      <c r="AE156" s="37"/>
      <c r="AR156" s="228" t="s">
        <v>141</v>
      </c>
      <c r="AT156" s="228" t="s">
        <v>136</v>
      </c>
      <c r="AU156" s="228" t="s">
        <v>86</v>
      </c>
      <c r="AY156" s="16" t="s">
        <v>134</v>
      </c>
      <c r="BE156" s="229">
        <f>IF(N156="základní",J156,0)</f>
        <v>0</v>
      </c>
      <c r="BF156" s="229">
        <f>IF(N156="snížená",J156,0)</f>
        <v>0</v>
      </c>
      <c r="BG156" s="229">
        <f>IF(N156="zákl. přenesená",J156,0)</f>
        <v>0</v>
      </c>
      <c r="BH156" s="229">
        <f>IF(N156="sníž. přenesená",J156,0)</f>
        <v>0</v>
      </c>
      <c r="BI156" s="229">
        <f>IF(N156="nulová",J156,0)</f>
        <v>0</v>
      </c>
      <c r="BJ156" s="16" t="s">
        <v>84</v>
      </c>
      <c r="BK156" s="229">
        <f>ROUND(I156*H156,2)</f>
        <v>0</v>
      </c>
      <c r="BL156" s="16" t="s">
        <v>141</v>
      </c>
      <c r="BM156" s="228" t="s">
        <v>410</v>
      </c>
    </row>
    <row r="157" s="2" customFormat="1">
      <c r="A157" s="37"/>
      <c r="B157" s="38"/>
      <c r="C157" s="39"/>
      <c r="D157" s="230" t="s">
        <v>143</v>
      </c>
      <c r="E157" s="39"/>
      <c r="F157" s="231" t="s">
        <v>194</v>
      </c>
      <c r="G157" s="39"/>
      <c r="H157" s="39"/>
      <c r="I157" s="232"/>
      <c r="J157" s="39"/>
      <c r="K157" s="39"/>
      <c r="L157" s="43"/>
      <c r="M157" s="233"/>
      <c r="N157" s="234"/>
      <c r="O157" s="90"/>
      <c r="P157" s="90"/>
      <c r="Q157" s="90"/>
      <c r="R157" s="90"/>
      <c r="S157" s="90"/>
      <c r="T157" s="91"/>
      <c r="U157" s="37"/>
      <c r="V157" s="37"/>
      <c r="W157" s="37"/>
      <c r="X157" s="37"/>
      <c r="Y157" s="37"/>
      <c r="Z157" s="37"/>
      <c r="AA157" s="37"/>
      <c r="AB157" s="37"/>
      <c r="AC157" s="37"/>
      <c r="AD157" s="37"/>
      <c r="AE157" s="37"/>
      <c r="AT157" s="16" t="s">
        <v>143</v>
      </c>
      <c r="AU157" s="16" t="s">
        <v>86</v>
      </c>
    </row>
    <row r="158" s="2" customFormat="1">
      <c r="A158" s="37"/>
      <c r="B158" s="38"/>
      <c r="C158" s="39"/>
      <c r="D158" s="235" t="s">
        <v>144</v>
      </c>
      <c r="E158" s="39"/>
      <c r="F158" s="236" t="s">
        <v>195</v>
      </c>
      <c r="G158" s="39"/>
      <c r="H158" s="39"/>
      <c r="I158" s="232"/>
      <c r="J158" s="39"/>
      <c r="K158" s="39"/>
      <c r="L158" s="43"/>
      <c r="M158" s="233"/>
      <c r="N158" s="234"/>
      <c r="O158" s="90"/>
      <c r="P158" s="90"/>
      <c r="Q158" s="90"/>
      <c r="R158" s="90"/>
      <c r="S158" s="90"/>
      <c r="T158" s="91"/>
      <c r="U158" s="37"/>
      <c r="V158" s="37"/>
      <c r="W158" s="37"/>
      <c r="X158" s="37"/>
      <c r="Y158" s="37"/>
      <c r="Z158" s="37"/>
      <c r="AA158" s="37"/>
      <c r="AB158" s="37"/>
      <c r="AC158" s="37"/>
      <c r="AD158" s="37"/>
      <c r="AE158" s="37"/>
      <c r="AT158" s="16" t="s">
        <v>144</v>
      </c>
      <c r="AU158" s="16" t="s">
        <v>86</v>
      </c>
    </row>
    <row r="159" s="13" customFormat="1">
      <c r="A159" s="13"/>
      <c r="B159" s="237"/>
      <c r="C159" s="238"/>
      <c r="D159" s="230" t="s">
        <v>146</v>
      </c>
      <c r="E159" s="239" t="s">
        <v>1</v>
      </c>
      <c r="F159" s="240" t="s">
        <v>411</v>
      </c>
      <c r="G159" s="238"/>
      <c r="H159" s="241">
        <v>150</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146</v>
      </c>
      <c r="AU159" s="247" t="s">
        <v>86</v>
      </c>
      <c r="AV159" s="13" t="s">
        <v>86</v>
      </c>
      <c r="AW159" s="13" t="s">
        <v>32</v>
      </c>
      <c r="AX159" s="13" t="s">
        <v>84</v>
      </c>
      <c r="AY159" s="247" t="s">
        <v>134</v>
      </c>
    </row>
    <row r="160" s="2" customFormat="1" ht="16.5" customHeight="1">
      <c r="A160" s="37"/>
      <c r="B160" s="38"/>
      <c r="C160" s="217" t="s">
        <v>197</v>
      </c>
      <c r="D160" s="217" t="s">
        <v>136</v>
      </c>
      <c r="E160" s="218" t="s">
        <v>198</v>
      </c>
      <c r="F160" s="219" t="s">
        <v>199</v>
      </c>
      <c r="G160" s="220" t="s">
        <v>139</v>
      </c>
      <c r="H160" s="221">
        <v>107</v>
      </c>
      <c r="I160" s="222"/>
      <c r="J160" s="223">
        <f>ROUND(I160*H160,2)</f>
        <v>0</v>
      </c>
      <c r="K160" s="219" t="s">
        <v>1</v>
      </c>
      <c r="L160" s="43"/>
      <c r="M160" s="224" t="s">
        <v>1</v>
      </c>
      <c r="N160" s="225" t="s">
        <v>41</v>
      </c>
      <c r="O160" s="90"/>
      <c r="P160" s="226">
        <f>O160*H160</f>
        <v>0</v>
      </c>
      <c r="Q160" s="226">
        <v>0</v>
      </c>
      <c r="R160" s="226">
        <f>Q160*H160</f>
        <v>0</v>
      </c>
      <c r="S160" s="226">
        <v>0</v>
      </c>
      <c r="T160" s="227">
        <f>S160*H160</f>
        <v>0</v>
      </c>
      <c r="U160" s="37"/>
      <c r="V160" s="37"/>
      <c r="W160" s="37"/>
      <c r="X160" s="37"/>
      <c r="Y160" s="37"/>
      <c r="Z160" s="37"/>
      <c r="AA160" s="37"/>
      <c r="AB160" s="37"/>
      <c r="AC160" s="37"/>
      <c r="AD160" s="37"/>
      <c r="AE160" s="37"/>
      <c r="AR160" s="228" t="s">
        <v>141</v>
      </c>
      <c r="AT160" s="228" t="s">
        <v>136</v>
      </c>
      <c r="AU160" s="228" t="s">
        <v>86</v>
      </c>
      <c r="AY160" s="16" t="s">
        <v>134</v>
      </c>
      <c r="BE160" s="229">
        <f>IF(N160="základní",J160,0)</f>
        <v>0</v>
      </c>
      <c r="BF160" s="229">
        <f>IF(N160="snížená",J160,0)</f>
        <v>0</v>
      </c>
      <c r="BG160" s="229">
        <f>IF(N160="zákl. přenesená",J160,0)</f>
        <v>0</v>
      </c>
      <c r="BH160" s="229">
        <f>IF(N160="sníž. přenesená",J160,0)</f>
        <v>0</v>
      </c>
      <c r="BI160" s="229">
        <f>IF(N160="nulová",J160,0)</f>
        <v>0</v>
      </c>
      <c r="BJ160" s="16" t="s">
        <v>84</v>
      </c>
      <c r="BK160" s="229">
        <f>ROUND(I160*H160,2)</f>
        <v>0</v>
      </c>
      <c r="BL160" s="16" t="s">
        <v>141</v>
      </c>
      <c r="BM160" s="228" t="s">
        <v>412</v>
      </c>
    </row>
    <row r="161" s="2" customFormat="1">
      <c r="A161" s="37"/>
      <c r="B161" s="38"/>
      <c r="C161" s="39"/>
      <c r="D161" s="230" t="s">
        <v>143</v>
      </c>
      <c r="E161" s="39"/>
      <c r="F161" s="231" t="s">
        <v>199</v>
      </c>
      <c r="G161" s="39"/>
      <c r="H161" s="39"/>
      <c r="I161" s="232"/>
      <c r="J161" s="39"/>
      <c r="K161" s="39"/>
      <c r="L161" s="43"/>
      <c r="M161" s="233"/>
      <c r="N161" s="234"/>
      <c r="O161" s="90"/>
      <c r="P161" s="90"/>
      <c r="Q161" s="90"/>
      <c r="R161" s="90"/>
      <c r="S161" s="90"/>
      <c r="T161" s="91"/>
      <c r="U161" s="37"/>
      <c r="V161" s="37"/>
      <c r="W161" s="37"/>
      <c r="X161" s="37"/>
      <c r="Y161" s="37"/>
      <c r="Z161" s="37"/>
      <c r="AA161" s="37"/>
      <c r="AB161" s="37"/>
      <c r="AC161" s="37"/>
      <c r="AD161" s="37"/>
      <c r="AE161" s="37"/>
      <c r="AT161" s="16" t="s">
        <v>143</v>
      </c>
      <c r="AU161" s="16" t="s">
        <v>86</v>
      </c>
    </row>
    <row r="162" s="13" customFormat="1">
      <c r="A162" s="13"/>
      <c r="B162" s="237"/>
      <c r="C162" s="238"/>
      <c r="D162" s="230" t="s">
        <v>146</v>
      </c>
      <c r="E162" s="239" t="s">
        <v>1</v>
      </c>
      <c r="F162" s="240" t="s">
        <v>405</v>
      </c>
      <c r="G162" s="238"/>
      <c r="H162" s="241">
        <v>107</v>
      </c>
      <c r="I162" s="242"/>
      <c r="J162" s="238"/>
      <c r="K162" s="238"/>
      <c r="L162" s="243"/>
      <c r="M162" s="244"/>
      <c r="N162" s="245"/>
      <c r="O162" s="245"/>
      <c r="P162" s="245"/>
      <c r="Q162" s="245"/>
      <c r="R162" s="245"/>
      <c r="S162" s="245"/>
      <c r="T162" s="246"/>
      <c r="U162" s="13"/>
      <c r="V162" s="13"/>
      <c r="W162" s="13"/>
      <c r="X162" s="13"/>
      <c r="Y162" s="13"/>
      <c r="Z162" s="13"/>
      <c r="AA162" s="13"/>
      <c r="AB162" s="13"/>
      <c r="AC162" s="13"/>
      <c r="AD162" s="13"/>
      <c r="AE162" s="13"/>
      <c r="AT162" s="247" t="s">
        <v>146</v>
      </c>
      <c r="AU162" s="247" t="s">
        <v>86</v>
      </c>
      <c r="AV162" s="13" t="s">
        <v>86</v>
      </c>
      <c r="AW162" s="13" t="s">
        <v>32</v>
      </c>
      <c r="AX162" s="13" t="s">
        <v>76</v>
      </c>
      <c r="AY162" s="247" t="s">
        <v>134</v>
      </c>
    </row>
    <row r="163" s="14" customFormat="1">
      <c r="A163" s="14"/>
      <c r="B163" s="248"/>
      <c r="C163" s="249"/>
      <c r="D163" s="230" t="s">
        <v>146</v>
      </c>
      <c r="E163" s="250" t="s">
        <v>1</v>
      </c>
      <c r="F163" s="251" t="s">
        <v>159</v>
      </c>
      <c r="G163" s="249"/>
      <c r="H163" s="252">
        <v>107</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146</v>
      </c>
      <c r="AU163" s="258" t="s">
        <v>86</v>
      </c>
      <c r="AV163" s="14" t="s">
        <v>141</v>
      </c>
      <c r="AW163" s="14" t="s">
        <v>32</v>
      </c>
      <c r="AX163" s="14" t="s">
        <v>84</v>
      </c>
      <c r="AY163" s="258" t="s">
        <v>134</v>
      </c>
    </row>
    <row r="164" s="12" customFormat="1" ht="22.8" customHeight="1">
      <c r="A164" s="12"/>
      <c r="B164" s="201"/>
      <c r="C164" s="202"/>
      <c r="D164" s="203" t="s">
        <v>75</v>
      </c>
      <c r="E164" s="215" t="s">
        <v>203</v>
      </c>
      <c r="F164" s="215" t="s">
        <v>203</v>
      </c>
      <c r="G164" s="202"/>
      <c r="H164" s="202"/>
      <c r="I164" s="205"/>
      <c r="J164" s="216">
        <f>BK164</f>
        <v>0</v>
      </c>
      <c r="K164" s="202"/>
      <c r="L164" s="207"/>
      <c r="M164" s="208"/>
      <c r="N164" s="209"/>
      <c r="O164" s="209"/>
      <c r="P164" s="210">
        <f>SUM(P165:P168)</f>
        <v>0</v>
      </c>
      <c r="Q164" s="209"/>
      <c r="R164" s="210">
        <f>SUM(R165:R168)</f>
        <v>0</v>
      </c>
      <c r="S164" s="209"/>
      <c r="T164" s="211">
        <f>SUM(T165:T168)</f>
        <v>0</v>
      </c>
      <c r="U164" s="12"/>
      <c r="V164" s="12"/>
      <c r="W164" s="12"/>
      <c r="X164" s="12"/>
      <c r="Y164" s="12"/>
      <c r="Z164" s="12"/>
      <c r="AA164" s="12"/>
      <c r="AB164" s="12"/>
      <c r="AC164" s="12"/>
      <c r="AD164" s="12"/>
      <c r="AE164" s="12"/>
      <c r="AR164" s="212" t="s">
        <v>84</v>
      </c>
      <c r="AT164" s="213" t="s">
        <v>75</v>
      </c>
      <c r="AU164" s="213" t="s">
        <v>84</v>
      </c>
      <c r="AY164" s="212" t="s">
        <v>134</v>
      </c>
      <c r="BK164" s="214">
        <f>SUM(BK165:BK168)</f>
        <v>0</v>
      </c>
    </row>
    <row r="165" s="2" customFormat="1" ht="76.35" customHeight="1">
      <c r="A165" s="37"/>
      <c r="B165" s="38"/>
      <c r="C165" s="217" t="s">
        <v>204</v>
      </c>
      <c r="D165" s="217" t="s">
        <v>136</v>
      </c>
      <c r="E165" s="218" t="s">
        <v>205</v>
      </c>
      <c r="F165" s="219" t="s">
        <v>206</v>
      </c>
      <c r="G165" s="220" t="s">
        <v>207</v>
      </c>
      <c r="H165" s="221">
        <v>1</v>
      </c>
      <c r="I165" s="222"/>
      <c r="J165" s="223">
        <f>ROUND(I165*H165,2)</f>
        <v>0</v>
      </c>
      <c r="K165" s="219" t="s">
        <v>1</v>
      </c>
      <c r="L165" s="43"/>
      <c r="M165" s="224" t="s">
        <v>1</v>
      </c>
      <c r="N165" s="225" t="s">
        <v>41</v>
      </c>
      <c r="O165" s="90"/>
      <c r="P165" s="226">
        <f>O165*H165</f>
        <v>0</v>
      </c>
      <c r="Q165" s="226">
        <v>0</v>
      </c>
      <c r="R165" s="226">
        <f>Q165*H165</f>
        <v>0</v>
      </c>
      <c r="S165" s="226">
        <v>0</v>
      </c>
      <c r="T165" s="227">
        <f>S165*H165</f>
        <v>0</v>
      </c>
      <c r="U165" s="37"/>
      <c r="V165" s="37"/>
      <c r="W165" s="37"/>
      <c r="X165" s="37"/>
      <c r="Y165" s="37"/>
      <c r="Z165" s="37"/>
      <c r="AA165" s="37"/>
      <c r="AB165" s="37"/>
      <c r="AC165" s="37"/>
      <c r="AD165" s="37"/>
      <c r="AE165" s="37"/>
      <c r="AR165" s="228" t="s">
        <v>141</v>
      </c>
      <c r="AT165" s="228" t="s">
        <v>136</v>
      </c>
      <c r="AU165" s="228" t="s">
        <v>86</v>
      </c>
      <c r="AY165" s="16" t="s">
        <v>134</v>
      </c>
      <c r="BE165" s="229">
        <f>IF(N165="základní",J165,0)</f>
        <v>0</v>
      </c>
      <c r="BF165" s="229">
        <f>IF(N165="snížená",J165,0)</f>
        <v>0</v>
      </c>
      <c r="BG165" s="229">
        <f>IF(N165="zákl. přenesená",J165,0)</f>
        <v>0</v>
      </c>
      <c r="BH165" s="229">
        <f>IF(N165="sníž. přenesená",J165,0)</f>
        <v>0</v>
      </c>
      <c r="BI165" s="229">
        <f>IF(N165="nulová",J165,0)</f>
        <v>0</v>
      </c>
      <c r="BJ165" s="16" t="s">
        <v>84</v>
      </c>
      <c r="BK165" s="229">
        <f>ROUND(I165*H165,2)</f>
        <v>0</v>
      </c>
      <c r="BL165" s="16" t="s">
        <v>141</v>
      </c>
      <c r="BM165" s="228" t="s">
        <v>413</v>
      </c>
    </row>
    <row r="166" s="2" customFormat="1">
      <c r="A166" s="37"/>
      <c r="B166" s="38"/>
      <c r="C166" s="39"/>
      <c r="D166" s="230" t="s">
        <v>143</v>
      </c>
      <c r="E166" s="39"/>
      <c r="F166" s="231" t="s">
        <v>206</v>
      </c>
      <c r="G166" s="39"/>
      <c r="H166" s="39"/>
      <c r="I166" s="232"/>
      <c r="J166" s="39"/>
      <c r="K166" s="39"/>
      <c r="L166" s="43"/>
      <c r="M166" s="233"/>
      <c r="N166" s="234"/>
      <c r="O166" s="90"/>
      <c r="P166" s="90"/>
      <c r="Q166" s="90"/>
      <c r="R166" s="90"/>
      <c r="S166" s="90"/>
      <c r="T166" s="91"/>
      <c r="U166" s="37"/>
      <c r="V166" s="37"/>
      <c r="W166" s="37"/>
      <c r="X166" s="37"/>
      <c r="Y166" s="37"/>
      <c r="Z166" s="37"/>
      <c r="AA166" s="37"/>
      <c r="AB166" s="37"/>
      <c r="AC166" s="37"/>
      <c r="AD166" s="37"/>
      <c r="AE166" s="37"/>
      <c r="AT166" s="16" t="s">
        <v>143</v>
      </c>
      <c r="AU166" s="16" t="s">
        <v>86</v>
      </c>
    </row>
    <row r="167" s="2" customFormat="1">
      <c r="A167" s="37"/>
      <c r="B167" s="38"/>
      <c r="C167" s="39"/>
      <c r="D167" s="230" t="s">
        <v>201</v>
      </c>
      <c r="E167" s="39"/>
      <c r="F167" s="259" t="s">
        <v>414</v>
      </c>
      <c r="G167" s="39"/>
      <c r="H167" s="39"/>
      <c r="I167" s="232"/>
      <c r="J167" s="39"/>
      <c r="K167" s="39"/>
      <c r="L167" s="43"/>
      <c r="M167" s="233"/>
      <c r="N167" s="234"/>
      <c r="O167" s="90"/>
      <c r="P167" s="90"/>
      <c r="Q167" s="90"/>
      <c r="R167" s="90"/>
      <c r="S167" s="90"/>
      <c r="T167" s="91"/>
      <c r="U167" s="37"/>
      <c r="V167" s="37"/>
      <c r="W167" s="37"/>
      <c r="X167" s="37"/>
      <c r="Y167" s="37"/>
      <c r="Z167" s="37"/>
      <c r="AA167" s="37"/>
      <c r="AB167" s="37"/>
      <c r="AC167" s="37"/>
      <c r="AD167" s="37"/>
      <c r="AE167" s="37"/>
      <c r="AT167" s="16" t="s">
        <v>201</v>
      </c>
      <c r="AU167" s="16" t="s">
        <v>86</v>
      </c>
    </row>
    <row r="168" s="13" customFormat="1">
      <c r="A168" s="13"/>
      <c r="B168" s="237"/>
      <c r="C168" s="238"/>
      <c r="D168" s="230" t="s">
        <v>146</v>
      </c>
      <c r="E168" s="239" t="s">
        <v>1</v>
      </c>
      <c r="F168" s="240" t="s">
        <v>84</v>
      </c>
      <c r="G168" s="238"/>
      <c r="H168" s="241">
        <v>1</v>
      </c>
      <c r="I168" s="242"/>
      <c r="J168" s="238"/>
      <c r="K168" s="238"/>
      <c r="L168" s="243"/>
      <c r="M168" s="260"/>
      <c r="N168" s="261"/>
      <c r="O168" s="261"/>
      <c r="P168" s="261"/>
      <c r="Q168" s="261"/>
      <c r="R168" s="261"/>
      <c r="S168" s="261"/>
      <c r="T168" s="262"/>
      <c r="U168" s="13"/>
      <c r="V168" s="13"/>
      <c r="W168" s="13"/>
      <c r="X168" s="13"/>
      <c r="Y168" s="13"/>
      <c r="Z168" s="13"/>
      <c r="AA168" s="13"/>
      <c r="AB168" s="13"/>
      <c r="AC168" s="13"/>
      <c r="AD168" s="13"/>
      <c r="AE168" s="13"/>
      <c r="AT168" s="247" t="s">
        <v>146</v>
      </c>
      <c r="AU168" s="247" t="s">
        <v>86</v>
      </c>
      <c r="AV168" s="13" t="s">
        <v>86</v>
      </c>
      <c r="AW168" s="13" t="s">
        <v>32</v>
      </c>
      <c r="AX168" s="13" t="s">
        <v>84</v>
      </c>
      <c r="AY168" s="247" t="s">
        <v>134</v>
      </c>
    </row>
    <row r="169" s="2" customFormat="1" ht="6.96" customHeight="1">
      <c r="A169" s="37"/>
      <c r="B169" s="65"/>
      <c r="C169" s="66"/>
      <c r="D169" s="66"/>
      <c r="E169" s="66"/>
      <c r="F169" s="66"/>
      <c r="G169" s="66"/>
      <c r="H169" s="66"/>
      <c r="I169" s="66"/>
      <c r="J169" s="66"/>
      <c r="K169" s="66"/>
      <c r="L169" s="43"/>
      <c r="M169" s="37"/>
      <c r="O169" s="37"/>
      <c r="P169" s="37"/>
      <c r="Q169" s="37"/>
      <c r="R169" s="37"/>
      <c r="S169" s="37"/>
      <c r="T169" s="37"/>
      <c r="U169" s="37"/>
      <c r="V169" s="37"/>
      <c r="W169" s="37"/>
      <c r="X169" s="37"/>
      <c r="Y169" s="37"/>
      <c r="Z169" s="37"/>
      <c r="AA169" s="37"/>
      <c r="AB169" s="37"/>
      <c r="AC169" s="37"/>
      <c r="AD169" s="37"/>
      <c r="AE169" s="37"/>
    </row>
  </sheetData>
  <sheetProtection sheet="1" autoFilter="0" formatColumns="0" formatRows="0" objects="1" scenarios="1" spinCount="100000" saltValue="4ySW3zjztlcIYjF8NHXL9vvS2h4cYNoHjdcIzKig6Yp9fUhm8RBC/jNeCJ7XTt2ZZ1EyBg7ssSNJH2EkzLACag==" hashValue="WWfp2aec33Fp+n0inR3nwFmK3bZDMjbg63O2kkkjjmqGA0rMB/D1oF8RQclQfMPr0JXXaWWSfOWdmmZuy6aBRw==" algorithmName="SHA-512" password="CC35"/>
  <autoFilter ref="C118:K168"/>
  <mergeCells count="9">
    <mergeCell ref="E7:H7"/>
    <mergeCell ref="E9:H9"/>
    <mergeCell ref="E18:H18"/>
    <mergeCell ref="E27:H27"/>
    <mergeCell ref="E85:H85"/>
    <mergeCell ref="E87:H87"/>
    <mergeCell ref="E109:H109"/>
    <mergeCell ref="E111:H111"/>
    <mergeCell ref="L2:V2"/>
  </mergeCells>
  <hyperlinks>
    <hyperlink ref="F124" r:id="rId1" display="https://podminky.urs.cz/item/CS_URS_2024_02/122703601"/>
    <hyperlink ref="F128" r:id="rId2" display="https://podminky.urs.cz/item/CS_URS_2024_02/122703602"/>
    <hyperlink ref="F132" r:id="rId3" display="https://podminky.urs.cz/item/CS_URS_2024_02/122703603"/>
    <hyperlink ref="F137" r:id="rId4" display="https://podminky.urs.cz/item/CS_URS_2024_02/125703301"/>
    <hyperlink ref="F141" r:id="rId5" display="https://podminky.urs.cz/item/CS_URS_2024_02/162253102"/>
    <hyperlink ref="F145" r:id="rId6" display="https://podminky.urs.cz/item/CS_URS_2024_02/162451106"/>
    <hyperlink ref="F149" r:id="rId7" display="https://podminky.urs.cz/item/CS_URS_2024_02/167103101"/>
    <hyperlink ref="F154" r:id="rId8" display="https://podminky.urs.cz/item/CS_URS_2024_02/181951111"/>
    <hyperlink ref="F158" r:id="rId9" display="https://podminky.urs.cz/item/CS_URS_2024_02/18225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101</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415</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ROUND(J121,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ROUND((SUM(BE121:BE166)),  2)</f>
        <v>0</v>
      </c>
      <c r="G33" s="37"/>
      <c r="H33" s="37"/>
      <c r="I33" s="154">
        <v>0.20999999999999999</v>
      </c>
      <c r="J33" s="153">
        <f>ROUND(((SUM(BE121:BE166))*I33),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ROUND((SUM(BF121:BF166)),  2)</f>
        <v>0</v>
      </c>
      <c r="G34" s="37"/>
      <c r="H34" s="37"/>
      <c r="I34" s="154">
        <v>0.12</v>
      </c>
      <c r="J34" s="153">
        <f>ROUND(((SUM(BF121:BF166))*I34),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ROUND((SUM(BG121:BG166)),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ROUND((SUM(BH121:BH166)),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ROUND((SUM(BI121:BI166)),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06 - RN Nad Myslivnou - těleso hráze</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J121</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J122</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J123</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219</v>
      </c>
      <c r="E99" s="187"/>
      <c r="F99" s="187"/>
      <c r="G99" s="187"/>
      <c r="H99" s="187"/>
      <c r="I99" s="187"/>
      <c r="J99" s="188">
        <f>J155</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220</v>
      </c>
      <c r="E100" s="187"/>
      <c r="F100" s="187"/>
      <c r="G100" s="187"/>
      <c r="H100" s="187"/>
      <c r="I100" s="187"/>
      <c r="J100" s="188">
        <f>J161</f>
        <v>0</v>
      </c>
      <c r="K100" s="185"/>
      <c r="L100" s="189"/>
      <c r="S100" s="10"/>
      <c r="T100" s="10"/>
      <c r="U100" s="10"/>
      <c r="V100" s="10"/>
      <c r="W100" s="10"/>
      <c r="X100" s="10"/>
      <c r="Y100" s="10"/>
      <c r="Z100" s="10"/>
      <c r="AA100" s="10"/>
      <c r="AB100" s="10"/>
      <c r="AC100" s="10"/>
      <c r="AD100" s="10"/>
      <c r="AE100" s="10"/>
    </row>
    <row r="101" s="10" customFormat="1" ht="14.88" customHeight="1">
      <c r="A101" s="10"/>
      <c r="B101" s="184"/>
      <c r="C101" s="185"/>
      <c r="D101" s="186" t="s">
        <v>221</v>
      </c>
      <c r="E101" s="187"/>
      <c r="F101" s="187"/>
      <c r="G101" s="187"/>
      <c r="H101" s="187"/>
      <c r="I101" s="187"/>
      <c r="J101" s="188">
        <f>J162</f>
        <v>0</v>
      </c>
      <c r="K101" s="185"/>
      <c r="L101" s="189"/>
      <c r="S101" s="10"/>
      <c r="T101" s="10"/>
      <c r="U101" s="10"/>
      <c r="V101" s="10"/>
      <c r="W101" s="10"/>
      <c r="X101" s="10"/>
      <c r="Y101" s="10"/>
      <c r="Z101" s="10"/>
      <c r="AA101" s="10"/>
      <c r="AB101" s="10"/>
      <c r="AC101" s="10"/>
      <c r="AD101" s="10"/>
      <c r="AE101" s="10"/>
    </row>
    <row r="102" s="2" customFormat="1" ht="21.84" customHeight="1">
      <c r="A102" s="37"/>
      <c r="B102" s="38"/>
      <c r="C102" s="39"/>
      <c r="D102" s="39"/>
      <c r="E102" s="39"/>
      <c r="F102" s="39"/>
      <c r="G102" s="39"/>
      <c r="H102" s="39"/>
      <c r="I102" s="39"/>
      <c r="J102" s="39"/>
      <c r="K102" s="39"/>
      <c r="L102" s="62"/>
      <c r="S102" s="37"/>
      <c r="T102" s="37"/>
      <c r="U102" s="37"/>
      <c r="V102" s="37"/>
      <c r="W102" s="37"/>
      <c r="X102" s="37"/>
      <c r="Y102" s="37"/>
      <c r="Z102" s="37"/>
      <c r="AA102" s="37"/>
      <c r="AB102" s="37"/>
      <c r="AC102" s="37"/>
      <c r="AD102" s="37"/>
      <c r="AE102" s="37"/>
    </row>
    <row r="103" s="2" customFormat="1" ht="6.96" customHeight="1">
      <c r="A103" s="37"/>
      <c r="B103" s="65"/>
      <c r="C103" s="66"/>
      <c r="D103" s="66"/>
      <c r="E103" s="66"/>
      <c r="F103" s="66"/>
      <c r="G103" s="66"/>
      <c r="H103" s="66"/>
      <c r="I103" s="66"/>
      <c r="J103" s="66"/>
      <c r="K103" s="66"/>
      <c r="L103" s="62"/>
      <c r="S103" s="37"/>
      <c r="T103" s="37"/>
      <c r="U103" s="37"/>
      <c r="V103" s="37"/>
      <c r="W103" s="37"/>
      <c r="X103" s="37"/>
      <c r="Y103" s="37"/>
      <c r="Z103" s="37"/>
      <c r="AA103" s="37"/>
      <c r="AB103" s="37"/>
      <c r="AC103" s="37"/>
      <c r="AD103" s="37"/>
      <c r="AE103" s="37"/>
    </row>
    <row r="107" s="2" customFormat="1" ht="6.96" customHeight="1">
      <c r="A107" s="37"/>
      <c r="B107" s="67"/>
      <c r="C107" s="68"/>
      <c r="D107" s="68"/>
      <c r="E107" s="68"/>
      <c r="F107" s="68"/>
      <c r="G107" s="68"/>
      <c r="H107" s="68"/>
      <c r="I107" s="68"/>
      <c r="J107" s="68"/>
      <c r="K107" s="68"/>
      <c r="L107" s="62"/>
      <c r="S107" s="37"/>
      <c r="T107" s="37"/>
      <c r="U107" s="37"/>
      <c r="V107" s="37"/>
      <c r="W107" s="37"/>
      <c r="X107" s="37"/>
      <c r="Y107" s="37"/>
      <c r="Z107" s="37"/>
      <c r="AA107" s="37"/>
      <c r="AB107" s="37"/>
      <c r="AC107" s="37"/>
      <c r="AD107" s="37"/>
      <c r="AE107" s="37"/>
    </row>
    <row r="108" s="2" customFormat="1" ht="24.96" customHeight="1">
      <c r="A108" s="37"/>
      <c r="B108" s="38"/>
      <c r="C108" s="22" t="s">
        <v>119</v>
      </c>
      <c r="D108" s="39"/>
      <c r="E108" s="39"/>
      <c r="F108" s="39"/>
      <c r="G108" s="39"/>
      <c r="H108" s="39"/>
      <c r="I108" s="39"/>
      <c r="J108" s="39"/>
      <c r="K108" s="39"/>
      <c r="L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2" customHeight="1">
      <c r="A110" s="37"/>
      <c r="B110" s="38"/>
      <c r="C110" s="31" t="s">
        <v>16</v>
      </c>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6.5" customHeight="1">
      <c r="A111" s="37"/>
      <c r="B111" s="38"/>
      <c r="C111" s="39"/>
      <c r="D111" s="39"/>
      <c r="E111" s="173" t="str">
        <f>E7</f>
        <v>RN Obora Březka</v>
      </c>
      <c r="F111" s="31"/>
      <c r="G111" s="31"/>
      <c r="H111" s="31"/>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108</v>
      </c>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16.5" customHeight="1">
      <c r="A113" s="37"/>
      <c r="B113" s="38"/>
      <c r="C113" s="39"/>
      <c r="D113" s="39"/>
      <c r="E113" s="75" t="str">
        <f>E9</f>
        <v>SO 06 - RN Nad Myslivnou - těleso hráze</v>
      </c>
      <c r="F113" s="39"/>
      <c r="G113" s="39"/>
      <c r="H113" s="39"/>
      <c r="I113" s="39"/>
      <c r="J113" s="39"/>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20</v>
      </c>
      <c r="D115" s="39"/>
      <c r="E115" s="39"/>
      <c r="F115" s="26" t="str">
        <f>F12</f>
        <v>Kostelec u Křížků</v>
      </c>
      <c r="G115" s="39"/>
      <c r="H115" s="39"/>
      <c r="I115" s="31" t="s">
        <v>22</v>
      </c>
      <c r="J115" s="78" t="str">
        <f>IF(J12="","",J12)</f>
        <v>31. 7. 2024</v>
      </c>
      <c r="K115" s="39"/>
      <c r="L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25.65" customHeight="1">
      <c r="A117" s="37"/>
      <c r="B117" s="38"/>
      <c r="C117" s="31" t="s">
        <v>24</v>
      </c>
      <c r="D117" s="39"/>
      <c r="E117" s="39"/>
      <c r="F117" s="26" t="str">
        <f>E15</f>
        <v>Výzkumný ústav lesního hospodářství a myslivosti</v>
      </c>
      <c r="G117" s="39"/>
      <c r="H117" s="39"/>
      <c r="I117" s="31" t="s">
        <v>30</v>
      </c>
      <c r="J117" s="35" t="str">
        <f>E21</f>
        <v>VODNÍ DÍLA - TBD a.s.</v>
      </c>
      <c r="K117" s="39"/>
      <c r="L117" s="62"/>
      <c r="S117" s="37"/>
      <c r="T117" s="37"/>
      <c r="U117" s="37"/>
      <c r="V117" s="37"/>
      <c r="W117" s="37"/>
      <c r="X117" s="37"/>
      <c r="Y117" s="37"/>
      <c r="Z117" s="37"/>
      <c r="AA117" s="37"/>
      <c r="AB117" s="37"/>
      <c r="AC117" s="37"/>
      <c r="AD117" s="37"/>
      <c r="AE117" s="37"/>
    </row>
    <row r="118" s="2" customFormat="1" ht="15.15" customHeight="1">
      <c r="A118" s="37"/>
      <c r="B118" s="38"/>
      <c r="C118" s="31" t="s">
        <v>28</v>
      </c>
      <c r="D118" s="39"/>
      <c r="E118" s="39"/>
      <c r="F118" s="26" t="str">
        <f>IF(E18="","",E18)</f>
        <v>Vyplň údaj</v>
      </c>
      <c r="G118" s="39"/>
      <c r="H118" s="39"/>
      <c r="I118" s="31" t="s">
        <v>33</v>
      </c>
      <c r="J118" s="35" t="str">
        <f>E24</f>
        <v xml:space="preserve"> </v>
      </c>
      <c r="K118" s="39"/>
      <c r="L118" s="62"/>
      <c r="S118" s="37"/>
      <c r="T118" s="37"/>
      <c r="U118" s="37"/>
      <c r="V118" s="37"/>
      <c r="W118" s="37"/>
      <c r="X118" s="37"/>
      <c r="Y118" s="37"/>
      <c r="Z118" s="37"/>
      <c r="AA118" s="37"/>
      <c r="AB118" s="37"/>
      <c r="AC118" s="37"/>
      <c r="AD118" s="37"/>
      <c r="AE118" s="37"/>
    </row>
    <row r="119" s="2" customFormat="1" ht="10.32" customHeight="1">
      <c r="A119" s="37"/>
      <c r="B119" s="38"/>
      <c r="C119" s="39"/>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11" customFormat="1" ht="29.28" customHeight="1">
      <c r="A120" s="190"/>
      <c r="B120" s="191"/>
      <c r="C120" s="192" t="s">
        <v>120</v>
      </c>
      <c r="D120" s="193" t="s">
        <v>61</v>
      </c>
      <c r="E120" s="193" t="s">
        <v>57</v>
      </c>
      <c r="F120" s="193" t="s">
        <v>58</v>
      </c>
      <c r="G120" s="193" t="s">
        <v>121</v>
      </c>
      <c r="H120" s="193" t="s">
        <v>122</v>
      </c>
      <c r="I120" s="193" t="s">
        <v>123</v>
      </c>
      <c r="J120" s="193" t="s">
        <v>112</v>
      </c>
      <c r="K120" s="194" t="s">
        <v>124</v>
      </c>
      <c r="L120" s="195"/>
      <c r="M120" s="99" t="s">
        <v>1</v>
      </c>
      <c r="N120" s="100" t="s">
        <v>40</v>
      </c>
      <c r="O120" s="100" t="s">
        <v>125</v>
      </c>
      <c r="P120" s="100" t="s">
        <v>126</v>
      </c>
      <c r="Q120" s="100" t="s">
        <v>127</v>
      </c>
      <c r="R120" s="100" t="s">
        <v>128</v>
      </c>
      <c r="S120" s="100" t="s">
        <v>129</v>
      </c>
      <c r="T120" s="101" t="s">
        <v>130</v>
      </c>
      <c r="U120" s="190"/>
      <c r="V120" s="190"/>
      <c r="W120" s="190"/>
      <c r="X120" s="190"/>
      <c r="Y120" s="190"/>
      <c r="Z120" s="190"/>
      <c r="AA120" s="190"/>
      <c r="AB120" s="190"/>
      <c r="AC120" s="190"/>
      <c r="AD120" s="190"/>
      <c r="AE120" s="190"/>
    </row>
    <row r="121" s="2" customFormat="1" ht="22.8" customHeight="1">
      <c r="A121" s="37"/>
      <c r="B121" s="38"/>
      <c r="C121" s="106" t="s">
        <v>131</v>
      </c>
      <c r="D121" s="39"/>
      <c r="E121" s="39"/>
      <c r="F121" s="39"/>
      <c r="G121" s="39"/>
      <c r="H121" s="39"/>
      <c r="I121" s="39"/>
      <c r="J121" s="196">
        <f>BK121</f>
        <v>0</v>
      </c>
      <c r="K121" s="39"/>
      <c r="L121" s="43"/>
      <c r="M121" s="102"/>
      <c r="N121" s="197"/>
      <c r="O121" s="103"/>
      <c r="P121" s="198">
        <f>P122</f>
        <v>0</v>
      </c>
      <c r="Q121" s="103"/>
      <c r="R121" s="198">
        <f>R122</f>
        <v>177.56542079999997</v>
      </c>
      <c r="S121" s="103"/>
      <c r="T121" s="199">
        <f>T122</f>
        <v>0</v>
      </c>
      <c r="U121" s="37"/>
      <c r="V121" s="37"/>
      <c r="W121" s="37"/>
      <c r="X121" s="37"/>
      <c r="Y121" s="37"/>
      <c r="Z121" s="37"/>
      <c r="AA121" s="37"/>
      <c r="AB121" s="37"/>
      <c r="AC121" s="37"/>
      <c r="AD121" s="37"/>
      <c r="AE121" s="37"/>
      <c r="AT121" s="16" t="s">
        <v>75</v>
      </c>
      <c r="AU121" s="16" t="s">
        <v>114</v>
      </c>
      <c r="BK121" s="200">
        <f>BK122</f>
        <v>0</v>
      </c>
    </row>
    <row r="122" s="12" customFormat="1" ht="25.92" customHeight="1">
      <c r="A122" s="12"/>
      <c r="B122" s="201"/>
      <c r="C122" s="202"/>
      <c r="D122" s="203" t="s">
        <v>75</v>
      </c>
      <c r="E122" s="204" t="s">
        <v>132</v>
      </c>
      <c r="F122" s="204" t="s">
        <v>133</v>
      </c>
      <c r="G122" s="202"/>
      <c r="H122" s="202"/>
      <c r="I122" s="205"/>
      <c r="J122" s="206">
        <f>BK122</f>
        <v>0</v>
      </c>
      <c r="K122" s="202"/>
      <c r="L122" s="207"/>
      <c r="M122" s="208"/>
      <c r="N122" s="209"/>
      <c r="O122" s="209"/>
      <c r="P122" s="210">
        <f>P123+P155+P161</f>
        <v>0</v>
      </c>
      <c r="Q122" s="209"/>
      <c r="R122" s="210">
        <f>R123+R155+R161</f>
        <v>177.56542079999997</v>
      </c>
      <c r="S122" s="209"/>
      <c r="T122" s="211">
        <f>T123+T155+T161</f>
        <v>0</v>
      </c>
      <c r="U122" s="12"/>
      <c r="V122" s="12"/>
      <c r="W122" s="12"/>
      <c r="X122" s="12"/>
      <c r="Y122" s="12"/>
      <c r="Z122" s="12"/>
      <c r="AA122" s="12"/>
      <c r="AB122" s="12"/>
      <c r="AC122" s="12"/>
      <c r="AD122" s="12"/>
      <c r="AE122" s="12"/>
      <c r="AR122" s="212" t="s">
        <v>84</v>
      </c>
      <c r="AT122" s="213" t="s">
        <v>75</v>
      </c>
      <c r="AU122" s="213" t="s">
        <v>76</v>
      </c>
      <c r="AY122" s="212" t="s">
        <v>134</v>
      </c>
      <c r="BK122" s="214">
        <f>BK123+BK155+BK161</f>
        <v>0</v>
      </c>
    </row>
    <row r="123" s="12" customFormat="1" ht="22.8" customHeight="1">
      <c r="A123" s="12"/>
      <c r="B123" s="201"/>
      <c r="C123" s="202"/>
      <c r="D123" s="203" t="s">
        <v>75</v>
      </c>
      <c r="E123" s="215" t="s">
        <v>84</v>
      </c>
      <c r="F123" s="215" t="s">
        <v>135</v>
      </c>
      <c r="G123" s="202"/>
      <c r="H123" s="202"/>
      <c r="I123" s="205"/>
      <c r="J123" s="216">
        <f>BK123</f>
        <v>0</v>
      </c>
      <c r="K123" s="202"/>
      <c r="L123" s="207"/>
      <c r="M123" s="208"/>
      <c r="N123" s="209"/>
      <c r="O123" s="209"/>
      <c r="P123" s="210">
        <f>SUM(P124:P154)</f>
        <v>0</v>
      </c>
      <c r="Q123" s="209"/>
      <c r="R123" s="210">
        <f>SUM(R124:R154)</f>
        <v>0</v>
      </c>
      <c r="S123" s="209"/>
      <c r="T123" s="211">
        <f>SUM(T124:T154)</f>
        <v>0</v>
      </c>
      <c r="U123" s="12"/>
      <c r="V123" s="12"/>
      <c r="W123" s="12"/>
      <c r="X123" s="12"/>
      <c r="Y123" s="12"/>
      <c r="Z123" s="12"/>
      <c r="AA123" s="12"/>
      <c r="AB123" s="12"/>
      <c r="AC123" s="12"/>
      <c r="AD123" s="12"/>
      <c r="AE123" s="12"/>
      <c r="AR123" s="212" t="s">
        <v>84</v>
      </c>
      <c r="AT123" s="213" t="s">
        <v>75</v>
      </c>
      <c r="AU123" s="213" t="s">
        <v>84</v>
      </c>
      <c r="AY123" s="212" t="s">
        <v>134</v>
      </c>
      <c r="BK123" s="214">
        <f>SUM(BK124:BK154)</f>
        <v>0</v>
      </c>
    </row>
    <row r="124" s="2" customFormat="1" ht="21.75" customHeight="1">
      <c r="A124" s="37"/>
      <c r="B124" s="38"/>
      <c r="C124" s="217" t="s">
        <v>84</v>
      </c>
      <c r="D124" s="217" t="s">
        <v>136</v>
      </c>
      <c r="E124" s="218" t="s">
        <v>222</v>
      </c>
      <c r="F124" s="219" t="s">
        <v>223</v>
      </c>
      <c r="G124" s="220" t="s">
        <v>224</v>
      </c>
      <c r="H124" s="221">
        <v>15</v>
      </c>
      <c r="I124" s="222"/>
      <c r="J124" s="223">
        <f>ROUND(I124*H124,2)</f>
        <v>0</v>
      </c>
      <c r="K124" s="219" t="s">
        <v>140</v>
      </c>
      <c r="L124" s="43"/>
      <c r="M124" s="224" t="s">
        <v>1</v>
      </c>
      <c r="N124" s="225" t="s">
        <v>41</v>
      </c>
      <c r="O124" s="90"/>
      <c r="P124" s="226">
        <f>O124*H124</f>
        <v>0</v>
      </c>
      <c r="Q124" s="226">
        <v>0</v>
      </c>
      <c r="R124" s="226">
        <f>Q124*H124</f>
        <v>0</v>
      </c>
      <c r="S124" s="226">
        <v>0</v>
      </c>
      <c r="T124" s="227">
        <f>S124*H124</f>
        <v>0</v>
      </c>
      <c r="U124" s="37"/>
      <c r="V124" s="37"/>
      <c r="W124" s="37"/>
      <c r="X124" s="37"/>
      <c r="Y124" s="37"/>
      <c r="Z124" s="37"/>
      <c r="AA124" s="37"/>
      <c r="AB124" s="37"/>
      <c r="AC124" s="37"/>
      <c r="AD124" s="37"/>
      <c r="AE124" s="37"/>
      <c r="AR124" s="228" t="s">
        <v>141</v>
      </c>
      <c r="AT124" s="228" t="s">
        <v>136</v>
      </c>
      <c r="AU124" s="228" t="s">
        <v>86</v>
      </c>
      <c r="AY124" s="16" t="s">
        <v>134</v>
      </c>
      <c r="BE124" s="229">
        <f>IF(N124="základní",J124,0)</f>
        <v>0</v>
      </c>
      <c r="BF124" s="229">
        <f>IF(N124="snížená",J124,0)</f>
        <v>0</v>
      </c>
      <c r="BG124" s="229">
        <f>IF(N124="zákl. přenesená",J124,0)</f>
        <v>0</v>
      </c>
      <c r="BH124" s="229">
        <f>IF(N124="sníž. přenesená",J124,0)</f>
        <v>0</v>
      </c>
      <c r="BI124" s="229">
        <f>IF(N124="nulová",J124,0)</f>
        <v>0</v>
      </c>
      <c r="BJ124" s="16" t="s">
        <v>84</v>
      </c>
      <c r="BK124" s="229">
        <f>ROUND(I124*H124,2)</f>
        <v>0</v>
      </c>
      <c r="BL124" s="16" t="s">
        <v>141</v>
      </c>
      <c r="BM124" s="228" t="s">
        <v>416</v>
      </c>
    </row>
    <row r="125" s="2" customFormat="1">
      <c r="A125" s="37"/>
      <c r="B125" s="38"/>
      <c r="C125" s="39"/>
      <c r="D125" s="230" t="s">
        <v>143</v>
      </c>
      <c r="E125" s="39"/>
      <c r="F125" s="231" t="s">
        <v>226</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143</v>
      </c>
      <c r="AU125" s="16" t="s">
        <v>86</v>
      </c>
    </row>
    <row r="126" s="2" customFormat="1">
      <c r="A126" s="37"/>
      <c r="B126" s="38"/>
      <c r="C126" s="39"/>
      <c r="D126" s="235" t="s">
        <v>144</v>
      </c>
      <c r="E126" s="39"/>
      <c r="F126" s="236" t="s">
        <v>227</v>
      </c>
      <c r="G126" s="39"/>
      <c r="H126" s="39"/>
      <c r="I126" s="232"/>
      <c r="J126" s="39"/>
      <c r="K126" s="39"/>
      <c r="L126" s="43"/>
      <c r="M126" s="233"/>
      <c r="N126" s="234"/>
      <c r="O126" s="90"/>
      <c r="P126" s="90"/>
      <c r="Q126" s="90"/>
      <c r="R126" s="90"/>
      <c r="S126" s="90"/>
      <c r="T126" s="91"/>
      <c r="U126" s="37"/>
      <c r="V126" s="37"/>
      <c r="W126" s="37"/>
      <c r="X126" s="37"/>
      <c r="Y126" s="37"/>
      <c r="Z126" s="37"/>
      <c r="AA126" s="37"/>
      <c r="AB126" s="37"/>
      <c r="AC126" s="37"/>
      <c r="AD126" s="37"/>
      <c r="AE126" s="37"/>
      <c r="AT126" s="16" t="s">
        <v>144</v>
      </c>
      <c r="AU126" s="16" t="s">
        <v>86</v>
      </c>
    </row>
    <row r="127" s="13" customFormat="1">
      <c r="A127" s="13"/>
      <c r="B127" s="237"/>
      <c r="C127" s="238"/>
      <c r="D127" s="230" t="s">
        <v>146</v>
      </c>
      <c r="E127" s="239" t="s">
        <v>1</v>
      </c>
      <c r="F127" s="240" t="s">
        <v>359</v>
      </c>
      <c r="G127" s="238"/>
      <c r="H127" s="241">
        <v>15</v>
      </c>
      <c r="I127" s="242"/>
      <c r="J127" s="238"/>
      <c r="K127" s="238"/>
      <c r="L127" s="243"/>
      <c r="M127" s="244"/>
      <c r="N127" s="245"/>
      <c r="O127" s="245"/>
      <c r="P127" s="245"/>
      <c r="Q127" s="245"/>
      <c r="R127" s="245"/>
      <c r="S127" s="245"/>
      <c r="T127" s="246"/>
      <c r="U127" s="13"/>
      <c r="V127" s="13"/>
      <c r="W127" s="13"/>
      <c r="X127" s="13"/>
      <c r="Y127" s="13"/>
      <c r="Z127" s="13"/>
      <c r="AA127" s="13"/>
      <c r="AB127" s="13"/>
      <c r="AC127" s="13"/>
      <c r="AD127" s="13"/>
      <c r="AE127" s="13"/>
      <c r="AT127" s="247" t="s">
        <v>146</v>
      </c>
      <c r="AU127" s="247" t="s">
        <v>86</v>
      </c>
      <c r="AV127" s="13" t="s">
        <v>86</v>
      </c>
      <c r="AW127" s="13" t="s">
        <v>32</v>
      </c>
      <c r="AX127" s="13" t="s">
        <v>84</v>
      </c>
      <c r="AY127" s="247" t="s">
        <v>134</v>
      </c>
    </row>
    <row r="128" s="2" customFormat="1" ht="33" customHeight="1">
      <c r="A128" s="37"/>
      <c r="B128" s="38"/>
      <c r="C128" s="217" t="s">
        <v>86</v>
      </c>
      <c r="D128" s="217" t="s">
        <v>136</v>
      </c>
      <c r="E128" s="218" t="s">
        <v>229</v>
      </c>
      <c r="F128" s="219" t="s">
        <v>230</v>
      </c>
      <c r="G128" s="220" t="s">
        <v>139</v>
      </c>
      <c r="H128" s="221">
        <v>239.86000000000001</v>
      </c>
      <c r="I128" s="222"/>
      <c r="J128" s="223">
        <f>ROUND(I128*H128,2)</f>
        <v>0</v>
      </c>
      <c r="K128" s="219" t="s">
        <v>140</v>
      </c>
      <c r="L128" s="43"/>
      <c r="M128" s="224" t="s">
        <v>1</v>
      </c>
      <c r="N128" s="225" t="s">
        <v>41</v>
      </c>
      <c r="O128" s="90"/>
      <c r="P128" s="226">
        <f>O128*H128</f>
        <v>0</v>
      </c>
      <c r="Q128" s="226">
        <v>0</v>
      </c>
      <c r="R128" s="226">
        <f>Q128*H128</f>
        <v>0</v>
      </c>
      <c r="S128" s="226">
        <v>0</v>
      </c>
      <c r="T128" s="227">
        <f>S128*H128</f>
        <v>0</v>
      </c>
      <c r="U128" s="37"/>
      <c r="V128" s="37"/>
      <c r="W128" s="37"/>
      <c r="X128" s="37"/>
      <c r="Y128" s="37"/>
      <c r="Z128" s="37"/>
      <c r="AA128" s="37"/>
      <c r="AB128" s="37"/>
      <c r="AC128" s="37"/>
      <c r="AD128" s="37"/>
      <c r="AE128" s="37"/>
      <c r="AR128" s="228" t="s">
        <v>141</v>
      </c>
      <c r="AT128" s="228" t="s">
        <v>136</v>
      </c>
      <c r="AU128" s="228" t="s">
        <v>86</v>
      </c>
      <c r="AY128" s="16" t="s">
        <v>134</v>
      </c>
      <c r="BE128" s="229">
        <f>IF(N128="základní",J128,0)</f>
        <v>0</v>
      </c>
      <c r="BF128" s="229">
        <f>IF(N128="snížená",J128,0)</f>
        <v>0</v>
      </c>
      <c r="BG128" s="229">
        <f>IF(N128="zákl. přenesená",J128,0)</f>
        <v>0</v>
      </c>
      <c r="BH128" s="229">
        <f>IF(N128="sníž. přenesená",J128,0)</f>
        <v>0</v>
      </c>
      <c r="BI128" s="229">
        <f>IF(N128="nulová",J128,0)</f>
        <v>0</v>
      </c>
      <c r="BJ128" s="16" t="s">
        <v>84</v>
      </c>
      <c r="BK128" s="229">
        <f>ROUND(I128*H128,2)</f>
        <v>0</v>
      </c>
      <c r="BL128" s="16" t="s">
        <v>141</v>
      </c>
      <c r="BM128" s="228" t="s">
        <v>417</v>
      </c>
    </row>
    <row r="129" s="2" customFormat="1">
      <c r="A129" s="37"/>
      <c r="B129" s="38"/>
      <c r="C129" s="39"/>
      <c r="D129" s="230" t="s">
        <v>143</v>
      </c>
      <c r="E129" s="39"/>
      <c r="F129" s="231" t="s">
        <v>232</v>
      </c>
      <c r="G129" s="39"/>
      <c r="H129" s="39"/>
      <c r="I129" s="232"/>
      <c r="J129" s="39"/>
      <c r="K129" s="39"/>
      <c r="L129" s="43"/>
      <c r="M129" s="233"/>
      <c r="N129" s="234"/>
      <c r="O129" s="90"/>
      <c r="P129" s="90"/>
      <c r="Q129" s="90"/>
      <c r="R129" s="90"/>
      <c r="S129" s="90"/>
      <c r="T129" s="91"/>
      <c r="U129" s="37"/>
      <c r="V129" s="37"/>
      <c r="W129" s="37"/>
      <c r="X129" s="37"/>
      <c r="Y129" s="37"/>
      <c r="Z129" s="37"/>
      <c r="AA129" s="37"/>
      <c r="AB129" s="37"/>
      <c r="AC129" s="37"/>
      <c r="AD129" s="37"/>
      <c r="AE129" s="37"/>
      <c r="AT129" s="16" t="s">
        <v>143</v>
      </c>
      <c r="AU129" s="16" t="s">
        <v>86</v>
      </c>
    </row>
    <row r="130" s="2" customFormat="1">
      <c r="A130" s="37"/>
      <c r="B130" s="38"/>
      <c r="C130" s="39"/>
      <c r="D130" s="235" t="s">
        <v>144</v>
      </c>
      <c r="E130" s="39"/>
      <c r="F130" s="236" t="s">
        <v>233</v>
      </c>
      <c r="G130" s="39"/>
      <c r="H130" s="39"/>
      <c r="I130" s="232"/>
      <c r="J130" s="39"/>
      <c r="K130" s="39"/>
      <c r="L130" s="43"/>
      <c r="M130" s="233"/>
      <c r="N130" s="234"/>
      <c r="O130" s="90"/>
      <c r="P130" s="90"/>
      <c r="Q130" s="90"/>
      <c r="R130" s="90"/>
      <c r="S130" s="90"/>
      <c r="T130" s="91"/>
      <c r="U130" s="37"/>
      <c r="V130" s="37"/>
      <c r="W130" s="37"/>
      <c r="X130" s="37"/>
      <c r="Y130" s="37"/>
      <c r="Z130" s="37"/>
      <c r="AA130" s="37"/>
      <c r="AB130" s="37"/>
      <c r="AC130" s="37"/>
      <c r="AD130" s="37"/>
      <c r="AE130" s="37"/>
      <c r="AT130" s="16" t="s">
        <v>144</v>
      </c>
      <c r="AU130" s="16" t="s">
        <v>86</v>
      </c>
    </row>
    <row r="131" s="13" customFormat="1">
      <c r="A131" s="13"/>
      <c r="B131" s="237"/>
      <c r="C131" s="238"/>
      <c r="D131" s="230" t="s">
        <v>146</v>
      </c>
      <c r="E131" s="239" t="s">
        <v>1</v>
      </c>
      <c r="F131" s="240" t="s">
        <v>418</v>
      </c>
      <c r="G131" s="238"/>
      <c r="H131" s="241">
        <v>239.86000000000001</v>
      </c>
      <c r="I131" s="242"/>
      <c r="J131" s="238"/>
      <c r="K131" s="238"/>
      <c r="L131" s="243"/>
      <c r="M131" s="244"/>
      <c r="N131" s="245"/>
      <c r="O131" s="245"/>
      <c r="P131" s="245"/>
      <c r="Q131" s="245"/>
      <c r="R131" s="245"/>
      <c r="S131" s="245"/>
      <c r="T131" s="246"/>
      <c r="U131" s="13"/>
      <c r="V131" s="13"/>
      <c r="W131" s="13"/>
      <c r="X131" s="13"/>
      <c r="Y131" s="13"/>
      <c r="Z131" s="13"/>
      <c r="AA131" s="13"/>
      <c r="AB131" s="13"/>
      <c r="AC131" s="13"/>
      <c r="AD131" s="13"/>
      <c r="AE131" s="13"/>
      <c r="AT131" s="247" t="s">
        <v>146</v>
      </c>
      <c r="AU131" s="247" t="s">
        <v>86</v>
      </c>
      <c r="AV131" s="13" t="s">
        <v>86</v>
      </c>
      <c r="AW131" s="13" t="s">
        <v>32</v>
      </c>
      <c r="AX131" s="13" t="s">
        <v>84</v>
      </c>
      <c r="AY131" s="247" t="s">
        <v>134</v>
      </c>
    </row>
    <row r="132" s="2" customFormat="1" ht="21.75" customHeight="1">
      <c r="A132" s="37"/>
      <c r="B132" s="38"/>
      <c r="C132" s="217" t="s">
        <v>153</v>
      </c>
      <c r="D132" s="217" t="s">
        <v>136</v>
      </c>
      <c r="E132" s="218" t="s">
        <v>235</v>
      </c>
      <c r="F132" s="219" t="s">
        <v>236</v>
      </c>
      <c r="G132" s="220" t="s">
        <v>224</v>
      </c>
      <c r="H132" s="221">
        <v>15</v>
      </c>
      <c r="I132" s="222"/>
      <c r="J132" s="223">
        <f>ROUND(I132*H132,2)</f>
        <v>0</v>
      </c>
      <c r="K132" s="219" t="s">
        <v>140</v>
      </c>
      <c r="L132" s="43"/>
      <c r="M132" s="224" t="s">
        <v>1</v>
      </c>
      <c r="N132" s="225" t="s">
        <v>41</v>
      </c>
      <c r="O132" s="90"/>
      <c r="P132" s="226">
        <f>O132*H132</f>
        <v>0</v>
      </c>
      <c r="Q132" s="226">
        <v>0</v>
      </c>
      <c r="R132" s="226">
        <f>Q132*H132</f>
        <v>0</v>
      </c>
      <c r="S132" s="226">
        <v>0</v>
      </c>
      <c r="T132" s="227">
        <f>S132*H132</f>
        <v>0</v>
      </c>
      <c r="U132" s="37"/>
      <c r="V132" s="37"/>
      <c r="W132" s="37"/>
      <c r="X132" s="37"/>
      <c r="Y132" s="37"/>
      <c r="Z132" s="37"/>
      <c r="AA132" s="37"/>
      <c r="AB132" s="37"/>
      <c r="AC132" s="37"/>
      <c r="AD132" s="37"/>
      <c r="AE132" s="37"/>
      <c r="AR132" s="228" t="s">
        <v>141</v>
      </c>
      <c r="AT132" s="228" t="s">
        <v>136</v>
      </c>
      <c r="AU132" s="228" t="s">
        <v>86</v>
      </c>
      <c r="AY132" s="16" t="s">
        <v>134</v>
      </c>
      <c r="BE132" s="229">
        <f>IF(N132="základní",J132,0)</f>
        <v>0</v>
      </c>
      <c r="BF132" s="229">
        <f>IF(N132="snížená",J132,0)</f>
        <v>0</v>
      </c>
      <c r="BG132" s="229">
        <f>IF(N132="zákl. přenesená",J132,0)</f>
        <v>0</v>
      </c>
      <c r="BH132" s="229">
        <f>IF(N132="sníž. přenesená",J132,0)</f>
        <v>0</v>
      </c>
      <c r="BI132" s="229">
        <f>IF(N132="nulová",J132,0)</f>
        <v>0</v>
      </c>
      <c r="BJ132" s="16" t="s">
        <v>84</v>
      </c>
      <c r="BK132" s="229">
        <f>ROUND(I132*H132,2)</f>
        <v>0</v>
      </c>
      <c r="BL132" s="16" t="s">
        <v>141</v>
      </c>
      <c r="BM132" s="228" t="s">
        <v>419</v>
      </c>
    </row>
    <row r="133" s="2" customFormat="1">
      <c r="A133" s="37"/>
      <c r="B133" s="38"/>
      <c r="C133" s="39"/>
      <c r="D133" s="230" t="s">
        <v>143</v>
      </c>
      <c r="E133" s="39"/>
      <c r="F133" s="231" t="s">
        <v>238</v>
      </c>
      <c r="G133" s="39"/>
      <c r="H133" s="39"/>
      <c r="I133" s="232"/>
      <c r="J133" s="39"/>
      <c r="K133" s="39"/>
      <c r="L133" s="43"/>
      <c r="M133" s="233"/>
      <c r="N133" s="234"/>
      <c r="O133" s="90"/>
      <c r="P133" s="90"/>
      <c r="Q133" s="90"/>
      <c r="R133" s="90"/>
      <c r="S133" s="90"/>
      <c r="T133" s="91"/>
      <c r="U133" s="37"/>
      <c r="V133" s="37"/>
      <c r="W133" s="37"/>
      <c r="X133" s="37"/>
      <c r="Y133" s="37"/>
      <c r="Z133" s="37"/>
      <c r="AA133" s="37"/>
      <c r="AB133" s="37"/>
      <c r="AC133" s="37"/>
      <c r="AD133" s="37"/>
      <c r="AE133" s="37"/>
      <c r="AT133" s="16" t="s">
        <v>143</v>
      </c>
      <c r="AU133" s="16" t="s">
        <v>86</v>
      </c>
    </row>
    <row r="134" s="2" customFormat="1">
      <c r="A134" s="37"/>
      <c r="B134" s="38"/>
      <c r="C134" s="39"/>
      <c r="D134" s="235" t="s">
        <v>144</v>
      </c>
      <c r="E134" s="39"/>
      <c r="F134" s="236" t="s">
        <v>239</v>
      </c>
      <c r="G134" s="39"/>
      <c r="H134" s="39"/>
      <c r="I134" s="232"/>
      <c r="J134" s="39"/>
      <c r="K134" s="39"/>
      <c r="L134" s="43"/>
      <c r="M134" s="233"/>
      <c r="N134" s="234"/>
      <c r="O134" s="90"/>
      <c r="P134" s="90"/>
      <c r="Q134" s="90"/>
      <c r="R134" s="90"/>
      <c r="S134" s="90"/>
      <c r="T134" s="91"/>
      <c r="U134" s="37"/>
      <c r="V134" s="37"/>
      <c r="W134" s="37"/>
      <c r="X134" s="37"/>
      <c r="Y134" s="37"/>
      <c r="Z134" s="37"/>
      <c r="AA134" s="37"/>
      <c r="AB134" s="37"/>
      <c r="AC134" s="37"/>
      <c r="AD134" s="37"/>
      <c r="AE134" s="37"/>
      <c r="AT134" s="16" t="s">
        <v>144</v>
      </c>
      <c r="AU134" s="16" t="s">
        <v>86</v>
      </c>
    </row>
    <row r="135" s="13" customFormat="1">
      <c r="A135" s="13"/>
      <c r="B135" s="237"/>
      <c r="C135" s="238"/>
      <c r="D135" s="230" t="s">
        <v>146</v>
      </c>
      <c r="E135" s="239" t="s">
        <v>1</v>
      </c>
      <c r="F135" s="240" t="s">
        <v>359</v>
      </c>
      <c r="G135" s="238"/>
      <c r="H135" s="241">
        <v>15</v>
      </c>
      <c r="I135" s="242"/>
      <c r="J135" s="238"/>
      <c r="K135" s="238"/>
      <c r="L135" s="243"/>
      <c r="M135" s="244"/>
      <c r="N135" s="245"/>
      <c r="O135" s="245"/>
      <c r="P135" s="245"/>
      <c r="Q135" s="245"/>
      <c r="R135" s="245"/>
      <c r="S135" s="245"/>
      <c r="T135" s="246"/>
      <c r="U135" s="13"/>
      <c r="V135" s="13"/>
      <c r="W135" s="13"/>
      <c r="X135" s="13"/>
      <c r="Y135" s="13"/>
      <c r="Z135" s="13"/>
      <c r="AA135" s="13"/>
      <c r="AB135" s="13"/>
      <c r="AC135" s="13"/>
      <c r="AD135" s="13"/>
      <c r="AE135" s="13"/>
      <c r="AT135" s="247" t="s">
        <v>146</v>
      </c>
      <c r="AU135" s="247" t="s">
        <v>86</v>
      </c>
      <c r="AV135" s="13" t="s">
        <v>86</v>
      </c>
      <c r="AW135" s="13" t="s">
        <v>32</v>
      </c>
      <c r="AX135" s="13" t="s">
        <v>84</v>
      </c>
      <c r="AY135" s="247" t="s">
        <v>134</v>
      </c>
    </row>
    <row r="136" s="2" customFormat="1" ht="37.8" customHeight="1">
      <c r="A136" s="37"/>
      <c r="B136" s="38"/>
      <c r="C136" s="217" t="s">
        <v>141</v>
      </c>
      <c r="D136" s="217" t="s">
        <v>136</v>
      </c>
      <c r="E136" s="218" t="s">
        <v>240</v>
      </c>
      <c r="F136" s="219" t="s">
        <v>241</v>
      </c>
      <c r="G136" s="220" t="s">
        <v>139</v>
      </c>
      <c r="H136" s="221">
        <v>239.86000000000001</v>
      </c>
      <c r="I136" s="222"/>
      <c r="J136" s="223">
        <f>ROUND(I136*H136,2)</f>
        <v>0</v>
      </c>
      <c r="K136" s="219" t="s">
        <v>140</v>
      </c>
      <c r="L136" s="43"/>
      <c r="M136" s="224" t="s">
        <v>1</v>
      </c>
      <c r="N136" s="225" t="s">
        <v>41</v>
      </c>
      <c r="O136" s="90"/>
      <c r="P136" s="226">
        <f>O136*H136</f>
        <v>0</v>
      </c>
      <c r="Q136" s="226">
        <v>0</v>
      </c>
      <c r="R136" s="226">
        <f>Q136*H136</f>
        <v>0</v>
      </c>
      <c r="S136" s="226">
        <v>0</v>
      </c>
      <c r="T136" s="227">
        <f>S136*H136</f>
        <v>0</v>
      </c>
      <c r="U136" s="37"/>
      <c r="V136" s="37"/>
      <c r="W136" s="37"/>
      <c r="X136" s="37"/>
      <c r="Y136" s="37"/>
      <c r="Z136" s="37"/>
      <c r="AA136" s="37"/>
      <c r="AB136" s="37"/>
      <c r="AC136" s="37"/>
      <c r="AD136" s="37"/>
      <c r="AE136" s="37"/>
      <c r="AR136" s="228" t="s">
        <v>141</v>
      </c>
      <c r="AT136" s="228" t="s">
        <v>136</v>
      </c>
      <c r="AU136" s="228" t="s">
        <v>86</v>
      </c>
      <c r="AY136" s="16" t="s">
        <v>134</v>
      </c>
      <c r="BE136" s="229">
        <f>IF(N136="základní",J136,0)</f>
        <v>0</v>
      </c>
      <c r="BF136" s="229">
        <f>IF(N136="snížená",J136,0)</f>
        <v>0</v>
      </c>
      <c r="BG136" s="229">
        <f>IF(N136="zákl. přenesená",J136,0)</f>
        <v>0</v>
      </c>
      <c r="BH136" s="229">
        <f>IF(N136="sníž. přenesená",J136,0)</f>
        <v>0</v>
      </c>
      <c r="BI136" s="229">
        <f>IF(N136="nulová",J136,0)</f>
        <v>0</v>
      </c>
      <c r="BJ136" s="16" t="s">
        <v>84</v>
      </c>
      <c r="BK136" s="229">
        <f>ROUND(I136*H136,2)</f>
        <v>0</v>
      </c>
      <c r="BL136" s="16" t="s">
        <v>141</v>
      </c>
      <c r="BM136" s="228" t="s">
        <v>420</v>
      </c>
    </row>
    <row r="137" s="2" customFormat="1">
      <c r="A137" s="37"/>
      <c r="B137" s="38"/>
      <c r="C137" s="39"/>
      <c r="D137" s="230" t="s">
        <v>143</v>
      </c>
      <c r="E137" s="39"/>
      <c r="F137" s="231" t="s">
        <v>243</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143</v>
      </c>
      <c r="AU137" s="16" t="s">
        <v>86</v>
      </c>
    </row>
    <row r="138" s="2" customFormat="1">
      <c r="A138" s="37"/>
      <c r="B138" s="38"/>
      <c r="C138" s="39"/>
      <c r="D138" s="235" t="s">
        <v>144</v>
      </c>
      <c r="E138" s="39"/>
      <c r="F138" s="236" t="s">
        <v>244</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144</v>
      </c>
      <c r="AU138" s="16" t="s">
        <v>86</v>
      </c>
    </row>
    <row r="139" s="2" customFormat="1">
      <c r="A139" s="37"/>
      <c r="B139" s="38"/>
      <c r="C139" s="39"/>
      <c r="D139" s="230" t="s">
        <v>201</v>
      </c>
      <c r="E139" s="39"/>
      <c r="F139" s="259" t="s">
        <v>245</v>
      </c>
      <c r="G139" s="39"/>
      <c r="H139" s="39"/>
      <c r="I139" s="232"/>
      <c r="J139" s="39"/>
      <c r="K139" s="39"/>
      <c r="L139" s="43"/>
      <c r="M139" s="233"/>
      <c r="N139" s="234"/>
      <c r="O139" s="90"/>
      <c r="P139" s="90"/>
      <c r="Q139" s="90"/>
      <c r="R139" s="90"/>
      <c r="S139" s="90"/>
      <c r="T139" s="91"/>
      <c r="U139" s="37"/>
      <c r="V139" s="37"/>
      <c r="W139" s="37"/>
      <c r="X139" s="37"/>
      <c r="Y139" s="37"/>
      <c r="Z139" s="37"/>
      <c r="AA139" s="37"/>
      <c r="AB139" s="37"/>
      <c r="AC139" s="37"/>
      <c r="AD139" s="37"/>
      <c r="AE139" s="37"/>
      <c r="AT139" s="16" t="s">
        <v>201</v>
      </c>
      <c r="AU139" s="16" t="s">
        <v>86</v>
      </c>
    </row>
    <row r="140" s="13" customFormat="1">
      <c r="A140" s="13"/>
      <c r="B140" s="237"/>
      <c r="C140" s="238"/>
      <c r="D140" s="230" t="s">
        <v>146</v>
      </c>
      <c r="E140" s="239" t="s">
        <v>1</v>
      </c>
      <c r="F140" s="240" t="s">
        <v>418</v>
      </c>
      <c r="G140" s="238"/>
      <c r="H140" s="241">
        <v>239.86000000000001</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146</v>
      </c>
      <c r="AU140" s="247" t="s">
        <v>86</v>
      </c>
      <c r="AV140" s="13" t="s">
        <v>86</v>
      </c>
      <c r="AW140" s="13" t="s">
        <v>32</v>
      </c>
      <c r="AX140" s="13" t="s">
        <v>84</v>
      </c>
      <c r="AY140" s="247" t="s">
        <v>134</v>
      </c>
    </row>
    <row r="141" s="2" customFormat="1" ht="33" customHeight="1">
      <c r="A141" s="37"/>
      <c r="B141" s="38"/>
      <c r="C141" s="217" t="s">
        <v>165</v>
      </c>
      <c r="D141" s="217" t="s">
        <v>136</v>
      </c>
      <c r="E141" s="218" t="s">
        <v>248</v>
      </c>
      <c r="F141" s="219" t="s">
        <v>251</v>
      </c>
      <c r="G141" s="220" t="s">
        <v>185</v>
      </c>
      <c r="H141" s="221">
        <v>330</v>
      </c>
      <c r="I141" s="222"/>
      <c r="J141" s="223">
        <f>ROUND(I141*H141,2)</f>
        <v>0</v>
      </c>
      <c r="K141" s="219" t="s">
        <v>140</v>
      </c>
      <c r="L141" s="43"/>
      <c r="M141" s="224" t="s">
        <v>1</v>
      </c>
      <c r="N141" s="225" t="s">
        <v>41</v>
      </c>
      <c r="O141" s="90"/>
      <c r="P141" s="226">
        <f>O141*H141</f>
        <v>0</v>
      </c>
      <c r="Q141" s="226">
        <v>0</v>
      </c>
      <c r="R141" s="226">
        <f>Q141*H141</f>
        <v>0</v>
      </c>
      <c r="S141" s="226">
        <v>0</v>
      </c>
      <c r="T141" s="227">
        <f>S141*H141</f>
        <v>0</v>
      </c>
      <c r="U141" s="37"/>
      <c r="V141" s="37"/>
      <c r="W141" s="37"/>
      <c r="X141" s="37"/>
      <c r="Y141" s="37"/>
      <c r="Z141" s="37"/>
      <c r="AA141" s="37"/>
      <c r="AB141" s="37"/>
      <c r="AC141" s="37"/>
      <c r="AD141" s="37"/>
      <c r="AE141" s="37"/>
      <c r="AR141" s="228" t="s">
        <v>141</v>
      </c>
      <c r="AT141" s="228" t="s">
        <v>136</v>
      </c>
      <c r="AU141" s="228" t="s">
        <v>86</v>
      </c>
      <c r="AY141" s="16" t="s">
        <v>134</v>
      </c>
      <c r="BE141" s="229">
        <f>IF(N141="základní",J141,0)</f>
        <v>0</v>
      </c>
      <c r="BF141" s="229">
        <f>IF(N141="snížená",J141,0)</f>
        <v>0</v>
      </c>
      <c r="BG141" s="229">
        <f>IF(N141="zákl. přenesená",J141,0)</f>
        <v>0</v>
      </c>
      <c r="BH141" s="229">
        <f>IF(N141="sníž. přenesená",J141,0)</f>
        <v>0</v>
      </c>
      <c r="BI141" s="229">
        <f>IF(N141="nulová",J141,0)</f>
        <v>0</v>
      </c>
      <c r="BJ141" s="16" t="s">
        <v>84</v>
      </c>
      <c r="BK141" s="229">
        <f>ROUND(I141*H141,2)</f>
        <v>0</v>
      </c>
      <c r="BL141" s="16" t="s">
        <v>141</v>
      </c>
      <c r="BM141" s="228" t="s">
        <v>421</v>
      </c>
    </row>
    <row r="142" s="2" customFormat="1">
      <c r="A142" s="37"/>
      <c r="B142" s="38"/>
      <c r="C142" s="39"/>
      <c r="D142" s="230" t="s">
        <v>143</v>
      </c>
      <c r="E142" s="39"/>
      <c r="F142" s="231" t="s">
        <v>251</v>
      </c>
      <c r="G142" s="39"/>
      <c r="H142" s="39"/>
      <c r="I142" s="232"/>
      <c r="J142" s="39"/>
      <c r="K142" s="39"/>
      <c r="L142" s="43"/>
      <c r="M142" s="233"/>
      <c r="N142" s="234"/>
      <c r="O142" s="90"/>
      <c r="P142" s="90"/>
      <c r="Q142" s="90"/>
      <c r="R142" s="90"/>
      <c r="S142" s="90"/>
      <c r="T142" s="91"/>
      <c r="U142" s="37"/>
      <c r="V142" s="37"/>
      <c r="W142" s="37"/>
      <c r="X142" s="37"/>
      <c r="Y142" s="37"/>
      <c r="Z142" s="37"/>
      <c r="AA142" s="37"/>
      <c r="AB142" s="37"/>
      <c r="AC142" s="37"/>
      <c r="AD142" s="37"/>
      <c r="AE142" s="37"/>
      <c r="AT142" s="16" t="s">
        <v>143</v>
      </c>
      <c r="AU142" s="16" t="s">
        <v>86</v>
      </c>
    </row>
    <row r="143" s="2" customFormat="1">
      <c r="A143" s="37"/>
      <c r="B143" s="38"/>
      <c r="C143" s="39"/>
      <c r="D143" s="235" t="s">
        <v>144</v>
      </c>
      <c r="E143" s="39"/>
      <c r="F143" s="236" t="s">
        <v>252</v>
      </c>
      <c r="G143" s="39"/>
      <c r="H143" s="39"/>
      <c r="I143" s="232"/>
      <c r="J143" s="39"/>
      <c r="K143" s="39"/>
      <c r="L143" s="43"/>
      <c r="M143" s="233"/>
      <c r="N143" s="234"/>
      <c r="O143" s="90"/>
      <c r="P143" s="90"/>
      <c r="Q143" s="90"/>
      <c r="R143" s="90"/>
      <c r="S143" s="90"/>
      <c r="T143" s="91"/>
      <c r="U143" s="37"/>
      <c r="V143" s="37"/>
      <c r="W143" s="37"/>
      <c r="X143" s="37"/>
      <c r="Y143" s="37"/>
      <c r="Z143" s="37"/>
      <c r="AA143" s="37"/>
      <c r="AB143" s="37"/>
      <c r="AC143" s="37"/>
      <c r="AD143" s="37"/>
      <c r="AE143" s="37"/>
      <c r="AT143" s="16" t="s">
        <v>144</v>
      </c>
      <c r="AU143" s="16" t="s">
        <v>86</v>
      </c>
    </row>
    <row r="144" s="13" customFormat="1">
      <c r="A144" s="13"/>
      <c r="B144" s="237"/>
      <c r="C144" s="238"/>
      <c r="D144" s="230" t="s">
        <v>146</v>
      </c>
      <c r="E144" s="239" t="s">
        <v>1</v>
      </c>
      <c r="F144" s="240" t="s">
        <v>422</v>
      </c>
      <c r="G144" s="238"/>
      <c r="H144" s="241">
        <v>330</v>
      </c>
      <c r="I144" s="242"/>
      <c r="J144" s="238"/>
      <c r="K144" s="238"/>
      <c r="L144" s="243"/>
      <c r="M144" s="244"/>
      <c r="N144" s="245"/>
      <c r="O144" s="245"/>
      <c r="P144" s="245"/>
      <c r="Q144" s="245"/>
      <c r="R144" s="245"/>
      <c r="S144" s="245"/>
      <c r="T144" s="246"/>
      <c r="U144" s="13"/>
      <c r="V144" s="13"/>
      <c r="W144" s="13"/>
      <c r="X144" s="13"/>
      <c r="Y144" s="13"/>
      <c r="Z144" s="13"/>
      <c r="AA144" s="13"/>
      <c r="AB144" s="13"/>
      <c r="AC144" s="13"/>
      <c r="AD144" s="13"/>
      <c r="AE144" s="13"/>
      <c r="AT144" s="247" t="s">
        <v>146</v>
      </c>
      <c r="AU144" s="247" t="s">
        <v>86</v>
      </c>
      <c r="AV144" s="13" t="s">
        <v>86</v>
      </c>
      <c r="AW144" s="13" t="s">
        <v>32</v>
      </c>
      <c r="AX144" s="13" t="s">
        <v>84</v>
      </c>
      <c r="AY144" s="247" t="s">
        <v>134</v>
      </c>
    </row>
    <row r="145" s="2" customFormat="1" ht="16.5" customHeight="1">
      <c r="A145" s="37"/>
      <c r="B145" s="38"/>
      <c r="C145" s="217" t="s">
        <v>171</v>
      </c>
      <c r="D145" s="217" t="s">
        <v>136</v>
      </c>
      <c r="E145" s="218" t="s">
        <v>191</v>
      </c>
      <c r="F145" s="219" t="s">
        <v>192</v>
      </c>
      <c r="G145" s="220" t="s">
        <v>185</v>
      </c>
      <c r="H145" s="221">
        <v>360.43000000000001</v>
      </c>
      <c r="I145" s="222"/>
      <c r="J145" s="223">
        <f>ROUND(I145*H145,2)</f>
        <v>0</v>
      </c>
      <c r="K145" s="219" t="s">
        <v>140</v>
      </c>
      <c r="L145" s="43"/>
      <c r="M145" s="224" t="s">
        <v>1</v>
      </c>
      <c r="N145" s="225" t="s">
        <v>41</v>
      </c>
      <c r="O145" s="90"/>
      <c r="P145" s="226">
        <f>O145*H145</f>
        <v>0</v>
      </c>
      <c r="Q145" s="226">
        <v>0</v>
      </c>
      <c r="R145" s="226">
        <f>Q145*H145</f>
        <v>0</v>
      </c>
      <c r="S145" s="226">
        <v>0</v>
      </c>
      <c r="T145" s="227">
        <f>S145*H145</f>
        <v>0</v>
      </c>
      <c r="U145" s="37"/>
      <c r="V145" s="37"/>
      <c r="W145" s="37"/>
      <c r="X145" s="37"/>
      <c r="Y145" s="37"/>
      <c r="Z145" s="37"/>
      <c r="AA145" s="37"/>
      <c r="AB145" s="37"/>
      <c r="AC145" s="37"/>
      <c r="AD145" s="37"/>
      <c r="AE145" s="37"/>
      <c r="AR145" s="228" t="s">
        <v>141</v>
      </c>
      <c r="AT145" s="228" t="s">
        <v>136</v>
      </c>
      <c r="AU145" s="228" t="s">
        <v>86</v>
      </c>
      <c r="AY145" s="16" t="s">
        <v>134</v>
      </c>
      <c r="BE145" s="229">
        <f>IF(N145="základní",J145,0)</f>
        <v>0</v>
      </c>
      <c r="BF145" s="229">
        <f>IF(N145="snížená",J145,0)</f>
        <v>0</v>
      </c>
      <c r="BG145" s="229">
        <f>IF(N145="zákl. přenesená",J145,0)</f>
        <v>0</v>
      </c>
      <c r="BH145" s="229">
        <f>IF(N145="sníž. přenesená",J145,0)</f>
        <v>0</v>
      </c>
      <c r="BI145" s="229">
        <f>IF(N145="nulová",J145,0)</f>
        <v>0</v>
      </c>
      <c r="BJ145" s="16" t="s">
        <v>84</v>
      </c>
      <c r="BK145" s="229">
        <f>ROUND(I145*H145,2)</f>
        <v>0</v>
      </c>
      <c r="BL145" s="16" t="s">
        <v>141</v>
      </c>
      <c r="BM145" s="228" t="s">
        <v>423</v>
      </c>
    </row>
    <row r="146" s="2" customFormat="1">
      <c r="A146" s="37"/>
      <c r="B146" s="38"/>
      <c r="C146" s="39"/>
      <c r="D146" s="230" t="s">
        <v>143</v>
      </c>
      <c r="E146" s="39"/>
      <c r="F146" s="231" t="s">
        <v>194</v>
      </c>
      <c r="G146" s="39"/>
      <c r="H146" s="39"/>
      <c r="I146" s="232"/>
      <c r="J146" s="39"/>
      <c r="K146" s="39"/>
      <c r="L146" s="43"/>
      <c r="M146" s="233"/>
      <c r="N146" s="234"/>
      <c r="O146" s="90"/>
      <c r="P146" s="90"/>
      <c r="Q146" s="90"/>
      <c r="R146" s="90"/>
      <c r="S146" s="90"/>
      <c r="T146" s="91"/>
      <c r="U146" s="37"/>
      <c r="V146" s="37"/>
      <c r="W146" s="37"/>
      <c r="X146" s="37"/>
      <c r="Y146" s="37"/>
      <c r="Z146" s="37"/>
      <c r="AA146" s="37"/>
      <c r="AB146" s="37"/>
      <c r="AC146" s="37"/>
      <c r="AD146" s="37"/>
      <c r="AE146" s="37"/>
      <c r="AT146" s="16" t="s">
        <v>143</v>
      </c>
      <c r="AU146" s="16" t="s">
        <v>86</v>
      </c>
    </row>
    <row r="147" s="2" customFormat="1">
      <c r="A147" s="37"/>
      <c r="B147" s="38"/>
      <c r="C147" s="39"/>
      <c r="D147" s="235" t="s">
        <v>144</v>
      </c>
      <c r="E147" s="39"/>
      <c r="F147" s="236" t="s">
        <v>195</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144</v>
      </c>
      <c r="AU147" s="16" t="s">
        <v>86</v>
      </c>
    </row>
    <row r="148" s="13" customFormat="1">
      <c r="A148" s="13"/>
      <c r="B148" s="237"/>
      <c r="C148" s="238"/>
      <c r="D148" s="230" t="s">
        <v>146</v>
      </c>
      <c r="E148" s="239" t="s">
        <v>1</v>
      </c>
      <c r="F148" s="240" t="s">
        <v>424</v>
      </c>
      <c r="G148" s="238"/>
      <c r="H148" s="241">
        <v>198.96000000000001</v>
      </c>
      <c r="I148" s="242"/>
      <c r="J148" s="238"/>
      <c r="K148" s="238"/>
      <c r="L148" s="243"/>
      <c r="M148" s="244"/>
      <c r="N148" s="245"/>
      <c r="O148" s="245"/>
      <c r="P148" s="245"/>
      <c r="Q148" s="245"/>
      <c r="R148" s="245"/>
      <c r="S148" s="245"/>
      <c r="T148" s="246"/>
      <c r="U148" s="13"/>
      <c r="V148" s="13"/>
      <c r="W148" s="13"/>
      <c r="X148" s="13"/>
      <c r="Y148" s="13"/>
      <c r="Z148" s="13"/>
      <c r="AA148" s="13"/>
      <c r="AB148" s="13"/>
      <c r="AC148" s="13"/>
      <c r="AD148" s="13"/>
      <c r="AE148" s="13"/>
      <c r="AT148" s="247" t="s">
        <v>146</v>
      </c>
      <c r="AU148" s="247" t="s">
        <v>86</v>
      </c>
      <c r="AV148" s="13" t="s">
        <v>86</v>
      </c>
      <c r="AW148" s="13" t="s">
        <v>32</v>
      </c>
      <c r="AX148" s="13" t="s">
        <v>76</v>
      </c>
      <c r="AY148" s="247" t="s">
        <v>134</v>
      </c>
    </row>
    <row r="149" s="13" customFormat="1">
      <c r="A149" s="13"/>
      <c r="B149" s="237"/>
      <c r="C149" s="238"/>
      <c r="D149" s="230" t="s">
        <v>146</v>
      </c>
      <c r="E149" s="239" t="s">
        <v>1</v>
      </c>
      <c r="F149" s="240" t="s">
        <v>425</v>
      </c>
      <c r="G149" s="238"/>
      <c r="H149" s="241">
        <v>161.47</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146</v>
      </c>
      <c r="AU149" s="247" t="s">
        <v>86</v>
      </c>
      <c r="AV149" s="13" t="s">
        <v>86</v>
      </c>
      <c r="AW149" s="13" t="s">
        <v>32</v>
      </c>
      <c r="AX149" s="13" t="s">
        <v>76</v>
      </c>
      <c r="AY149" s="247" t="s">
        <v>134</v>
      </c>
    </row>
    <row r="150" s="14" customFormat="1">
      <c r="A150" s="14"/>
      <c r="B150" s="248"/>
      <c r="C150" s="249"/>
      <c r="D150" s="230" t="s">
        <v>146</v>
      </c>
      <c r="E150" s="250" t="s">
        <v>1</v>
      </c>
      <c r="F150" s="251" t="s">
        <v>159</v>
      </c>
      <c r="G150" s="249"/>
      <c r="H150" s="252">
        <v>360.43000000000001</v>
      </c>
      <c r="I150" s="253"/>
      <c r="J150" s="249"/>
      <c r="K150" s="249"/>
      <c r="L150" s="254"/>
      <c r="M150" s="255"/>
      <c r="N150" s="256"/>
      <c r="O150" s="256"/>
      <c r="P150" s="256"/>
      <c r="Q150" s="256"/>
      <c r="R150" s="256"/>
      <c r="S150" s="256"/>
      <c r="T150" s="257"/>
      <c r="U150" s="14"/>
      <c r="V150" s="14"/>
      <c r="W150" s="14"/>
      <c r="X150" s="14"/>
      <c r="Y150" s="14"/>
      <c r="Z150" s="14"/>
      <c r="AA150" s="14"/>
      <c r="AB150" s="14"/>
      <c r="AC150" s="14"/>
      <c r="AD150" s="14"/>
      <c r="AE150" s="14"/>
      <c r="AT150" s="258" t="s">
        <v>146</v>
      </c>
      <c r="AU150" s="258" t="s">
        <v>86</v>
      </c>
      <c r="AV150" s="14" t="s">
        <v>141</v>
      </c>
      <c r="AW150" s="14" t="s">
        <v>32</v>
      </c>
      <c r="AX150" s="14" t="s">
        <v>84</v>
      </c>
      <c r="AY150" s="258" t="s">
        <v>134</v>
      </c>
    </row>
    <row r="151" s="2" customFormat="1" ht="16.5" customHeight="1">
      <c r="A151" s="37"/>
      <c r="B151" s="38"/>
      <c r="C151" s="217" t="s">
        <v>177</v>
      </c>
      <c r="D151" s="217" t="s">
        <v>136</v>
      </c>
      <c r="E151" s="218" t="s">
        <v>257</v>
      </c>
      <c r="F151" s="219" t="s">
        <v>258</v>
      </c>
      <c r="G151" s="220" t="s">
        <v>207</v>
      </c>
      <c r="H151" s="221">
        <v>1</v>
      </c>
      <c r="I151" s="222"/>
      <c r="J151" s="223">
        <f>ROUND(I151*H151,2)</f>
        <v>0</v>
      </c>
      <c r="K151" s="219" t="s">
        <v>1</v>
      </c>
      <c r="L151" s="43"/>
      <c r="M151" s="224" t="s">
        <v>1</v>
      </c>
      <c r="N151" s="225" t="s">
        <v>41</v>
      </c>
      <c r="O151" s="90"/>
      <c r="P151" s="226">
        <f>O151*H151</f>
        <v>0</v>
      </c>
      <c r="Q151" s="226">
        <v>0</v>
      </c>
      <c r="R151" s="226">
        <f>Q151*H151</f>
        <v>0</v>
      </c>
      <c r="S151" s="226">
        <v>0</v>
      </c>
      <c r="T151" s="227">
        <f>S151*H151</f>
        <v>0</v>
      </c>
      <c r="U151" s="37"/>
      <c r="V151" s="37"/>
      <c r="W151" s="37"/>
      <c r="X151" s="37"/>
      <c r="Y151" s="37"/>
      <c r="Z151" s="37"/>
      <c r="AA151" s="37"/>
      <c r="AB151" s="37"/>
      <c r="AC151" s="37"/>
      <c r="AD151" s="37"/>
      <c r="AE151" s="37"/>
      <c r="AR151" s="228" t="s">
        <v>141</v>
      </c>
      <c r="AT151" s="228" t="s">
        <v>136</v>
      </c>
      <c r="AU151" s="228" t="s">
        <v>86</v>
      </c>
      <c r="AY151" s="16" t="s">
        <v>134</v>
      </c>
      <c r="BE151" s="229">
        <f>IF(N151="základní",J151,0)</f>
        <v>0</v>
      </c>
      <c r="BF151" s="229">
        <f>IF(N151="snížená",J151,0)</f>
        <v>0</v>
      </c>
      <c r="BG151" s="229">
        <f>IF(N151="zákl. přenesená",J151,0)</f>
        <v>0</v>
      </c>
      <c r="BH151" s="229">
        <f>IF(N151="sníž. přenesená",J151,0)</f>
        <v>0</v>
      </c>
      <c r="BI151" s="229">
        <f>IF(N151="nulová",J151,0)</f>
        <v>0</v>
      </c>
      <c r="BJ151" s="16" t="s">
        <v>84</v>
      </c>
      <c r="BK151" s="229">
        <f>ROUND(I151*H151,2)</f>
        <v>0</v>
      </c>
      <c r="BL151" s="16" t="s">
        <v>141</v>
      </c>
      <c r="BM151" s="228" t="s">
        <v>426</v>
      </c>
    </row>
    <row r="152" s="2" customFormat="1">
      <c r="A152" s="37"/>
      <c r="B152" s="38"/>
      <c r="C152" s="39"/>
      <c r="D152" s="230" t="s">
        <v>143</v>
      </c>
      <c r="E152" s="39"/>
      <c r="F152" s="231" t="s">
        <v>258</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143</v>
      </c>
      <c r="AU152" s="16" t="s">
        <v>86</v>
      </c>
    </row>
    <row r="153" s="2" customFormat="1">
      <c r="A153" s="37"/>
      <c r="B153" s="38"/>
      <c r="C153" s="39"/>
      <c r="D153" s="230" t="s">
        <v>201</v>
      </c>
      <c r="E153" s="39"/>
      <c r="F153" s="259" t="s">
        <v>260</v>
      </c>
      <c r="G153" s="39"/>
      <c r="H153" s="39"/>
      <c r="I153" s="232"/>
      <c r="J153" s="39"/>
      <c r="K153" s="39"/>
      <c r="L153" s="43"/>
      <c r="M153" s="233"/>
      <c r="N153" s="234"/>
      <c r="O153" s="90"/>
      <c r="P153" s="90"/>
      <c r="Q153" s="90"/>
      <c r="R153" s="90"/>
      <c r="S153" s="90"/>
      <c r="T153" s="91"/>
      <c r="U153" s="37"/>
      <c r="V153" s="37"/>
      <c r="W153" s="37"/>
      <c r="X153" s="37"/>
      <c r="Y153" s="37"/>
      <c r="Z153" s="37"/>
      <c r="AA153" s="37"/>
      <c r="AB153" s="37"/>
      <c r="AC153" s="37"/>
      <c r="AD153" s="37"/>
      <c r="AE153" s="37"/>
      <c r="AT153" s="16" t="s">
        <v>201</v>
      </c>
      <c r="AU153" s="16" t="s">
        <v>86</v>
      </c>
    </row>
    <row r="154" s="13" customFormat="1">
      <c r="A154" s="13"/>
      <c r="B154" s="237"/>
      <c r="C154" s="238"/>
      <c r="D154" s="230" t="s">
        <v>146</v>
      </c>
      <c r="E154" s="239" t="s">
        <v>1</v>
      </c>
      <c r="F154" s="240" t="s">
        <v>84</v>
      </c>
      <c r="G154" s="238"/>
      <c r="H154" s="241">
        <v>1</v>
      </c>
      <c r="I154" s="242"/>
      <c r="J154" s="238"/>
      <c r="K154" s="238"/>
      <c r="L154" s="243"/>
      <c r="M154" s="244"/>
      <c r="N154" s="245"/>
      <c r="O154" s="245"/>
      <c r="P154" s="245"/>
      <c r="Q154" s="245"/>
      <c r="R154" s="245"/>
      <c r="S154" s="245"/>
      <c r="T154" s="246"/>
      <c r="U154" s="13"/>
      <c r="V154" s="13"/>
      <c r="W154" s="13"/>
      <c r="X154" s="13"/>
      <c r="Y154" s="13"/>
      <c r="Z154" s="13"/>
      <c r="AA154" s="13"/>
      <c r="AB154" s="13"/>
      <c r="AC154" s="13"/>
      <c r="AD154" s="13"/>
      <c r="AE154" s="13"/>
      <c r="AT154" s="247" t="s">
        <v>146</v>
      </c>
      <c r="AU154" s="247" t="s">
        <v>86</v>
      </c>
      <c r="AV154" s="13" t="s">
        <v>86</v>
      </c>
      <c r="AW154" s="13" t="s">
        <v>32</v>
      </c>
      <c r="AX154" s="13" t="s">
        <v>84</v>
      </c>
      <c r="AY154" s="247" t="s">
        <v>134</v>
      </c>
    </row>
    <row r="155" s="12" customFormat="1" ht="22.8" customHeight="1">
      <c r="A155" s="12"/>
      <c r="B155" s="201"/>
      <c r="C155" s="202"/>
      <c r="D155" s="203" t="s">
        <v>75</v>
      </c>
      <c r="E155" s="215" t="s">
        <v>141</v>
      </c>
      <c r="F155" s="215" t="s">
        <v>261</v>
      </c>
      <c r="G155" s="202"/>
      <c r="H155" s="202"/>
      <c r="I155" s="205"/>
      <c r="J155" s="216">
        <f>BK155</f>
        <v>0</v>
      </c>
      <c r="K155" s="202"/>
      <c r="L155" s="207"/>
      <c r="M155" s="208"/>
      <c r="N155" s="209"/>
      <c r="O155" s="209"/>
      <c r="P155" s="210">
        <f>SUM(P156:P160)</f>
        <v>0</v>
      </c>
      <c r="Q155" s="209"/>
      <c r="R155" s="210">
        <f>SUM(R156:R160)</f>
        <v>177.56542079999997</v>
      </c>
      <c r="S155" s="209"/>
      <c r="T155" s="211">
        <f>SUM(T156:T160)</f>
        <v>0</v>
      </c>
      <c r="U155" s="12"/>
      <c r="V155" s="12"/>
      <c r="W155" s="12"/>
      <c r="X155" s="12"/>
      <c r="Y155" s="12"/>
      <c r="Z155" s="12"/>
      <c r="AA155" s="12"/>
      <c r="AB155" s="12"/>
      <c r="AC155" s="12"/>
      <c r="AD155" s="12"/>
      <c r="AE155" s="12"/>
      <c r="AR155" s="212" t="s">
        <v>84</v>
      </c>
      <c r="AT155" s="213" t="s">
        <v>75</v>
      </c>
      <c r="AU155" s="213" t="s">
        <v>84</v>
      </c>
      <c r="AY155" s="212" t="s">
        <v>134</v>
      </c>
      <c r="BK155" s="214">
        <f>SUM(BK156:BK160)</f>
        <v>0</v>
      </c>
    </row>
    <row r="156" s="2" customFormat="1" ht="24.15" customHeight="1">
      <c r="A156" s="37"/>
      <c r="B156" s="38"/>
      <c r="C156" s="217" t="s">
        <v>182</v>
      </c>
      <c r="D156" s="217" t="s">
        <v>136</v>
      </c>
      <c r="E156" s="218" t="s">
        <v>262</v>
      </c>
      <c r="F156" s="219" t="s">
        <v>263</v>
      </c>
      <c r="G156" s="220" t="s">
        <v>139</v>
      </c>
      <c r="H156" s="221">
        <v>88.640000000000001</v>
      </c>
      <c r="I156" s="222"/>
      <c r="J156" s="223">
        <f>ROUND(I156*H156,2)</f>
        <v>0</v>
      </c>
      <c r="K156" s="219" t="s">
        <v>140</v>
      </c>
      <c r="L156" s="43"/>
      <c r="M156" s="224" t="s">
        <v>1</v>
      </c>
      <c r="N156" s="225" t="s">
        <v>41</v>
      </c>
      <c r="O156" s="90"/>
      <c r="P156" s="226">
        <f>O156*H156</f>
        <v>0</v>
      </c>
      <c r="Q156" s="226">
        <v>2.0032199999999998</v>
      </c>
      <c r="R156" s="226">
        <f>Q156*H156</f>
        <v>177.56542079999997</v>
      </c>
      <c r="S156" s="226">
        <v>0</v>
      </c>
      <c r="T156" s="227">
        <f>S156*H156</f>
        <v>0</v>
      </c>
      <c r="U156" s="37"/>
      <c r="V156" s="37"/>
      <c r="W156" s="37"/>
      <c r="X156" s="37"/>
      <c r="Y156" s="37"/>
      <c r="Z156" s="37"/>
      <c r="AA156" s="37"/>
      <c r="AB156" s="37"/>
      <c r="AC156" s="37"/>
      <c r="AD156" s="37"/>
      <c r="AE156" s="37"/>
      <c r="AR156" s="228" t="s">
        <v>141</v>
      </c>
      <c r="AT156" s="228" t="s">
        <v>136</v>
      </c>
      <c r="AU156" s="228" t="s">
        <v>86</v>
      </c>
      <c r="AY156" s="16" t="s">
        <v>134</v>
      </c>
      <c r="BE156" s="229">
        <f>IF(N156="základní",J156,0)</f>
        <v>0</v>
      </c>
      <c r="BF156" s="229">
        <f>IF(N156="snížená",J156,0)</f>
        <v>0</v>
      </c>
      <c r="BG156" s="229">
        <f>IF(N156="zákl. přenesená",J156,0)</f>
        <v>0</v>
      </c>
      <c r="BH156" s="229">
        <f>IF(N156="sníž. přenesená",J156,0)</f>
        <v>0</v>
      </c>
      <c r="BI156" s="229">
        <f>IF(N156="nulová",J156,0)</f>
        <v>0</v>
      </c>
      <c r="BJ156" s="16" t="s">
        <v>84</v>
      </c>
      <c r="BK156" s="229">
        <f>ROUND(I156*H156,2)</f>
        <v>0</v>
      </c>
      <c r="BL156" s="16" t="s">
        <v>141</v>
      </c>
      <c r="BM156" s="228" t="s">
        <v>427</v>
      </c>
    </row>
    <row r="157" s="2" customFormat="1">
      <c r="A157" s="37"/>
      <c r="B157" s="38"/>
      <c r="C157" s="39"/>
      <c r="D157" s="230" t="s">
        <v>143</v>
      </c>
      <c r="E157" s="39"/>
      <c r="F157" s="231" t="s">
        <v>265</v>
      </c>
      <c r="G157" s="39"/>
      <c r="H157" s="39"/>
      <c r="I157" s="232"/>
      <c r="J157" s="39"/>
      <c r="K157" s="39"/>
      <c r="L157" s="43"/>
      <c r="M157" s="233"/>
      <c r="N157" s="234"/>
      <c r="O157" s="90"/>
      <c r="P157" s="90"/>
      <c r="Q157" s="90"/>
      <c r="R157" s="90"/>
      <c r="S157" s="90"/>
      <c r="T157" s="91"/>
      <c r="U157" s="37"/>
      <c r="V157" s="37"/>
      <c r="W157" s="37"/>
      <c r="X157" s="37"/>
      <c r="Y157" s="37"/>
      <c r="Z157" s="37"/>
      <c r="AA157" s="37"/>
      <c r="AB157" s="37"/>
      <c r="AC157" s="37"/>
      <c r="AD157" s="37"/>
      <c r="AE157" s="37"/>
      <c r="AT157" s="16" t="s">
        <v>143</v>
      </c>
      <c r="AU157" s="16" t="s">
        <v>86</v>
      </c>
    </row>
    <row r="158" s="2" customFormat="1">
      <c r="A158" s="37"/>
      <c r="B158" s="38"/>
      <c r="C158" s="39"/>
      <c r="D158" s="235" t="s">
        <v>144</v>
      </c>
      <c r="E158" s="39"/>
      <c r="F158" s="236" t="s">
        <v>266</v>
      </c>
      <c r="G158" s="39"/>
      <c r="H158" s="39"/>
      <c r="I158" s="232"/>
      <c r="J158" s="39"/>
      <c r="K158" s="39"/>
      <c r="L158" s="43"/>
      <c r="M158" s="233"/>
      <c r="N158" s="234"/>
      <c r="O158" s="90"/>
      <c r="P158" s="90"/>
      <c r="Q158" s="90"/>
      <c r="R158" s="90"/>
      <c r="S158" s="90"/>
      <c r="T158" s="91"/>
      <c r="U158" s="37"/>
      <c r="V158" s="37"/>
      <c r="W158" s="37"/>
      <c r="X158" s="37"/>
      <c r="Y158" s="37"/>
      <c r="Z158" s="37"/>
      <c r="AA158" s="37"/>
      <c r="AB158" s="37"/>
      <c r="AC158" s="37"/>
      <c r="AD158" s="37"/>
      <c r="AE158" s="37"/>
      <c r="AT158" s="16" t="s">
        <v>144</v>
      </c>
      <c r="AU158" s="16" t="s">
        <v>86</v>
      </c>
    </row>
    <row r="159" s="13" customFormat="1">
      <c r="A159" s="13"/>
      <c r="B159" s="237"/>
      <c r="C159" s="238"/>
      <c r="D159" s="230" t="s">
        <v>146</v>
      </c>
      <c r="E159" s="239" t="s">
        <v>1</v>
      </c>
      <c r="F159" s="240" t="s">
        <v>428</v>
      </c>
      <c r="G159" s="238"/>
      <c r="H159" s="241">
        <v>88.640000000000001</v>
      </c>
      <c r="I159" s="242"/>
      <c r="J159" s="238"/>
      <c r="K159" s="238"/>
      <c r="L159" s="243"/>
      <c r="M159" s="244"/>
      <c r="N159" s="245"/>
      <c r="O159" s="245"/>
      <c r="P159" s="245"/>
      <c r="Q159" s="245"/>
      <c r="R159" s="245"/>
      <c r="S159" s="245"/>
      <c r="T159" s="246"/>
      <c r="U159" s="13"/>
      <c r="V159" s="13"/>
      <c r="W159" s="13"/>
      <c r="X159" s="13"/>
      <c r="Y159" s="13"/>
      <c r="Z159" s="13"/>
      <c r="AA159" s="13"/>
      <c r="AB159" s="13"/>
      <c r="AC159" s="13"/>
      <c r="AD159" s="13"/>
      <c r="AE159" s="13"/>
      <c r="AT159" s="247" t="s">
        <v>146</v>
      </c>
      <c r="AU159" s="247" t="s">
        <v>86</v>
      </c>
      <c r="AV159" s="13" t="s">
        <v>86</v>
      </c>
      <c r="AW159" s="13" t="s">
        <v>32</v>
      </c>
      <c r="AX159" s="13" t="s">
        <v>76</v>
      </c>
      <c r="AY159" s="247" t="s">
        <v>134</v>
      </c>
    </row>
    <row r="160" s="14" customFormat="1">
      <c r="A160" s="14"/>
      <c r="B160" s="248"/>
      <c r="C160" s="249"/>
      <c r="D160" s="230" t="s">
        <v>146</v>
      </c>
      <c r="E160" s="250" t="s">
        <v>1</v>
      </c>
      <c r="F160" s="251" t="s">
        <v>159</v>
      </c>
      <c r="G160" s="249"/>
      <c r="H160" s="252">
        <v>88.640000000000001</v>
      </c>
      <c r="I160" s="253"/>
      <c r="J160" s="249"/>
      <c r="K160" s="249"/>
      <c r="L160" s="254"/>
      <c r="M160" s="255"/>
      <c r="N160" s="256"/>
      <c r="O160" s="256"/>
      <c r="P160" s="256"/>
      <c r="Q160" s="256"/>
      <c r="R160" s="256"/>
      <c r="S160" s="256"/>
      <c r="T160" s="257"/>
      <c r="U160" s="14"/>
      <c r="V160" s="14"/>
      <c r="W160" s="14"/>
      <c r="X160" s="14"/>
      <c r="Y160" s="14"/>
      <c r="Z160" s="14"/>
      <c r="AA160" s="14"/>
      <c r="AB160" s="14"/>
      <c r="AC160" s="14"/>
      <c r="AD160" s="14"/>
      <c r="AE160" s="14"/>
      <c r="AT160" s="258" t="s">
        <v>146</v>
      </c>
      <c r="AU160" s="258" t="s">
        <v>86</v>
      </c>
      <c r="AV160" s="14" t="s">
        <v>141</v>
      </c>
      <c r="AW160" s="14" t="s">
        <v>32</v>
      </c>
      <c r="AX160" s="14" t="s">
        <v>84</v>
      </c>
      <c r="AY160" s="258" t="s">
        <v>134</v>
      </c>
    </row>
    <row r="161" s="12" customFormat="1" ht="22.8" customHeight="1">
      <c r="A161" s="12"/>
      <c r="B161" s="201"/>
      <c r="C161" s="202"/>
      <c r="D161" s="203" t="s">
        <v>75</v>
      </c>
      <c r="E161" s="215" t="s">
        <v>190</v>
      </c>
      <c r="F161" s="215" t="s">
        <v>269</v>
      </c>
      <c r="G161" s="202"/>
      <c r="H161" s="202"/>
      <c r="I161" s="205"/>
      <c r="J161" s="216">
        <f>BK161</f>
        <v>0</v>
      </c>
      <c r="K161" s="202"/>
      <c r="L161" s="207"/>
      <c r="M161" s="208"/>
      <c r="N161" s="209"/>
      <c r="O161" s="209"/>
      <c r="P161" s="210">
        <f>P162</f>
        <v>0</v>
      </c>
      <c r="Q161" s="209"/>
      <c r="R161" s="210">
        <f>R162</f>
        <v>0</v>
      </c>
      <c r="S161" s="209"/>
      <c r="T161" s="211">
        <f>T162</f>
        <v>0</v>
      </c>
      <c r="U161" s="12"/>
      <c r="V161" s="12"/>
      <c r="W161" s="12"/>
      <c r="X161" s="12"/>
      <c r="Y161" s="12"/>
      <c r="Z161" s="12"/>
      <c r="AA161" s="12"/>
      <c r="AB161" s="12"/>
      <c r="AC161" s="12"/>
      <c r="AD161" s="12"/>
      <c r="AE161" s="12"/>
      <c r="AR161" s="212" t="s">
        <v>84</v>
      </c>
      <c r="AT161" s="213" t="s">
        <v>75</v>
      </c>
      <c r="AU161" s="213" t="s">
        <v>84</v>
      </c>
      <c r="AY161" s="212" t="s">
        <v>134</v>
      </c>
      <c r="BK161" s="214">
        <f>BK162</f>
        <v>0</v>
      </c>
    </row>
    <row r="162" s="12" customFormat="1" ht="20.88" customHeight="1">
      <c r="A162" s="12"/>
      <c r="B162" s="201"/>
      <c r="C162" s="202"/>
      <c r="D162" s="203" t="s">
        <v>75</v>
      </c>
      <c r="E162" s="215" t="s">
        <v>210</v>
      </c>
      <c r="F162" s="215" t="s">
        <v>270</v>
      </c>
      <c r="G162" s="202"/>
      <c r="H162" s="202"/>
      <c r="I162" s="205"/>
      <c r="J162" s="216">
        <f>BK162</f>
        <v>0</v>
      </c>
      <c r="K162" s="202"/>
      <c r="L162" s="207"/>
      <c r="M162" s="208"/>
      <c r="N162" s="209"/>
      <c r="O162" s="209"/>
      <c r="P162" s="210">
        <f>SUM(P163:P166)</f>
        <v>0</v>
      </c>
      <c r="Q162" s="209"/>
      <c r="R162" s="210">
        <f>SUM(R163:R166)</f>
        <v>0</v>
      </c>
      <c r="S162" s="209"/>
      <c r="T162" s="211">
        <f>SUM(T163:T166)</f>
        <v>0</v>
      </c>
      <c r="U162" s="12"/>
      <c r="V162" s="12"/>
      <c r="W162" s="12"/>
      <c r="X162" s="12"/>
      <c r="Y162" s="12"/>
      <c r="Z162" s="12"/>
      <c r="AA162" s="12"/>
      <c r="AB162" s="12"/>
      <c r="AC162" s="12"/>
      <c r="AD162" s="12"/>
      <c r="AE162" s="12"/>
      <c r="AR162" s="212" t="s">
        <v>84</v>
      </c>
      <c r="AT162" s="213" t="s">
        <v>75</v>
      </c>
      <c r="AU162" s="213" t="s">
        <v>86</v>
      </c>
      <c r="AY162" s="212" t="s">
        <v>134</v>
      </c>
      <c r="BK162" s="214">
        <f>SUM(BK163:BK166)</f>
        <v>0</v>
      </c>
    </row>
    <row r="163" s="2" customFormat="1" ht="33" customHeight="1">
      <c r="A163" s="37"/>
      <c r="B163" s="38"/>
      <c r="C163" s="217" t="s">
        <v>190</v>
      </c>
      <c r="D163" s="217" t="s">
        <v>136</v>
      </c>
      <c r="E163" s="218" t="s">
        <v>212</v>
      </c>
      <c r="F163" s="219" t="s">
        <v>213</v>
      </c>
      <c r="G163" s="220" t="s">
        <v>214</v>
      </c>
      <c r="H163" s="221">
        <v>177.565</v>
      </c>
      <c r="I163" s="222"/>
      <c r="J163" s="223">
        <f>ROUND(I163*H163,2)</f>
        <v>0</v>
      </c>
      <c r="K163" s="219" t="s">
        <v>140</v>
      </c>
      <c r="L163" s="43"/>
      <c r="M163" s="224" t="s">
        <v>1</v>
      </c>
      <c r="N163" s="225" t="s">
        <v>41</v>
      </c>
      <c r="O163" s="90"/>
      <c r="P163" s="226">
        <f>O163*H163</f>
        <v>0</v>
      </c>
      <c r="Q163" s="226">
        <v>0</v>
      </c>
      <c r="R163" s="226">
        <f>Q163*H163</f>
        <v>0</v>
      </c>
      <c r="S163" s="226">
        <v>0</v>
      </c>
      <c r="T163" s="227">
        <f>S163*H163</f>
        <v>0</v>
      </c>
      <c r="U163" s="37"/>
      <c r="V163" s="37"/>
      <c r="W163" s="37"/>
      <c r="X163" s="37"/>
      <c r="Y163" s="37"/>
      <c r="Z163" s="37"/>
      <c r="AA163" s="37"/>
      <c r="AB163" s="37"/>
      <c r="AC163" s="37"/>
      <c r="AD163" s="37"/>
      <c r="AE163" s="37"/>
      <c r="AR163" s="228" t="s">
        <v>141</v>
      </c>
      <c r="AT163" s="228" t="s">
        <v>136</v>
      </c>
      <c r="AU163" s="228" t="s">
        <v>153</v>
      </c>
      <c r="AY163" s="16" t="s">
        <v>134</v>
      </c>
      <c r="BE163" s="229">
        <f>IF(N163="základní",J163,0)</f>
        <v>0</v>
      </c>
      <c r="BF163" s="229">
        <f>IF(N163="snížená",J163,0)</f>
        <v>0</v>
      </c>
      <c r="BG163" s="229">
        <f>IF(N163="zákl. přenesená",J163,0)</f>
        <v>0</v>
      </c>
      <c r="BH163" s="229">
        <f>IF(N163="sníž. přenesená",J163,0)</f>
        <v>0</v>
      </c>
      <c r="BI163" s="229">
        <f>IF(N163="nulová",J163,0)</f>
        <v>0</v>
      </c>
      <c r="BJ163" s="16" t="s">
        <v>84</v>
      </c>
      <c r="BK163" s="229">
        <f>ROUND(I163*H163,2)</f>
        <v>0</v>
      </c>
      <c r="BL163" s="16" t="s">
        <v>141</v>
      </c>
      <c r="BM163" s="228" t="s">
        <v>429</v>
      </c>
    </row>
    <row r="164" s="2" customFormat="1">
      <c r="A164" s="37"/>
      <c r="B164" s="38"/>
      <c r="C164" s="39"/>
      <c r="D164" s="230" t="s">
        <v>143</v>
      </c>
      <c r="E164" s="39"/>
      <c r="F164" s="231" t="s">
        <v>213</v>
      </c>
      <c r="G164" s="39"/>
      <c r="H164" s="39"/>
      <c r="I164" s="232"/>
      <c r="J164" s="39"/>
      <c r="K164" s="39"/>
      <c r="L164" s="43"/>
      <c r="M164" s="233"/>
      <c r="N164" s="234"/>
      <c r="O164" s="90"/>
      <c r="P164" s="90"/>
      <c r="Q164" s="90"/>
      <c r="R164" s="90"/>
      <c r="S164" s="90"/>
      <c r="T164" s="91"/>
      <c r="U164" s="37"/>
      <c r="V164" s="37"/>
      <c r="W164" s="37"/>
      <c r="X164" s="37"/>
      <c r="Y164" s="37"/>
      <c r="Z164" s="37"/>
      <c r="AA164" s="37"/>
      <c r="AB164" s="37"/>
      <c r="AC164" s="37"/>
      <c r="AD164" s="37"/>
      <c r="AE164" s="37"/>
      <c r="AT164" s="16" t="s">
        <v>143</v>
      </c>
      <c r="AU164" s="16" t="s">
        <v>153</v>
      </c>
    </row>
    <row r="165" s="2" customFormat="1">
      <c r="A165" s="37"/>
      <c r="B165" s="38"/>
      <c r="C165" s="39"/>
      <c r="D165" s="235" t="s">
        <v>144</v>
      </c>
      <c r="E165" s="39"/>
      <c r="F165" s="236" t="s">
        <v>216</v>
      </c>
      <c r="G165" s="39"/>
      <c r="H165" s="39"/>
      <c r="I165" s="232"/>
      <c r="J165" s="39"/>
      <c r="K165" s="39"/>
      <c r="L165" s="43"/>
      <c r="M165" s="233"/>
      <c r="N165" s="234"/>
      <c r="O165" s="90"/>
      <c r="P165" s="90"/>
      <c r="Q165" s="90"/>
      <c r="R165" s="90"/>
      <c r="S165" s="90"/>
      <c r="T165" s="91"/>
      <c r="U165" s="37"/>
      <c r="V165" s="37"/>
      <c r="W165" s="37"/>
      <c r="X165" s="37"/>
      <c r="Y165" s="37"/>
      <c r="Z165" s="37"/>
      <c r="AA165" s="37"/>
      <c r="AB165" s="37"/>
      <c r="AC165" s="37"/>
      <c r="AD165" s="37"/>
      <c r="AE165" s="37"/>
      <c r="AT165" s="16" t="s">
        <v>144</v>
      </c>
      <c r="AU165" s="16" t="s">
        <v>153</v>
      </c>
    </row>
    <row r="166" s="13" customFormat="1">
      <c r="A166" s="13"/>
      <c r="B166" s="237"/>
      <c r="C166" s="238"/>
      <c r="D166" s="230" t="s">
        <v>146</v>
      </c>
      <c r="E166" s="239" t="s">
        <v>1</v>
      </c>
      <c r="F166" s="240" t="s">
        <v>430</v>
      </c>
      <c r="G166" s="238"/>
      <c r="H166" s="241">
        <v>177.565</v>
      </c>
      <c r="I166" s="242"/>
      <c r="J166" s="238"/>
      <c r="K166" s="238"/>
      <c r="L166" s="243"/>
      <c r="M166" s="260"/>
      <c r="N166" s="261"/>
      <c r="O166" s="261"/>
      <c r="P166" s="261"/>
      <c r="Q166" s="261"/>
      <c r="R166" s="261"/>
      <c r="S166" s="261"/>
      <c r="T166" s="262"/>
      <c r="U166" s="13"/>
      <c r="V166" s="13"/>
      <c r="W166" s="13"/>
      <c r="X166" s="13"/>
      <c r="Y166" s="13"/>
      <c r="Z166" s="13"/>
      <c r="AA166" s="13"/>
      <c r="AB166" s="13"/>
      <c r="AC166" s="13"/>
      <c r="AD166" s="13"/>
      <c r="AE166" s="13"/>
      <c r="AT166" s="247" t="s">
        <v>146</v>
      </c>
      <c r="AU166" s="247" t="s">
        <v>153</v>
      </c>
      <c r="AV166" s="13" t="s">
        <v>86</v>
      </c>
      <c r="AW166" s="13" t="s">
        <v>32</v>
      </c>
      <c r="AX166" s="13" t="s">
        <v>84</v>
      </c>
      <c r="AY166" s="247" t="s">
        <v>134</v>
      </c>
    </row>
    <row r="167" s="2" customFormat="1" ht="6.96" customHeight="1">
      <c r="A167" s="37"/>
      <c r="B167" s="65"/>
      <c r="C167" s="66"/>
      <c r="D167" s="66"/>
      <c r="E167" s="66"/>
      <c r="F167" s="66"/>
      <c r="G167" s="66"/>
      <c r="H167" s="66"/>
      <c r="I167" s="66"/>
      <c r="J167" s="66"/>
      <c r="K167" s="66"/>
      <c r="L167" s="43"/>
      <c r="M167" s="37"/>
      <c r="O167" s="37"/>
      <c r="P167" s="37"/>
      <c r="Q167" s="37"/>
      <c r="R167" s="37"/>
      <c r="S167" s="37"/>
      <c r="T167" s="37"/>
      <c r="U167" s="37"/>
      <c r="V167" s="37"/>
      <c r="W167" s="37"/>
      <c r="X167" s="37"/>
      <c r="Y167" s="37"/>
      <c r="Z167" s="37"/>
      <c r="AA167" s="37"/>
      <c r="AB167" s="37"/>
      <c r="AC167" s="37"/>
      <c r="AD167" s="37"/>
      <c r="AE167" s="37"/>
    </row>
  </sheetData>
  <sheetProtection sheet="1" autoFilter="0" formatColumns="0" formatRows="0" objects="1" scenarios="1" spinCount="100000" saltValue="23n8Quup/cp/6PYywSkXkQ1pd1EHkyc/9OPLz3YwBam61XgcCpHpPh+6xQ3fitrYuVrSiKQk8858dajTwAfHzw==" hashValue="jChMUnr6gvo1B51sEoXENDKRmmHqWgHIREpyMA/t7Yho5c37enSLRVRnBH5cJkZPmB3kpMe0bBNF1vsx0l7+rQ==" algorithmName="SHA-512" password="CC35"/>
  <autoFilter ref="C120:K166"/>
  <mergeCells count="9">
    <mergeCell ref="E7:H7"/>
    <mergeCell ref="E9:H9"/>
    <mergeCell ref="E18:H18"/>
    <mergeCell ref="E27:H27"/>
    <mergeCell ref="E85:H85"/>
    <mergeCell ref="E87:H87"/>
    <mergeCell ref="E111:H111"/>
    <mergeCell ref="E113:H113"/>
    <mergeCell ref="L2:V2"/>
  </mergeCells>
  <hyperlinks>
    <hyperlink ref="F126" r:id="rId1" display="https://podminky.urs.cz/item/CS_URS_2024_02/112251105"/>
    <hyperlink ref="F130" r:id="rId2" display="https://podminky.urs.cz/item/CS_URS_2024_02/122251103"/>
    <hyperlink ref="F134" r:id="rId3" display="https://podminky.urs.cz/item/CS_URS_2024_02/162201424"/>
    <hyperlink ref="F138" r:id="rId4" display="https://podminky.urs.cz/item/CS_URS_2024_02/171103201"/>
    <hyperlink ref="F143" r:id="rId5" display="https://podminky.urs.cz/item/CS_URS_2024_02/181951112"/>
    <hyperlink ref="F147" r:id="rId6" display="https://podminky.urs.cz/item/CS_URS_2024_02/182251101"/>
    <hyperlink ref="F158" r:id="rId7" display="https://podminky.urs.cz/item/CS_URS_2024_02/462512161"/>
    <hyperlink ref="F165" r:id="rId8" display="https://podminky.urs.cz/item/CS_URS_2024_02/9983320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104</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30" customHeight="1">
      <c r="A9" s="37"/>
      <c r="B9" s="43"/>
      <c r="C9" s="37"/>
      <c r="D9" s="37"/>
      <c r="E9" s="141" t="s">
        <v>431</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ROUND(J126,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ROUND((SUM(BE126:BE274)),  2)</f>
        <v>0</v>
      </c>
      <c r="G33" s="37"/>
      <c r="H33" s="37"/>
      <c r="I33" s="154">
        <v>0.20999999999999999</v>
      </c>
      <c r="J33" s="153">
        <f>ROUND(((SUM(BE126:BE274))*I33),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ROUND((SUM(BF126:BF274)),  2)</f>
        <v>0</v>
      </c>
      <c r="G34" s="37"/>
      <c r="H34" s="37"/>
      <c r="I34" s="154">
        <v>0.12</v>
      </c>
      <c r="J34" s="153">
        <f>ROUND(((SUM(BF126:BF274))*I34),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ROUND((SUM(BG126:BG274)),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ROUND((SUM(BH126:BH274)),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ROUND((SUM(BI126:BI274)),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30" customHeight="1">
      <c r="A87" s="37"/>
      <c r="B87" s="38"/>
      <c r="C87" s="39"/>
      <c r="D87" s="39"/>
      <c r="E87" s="75" t="str">
        <f>E9</f>
        <v>SO 07, 08 - RN Nad Myslivnou - bezpečnostní přeliv, spodní výpust</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J126</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115</v>
      </c>
      <c r="E97" s="181"/>
      <c r="F97" s="181"/>
      <c r="G97" s="181"/>
      <c r="H97" s="181"/>
      <c r="I97" s="181"/>
      <c r="J97" s="182">
        <f>J127</f>
        <v>0</v>
      </c>
      <c r="K97" s="179"/>
      <c r="L97" s="183"/>
      <c r="S97" s="9"/>
      <c r="T97" s="9"/>
      <c r="U97" s="9"/>
      <c r="V97" s="9"/>
      <c r="W97" s="9"/>
      <c r="X97" s="9"/>
      <c r="Y97" s="9"/>
      <c r="Z97" s="9"/>
      <c r="AA97" s="9"/>
      <c r="AB97" s="9"/>
      <c r="AC97" s="9"/>
      <c r="AD97" s="9"/>
      <c r="AE97" s="9"/>
    </row>
    <row r="98" s="10" customFormat="1" ht="19.92" customHeight="1">
      <c r="A98" s="10"/>
      <c r="B98" s="184"/>
      <c r="C98" s="185"/>
      <c r="D98" s="186" t="s">
        <v>116</v>
      </c>
      <c r="E98" s="187"/>
      <c r="F98" s="187"/>
      <c r="G98" s="187"/>
      <c r="H98" s="187"/>
      <c r="I98" s="187"/>
      <c r="J98" s="188">
        <f>J128</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298</v>
      </c>
      <c r="E99" s="187"/>
      <c r="F99" s="187"/>
      <c r="G99" s="187"/>
      <c r="H99" s="187"/>
      <c r="I99" s="187"/>
      <c r="J99" s="188">
        <f>J153</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219</v>
      </c>
      <c r="E100" s="187"/>
      <c r="F100" s="187"/>
      <c r="G100" s="187"/>
      <c r="H100" s="187"/>
      <c r="I100" s="187"/>
      <c r="J100" s="188">
        <f>J203</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220</v>
      </c>
      <c r="E101" s="187"/>
      <c r="F101" s="187"/>
      <c r="G101" s="187"/>
      <c r="H101" s="187"/>
      <c r="I101" s="187"/>
      <c r="J101" s="188">
        <f>J213</f>
        <v>0</v>
      </c>
      <c r="K101" s="185"/>
      <c r="L101" s="189"/>
      <c r="S101" s="10"/>
      <c r="T101" s="10"/>
      <c r="U101" s="10"/>
      <c r="V101" s="10"/>
      <c r="W101" s="10"/>
      <c r="X101" s="10"/>
      <c r="Y101" s="10"/>
      <c r="Z101" s="10"/>
      <c r="AA101" s="10"/>
      <c r="AB101" s="10"/>
      <c r="AC101" s="10"/>
      <c r="AD101" s="10"/>
      <c r="AE101" s="10"/>
    </row>
    <row r="102" s="10" customFormat="1" ht="14.88" customHeight="1">
      <c r="A102" s="10"/>
      <c r="B102" s="184"/>
      <c r="C102" s="185"/>
      <c r="D102" s="186" t="s">
        <v>221</v>
      </c>
      <c r="E102" s="187"/>
      <c r="F102" s="187"/>
      <c r="G102" s="187"/>
      <c r="H102" s="187"/>
      <c r="I102" s="187"/>
      <c r="J102" s="188">
        <f>J257</f>
        <v>0</v>
      </c>
      <c r="K102" s="185"/>
      <c r="L102" s="189"/>
      <c r="S102" s="10"/>
      <c r="T102" s="10"/>
      <c r="U102" s="10"/>
      <c r="V102" s="10"/>
      <c r="W102" s="10"/>
      <c r="X102" s="10"/>
      <c r="Y102" s="10"/>
      <c r="Z102" s="10"/>
      <c r="AA102" s="10"/>
      <c r="AB102" s="10"/>
      <c r="AC102" s="10"/>
      <c r="AD102" s="10"/>
      <c r="AE102" s="10"/>
    </row>
    <row r="103" s="10" customFormat="1" ht="19.92" customHeight="1">
      <c r="A103" s="10"/>
      <c r="B103" s="184"/>
      <c r="C103" s="185"/>
      <c r="D103" s="186" t="s">
        <v>300</v>
      </c>
      <c r="E103" s="187"/>
      <c r="F103" s="187"/>
      <c r="G103" s="187"/>
      <c r="H103" s="187"/>
      <c r="I103" s="187"/>
      <c r="J103" s="188">
        <f>J262</f>
        <v>0</v>
      </c>
      <c r="K103" s="185"/>
      <c r="L103" s="189"/>
      <c r="S103" s="10"/>
      <c r="T103" s="10"/>
      <c r="U103" s="10"/>
      <c r="V103" s="10"/>
      <c r="W103" s="10"/>
      <c r="X103" s="10"/>
      <c r="Y103" s="10"/>
      <c r="Z103" s="10"/>
      <c r="AA103" s="10"/>
      <c r="AB103" s="10"/>
      <c r="AC103" s="10"/>
      <c r="AD103" s="10"/>
      <c r="AE103" s="10"/>
    </row>
    <row r="104" s="9" customFormat="1" ht="24.96" customHeight="1">
      <c r="A104" s="9"/>
      <c r="B104" s="178"/>
      <c r="C104" s="179"/>
      <c r="D104" s="180" t="s">
        <v>274</v>
      </c>
      <c r="E104" s="181"/>
      <c r="F104" s="181"/>
      <c r="G104" s="181"/>
      <c r="H104" s="181"/>
      <c r="I104" s="181"/>
      <c r="J104" s="182">
        <f>J263</f>
        <v>0</v>
      </c>
      <c r="K104" s="179"/>
      <c r="L104" s="183"/>
      <c r="S104" s="9"/>
      <c r="T104" s="9"/>
      <c r="U104" s="9"/>
      <c r="V104" s="9"/>
      <c r="W104" s="9"/>
      <c r="X104" s="9"/>
      <c r="Y104" s="9"/>
      <c r="Z104" s="9"/>
      <c r="AA104" s="9"/>
      <c r="AB104" s="9"/>
      <c r="AC104" s="9"/>
      <c r="AD104" s="9"/>
      <c r="AE104" s="9"/>
    </row>
    <row r="105" s="10" customFormat="1" ht="19.92" customHeight="1">
      <c r="A105" s="10"/>
      <c r="B105" s="184"/>
      <c r="C105" s="185"/>
      <c r="D105" s="186" t="s">
        <v>275</v>
      </c>
      <c r="E105" s="187"/>
      <c r="F105" s="187"/>
      <c r="G105" s="187"/>
      <c r="H105" s="187"/>
      <c r="I105" s="187"/>
      <c r="J105" s="188">
        <f>J264</f>
        <v>0</v>
      </c>
      <c r="K105" s="185"/>
      <c r="L105" s="189"/>
      <c r="S105" s="10"/>
      <c r="T105" s="10"/>
      <c r="U105" s="10"/>
      <c r="V105" s="10"/>
      <c r="W105" s="10"/>
      <c r="X105" s="10"/>
      <c r="Y105" s="10"/>
      <c r="Z105" s="10"/>
      <c r="AA105" s="10"/>
      <c r="AB105" s="10"/>
      <c r="AC105" s="10"/>
      <c r="AD105" s="10"/>
      <c r="AE105" s="10"/>
    </row>
    <row r="106" s="10" customFormat="1" ht="19.92" customHeight="1">
      <c r="A106" s="10"/>
      <c r="B106" s="184"/>
      <c r="C106" s="185"/>
      <c r="D106" s="186" t="s">
        <v>432</v>
      </c>
      <c r="E106" s="187"/>
      <c r="F106" s="187"/>
      <c r="G106" s="187"/>
      <c r="H106" s="187"/>
      <c r="I106" s="187"/>
      <c r="J106" s="188">
        <f>J269</f>
        <v>0</v>
      </c>
      <c r="K106" s="185"/>
      <c r="L106" s="189"/>
      <c r="S106" s="10"/>
      <c r="T106" s="10"/>
      <c r="U106" s="10"/>
      <c r="V106" s="10"/>
      <c r="W106" s="10"/>
      <c r="X106" s="10"/>
      <c r="Y106" s="10"/>
      <c r="Z106" s="10"/>
      <c r="AA106" s="10"/>
      <c r="AB106" s="10"/>
      <c r="AC106" s="10"/>
      <c r="AD106" s="10"/>
      <c r="AE106" s="10"/>
    </row>
    <row r="107" s="2" customFormat="1" ht="21.84" customHeight="1">
      <c r="A107" s="37"/>
      <c r="B107" s="38"/>
      <c r="C107" s="39"/>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6.96" customHeight="1">
      <c r="A108" s="37"/>
      <c r="B108" s="65"/>
      <c r="C108" s="66"/>
      <c r="D108" s="66"/>
      <c r="E108" s="66"/>
      <c r="F108" s="66"/>
      <c r="G108" s="66"/>
      <c r="H108" s="66"/>
      <c r="I108" s="66"/>
      <c r="J108" s="66"/>
      <c r="K108" s="66"/>
      <c r="L108" s="62"/>
      <c r="S108" s="37"/>
      <c r="T108" s="37"/>
      <c r="U108" s="37"/>
      <c r="V108" s="37"/>
      <c r="W108" s="37"/>
      <c r="X108" s="37"/>
      <c r="Y108" s="37"/>
      <c r="Z108" s="37"/>
      <c r="AA108" s="37"/>
      <c r="AB108" s="37"/>
      <c r="AC108" s="37"/>
      <c r="AD108" s="37"/>
      <c r="AE108" s="37"/>
    </row>
    <row r="112" s="2" customFormat="1" ht="6.96" customHeight="1">
      <c r="A112" s="37"/>
      <c r="B112" s="67"/>
      <c r="C112" s="68"/>
      <c r="D112" s="68"/>
      <c r="E112" s="68"/>
      <c r="F112" s="68"/>
      <c r="G112" s="68"/>
      <c r="H112" s="68"/>
      <c r="I112" s="68"/>
      <c r="J112" s="68"/>
      <c r="K112" s="68"/>
      <c r="L112" s="62"/>
      <c r="S112" s="37"/>
      <c r="T112" s="37"/>
      <c r="U112" s="37"/>
      <c r="V112" s="37"/>
      <c r="W112" s="37"/>
      <c r="X112" s="37"/>
      <c r="Y112" s="37"/>
      <c r="Z112" s="37"/>
      <c r="AA112" s="37"/>
      <c r="AB112" s="37"/>
      <c r="AC112" s="37"/>
      <c r="AD112" s="37"/>
      <c r="AE112" s="37"/>
    </row>
    <row r="113" s="2" customFormat="1" ht="24.96" customHeight="1">
      <c r="A113" s="37"/>
      <c r="B113" s="38"/>
      <c r="C113" s="22" t="s">
        <v>119</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6.96" customHeight="1">
      <c r="A114" s="37"/>
      <c r="B114" s="38"/>
      <c r="C114" s="39"/>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2" customHeight="1">
      <c r="A115" s="37"/>
      <c r="B115" s="38"/>
      <c r="C115" s="31" t="s">
        <v>16</v>
      </c>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6.5" customHeight="1">
      <c r="A116" s="37"/>
      <c r="B116" s="38"/>
      <c r="C116" s="39"/>
      <c r="D116" s="39"/>
      <c r="E116" s="173" t="str">
        <f>E7</f>
        <v>RN Obora Březka</v>
      </c>
      <c r="F116" s="31"/>
      <c r="G116" s="31"/>
      <c r="H116" s="31"/>
      <c r="I116" s="39"/>
      <c r="J116" s="39"/>
      <c r="K116" s="39"/>
      <c r="L116" s="62"/>
      <c r="S116" s="37"/>
      <c r="T116" s="37"/>
      <c r="U116" s="37"/>
      <c r="V116" s="37"/>
      <c r="W116" s="37"/>
      <c r="X116" s="37"/>
      <c r="Y116" s="37"/>
      <c r="Z116" s="37"/>
      <c r="AA116" s="37"/>
      <c r="AB116" s="37"/>
      <c r="AC116" s="37"/>
      <c r="AD116" s="37"/>
      <c r="AE116" s="37"/>
    </row>
    <row r="117" s="2" customFormat="1" ht="12" customHeight="1">
      <c r="A117" s="37"/>
      <c r="B117" s="38"/>
      <c r="C117" s="31" t="s">
        <v>108</v>
      </c>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30" customHeight="1">
      <c r="A118" s="37"/>
      <c r="B118" s="38"/>
      <c r="C118" s="39"/>
      <c r="D118" s="39"/>
      <c r="E118" s="75" t="str">
        <f>E9</f>
        <v>SO 07, 08 - RN Nad Myslivnou - bezpečnostní přeliv, spodní výpust</v>
      </c>
      <c r="F118" s="39"/>
      <c r="G118" s="39"/>
      <c r="H118" s="39"/>
      <c r="I118" s="39"/>
      <c r="J118" s="39"/>
      <c r="K118" s="39"/>
      <c r="L118" s="62"/>
      <c r="S118" s="37"/>
      <c r="T118" s="37"/>
      <c r="U118" s="37"/>
      <c r="V118" s="37"/>
      <c r="W118" s="37"/>
      <c r="X118" s="37"/>
      <c r="Y118" s="37"/>
      <c r="Z118" s="37"/>
      <c r="AA118" s="37"/>
      <c r="AB118" s="37"/>
      <c r="AC118" s="37"/>
      <c r="AD118" s="37"/>
      <c r="AE118" s="37"/>
    </row>
    <row r="119" s="2" customFormat="1" ht="6.96" customHeight="1">
      <c r="A119" s="37"/>
      <c r="B119" s="38"/>
      <c r="C119" s="39"/>
      <c r="D119" s="39"/>
      <c r="E119" s="39"/>
      <c r="F119" s="39"/>
      <c r="G119" s="39"/>
      <c r="H119" s="39"/>
      <c r="I119" s="39"/>
      <c r="J119" s="39"/>
      <c r="K119" s="39"/>
      <c r="L119" s="62"/>
      <c r="S119" s="37"/>
      <c r="T119" s="37"/>
      <c r="U119" s="37"/>
      <c r="V119" s="37"/>
      <c r="W119" s="37"/>
      <c r="X119" s="37"/>
      <c r="Y119" s="37"/>
      <c r="Z119" s="37"/>
      <c r="AA119" s="37"/>
      <c r="AB119" s="37"/>
      <c r="AC119" s="37"/>
      <c r="AD119" s="37"/>
      <c r="AE119" s="37"/>
    </row>
    <row r="120" s="2" customFormat="1" ht="12" customHeight="1">
      <c r="A120" s="37"/>
      <c r="B120" s="38"/>
      <c r="C120" s="31" t="s">
        <v>20</v>
      </c>
      <c r="D120" s="39"/>
      <c r="E120" s="39"/>
      <c r="F120" s="26" t="str">
        <f>F12</f>
        <v>Kostelec u Křížků</v>
      </c>
      <c r="G120" s="39"/>
      <c r="H120" s="39"/>
      <c r="I120" s="31" t="s">
        <v>22</v>
      </c>
      <c r="J120" s="78" t="str">
        <f>IF(J12="","",J12)</f>
        <v>31. 7. 2024</v>
      </c>
      <c r="K120" s="39"/>
      <c r="L120" s="62"/>
      <c r="S120" s="37"/>
      <c r="T120" s="37"/>
      <c r="U120" s="37"/>
      <c r="V120" s="37"/>
      <c r="W120" s="37"/>
      <c r="X120" s="37"/>
      <c r="Y120" s="37"/>
      <c r="Z120" s="37"/>
      <c r="AA120" s="37"/>
      <c r="AB120" s="37"/>
      <c r="AC120" s="37"/>
      <c r="AD120" s="37"/>
      <c r="AE120" s="37"/>
    </row>
    <row r="121" s="2" customFormat="1" ht="6.96" customHeight="1">
      <c r="A121" s="37"/>
      <c r="B121" s="38"/>
      <c r="C121" s="39"/>
      <c r="D121" s="39"/>
      <c r="E121" s="39"/>
      <c r="F121" s="39"/>
      <c r="G121" s="39"/>
      <c r="H121" s="39"/>
      <c r="I121" s="39"/>
      <c r="J121" s="39"/>
      <c r="K121" s="39"/>
      <c r="L121" s="62"/>
      <c r="S121" s="37"/>
      <c r="T121" s="37"/>
      <c r="U121" s="37"/>
      <c r="V121" s="37"/>
      <c r="W121" s="37"/>
      <c r="X121" s="37"/>
      <c r="Y121" s="37"/>
      <c r="Z121" s="37"/>
      <c r="AA121" s="37"/>
      <c r="AB121" s="37"/>
      <c r="AC121" s="37"/>
      <c r="AD121" s="37"/>
      <c r="AE121" s="37"/>
    </row>
    <row r="122" s="2" customFormat="1" ht="25.65" customHeight="1">
      <c r="A122" s="37"/>
      <c r="B122" s="38"/>
      <c r="C122" s="31" t="s">
        <v>24</v>
      </c>
      <c r="D122" s="39"/>
      <c r="E122" s="39"/>
      <c r="F122" s="26" t="str">
        <f>E15</f>
        <v>Výzkumný ústav lesního hospodářství a myslivosti</v>
      </c>
      <c r="G122" s="39"/>
      <c r="H122" s="39"/>
      <c r="I122" s="31" t="s">
        <v>30</v>
      </c>
      <c r="J122" s="35" t="str">
        <f>E21</f>
        <v>VODNÍ DÍLA - TBD a.s.</v>
      </c>
      <c r="K122" s="39"/>
      <c r="L122" s="62"/>
      <c r="S122" s="37"/>
      <c r="T122" s="37"/>
      <c r="U122" s="37"/>
      <c r="V122" s="37"/>
      <c r="W122" s="37"/>
      <c r="X122" s="37"/>
      <c r="Y122" s="37"/>
      <c r="Z122" s="37"/>
      <c r="AA122" s="37"/>
      <c r="AB122" s="37"/>
      <c r="AC122" s="37"/>
      <c r="AD122" s="37"/>
      <c r="AE122" s="37"/>
    </row>
    <row r="123" s="2" customFormat="1" ht="15.15" customHeight="1">
      <c r="A123" s="37"/>
      <c r="B123" s="38"/>
      <c r="C123" s="31" t="s">
        <v>28</v>
      </c>
      <c r="D123" s="39"/>
      <c r="E123" s="39"/>
      <c r="F123" s="26" t="str">
        <f>IF(E18="","",E18)</f>
        <v>Vyplň údaj</v>
      </c>
      <c r="G123" s="39"/>
      <c r="H123" s="39"/>
      <c r="I123" s="31" t="s">
        <v>33</v>
      </c>
      <c r="J123" s="35" t="str">
        <f>E24</f>
        <v xml:space="preserve"> </v>
      </c>
      <c r="K123" s="39"/>
      <c r="L123" s="62"/>
      <c r="S123" s="37"/>
      <c r="T123" s="37"/>
      <c r="U123" s="37"/>
      <c r="V123" s="37"/>
      <c r="W123" s="37"/>
      <c r="X123" s="37"/>
      <c r="Y123" s="37"/>
      <c r="Z123" s="37"/>
      <c r="AA123" s="37"/>
      <c r="AB123" s="37"/>
      <c r="AC123" s="37"/>
      <c r="AD123" s="37"/>
      <c r="AE123" s="37"/>
    </row>
    <row r="124" s="2" customFormat="1" ht="10.32" customHeight="1">
      <c r="A124" s="37"/>
      <c r="B124" s="38"/>
      <c r="C124" s="39"/>
      <c r="D124" s="39"/>
      <c r="E124" s="39"/>
      <c r="F124" s="39"/>
      <c r="G124" s="39"/>
      <c r="H124" s="39"/>
      <c r="I124" s="39"/>
      <c r="J124" s="39"/>
      <c r="K124" s="39"/>
      <c r="L124" s="62"/>
      <c r="S124" s="37"/>
      <c r="T124" s="37"/>
      <c r="U124" s="37"/>
      <c r="V124" s="37"/>
      <c r="W124" s="37"/>
      <c r="X124" s="37"/>
      <c r="Y124" s="37"/>
      <c r="Z124" s="37"/>
      <c r="AA124" s="37"/>
      <c r="AB124" s="37"/>
      <c r="AC124" s="37"/>
      <c r="AD124" s="37"/>
      <c r="AE124" s="37"/>
    </row>
    <row r="125" s="11" customFormat="1" ht="29.28" customHeight="1">
      <c r="A125" s="190"/>
      <c r="B125" s="191"/>
      <c r="C125" s="192" t="s">
        <v>120</v>
      </c>
      <c r="D125" s="193" t="s">
        <v>61</v>
      </c>
      <c r="E125" s="193" t="s">
        <v>57</v>
      </c>
      <c r="F125" s="193" t="s">
        <v>58</v>
      </c>
      <c r="G125" s="193" t="s">
        <v>121</v>
      </c>
      <c r="H125" s="193" t="s">
        <v>122</v>
      </c>
      <c r="I125" s="193" t="s">
        <v>123</v>
      </c>
      <c r="J125" s="193" t="s">
        <v>112</v>
      </c>
      <c r="K125" s="194" t="s">
        <v>124</v>
      </c>
      <c r="L125" s="195"/>
      <c r="M125" s="99" t="s">
        <v>1</v>
      </c>
      <c r="N125" s="100" t="s">
        <v>40</v>
      </c>
      <c r="O125" s="100" t="s">
        <v>125</v>
      </c>
      <c r="P125" s="100" t="s">
        <v>126</v>
      </c>
      <c r="Q125" s="100" t="s">
        <v>127</v>
      </c>
      <c r="R125" s="100" t="s">
        <v>128</v>
      </c>
      <c r="S125" s="100" t="s">
        <v>129</v>
      </c>
      <c r="T125" s="101" t="s">
        <v>130</v>
      </c>
      <c r="U125" s="190"/>
      <c r="V125" s="190"/>
      <c r="W125" s="190"/>
      <c r="X125" s="190"/>
      <c r="Y125" s="190"/>
      <c r="Z125" s="190"/>
      <c r="AA125" s="190"/>
      <c r="AB125" s="190"/>
      <c r="AC125" s="190"/>
      <c r="AD125" s="190"/>
      <c r="AE125" s="190"/>
    </row>
    <row r="126" s="2" customFormat="1" ht="22.8" customHeight="1">
      <c r="A126" s="37"/>
      <c r="B126" s="38"/>
      <c r="C126" s="106" t="s">
        <v>131</v>
      </c>
      <c r="D126" s="39"/>
      <c r="E126" s="39"/>
      <c r="F126" s="39"/>
      <c r="G126" s="39"/>
      <c r="H126" s="39"/>
      <c r="I126" s="39"/>
      <c r="J126" s="196">
        <f>BK126</f>
        <v>0</v>
      </c>
      <c r="K126" s="39"/>
      <c r="L126" s="43"/>
      <c r="M126" s="102"/>
      <c r="N126" s="197"/>
      <c r="O126" s="103"/>
      <c r="P126" s="198">
        <f>P127+P263</f>
        <v>0</v>
      </c>
      <c r="Q126" s="103"/>
      <c r="R126" s="198">
        <f>R127+R263</f>
        <v>217.50417830000001</v>
      </c>
      <c r="S126" s="103"/>
      <c r="T126" s="199">
        <f>T127+T263</f>
        <v>0</v>
      </c>
      <c r="U126" s="37"/>
      <c r="V126" s="37"/>
      <c r="W126" s="37"/>
      <c r="X126" s="37"/>
      <c r="Y126" s="37"/>
      <c r="Z126" s="37"/>
      <c r="AA126" s="37"/>
      <c r="AB126" s="37"/>
      <c r="AC126" s="37"/>
      <c r="AD126" s="37"/>
      <c r="AE126" s="37"/>
      <c r="AT126" s="16" t="s">
        <v>75</v>
      </c>
      <c r="AU126" s="16" t="s">
        <v>114</v>
      </c>
      <c r="BK126" s="200">
        <f>BK127+BK263</f>
        <v>0</v>
      </c>
    </row>
    <row r="127" s="12" customFormat="1" ht="25.92" customHeight="1">
      <c r="A127" s="12"/>
      <c r="B127" s="201"/>
      <c r="C127" s="202"/>
      <c r="D127" s="203" t="s">
        <v>75</v>
      </c>
      <c r="E127" s="204" t="s">
        <v>132</v>
      </c>
      <c r="F127" s="204" t="s">
        <v>133</v>
      </c>
      <c r="G127" s="202"/>
      <c r="H127" s="202"/>
      <c r="I127" s="205"/>
      <c r="J127" s="206">
        <f>BK127</f>
        <v>0</v>
      </c>
      <c r="K127" s="202"/>
      <c r="L127" s="207"/>
      <c r="M127" s="208"/>
      <c r="N127" s="209"/>
      <c r="O127" s="209"/>
      <c r="P127" s="210">
        <f>P128+P153+P203+P213+P262</f>
        <v>0</v>
      </c>
      <c r="Q127" s="209"/>
      <c r="R127" s="210">
        <f>R128+R153+R203+R213+R262</f>
        <v>217.5036283</v>
      </c>
      <c r="S127" s="209"/>
      <c r="T127" s="211">
        <f>T128+T153+T203+T213+T262</f>
        <v>0</v>
      </c>
      <c r="U127" s="12"/>
      <c r="V127" s="12"/>
      <c r="W127" s="12"/>
      <c r="X127" s="12"/>
      <c r="Y127" s="12"/>
      <c r="Z127" s="12"/>
      <c r="AA127" s="12"/>
      <c r="AB127" s="12"/>
      <c r="AC127" s="12"/>
      <c r="AD127" s="12"/>
      <c r="AE127" s="12"/>
      <c r="AR127" s="212" t="s">
        <v>84</v>
      </c>
      <c r="AT127" s="213" t="s">
        <v>75</v>
      </c>
      <c r="AU127" s="213" t="s">
        <v>76</v>
      </c>
      <c r="AY127" s="212" t="s">
        <v>134</v>
      </c>
      <c r="BK127" s="214">
        <f>BK128+BK153+BK203+BK213+BK262</f>
        <v>0</v>
      </c>
    </row>
    <row r="128" s="12" customFormat="1" ht="22.8" customHeight="1">
      <c r="A128" s="12"/>
      <c r="B128" s="201"/>
      <c r="C128" s="202"/>
      <c r="D128" s="203" t="s">
        <v>75</v>
      </c>
      <c r="E128" s="215" t="s">
        <v>84</v>
      </c>
      <c r="F128" s="215" t="s">
        <v>135</v>
      </c>
      <c r="G128" s="202"/>
      <c r="H128" s="202"/>
      <c r="I128" s="205"/>
      <c r="J128" s="216">
        <f>BK128</f>
        <v>0</v>
      </c>
      <c r="K128" s="202"/>
      <c r="L128" s="207"/>
      <c r="M128" s="208"/>
      <c r="N128" s="209"/>
      <c r="O128" s="209"/>
      <c r="P128" s="210">
        <f>SUM(P129:P152)</f>
        <v>0</v>
      </c>
      <c r="Q128" s="209"/>
      <c r="R128" s="210">
        <f>SUM(R129:R152)</f>
        <v>0</v>
      </c>
      <c r="S128" s="209"/>
      <c r="T128" s="211">
        <f>SUM(T129:T152)</f>
        <v>0</v>
      </c>
      <c r="U128" s="12"/>
      <c r="V128" s="12"/>
      <c r="W128" s="12"/>
      <c r="X128" s="12"/>
      <c r="Y128" s="12"/>
      <c r="Z128" s="12"/>
      <c r="AA128" s="12"/>
      <c r="AB128" s="12"/>
      <c r="AC128" s="12"/>
      <c r="AD128" s="12"/>
      <c r="AE128" s="12"/>
      <c r="AR128" s="212" t="s">
        <v>84</v>
      </c>
      <c r="AT128" s="213" t="s">
        <v>75</v>
      </c>
      <c r="AU128" s="213" t="s">
        <v>84</v>
      </c>
      <c r="AY128" s="212" t="s">
        <v>134</v>
      </c>
      <c r="BK128" s="214">
        <f>SUM(BK129:BK152)</f>
        <v>0</v>
      </c>
    </row>
    <row r="129" s="2" customFormat="1" ht="33" customHeight="1">
      <c r="A129" s="37"/>
      <c r="B129" s="38"/>
      <c r="C129" s="217" t="s">
        <v>84</v>
      </c>
      <c r="D129" s="217" t="s">
        <v>136</v>
      </c>
      <c r="E129" s="218" t="s">
        <v>433</v>
      </c>
      <c r="F129" s="219" t="s">
        <v>434</v>
      </c>
      <c r="G129" s="220" t="s">
        <v>139</v>
      </c>
      <c r="H129" s="221">
        <v>183.292</v>
      </c>
      <c r="I129" s="222"/>
      <c r="J129" s="223">
        <f>ROUND(I129*H129,2)</f>
        <v>0</v>
      </c>
      <c r="K129" s="219" t="s">
        <v>140</v>
      </c>
      <c r="L129" s="43"/>
      <c r="M129" s="224" t="s">
        <v>1</v>
      </c>
      <c r="N129" s="225" t="s">
        <v>41</v>
      </c>
      <c r="O129" s="90"/>
      <c r="P129" s="226">
        <f>O129*H129</f>
        <v>0</v>
      </c>
      <c r="Q129" s="226">
        <v>0</v>
      </c>
      <c r="R129" s="226">
        <f>Q129*H129</f>
        <v>0</v>
      </c>
      <c r="S129" s="226">
        <v>0</v>
      </c>
      <c r="T129" s="227">
        <f>S129*H129</f>
        <v>0</v>
      </c>
      <c r="U129" s="37"/>
      <c r="V129" s="37"/>
      <c r="W129" s="37"/>
      <c r="X129" s="37"/>
      <c r="Y129" s="37"/>
      <c r="Z129" s="37"/>
      <c r="AA129" s="37"/>
      <c r="AB129" s="37"/>
      <c r="AC129" s="37"/>
      <c r="AD129" s="37"/>
      <c r="AE129" s="37"/>
      <c r="AR129" s="228" t="s">
        <v>141</v>
      </c>
      <c r="AT129" s="228" t="s">
        <v>136</v>
      </c>
      <c r="AU129" s="228" t="s">
        <v>86</v>
      </c>
      <c r="AY129" s="16" t="s">
        <v>134</v>
      </c>
      <c r="BE129" s="229">
        <f>IF(N129="základní",J129,0)</f>
        <v>0</v>
      </c>
      <c r="BF129" s="229">
        <f>IF(N129="snížená",J129,0)</f>
        <v>0</v>
      </c>
      <c r="BG129" s="229">
        <f>IF(N129="zákl. přenesená",J129,0)</f>
        <v>0</v>
      </c>
      <c r="BH129" s="229">
        <f>IF(N129="sníž. přenesená",J129,0)</f>
        <v>0</v>
      </c>
      <c r="BI129" s="229">
        <f>IF(N129="nulová",J129,0)</f>
        <v>0</v>
      </c>
      <c r="BJ129" s="16" t="s">
        <v>84</v>
      </c>
      <c r="BK129" s="229">
        <f>ROUND(I129*H129,2)</f>
        <v>0</v>
      </c>
      <c r="BL129" s="16" t="s">
        <v>141</v>
      </c>
      <c r="BM129" s="228" t="s">
        <v>435</v>
      </c>
    </row>
    <row r="130" s="2" customFormat="1">
      <c r="A130" s="37"/>
      <c r="B130" s="38"/>
      <c r="C130" s="39"/>
      <c r="D130" s="230" t="s">
        <v>143</v>
      </c>
      <c r="E130" s="39"/>
      <c r="F130" s="231" t="s">
        <v>436</v>
      </c>
      <c r="G130" s="39"/>
      <c r="H130" s="39"/>
      <c r="I130" s="232"/>
      <c r="J130" s="39"/>
      <c r="K130" s="39"/>
      <c r="L130" s="43"/>
      <c r="M130" s="233"/>
      <c r="N130" s="234"/>
      <c r="O130" s="90"/>
      <c r="P130" s="90"/>
      <c r="Q130" s="90"/>
      <c r="R130" s="90"/>
      <c r="S130" s="90"/>
      <c r="T130" s="91"/>
      <c r="U130" s="37"/>
      <c r="V130" s="37"/>
      <c r="W130" s="37"/>
      <c r="X130" s="37"/>
      <c r="Y130" s="37"/>
      <c r="Z130" s="37"/>
      <c r="AA130" s="37"/>
      <c r="AB130" s="37"/>
      <c r="AC130" s="37"/>
      <c r="AD130" s="37"/>
      <c r="AE130" s="37"/>
      <c r="AT130" s="16" t="s">
        <v>143</v>
      </c>
      <c r="AU130" s="16" t="s">
        <v>86</v>
      </c>
    </row>
    <row r="131" s="2" customFormat="1">
      <c r="A131" s="37"/>
      <c r="B131" s="38"/>
      <c r="C131" s="39"/>
      <c r="D131" s="235" t="s">
        <v>144</v>
      </c>
      <c r="E131" s="39"/>
      <c r="F131" s="236" t="s">
        <v>437</v>
      </c>
      <c r="G131" s="39"/>
      <c r="H131" s="39"/>
      <c r="I131" s="232"/>
      <c r="J131" s="39"/>
      <c r="K131" s="39"/>
      <c r="L131" s="43"/>
      <c r="M131" s="233"/>
      <c r="N131" s="234"/>
      <c r="O131" s="90"/>
      <c r="P131" s="90"/>
      <c r="Q131" s="90"/>
      <c r="R131" s="90"/>
      <c r="S131" s="90"/>
      <c r="T131" s="91"/>
      <c r="U131" s="37"/>
      <c r="V131" s="37"/>
      <c r="W131" s="37"/>
      <c r="X131" s="37"/>
      <c r="Y131" s="37"/>
      <c r="Z131" s="37"/>
      <c r="AA131" s="37"/>
      <c r="AB131" s="37"/>
      <c r="AC131" s="37"/>
      <c r="AD131" s="37"/>
      <c r="AE131" s="37"/>
      <c r="AT131" s="16" t="s">
        <v>144</v>
      </c>
      <c r="AU131" s="16" t="s">
        <v>86</v>
      </c>
    </row>
    <row r="132" s="13" customFormat="1">
      <c r="A132" s="13"/>
      <c r="B132" s="237"/>
      <c r="C132" s="238"/>
      <c r="D132" s="230" t="s">
        <v>146</v>
      </c>
      <c r="E132" s="239" t="s">
        <v>1</v>
      </c>
      <c r="F132" s="240" t="s">
        <v>438</v>
      </c>
      <c r="G132" s="238"/>
      <c r="H132" s="241">
        <v>32.5</v>
      </c>
      <c r="I132" s="242"/>
      <c r="J132" s="238"/>
      <c r="K132" s="238"/>
      <c r="L132" s="243"/>
      <c r="M132" s="244"/>
      <c r="N132" s="245"/>
      <c r="O132" s="245"/>
      <c r="P132" s="245"/>
      <c r="Q132" s="245"/>
      <c r="R132" s="245"/>
      <c r="S132" s="245"/>
      <c r="T132" s="246"/>
      <c r="U132" s="13"/>
      <c r="V132" s="13"/>
      <c r="W132" s="13"/>
      <c r="X132" s="13"/>
      <c r="Y132" s="13"/>
      <c r="Z132" s="13"/>
      <c r="AA132" s="13"/>
      <c r="AB132" s="13"/>
      <c r="AC132" s="13"/>
      <c r="AD132" s="13"/>
      <c r="AE132" s="13"/>
      <c r="AT132" s="247" t="s">
        <v>146</v>
      </c>
      <c r="AU132" s="247" t="s">
        <v>86</v>
      </c>
      <c r="AV132" s="13" t="s">
        <v>86</v>
      </c>
      <c r="AW132" s="13" t="s">
        <v>32</v>
      </c>
      <c r="AX132" s="13" t="s">
        <v>76</v>
      </c>
      <c r="AY132" s="247" t="s">
        <v>134</v>
      </c>
    </row>
    <row r="133" s="13" customFormat="1">
      <c r="A133" s="13"/>
      <c r="B133" s="237"/>
      <c r="C133" s="238"/>
      <c r="D133" s="230" t="s">
        <v>146</v>
      </c>
      <c r="E133" s="239" t="s">
        <v>1</v>
      </c>
      <c r="F133" s="240" t="s">
        <v>439</v>
      </c>
      <c r="G133" s="238"/>
      <c r="H133" s="241">
        <v>150.792</v>
      </c>
      <c r="I133" s="242"/>
      <c r="J133" s="238"/>
      <c r="K133" s="238"/>
      <c r="L133" s="243"/>
      <c r="M133" s="244"/>
      <c r="N133" s="245"/>
      <c r="O133" s="245"/>
      <c r="P133" s="245"/>
      <c r="Q133" s="245"/>
      <c r="R133" s="245"/>
      <c r="S133" s="245"/>
      <c r="T133" s="246"/>
      <c r="U133" s="13"/>
      <c r="V133" s="13"/>
      <c r="W133" s="13"/>
      <c r="X133" s="13"/>
      <c r="Y133" s="13"/>
      <c r="Z133" s="13"/>
      <c r="AA133" s="13"/>
      <c r="AB133" s="13"/>
      <c r="AC133" s="13"/>
      <c r="AD133" s="13"/>
      <c r="AE133" s="13"/>
      <c r="AT133" s="247" t="s">
        <v>146</v>
      </c>
      <c r="AU133" s="247" t="s">
        <v>86</v>
      </c>
      <c r="AV133" s="13" t="s">
        <v>86</v>
      </c>
      <c r="AW133" s="13" t="s">
        <v>32</v>
      </c>
      <c r="AX133" s="13" t="s">
        <v>76</v>
      </c>
      <c r="AY133" s="247" t="s">
        <v>134</v>
      </c>
    </row>
    <row r="134" s="14" customFormat="1">
      <c r="A134" s="14"/>
      <c r="B134" s="248"/>
      <c r="C134" s="249"/>
      <c r="D134" s="230" t="s">
        <v>146</v>
      </c>
      <c r="E134" s="250" t="s">
        <v>1</v>
      </c>
      <c r="F134" s="251" t="s">
        <v>159</v>
      </c>
      <c r="G134" s="249"/>
      <c r="H134" s="252">
        <v>183.292</v>
      </c>
      <c r="I134" s="253"/>
      <c r="J134" s="249"/>
      <c r="K134" s="249"/>
      <c r="L134" s="254"/>
      <c r="M134" s="255"/>
      <c r="N134" s="256"/>
      <c r="O134" s="256"/>
      <c r="P134" s="256"/>
      <c r="Q134" s="256"/>
      <c r="R134" s="256"/>
      <c r="S134" s="256"/>
      <c r="T134" s="257"/>
      <c r="U134" s="14"/>
      <c r="V134" s="14"/>
      <c r="W134" s="14"/>
      <c r="X134" s="14"/>
      <c r="Y134" s="14"/>
      <c r="Z134" s="14"/>
      <c r="AA134" s="14"/>
      <c r="AB134" s="14"/>
      <c r="AC134" s="14"/>
      <c r="AD134" s="14"/>
      <c r="AE134" s="14"/>
      <c r="AT134" s="258" t="s">
        <v>146</v>
      </c>
      <c r="AU134" s="258" t="s">
        <v>86</v>
      </c>
      <c r="AV134" s="14" t="s">
        <v>141</v>
      </c>
      <c r="AW134" s="14" t="s">
        <v>32</v>
      </c>
      <c r="AX134" s="14" t="s">
        <v>84</v>
      </c>
      <c r="AY134" s="258" t="s">
        <v>134</v>
      </c>
    </row>
    <row r="135" s="2" customFormat="1" ht="37.8" customHeight="1">
      <c r="A135" s="37"/>
      <c r="B135" s="38"/>
      <c r="C135" s="217" t="s">
        <v>86</v>
      </c>
      <c r="D135" s="217" t="s">
        <v>136</v>
      </c>
      <c r="E135" s="218" t="s">
        <v>240</v>
      </c>
      <c r="F135" s="219" t="s">
        <v>241</v>
      </c>
      <c r="G135" s="220" t="s">
        <v>139</v>
      </c>
      <c r="H135" s="221">
        <v>183.292</v>
      </c>
      <c r="I135" s="222"/>
      <c r="J135" s="223">
        <f>ROUND(I135*H135,2)</f>
        <v>0</v>
      </c>
      <c r="K135" s="219" t="s">
        <v>140</v>
      </c>
      <c r="L135" s="43"/>
      <c r="M135" s="224" t="s">
        <v>1</v>
      </c>
      <c r="N135" s="225" t="s">
        <v>41</v>
      </c>
      <c r="O135" s="90"/>
      <c r="P135" s="226">
        <f>O135*H135</f>
        <v>0</v>
      </c>
      <c r="Q135" s="226">
        <v>0</v>
      </c>
      <c r="R135" s="226">
        <f>Q135*H135</f>
        <v>0</v>
      </c>
      <c r="S135" s="226">
        <v>0</v>
      </c>
      <c r="T135" s="227">
        <f>S135*H135</f>
        <v>0</v>
      </c>
      <c r="U135" s="37"/>
      <c r="V135" s="37"/>
      <c r="W135" s="37"/>
      <c r="X135" s="37"/>
      <c r="Y135" s="37"/>
      <c r="Z135" s="37"/>
      <c r="AA135" s="37"/>
      <c r="AB135" s="37"/>
      <c r="AC135" s="37"/>
      <c r="AD135" s="37"/>
      <c r="AE135" s="37"/>
      <c r="AR135" s="228" t="s">
        <v>141</v>
      </c>
      <c r="AT135" s="228" t="s">
        <v>136</v>
      </c>
      <c r="AU135" s="228" t="s">
        <v>86</v>
      </c>
      <c r="AY135" s="16" t="s">
        <v>134</v>
      </c>
      <c r="BE135" s="229">
        <f>IF(N135="základní",J135,0)</f>
        <v>0</v>
      </c>
      <c r="BF135" s="229">
        <f>IF(N135="snížená",J135,0)</f>
        <v>0</v>
      </c>
      <c r="BG135" s="229">
        <f>IF(N135="zákl. přenesená",J135,0)</f>
        <v>0</v>
      </c>
      <c r="BH135" s="229">
        <f>IF(N135="sníž. přenesená",J135,0)</f>
        <v>0</v>
      </c>
      <c r="BI135" s="229">
        <f>IF(N135="nulová",J135,0)</f>
        <v>0</v>
      </c>
      <c r="BJ135" s="16" t="s">
        <v>84</v>
      </c>
      <c r="BK135" s="229">
        <f>ROUND(I135*H135,2)</f>
        <v>0</v>
      </c>
      <c r="BL135" s="16" t="s">
        <v>141</v>
      </c>
      <c r="BM135" s="228" t="s">
        <v>440</v>
      </c>
    </row>
    <row r="136" s="2" customFormat="1">
      <c r="A136" s="37"/>
      <c r="B136" s="38"/>
      <c r="C136" s="39"/>
      <c r="D136" s="230" t="s">
        <v>143</v>
      </c>
      <c r="E136" s="39"/>
      <c r="F136" s="231" t="s">
        <v>243</v>
      </c>
      <c r="G136" s="39"/>
      <c r="H136" s="39"/>
      <c r="I136" s="232"/>
      <c r="J136" s="39"/>
      <c r="K136" s="39"/>
      <c r="L136" s="43"/>
      <c r="M136" s="233"/>
      <c r="N136" s="234"/>
      <c r="O136" s="90"/>
      <c r="P136" s="90"/>
      <c r="Q136" s="90"/>
      <c r="R136" s="90"/>
      <c r="S136" s="90"/>
      <c r="T136" s="91"/>
      <c r="U136" s="37"/>
      <c r="V136" s="37"/>
      <c r="W136" s="37"/>
      <c r="X136" s="37"/>
      <c r="Y136" s="37"/>
      <c r="Z136" s="37"/>
      <c r="AA136" s="37"/>
      <c r="AB136" s="37"/>
      <c r="AC136" s="37"/>
      <c r="AD136" s="37"/>
      <c r="AE136" s="37"/>
      <c r="AT136" s="16" t="s">
        <v>143</v>
      </c>
      <c r="AU136" s="16" t="s">
        <v>86</v>
      </c>
    </row>
    <row r="137" s="2" customFormat="1">
      <c r="A137" s="37"/>
      <c r="B137" s="38"/>
      <c r="C137" s="39"/>
      <c r="D137" s="235" t="s">
        <v>144</v>
      </c>
      <c r="E137" s="39"/>
      <c r="F137" s="236" t="s">
        <v>244</v>
      </c>
      <c r="G137" s="39"/>
      <c r="H137" s="39"/>
      <c r="I137" s="232"/>
      <c r="J137" s="39"/>
      <c r="K137" s="39"/>
      <c r="L137" s="43"/>
      <c r="M137" s="233"/>
      <c r="N137" s="234"/>
      <c r="O137" s="90"/>
      <c r="P137" s="90"/>
      <c r="Q137" s="90"/>
      <c r="R137" s="90"/>
      <c r="S137" s="90"/>
      <c r="T137" s="91"/>
      <c r="U137" s="37"/>
      <c r="V137" s="37"/>
      <c r="W137" s="37"/>
      <c r="X137" s="37"/>
      <c r="Y137" s="37"/>
      <c r="Z137" s="37"/>
      <c r="AA137" s="37"/>
      <c r="AB137" s="37"/>
      <c r="AC137" s="37"/>
      <c r="AD137" s="37"/>
      <c r="AE137" s="37"/>
      <c r="AT137" s="16" t="s">
        <v>144</v>
      </c>
      <c r="AU137" s="16" t="s">
        <v>86</v>
      </c>
    </row>
    <row r="138" s="2" customFormat="1">
      <c r="A138" s="37"/>
      <c r="B138" s="38"/>
      <c r="C138" s="39"/>
      <c r="D138" s="230" t="s">
        <v>201</v>
      </c>
      <c r="E138" s="39"/>
      <c r="F138" s="259" t="s">
        <v>245</v>
      </c>
      <c r="G138" s="39"/>
      <c r="H138" s="39"/>
      <c r="I138" s="232"/>
      <c r="J138" s="39"/>
      <c r="K138" s="39"/>
      <c r="L138" s="43"/>
      <c r="M138" s="233"/>
      <c r="N138" s="234"/>
      <c r="O138" s="90"/>
      <c r="P138" s="90"/>
      <c r="Q138" s="90"/>
      <c r="R138" s="90"/>
      <c r="S138" s="90"/>
      <c r="T138" s="91"/>
      <c r="U138" s="37"/>
      <c r="V138" s="37"/>
      <c r="W138" s="37"/>
      <c r="X138" s="37"/>
      <c r="Y138" s="37"/>
      <c r="Z138" s="37"/>
      <c r="AA138" s="37"/>
      <c r="AB138" s="37"/>
      <c r="AC138" s="37"/>
      <c r="AD138" s="37"/>
      <c r="AE138" s="37"/>
      <c r="AT138" s="16" t="s">
        <v>201</v>
      </c>
      <c r="AU138" s="16" t="s">
        <v>86</v>
      </c>
    </row>
    <row r="139" s="13" customFormat="1">
      <c r="A139" s="13"/>
      <c r="B139" s="237"/>
      <c r="C139" s="238"/>
      <c r="D139" s="230" t="s">
        <v>146</v>
      </c>
      <c r="E139" s="239" t="s">
        <v>1</v>
      </c>
      <c r="F139" s="240" t="s">
        <v>441</v>
      </c>
      <c r="G139" s="238"/>
      <c r="H139" s="241">
        <v>32.5</v>
      </c>
      <c r="I139" s="242"/>
      <c r="J139" s="238"/>
      <c r="K139" s="238"/>
      <c r="L139" s="243"/>
      <c r="M139" s="244"/>
      <c r="N139" s="245"/>
      <c r="O139" s="245"/>
      <c r="P139" s="245"/>
      <c r="Q139" s="245"/>
      <c r="R139" s="245"/>
      <c r="S139" s="245"/>
      <c r="T139" s="246"/>
      <c r="U139" s="13"/>
      <c r="V139" s="13"/>
      <c r="W139" s="13"/>
      <c r="X139" s="13"/>
      <c r="Y139" s="13"/>
      <c r="Z139" s="13"/>
      <c r="AA139" s="13"/>
      <c r="AB139" s="13"/>
      <c r="AC139" s="13"/>
      <c r="AD139" s="13"/>
      <c r="AE139" s="13"/>
      <c r="AT139" s="247" t="s">
        <v>146</v>
      </c>
      <c r="AU139" s="247" t="s">
        <v>86</v>
      </c>
      <c r="AV139" s="13" t="s">
        <v>86</v>
      </c>
      <c r="AW139" s="13" t="s">
        <v>32</v>
      </c>
      <c r="AX139" s="13" t="s">
        <v>76</v>
      </c>
      <c r="AY139" s="247" t="s">
        <v>134</v>
      </c>
    </row>
    <row r="140" s="13" customFormat="1">
      <c r="A140" s="13"/>
      <c r="B140" s="237"/>
      <c r="C140" s="238"/>
      <c r="D140" s="230" t="s">
        <v>146</v>
      </c>
      <c r="E140" s="239" t="s">
        <v>1</v>
      </c>
      <c r="F140" s="240" t="s">
        <v>442</v>
      </c>
      <c r="G140" s="238"/>
      <c r="H140" s="241">
        <v>150.792</v>
      </c>
      <c r="I140" s="242"/>
      <c r="J140" s="238"/>
      <c r="K140" s="238"/>
      <c r="L140" s="243"/>
      <c r="M140" s="244"/>
      <c r="N140" s="245"/>
      <c r="O140" s="245"/>
      <c r="P140" s="245"/>
      <c r="Q140" s="245"/>
      <c r="R140" s="245"/>
      <c r="S140" s="245"/>
      <c r="T140" s="246"/>
      <c r="U140" s="13"/>
      <c r="V140" s="13"/>
      <c r="W140" s="13"/>
      <c r="X140" s="13"/>
      <c r="Y140" s="13"/>
      <c r="Z140" s="13"/>
      <c r="AA140" s="13"/>
      <c r="AB140" s="13"/>
      <c r="AC140" s="13"/>
      <c r="AD140" s="13"/>
      <c r="AE140" s="13"/>
      <c r="AT140" s="247" t="s">
        <v>146</v>
      </c>
      <c r="AU140" s="247" t="s">
        <v>86</v>
      </c>
      <c r="AV140" s="13" t="s">
        <v>86</v>
      </c>
      <c r="AW140" s="13" t="s">
        <v>32</v>
      </c>
      <c r="AX140" s="13" t="s">
        <v>76</v>
      </c>
      <c r="AY140" s="247" t="s">
        <v>134</v>
      </c>
    </row>
    <row r="141" s="14" customFormat="1">
      <c r="A141" s="14"/>
      <c r="B141" s="248"/>
      <c r="C141" s="249"/>
      <c r="D141" s="230" t="s">
        <v>146</v>
      </c>
      <c r="E141" s="250" t="s">
        <v>1</v>
      </c>
      <c r="F141" s="251" t="s">
        <v>159</v>
      </c>
      <c r="G141" s="249"/>
      <c r="H141" s="252">
        <v>183.292</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146</v>
      </c>
      <c r="AU141" s="258" t="s">
        <v>86</v>
      </c>
      <c r="AV141" s="14" t="s">
        <v>141</v>
      </c>
      <c r="AW141" s="14" t="s">
        <v>32</v>
      </c>
      <c r="AX141" s="14" t="s">
        <v>84</v>
      </c>
      <c r="AY141" s="258" t="s">
        <v>134</v>
      </c>
    </row>
    <row r="142" s="2" customFormat="1" ht="24.15" customHeight="1">
      <c r="A142" s="37"/>
      <c r="B142" s="38"/>
      <c r="C142" s="217" t="s">
        <v>153</v>
      </c>
      <c r="D142" s="217" t="s">
        <v>136</v>
      </c>
      <c r="E142" s="218" t="s">
        <v>248</v>
      </c>
      <c r="F142" s="219" t="s">
        <v>249</v>
      </c>
      <c r="G142" s="220" t="s">
        <v>185</v>
      </c>
      <c r="H142" s="221">
        <v>50</v>
      </c>
      <c r="I142" s="222"/>
      <c r="J142" s="223">
        <f>ROUND(I142*H142,2)</f>
        <v>0</v>
      </c>
      <c r="K142" s="219" t="s">
        <v>140</v>
      </c>
      <c r="L142" s="43"/>
      <c r="M142" s="224" t="s">
        <v>1</v>
      </c>
      <c r="N142" s="225" t="s">
        <v>41</v>
      </c>
      <c r="O142" s="90"/>
      <c r="P142" s="226">
        <f>O142*H142</f>
        <v>0</v>
      </c>
      <c r="Q142" s="226">
        <v>0</v>
      </c>
      <c r="R142" s="226">
        <f>Q142*H142</f>
        <v>0</v>
      </c>
      <c r="S142" s="226">
        <v>0</v>
      </c>
      <c r="T142" s="227">
        <f>S142*H142</f>
        <v>0</v>
      </c>
      <c r="U142" s="37"/>
      <c r="V142" s="37"/>
      <c r="W142" s="37"/>
      <c r="X142" s="37"/>
      <c r="Y142" s="37"/>
      <c r="Z142" s="37"/>
      <c r="AA142" s="37"/>
      <c r="AB142" s="37"/>
      <c r="AC142" s="37"/>
      <c r="AD142" s="37"/>
      <c r="AE142" s="37"/>
      <c r="AR142" s="228" t="s">
        <v>141</v>
      </c>
      <c r="AT142" s="228" t="s">
        <v>136</v>
      </c>
      <c r="AU142" s="228" t="s">
        <v>86</v>
      </c>
      <c r="AY142" s="16" t="s">
        <v>134</v>
      </c>
      <c r="BE142" s="229">
        <f>IF(N142="základní",J142,0)</f>
        <v>0</v>
      </c>
      <c r="BF142" s="229">
        <f>IF(N142="snížená",J142,0)</f>
        <v>0</v>
      </c>
      <c r="BG142" s="229">
        <f>IF(N142="zákl. přenesená",J142,0)</f>
        <v>0</v>
      </c>
      <c r="BH142" s="229">
        <f>IF(N142="sníž. přenesená",J142,0)</f>
        <v>0</v>
      </c>
      <c r="BI142" s="229">
        <f>IF(N142="nulová",J142,0)</f>
        <v>0</v>
      </c>
      <c r="BJ142" s="16" t="s">
        <v>84</v>
      </c>
      <c r="BK142" s="229">
        <f>ROUND(I142*H142,2)</f>
        <v>0</v>
      </c>
      <c r="BL142" s="16" t="s">
        <v>141</v>
      </c>
      <c r="BM142" s="228" t="s">
        <v>443</v>
      </c>
    </row>
    <row r="143" s="2" customFormat="1">
      <c r="A143" s="37"/>
      <c r="B143" s="38"/>
      <c r="C143" s="39"/>
      <c r="D143" s="230" t="s">
        <v>143</v>
      </c>
      <c r="E143" s="39"/>
      <c r="F143" s="231" t="s">
        <v>251</v>
      </c>
      <c r="G143" s="39"/>
      <c r="H143" s="39"/>
      <c r="I143" s="232"/>
      <c r="J143" s="39"/>
      <c r="K143" s="39"/>
      <c r="L143" s="43"/>
      <c r="M143" s="233"/>
      <c r="N143" s="234"/>
      <c r="O143" s="90"/>
      <c r="P143" s="90"/>
      <c r="Q143" s="90"/>
      <c r="R143" s="90"/>
      <c r="S143" s="90"/>
      <c r="T143" s="91"/>
      <c r="U143" s="37"/>
      <c r="V143" s="37"/>
      <c r="W143" s="37"/>
      <c r="X143" s="37"/>
      <c r="Y143" s="37"/>
      <c r="Z143" s="37"/>
      <c r="AA143" s="37"/>
      <c r="AB143" s="37"/>
      <c r="AC143" s="37"/>
      <c r="AD143" s="37"/>
      <c r="AE143" s="37"/>
      <c r="AT143" s="16" t="s">
        <v>143</v>
      </c>
      <c r="AU143" s="16" t="s">
        <v>86</v>
      </c>
    </row>
    <row r="144" s="2" customFormat="1">
      <c r="A144" s="37"/>
      <c r="B144" s="38"/>
      <c r="C144" s="39"/>
      <c r="D144" s="235" t="s">
        <v>144</v>
      </c>
      <c r="E144" s="39"/>
      <c r="F144" s="236" t="s">
        <v>252</v>
      </c>
      <c r="G144" s="39"/>
      <c r="H144" s="39"/>
      <c r="I144" s="232"/>
      <c r="J144" s="39"/>
      <c r="K144" s="39"/>
      <c r="L144" s="43"/>
      <c r="M144" s="233"/>
      <c r="N144" s="234"/>
      <c r="O144" s="90"/>
      <c r="P144" s="90"/>
      <c r="Q144" s="90"/>
      <c r="R144" s="90"/>
      <c r="S144" s="90"/>
      <c r="T144" s="91"/>
      <c r="U144" s="37"/>
      <c r="V144" s="37"/>
      <c r="W144" s="37"/>
      <c r="X144" s="37"/>
      <c r="Y144" s="37"/>
      <c r="Z144" s="37"/>
      <c r="AA144" s="37"/>
      <c r="AB144" s="37"/>
      <c r="AC144" s="37"/>
      <c r="AD144" s="37"/>
      <c r="AE144" s="37"/>
      <c r="AT144" s="16" t="s">
        <v>144</v>
      </c>
      <c r="AU144" s="16" t="s">
        <v>86</v>
      </c>
    </row>
    <row r="145" s="13" customFormat="1">
      <c r="A145" s="13"/>
      <c r="B145" s="237"/>
      <c r="C145" s="238"/>
      <c r="D145" s="230" t="s">
        <v>146</v>
      </c>
      <c r="E145" s="239" t="s">
        <v>1</v>
      </c>
      <c r="F145" s="240" t="s">
        <v>444</v>
      </c>
      <c r="G145" s="238"/>
      <c r="H145" s="241">
        <v>50</v>
      </c>
      <c r="I145" s="242"/>
      <c r="J145" s="238"/>
      <c r="K145" s="238"/>
      <c r="L145" s="243"/>
      <c r="M145" s="244"/>
      <c r="N145" s="245"/>
      <c r="O145" s="245"/>
      <c r="P145" s="245"/>
      <c r="Q145" s="245"/>
      <c r="R145" s="245"/>
      <c r="S145" s="245"/>
      <c r="T145" s="246"/>
      <c r="U145" s="13"/>
      <c r="V145" s="13"/>
      <c r="W145" s="13"/>
      <c r="X145" s="13"/>
      <c r="Y145" s="13"/>
      <c r="Z145" s="13"/>
      <c r="AA145" s="13"/>
      <c r="AB145" s="13"/>
      <c r="AC145" s="13"/>
      <c r="AD145" s="13"/>
      <c r="AE145" s="13"/>
      <c r="AT145" s="247" t="s">
        <v>146</v>
      </c>
      <c r="AU145" s="247" t="s">
        <v>86</v>
      </c>
      <c r="AV145" s="13" t="s">
        <v>86</v>
      </c>
      <c r="AW145" s="13" t="s">
        <v>32</v>
      </c>
      <c r="AX145" s="13" t="s">
        <v>84</v>
      </c>
      <c r="AY145" s="247" t="s">
        <v>134</v>
      </c>
    </row>
    <row r="146" s="2" customFormat="1" ht="16.5" customHeight="1">
      <c r="A146" s="37"/>
      <c r="B146" s="38"/>
      <c r="C146" s="217" t="s">
        <v>141</v>
      </c>
      <c r="D146" s="217" t="s">
        <v>136</v>
      </c>
      <c r="E146" s="218" t="s">
        <v>191</v>
      </c>
      <c r="F146" s="219" t="s">
        <v>192</v>
      </c>
      <c r="G146" s="220" t="s">
        <v>185</v>
      </c>
      <c r="H146" s="221">
        <v>100</v>
      </c>
      <c r="I146" s="222"/>
      <c r="J146" s="223">
        <f>ROUND(I146*H146,2)</f>
        <v>0</v>
      </c>
      <c r="K146" s="219" t="s">
        <v>140</v>
      </c>
      <c r="L146" s="43"/>
      <c r="M146" s="224" t="s">
        <v>1</v>
      </c>
      <c r="N146" s="225" t="s">
        <v>41</v>
      </c>
      <c r="O146" s="90"/>
      <c r="P146" s="226">
        <f>O146*H146</f>
        <v>0</v>
      </c>
      <c r="Q146" s="226">
        <v>0</v>
      </c>
      <c r="R146" s="226">
        <f>Q146*H146</f>
        <v>0</v>
      </c>
      <c r="S146" s="226">
        <v>0</v>
      </c>
      <c r="T146" s="227">
        <f>S146*H146</f>
        <v>0</v>
      </c>
      <c r="U146" s="37"/>
      <c r="V146" s="37"/>
      <c r="W146" s="37"/>
      <c r="X146" s="37"/>
      <c r="Y146" s="37"/>
      <c r="Z146" s="37"/>
      <c r="AA146" s="37"/>
      <c r="AB146" s="37"/>
      <c r="AC146" s="37"/>
      <c r="AD146" s="37"/>
      <c r="AE146" s="37"/>
      <c r="AR146" s="228" t="s">
        <v>141</v>
      </c>
      <c r="AT146" s="228" t="s">
        <v>136</v>
      </c>
      <c r="AU146" s="228" t="s">
        <v>86</v>
      </c>
      <c r="AY146" s="16" t="s">
        <v>134</v>
      </c>
      <c r="BE146" s="229">
        <f>IF(N146="základní",J146,0)</f>
        <v>0</v>
      </c>
      <c r="BF146" s="229">
        <f>IF(N146="snížená",J146,0)</f>
        <v>0</v>
      </c>
      <c r="BG146" s="229">
        <f>IF(N146="zákl. přenesená",J146,0)</f>
        <v>0</v>
      </c>
      <c r="BH146" s="229">
        <f>IF(N146="sníž. přenesená",J146,0)</f>
        <v>0</v>
      </c>
      <c r="BI146" s="229">
        <f>IF(N146="nulová",J146,0)</f>
        <v>0</v>
      </c>
      <c r="BJ146" s="16" t="s">
        <v>84</v>
      </c>
      <c r="BK146" s="229">
        <f>ROUND(I146*H146,2)</f>
        <v>0</v>
      </c>
      <c r="BL146" s="16" t="s">
        <v>141</v>
      </c>
      <c r="BM146" s="228" t="s">
        <v>445</v>
      </c>
    </row>
    <row r="147" s="2" customFormat="1">
      <c r="A147" s="37"/>
      <c r="B147" s="38"/>
      <c r="C147" s="39"/>
      <c r="D147" s="230" t="s">
        <v>143</v>
      </c>
      <c r="E147" s="39"/>
      <c r="F147" s="231" t="s">
        <v>194</v>
      </c>
      <c r="G147" s="39"/>
      <c r="H147" s="39"/>
      <c r="I147" s="232"/>
      <c r="J147" s="39"/>
      <c r="K147" s="39"/>
      <c r="L147" s="43"/>
      <c r="M147" s="233"/>
      <c r="N147" s="234"/>
      <c r="O147" s="90"/>
      <c r="P147" s="90"/>
      <c r="Q147" s="90"/>
      <c r="R147" s="90"/>
      <c r="S147" s="90"/>
      <c r="T147" s="91"/>
      <c r="U147" s="37"/>
      <c r="V147" s="37"/>
      <c r="W147" s="37"/>
      <c r="X147" s="37"/>
      <c r="Y147" s="37"/>
      <c r="Z147" s="37"/>
      <c r="AA147" s="37"/>
      <c r="AB147" s="37"/>
      <c r="AC147" s="37"/>
      <c r="AD147" s="37"/>
      <c r="AE147" s="37"/>
      <c r="AT147" s="16" t="s">
        <v>143</v>
      </c>
      <c r="AU147" s="16" t="s">
        <v>86</v>
      </c>
    </row>
    <row r="148" s="2" customFormat="1">
      <c r="A148" s="37"/>
      <c r="B148" s="38"/>
      <c r="C148" s="39"/>
      <c r="D148" s="235" t="s">
        <v>144</v>
      </c>
      <c r="E148" s="39"/>
      <c r="F148" s="236" t="s">
        <v>195</v>
      </c>
      <c r="G148" s="39"/>
      <c r="H148" s="39"/>
      <c r="I148" s="232"/>
      <c r="J148" s="39"/>
      <c r="K148" s="39"/>
      <c r="L148" s="43"/>
      <c r="M148" s="233"/>
      <c r="N148" s="234"/>
      <c r="O148" s="90"/>
      <c r="P148" s="90"/>
      <c r="Q148" s="90"/>
      <c r="R148" s="90"/>
      <c r="S148" s="90"/>
      <c r="T148" s="91"/>
      <c r="U148" s="37"/>
      <c r="V148" s="37"/>
      <c r="W148" s="37"/>
      <c r="X148" s="37"/>
      <c r="Y148" s="37"/>
      <c r="Z148" s="37"/>
      <c r="AA148" s="37"/>
      <c r="AB148" s="37"/>
      <c r="AC148" s="37"/>
      <c r="AD148" s="37"/>
      <c r="AE148" s="37"/>
      <c r="AT148" s="16" t="s">
        <v>144</v>
      </c>
      <c r="AU148" s="16" t="s">
        <v>86</v>
      </c>
    </row>
    <row r="149" s="13" customFormat="1">
      <c r="A149" s="13"/>
      <c r="B149" s="237"/>
      <c r="C149" s="238"/>
      <c r="D149" s="230" t="s">
        <v>146</v>
      </c>
      <c r="E149" s="239" t="s">
        <v>1</v>
      </c>
      <c r="F149" s="240" t="s">
        <v>446</v>
      </c>
      <c r="G149" s="238"/>
      <c r="H149" s="241">
        <v>100</v>
      </c>
      <c r="I149" s="242"/>
      <c r="J149" s="238"/>
      <c r="K149" s="238"/>
      <c r="L149" s="243"/>
      <c r="M149" s="244"/>
      <c r="N149" s="245"/>
      <c r="O149" s="245"/>
      <c r="P149" s="245"/>
      <c r="Q149" s="245"/>
      <c r="R149" s="245"/>
      <c r="S149" s="245"/>
      <c r="T149" s="246"/>
      <c r="U149" s="13"/>
      <c r="V149" s="13"/>
      <c r="W149" s="13"/>
      <c r="X149" s="13"/>
      <c r="Y149" s="13"/>
      <c r="Z149" s="13"/>
      <c r="AA149" s="13"/>
      <c r="AB149" s="13"/>
      <c r="AC149" s="13"/>
      <c r="AD149" s="13"/>
      <c r="AE149" s="13"/>
      <c r="AT149" s="247" t="s">
        <v>146</v>
      </c>
      <c r="AU149" s="247" t="s">
        <v>86</v>
      </c>
      <c r="AV149" s="13" t="s">
        <v>86</v>
      </c>
      <c r="AW149" s="13" t="s">
        <v>32</v>
      </c>
      <c r="AX149" s="13" t="s">
        <v>84</v>
      </c>
      <c r="AY149" s="247" t="s">
        <v>134</v>
      </c>
    </row>
    <row r="150" s="2" customFormat="1" ht="16.5" customHeight="1">
      <c r="A150" s="37"/>
      <c r="B150" s="38"/>
      <c r="C150" s="217" t="s">
        <v>165</v>
      </c>
      <c r="D150" s="217" t="s">
        <v>136</v>
      </c>
      <c r="E150" s="218" t="s">
        <v>257</v>
      </c>
      <c r="F150" s="219" t="s">
        <v>258</v>
      </c>
      <c r="G150" s="220" t="s">
        <v>207</v>
      </c>
      <c r="H150" s="221">
        <v>1</v>
      </c>
      <c r="I150" s="222"/>
      <c r="J150" s="223">
        <f>ROUND(I150*H150,2)</f>
        <v>0</v>
      </c>
      <c r="K150" s="219" t="s">
        <v>1</v>
      </c>
      <c r="L150" s="43"/>
      <c r="M150" s="224" t="s">
        <v>1</v>
      </c>
      <c r="N150" s="225" t="s">
        <v>41</v>
      </c>
      <c r="O150" s="90"/>
      <c r="P150" s="226">
        <f>O150*H150</f>
        <v>0</v>
      </c>
      <c r="Q150" s="226">
        <v>0</v>
      </c>
      <c r="R150" s="226">
        <f>Q150*H150</f>
        <v>0</v>
      </c>
      <c r="S150" s="226">
        <v>0</v>
      </c>
      <c r="T150" s="227">
        <f>S150*H150</f>
        <v>0</v>
      </c>
      <c r="U150" s="37"/>
      <c r="V150" s="37"/>
      <c r="W150" s="37"/>
      <c r="X150" s="37"/>
      <c r="Y150" s="37"/>
      <c r="Z150" s="37"/>
      <c r="AA150" s="37"/>
      <c r="AB150" s="37"/>
      <c r="AC150" s="37"/>
      <c r="AD150" s="37"/>
      <c r="AE150" s="37"/>
      <c r="AR150" s="228" t="s">
        <v>141</v>
      </c>
      <c r="AT150" s="228" t="s">
        <v>136</v>
      </c>
      <c r="AU150" s="228" t="s">
        <v>86</v>
      </c>
      <c r="AY150" s="16" t="s">
        <v>134</v>
      </c>
      <c r="BE150" s="229">
        <f>IF(N150="základní",J150,0)</f>
        <v>0</v>
      </c>
      <c r="BF150" s="229">
        <f>IF(N150="snížená",J150,0)</f>
        <v>0</v>
      </c>
      <c r="BG150" s="229">
        <f>IF(N150="zákl. přenesená",J150,0)</f>
        <v>0</v>
      </c>
      <c r="BH150" s="229">
        <f>IF(N150="sníž. přenesená",J150,0)</f>
        <v>0</v>
      </c>
      <c r="BI150" s="229">
        <f>IF(N150="nulová",J150,0)</f>
        <v>0</v>
      </c>
      <c r="BJ150" s="16" t="s">
        <v>84</v>
      </c>
      <c r="BK150" s="229">
        <f>ROUND(I150*H150,2)</f>
        <v>0</v>
      </c>
      <c r="BL150" s="16" t="s">
        <v>141</v>
      </c>
      <c r="BM150" s="228" t="s">
        <v>447</v>
      </c>
    </row>
    <row r="151" s="2" customFormat="1">
      <c r="A151" s="37"/>
      <c r="B151" s="38"/>
      <c r="C151" s="39"/>
      <c r="D151" s="230" t="s">
        <v>143</v>
      </c>
      <c r="E151" s="39"/>
      <c r="F151" s="231" t="s">
        <v>258</v>
      </c>
      <c r="G151" s="39"/>
      <c r="H151" s="39"/>
      <c r="I151" s="232"/>
      <c r="J151" s="39"/>
      <c r="K151" s="39"/>
      <c r="L151" s="43"/>
      <c r="M151" s="233"/>
      <c r="N151" s="234"/>
      <c r="O151" s="90"/>
      <c r="P151" s="90"/>
      <c r="Q151" s="90"/>
      <c r="R151" s="90"/>
      <c r="S151" s="90"/>
      <c r="T151" s="91"/>
      <c r="U151" s="37"/>
      <c r="V151" s="37"/>
      <c r="W151" s="37"/>
      <c r="X151" s="37"/>
      <c r="Y151" s="37"/>
      <c r="Z151" s="37"/>
      <c r="AA151" s="37"/>
      <c r="AB151" s="37"/>
      <c r="AC151" s="37"/>
      <c r="AD151" s="37"/>
      <c r="AE151" s="37"/>
      <c r="AT151" s="16" t="s">
        <v>143</v>
      </c>
      <c r="AU151" s="16" t="s">
        <v>86</v>
      </c>
    </row>
    <row r="152" s="2" customFormat="1">
      <c r="A152" s="37"/>
      <c r="B152" s="38"/>
      <c r="C152" s="39"/>
      <c r="D152" s="230" t="s">
        <v>201</v>
      </c>
      <c r="E152" s="39"/>
      <c r="F152" s="259" t="s">
        <v>260</v>
      </c>
      <c r="G152" s="39"/>
      <c r="H152" s="39"/>
      <c r="I152" s="232"/>
      <c r="J152" s="39"/>
      <c r="K152" s="39"/>
      <c r="L152" s="43"/>
      <c r="M152" s="233"/>
      <c r="N152" s="234"/>
      <c r="O152" s="90"/>
      <c r="P152" s="90"/>
      <c r="Q152" s="90"/>
      <c r="R152" s="90"/>
      <c r="S152" s="90"/>
      <c r="T152" s="91"/>
      <c r="U152" s="37"/>
      <c r="V152" s="37"/>
      <c r="W152" s="37"/>
      <c r="X152" s="37"/>
      <c r="Y152" s="37"/>
      <c r="Z152" s="37"/>
      <c r="AA152" s="37"/>
      <c r="AB152" s="37"/>
      <c r="AC152" s="37"/>
      <c r="AD152" s="37"/>
      <c r="AE152" s="37"/>
      <c r="AT152" s="16" t="s">
        <v>201</v>
      </c>
      <c r="AU152" s="16" t="s">
        <v>86</v>
      </c>
    </row>
    <row r="153" s="12" customFormat="1" ht="22.8" customHeight="1">
      <c r="A153" s="12"/>
      <c r="B153" s="201"/>
      <c r="C153" s="202"/>
      <c r="D153" s="203" t="s">
        <v>75</v>
      </c>
      <c r="E153" s="215" t="s">
        <v>153</v>
      </c>
      <c r="F153" s="215" t="s">
        <v>308</v>
      </c>
      <c r="G153" s="202"/>
      <c r="H153" s="202"/>
      <c r="I153" s="205"/>
      <c r="J153" s="216">
        <f>BK153</f>
        <v>0</v>
      </c>
      <c r="K153" s="202"/>
      <c r="L153" s="207"/>
      <c r="M153" s="208"/>
      <c r="N153" s="209"/>
      <c r="O153" s="209"/>
      <c r="P153" s="210">
        <f>SUM(P154:P202)</f>
        <v>0</v>
      </c>
      <c r="Q153" s="209"/>
      <c r="R153" s="210">
        <f>SUM(R154:R202)</f>
        <v>183.53223568999999</v>
      </c>
      <c r="S153" s="209"/>
      <c r="T153" s="211">
        <f>SUM(T154:T202)</f>
        <v>0</v>
      </c>
      <c r="U153" s="12"/>
      <c r="V153" s="12"/>
      <c r="W153" s="12"/>
      <c r="X153" s="12"/>
      <c r="Y153" s="12"/>
      <c r="Z153" s="12"/>
      <c r="AA153" s="12"/>
      <c r="AB153" s="12"/>
      <c r="AC153" s="12"/>
      <c r="AD153" s="12"/>
      <c r="AE153" s="12"/>
      <c r="AR153" s="212" t="s">
        <v>84</v>
      </c>
      <c r="AT153" s="213" t="s">
        <v>75</v>
      </c>
      <c r="AU153" s="213" t="s">
        <v>84</v>
      </c>
      <c r="AY153" s="212" t="s">
        <v>134</v>
      </c>
      <c r="BK153" s="214">
        <f>SUM(BK154:BK202)</f>
        <v>0</v>
      </c>
    </row>
    <row r="154" s="2" customFormat="1" ht="66.75" customHeight="1">
      <c r="A154" s="37"/>
      <c r="B154" s="38"/>
      <c r="C154" s="217" t="s">
        <v>171</v>
      </c>
      <c r="D154" s="217" t="s">
        <v>136</v>
      </c>
      <c r="E154" s="218" t="s">
        <v>309</v>
      </c>
      <c r="F154" s="219" t="s">
        <v>310</v>
      </c>
      <c r="G154" s="220" t="s">
        <v>139</v>
      </c>
      <c r="H154" s="221">
        <v>10.128</v>
      </c>
      <c r="I154" s="222"/>
      <c r="J154" s="223">
        <f>ROUND(I154*H154,2)</f>
        <v>0</v>
      </c>
      <c r="K154" s="219" t="s">
        <v>140</v>
      </c>
      <c r="L154" s="43"/>
      <c r="M154" s="224" t="s">
        <v>1</v>
      </c>
      <c r="N154" s="225" t="s">
        <v>41</v>
      </c>
      <c r="O154" s="90"/>
      <c r="P154" s="226">
        <f>O154*H154</f>
        <v>0</v>
      </c>
      <c r="Q154" s="226">
        <v>0.18293000000000001</v>
      </c>
      <c r="R154" s="226">
        <f>Q154*H154</f>
        <v>1.8527150400000001</v>
      </c>
      <c r="S154" s="226">
        <v>0</v>
      </c>
      <c r="T154" s="227">
        <f>S154*H154</f>
        <v>0</v>
      </c>
      <c r="U154" s="37"/>
      <c r="V154" s="37"/>
      <c r="W154" s="37"/>
      <c r="X154" s="37"/>
      <c r="Y154" s="37"/>
      <c r="Z154" s="37"/>
      <c r="AA154" s="37"/>
      <c r="AB154" s="37"/>
      <c r="AC154" s="37"/>
      <c r="AD154" s="37"/>
      <c r="AE154" s="37"/>
      <c r="AR154" s="228" t="s">
        <v>141</v>
      </c>
      <c r="AT154" s="228" t="s">
        <v>136</v>
      </c>
      <c r="AU154" s="228" t="s">
        <v>86</v>
      </c>
      <c r="AY154" s="16" t="s">
        <v>134</v>
      </c>
      <c r="BE154" s="229">
        <f>IF(N154="základní",J154,0)</f>
        <v>0</v>
      </c>
      <c r="BF154" s="229">
        <f>IF(N154="snížená",J154,0)</f>
        <v>0</v>
      </c>
      <c r="BG154" s="229">
        <f>IF(N154="zákl. přenesená",J154,0)</f>
        <v>0</v>
      </c>
      <c r="BH154" s="229">
        <f>IF(N154="sníž. přenesená",J154,0)</f>
        <v>0</v>
      </c>
      <c r="BI154" s="229">
        <f>IF(N154="nulová",J154,0)</f>
        <v>0</v>
      </c>
      <c r="BJ154" s="16" t="s">
        <v>84</v>
      </c>
      <c r="BK154" s="229">
        <f>ROUND(I154*H154,2)</f>
        <v>0</v>
      </c>
      <c r="BL154" s="16" t="s">
        <v>141</v>
      </c>
      <c r="BM154" s="228" t="s">
        <v>448</v>
      </c>
    </row>
    <row r="155" s="2" customFormat="1">
      <c r="A155" s="37"/>
      <c r="B155" s="38"/>
      <c r="C155" s="39"/>
      <c r="D155" s="230" t="s">
        <v>143</v>
      </c>
      <c r="E155" s="39"/>
      <c r="F155" s="231" t="s">
        <v>312</v>
      </c>
      <c r="G155" s="39"/>
      <c r="H155" s="39"/>
      <c r="I155" s="232"/>
      <c r="J155" s="39"/>
      <c r="K155" s="39"/>
      <c r="L155" s="43"/>
      <c r="M155" s="233"/>
      <c r="N155" s="234"/>
      <c r="O155" s="90"/>
      <c r="P155" s="90"/>
      <c r="Q155" s="90"/>
      <c r="R155" s="90"/>
      <c r="S155" s="90"/>
      <c r="T155" s="91"/>
      <c r="U155" s="37"/>
      <c r="V155" s="37"/>
      <c r="W155" s="37"/>
      <c r="X155" s="37"/>
      <c r="Y155" s="37"/>
      <c r="Z155" s="37"/>
      <c r="AA155" s="37"/>
      <c r="AB155" s="37"/>
      <c r="AC155" s="37"/>
      <c r="AD155" s="37"/>
      <c r="AE155" s="37"/>
      <c r="AT155" s="16" t="s">
        <v>143</v>
      </c>
      <c r="AU155" s="16" t="s">
        <v>86</v>
      </c>
    </row>
    <row r="156" s="2" customFormat="1">
      <c r="A156" s="37"/>
      <c r="B156" s="38"/>
      <c r="C156" s="39"/>
      <c r="D156" s="235" t="s">
        <v>144</v>
      </c>
      <c r="E156" s="39"/>
      <c r="F156" s="236" t="s">
        <v>313</v>
      </c>
      <c r="G156" s="39"/>
      <c r="H156" s="39"/>
      <c r="I156" s="232"/>
      <c r="J156" s="39"/>
      <c r="K156" s="39"/>
      <c r="L156" s="43"/>
      <c r="M156" s="233"/>
      <c r="N156" s="234"/>
      <c r="O156" s="90"/>
      <c r="P156" s="90"/>
      <c r="Q156" s="90"/>
      <c r="R156" s="90"/>
      <c r="S156" s="90"/>
      <c r="T156" s="91"/>
      <c r="U156" s="37"/>
      <c r="V156" s="37"/>
      <c r="W156" s="37"/>
      <c r="X156" s="37"/>
      <c r="Y156" s="37"/>
      <c r="Z156" s="37"/>
      <c r="AA156" s="37"/>
      <c r="AB156" s="37"/>
      <c r="AC156" s="37"/>
      <c r="AD156" s="37"/>
      <c r="AE156" s="37"/>
      <c r="AT156" s="16" t="s">
        <v>144</v>
      </c>
      <c r="AU156" s="16" t="s">
        <v>86</v>
      </c>
    </row>
    <row r="157" s="13" customFormat="1">
      <c r="A157" s="13"/>
      <c r="B157" s="237"/>
      <c r="C157" s="238"/>
      <c r="D157" s="230" t="s">
        <v>146</v>
      </c>
      <c r="E157" s="239" t="s">
        <v>1</v>
      </c>
      <c r="F157" s="240" t="s">
        <v>449</v>
      </c>
      <c r="G157" s="238"/>
      <c r="H157" s="241">
        <v>10.128</v>
      </c>
      <c r="I157" s="242"/>
      <c r="J157" s="238"/>
      <c r="K157" s="238"/>
      <c r="L157" s="243"/>
      <c r="M157" s="244"/>
      <c r="N157" s="245"/>
      <c r="O157" s="245"/>
      <c r="P157" s="245"/>
      <c r="Q157" s="245"/>
      <c r="R157" s="245"/>
      <c r="S157" s="245"/>
      <c r="T157" s="246"/>
      <c r="U157" s="13"/>
      <c r="V157" s="13"/>
      <c r="W157" s="13"/>
      <c r="X157" s="13"/>
      <c r="Y157" s="13"/>
      <c r="Z157" s="13"/>
      <c r="AA157" s="13"/>
      <c r="AB157" s="13"/>
      <c r="AC157" s="13"/>
      <c r="AD157" s="13"/>
      <c r="AE157" s="13"/>
      <c r="AT157" s="247" t="s">
        <v>146</v>
      </c>
      <c r="AU157" s="247" t="s">
        <v>86</v>
      </c>
      <c r="AV157" s="13" t="s">
        <v>86</v>
      </c>
      <c r="AW157" s="13" t="s">
        <v>32</v>
      </c>
      <c r="AX157" s="13" t="s">
        <v>84</v>
      </c>
      <c r="AY157" s="247" t="s">
        <v>134</v>
      </c>
    </row>
    <row r="158" s="2" customFormat="1" ht="16.5" customHeight="1">
      <c r="A158" s="37"/>
      <c r="B158" s="38"/>
      <c r="C158" s="263" t="s">
        <v>177</v>
      </c>
      <c r="D158" s="263" t="s">
        <v>287</v>
      </c>
      <c r="E158" s="264" t="s">
        <v>315</v>
      </c>
      <c r="F158" s="265" t="s">
        <v>316</v>
      </c>
      <c r="G158" s="266" t="s">
        <v>185</v>
      </c>
      <c r="H158" s="267">
        <v>26</v>
      </c>
      <c r="I158" s="268"/>
      <c r="J158" s="269">
        <f>ROUND(I158*H158,2)</f>
        <v>0</v>
      </c>
      <c r="K158" s="265" t="s">
        <v>140</v>
      </c>
      <c r="L158" s="270"/>
      <c r="M158" s="271" t="s">
        <v>1</v>
      </c>
      <c r="N158" s="272" t="s">
        <v>41</v>
      </c>
      <c r="O158" s="90"/>
      <c r="P158" s="226">
        <f>O158*H158</f>
        <v>0</v>
      </c>
      <c r="Q158" s="226">
        <v>0.77000000000000002</v>
      </c>
      <c r="R158" s="226">
        <f>Q158*H158</f>
        <v>20.02</v>
      </c>
      <c r="S158" s="226">
        <v>0</v>
      </c>
      <c r="T158" s="227">
        <f>S158*H158</f>
        <v>0</v>
      </c>
      <c r="U158" s="37"/>
      <c r="V158" s="37"/>
      <c r="W158" s="37"/>
      <c r="X158" s="37"/>
      <c r="Y158" s="37"/>
      <c r="Z158" s="37"/>
      <c r="AA158" s="37"/>
      <c r="AB158" s="37"/>
      <c r="AC158" s="37"/>
      <c r="AD158" s="37"/>
      <c r="AE158" s="37"/>
      <c r="AR158" s="228" t="s">
        <v>182</v>
      </c>
      <c r="AT158" s="228" t="s">
        <v>287</v>
      </c>
      <c r="AU158" s="228" t="s">
        <v>86</v>
      </c>
      <c r="AY158" s="16" t="s">
        <v>134</v>
      </c>
      <c r="BE158" s="229">
        <f>IF(N158="základní",J158,0)</f>
        <v>0</v>
      </c>
      <c r="BF158" s="229">
        <f>IF(N158="snížená",J158,0)</f>
        <v>0</v>
      </c>
      <c r="BG158" s="229">
        <f>IF(N158="zákl. přenesená",J158,0)</f>
        <v>0</v>
      </c>
      <c r="BH158" s="229">
        <f>IF(N158="sníž. přenesená",J158,0)</f>
        <v>0</v>
      </c>
      <c r="BI158" s="229">
        <f>IF(N158="nulová",J158,0)</f>
        <v>0</v>
      </c>
      <c r="BJ158" s="16" t="s">
        <v>84</v>
      </c>
      <c r="BK158" s="229">
        <f>ROUND(I158*H158,2)</f>
        <v>0</v>
      </c>
      <c r="BL158" s="16" t="s">
        <v>141</v>
      </c>
      <c r="BM158" s="228" t="s">
        <v>450</v>
      </c>
    </row>
    <row r="159" s="2" customFormat="1">
      <c r="A159" s="37"/>
      <c r="B159" s="38"/>
      <c r="C159" s="39"/>
      <c r="D159" s="230" t="s">
        <v>143</v>
      </c>
      <c r="E159" s="39"/>
      <c r="F159" s="231" t="s">
        <v>316</v>
      </c>
      <c r="G159" s="39"/>
      <c r="H159" s="39"/>
      <c r="I159" s="232"/>
      <c r="J159" s="39"/>
      <c r="K159" s="39"/>
      <c r="L159" s="43"/>
      <c r="M159" s="233"/>
      <c r="N159" s="234"/>
      <c r="O159" s="90"/>
      <c r="P159" s="90"/>
      <c r="Q159" s="90"/>
      <c r="R159" s="90"/>
      <c r="S159" s="90"/>
      <c r="T159" s="91"/>
      <c r="U159" s="37"/>
      <c r="V159" s="37"/>
      <c r="W159" s="37"/>
      <c r="X159" s="37"/>
      <c r="Y159" s="37"/>
      <c r="Z159" s="37"/>
      <c r="AA159" s="37"/>
      <c r="AB159" s="37"/>
      <c r="AC159" s="37"/>
      <c r="AD159" s="37"/>
      <c r="AE159" s="37"/>
      <c r="AT159" s="16" t="s">
        <v>143</v>
      </c>
      <c r="AU159" s="16" t="s">
        <v>86</v>
      </c>
    </row>
    <row r="160" s="13" customFormat="1">
      <c r="A160" s="13"/>
      <c r="B160" s="237"/>
      <c r="C160" s="238"/>
      <c r="D160" s="230" t="s">
        <v>146</v>
      </c>
      <c r="E160" s="239" t="s">
        <v>1</v>
      </c>
      <c r="F160" s="240" t="s">
        <v>451</v>
      </c>
      <c r="G160" s="238"/>
      <c r="H160" s="241">
        <v>26</v>
      </c>
      <c r="I160" s="242"/>
      <c r="J160" s="238"/>
      <c r="K160" s="238"/>
      <c r="L160" s="243"/>
      <c r="M160" s="244"/>
      <c r="N160" s="245"/>
      <c r="O160" s="245"/>
      <c r="P160" s="245"/>
      <c r="Q160" s="245"/>
      <c r="R160" s="245"/>
      <c r="S160" s="245"/>
      <c r="T160" s="246"/>
      <c r="U160" s="13"/>
      <c r="V160" s="13"/>
      <c r="W160" s="13"/>
      <c r="X160" s="13"/>
      <c r="Y160" s="13"/>
      <c r="Z160" s="13"/>
      <c r="AA160" s="13"/>
      <c r="AB160" s="13"/>
      <c r="AC160" s="13"/>
      <c r="AD160" s="13"/>
      <c r="AE160" s="13"/>
      <c r="AT160" s="247" t="s">
        <v>146</v>
      </c>
      <c r="AU160" s="247" t="s">
        <v>86</v>
      </c>
      <c r="AV160" s="13" t="s">
        <v>86</v>
      </c>
      <c r="AW160" s="13" t="s">
        <v>32</v>
      </c>
      <c r="AX160" s="13" t="s">
        <v>76</v>
      </c>
      <c r="AY160" s="247" t="s">
        <v>134</v>
      </c>
    </row>
    <row r="161" s="14" customFormat="1">
      <c r="A161" s="14"/>
      <c r="B161" s="248"/>
      <c r="C161" s="249"/>
      <c r="D161" s="230" t="s">
        <v>146</v>
      </c>
      <c r="E161" s="250" t="s">
        <v>1</v>
      </c>
      <c r="F161" s="251" t="s">
        <v>159</v>
      </c>
      <c r="G161" s="249"/>
      <c r="H161" s="252">
        <v>26</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146</v>
      </c>
      <c r="AU161" s="258" t="s">
        <v>86</v>
      </c>
      <c r="AV161" s="14" t="s">
        <v>141</v>
      </c>
      <c r="AW161" s="14" t="s">
        <v>32</v>
      </c>
      <c r="AX161" s="14" t="s">
        <v>84</v>
      </c>
      <c r="AY161" s="258" t="s">
        <v>134</v>
      </c>
    </row>
    <row r="162" s="2" customFormat="1" ht="66.75" customHeight="1">
      <c r="A162" s="37"/>
      <c r="B162" s="38"/>
      <c r="C162" s="217" t="s">
        <v>182</v>
      </c>
      <c r="D162" s="217" t="s">
        <v>136</v>
      </c>
      <c r="E162" s="218" t="s">
        <v>319</v>
      </c>
      <c r="F162" s="219" t="s">
        <v>320</v>
      </c>
      <c r="G162" s="220" t="s">
        <v>139</v>
      </c>
      <c r="H162" s="221">
        <v>4.4500000000000002</v>
      </c>
      <c r="I162" s="222"/>
      <c r="J162" s="223">
        <f>ROUND(I162*H162,2)</f>
        <v>0</v>
      </c>
      <c r="K162" s="219" t="s">
        <v>140</v>
      </c>
      <c r="L162" s="43"/>
      <c r="M162" s="224" t="s">
        <v>1</v>
      </c>
      <c r="N162" s="225" t="s">
        <v>41</v>
      </c>
      <c r="O162" s="90"/>
      <c r="P162" s="226">
        <f>O162*H162</f>
        <v>0</v>
      </c>
      <c r="Q162" s="226">
        <v>2.7919499999999999</v>
      </c>
      <c r="R162" s="226">
        <f>Q162*H162</f>
        <v>12.424177500000001</v>
      </c>
      <c r="S162" s="226">
        <v>0</v>
      </c>
      <c r="T162" s="227">
        <f>S162*H162</f>
        <v>0</v>
      </c>
      <c r="U162" s="37"/>
      <c r="V162" s="37"/>
      <c r="W162" s="37"/>
      <c r="X162" s="37"/>
      <c r="Y162" s="37"/>
      <c r="Z162" s="37"/>
      <c r="AA162" s="37"/>
      <c r="AB162" s="37"/>
      <c r="AC162" s="37"/>
      <c r="AD162" s="37"/>
      <c r="AE162" s="37"/>
      <c r="AR162" s="228" t="s">
        <v>141</v>
      </c>
      <c r="AT162" s="228" t="s">
        <v>136</v>
      </c>
      <c r="AU162" s="228" t="s">
        <v>86</v>
      </c>
      <c r="AY162" s="16" t="s">
        <v>134</v>
      </c>
      <c r="BE162" s="229">
        <f>IF(N162="základní",J162,0)</f>
        <v>0</v>
      </c>
      <c r="BF162" s="229">
        <f>IF(N162="snížená",J162,0)</f>
        <v>0</v>
      </c>
      <c r="BG162" s="229">
        <f>IF(N162="zákl. přenesená",J162,0)</f>
        <v>0</v>
      </c>
      <c r="BH162" s="229">
        <f>IF(N162="sníž. přenesená",J162,0)</f>
        <v>0</v>
      </c>
      <c r="BI162" s="229">
        <f>IF(N162="nulová",J162,0)</f>
        <v>0</v>
      </c>
      <c r="BJ162" s="16" t="s">
        <v>84</v>
      </c>
      <c r="BK162" s="229">
        <f>ROUND(I162*H162,2)</f>
        <v>0</v>
      </c>
      <c r="BL162" s="16" t="s">
        <v>141</v>
      </c>
      <c r="BM162" s="228" t="s">
        <v>452</v>
      </c>
    </row>
    <row r="163" s="2" customFormat="1">
      <c r="A163" s="37"/>
      <c r="B163" s="38"/>
      <c r="C163" s="39"/>
      <c r="D163" s="230" t="s">
        <v>143</v>
      </c>
      <c r="E163" s="39"/>
      <c r="F163" s="231" t="s">
        <v>322</v>
      </c>
      <c r="G163" s="39"/>
      <c r="H163" s="39"/>
      <c r="I163" s="232"/>
      <c r="J163" s="39"/>
      <c r="K163" s="39"/>
      <c r="L163" s="43"/>
      <c r="M163" s="233"/>
      <c r="N163" s="234"/>
      <c r="O163" s="90"/>
      <c r="P163" s="90"/>
      <c r="Q163" s="90"/>
      <c r="R163" s="90"/>
      <c r="S163" s="90"/>
      <c r="T163" s="91"/>
      <c r="U163" s="37"/>
      <c r="V163" s="37"/>
      <c r="W163" s="37"/>
      <c r="X163" s="37"/>
      <c r="Y163" s="37"/>
      <c r="Z163" s="37"/>
      <c r="AA163" s="37"/>
      <c r="AB163" s="37"/>
      <c r="AC163" s="37"/>
      <c r="AD163" s="37"/>
      <c r="AE163" s="37"/>
      <c r="AT163" s="16" t="s">
        <v>143</v>
      </c>
      <c r="AU163" s="16" t="s">
        <v>86</v>
      </c>
    </row>
    <row r="164" s="2" customFormat="1">
      <c r="A164" s="37"/>
      <c r="B164" s="38"/>
      <c r="C164" s="39"/>
      <c r="D164" s="235" t="s">
        <v>144</v>
      </c>
      <c r="E164" s="39"/>
      <c r="F164" s="236" t="s">
        <v>323</v>
      </c>
      <c r="G164" s="39"/>
      <c r="H164" s="39"/>
      <c r="I164" s="232"/>
      <c r="J164" s="39"/>
      <c r="K164" s="39"/>
      <c r="L164" s="43"/>
      <c r="M164" s="233"/>
      <c r="N164" s="234"/>
      <c r="O164" s="90"/>
      <c r="P164" s="90"/>
      <c r="Q164" s="90"/>
      <c r="R164" s="90"/>
      <c r="S164" s="90"/>
      <c r="T164" s="91"/>
      <c r="U164" s="37"/>
      <c r="V164" s="37"/>
      <c r="W164" s="37"/>
      <c r="X164" s="37"/>
      <c r="Y164" s="37"/>
      <c r="Z164" s="37"/>
      <c r="AA164" s="37"/>
      <c r="AB164" s="37"/>
      <c r="AC164" s="37"/>
      <c r="AD164" s="37"/>
      <c r="AE164" s="37"/>
      <c r="AT164" s="16" t="s">
        <v>144</v>
      </c>
      <c r="AU164" s="16" t="s">
        <v>86</v>
      </c>
    </row>
    <row r="165" s="13" customFormat="1">
      <c r="A165" s="13"/>
      <c r="B165" s="237"/>
      <c r="C165" s="238"/>
      <c r="D165" s="230" t="s">
        <v>146</v>
      </c>
      <c r="E165" s="239" t="s">
        <v>1</v>
      </c>
      <c r="F165" s="240" t="s">
        <v>453</v>
      </c>
      <c r="G165" s="238"/>
      <c r="H165" s="241">
        <v>4.4500000000000002</v>
      </c>
      <c r="I165" s="242"/>
      <c r="J165" s="238"/>
      <c r="K165" s="238"/>
      <c r="L165" s="243"/>
      <c r="M165" s="244"/>
      <c r="N165" s="245"/>
      <c r="O165" s="245"/>
      <c r="P165" s="245"/>
      <c r="Q165" s="245"/>
      <c r="R165" s="245"/>
      <c r="S165" s="245"/>
      <c r="T165" s="246"/>
      <c r="U165" s="13"/>
      <c r="V165" s="13"/>
      <c r="W165" s="13"/>
      <c r="X165" s="13"/>
      <c r="Y165" s="13"/>
      <c r="Z165" s="13"/>
      <c r="AA165" s="13"/>
      <c r="AB165" s="13"/>
      <c r="AC165" s="13"/>
      <c r="AD165" s="13"/>
      <c r="AE165" s="13"/>
      <c r="AT165" s="247" t="s">
        <v>146</v>
      </c>
      <c r="AU165" s="247" t="s">
        <v>86</v>
      </c>
      <c r="AV165" s="13" t="s">
        <v>86</v>
      </c>
      <c r="AW165" s="13" t="s">
        <v>32</v>
      </c>
      <c r="AX165" s="13" t="s">
        <v>84</v>
      </c>
      <c r="AY165" s="247" t="s">
        <v>134</v>
      </c>
    </row>
    <row r="166" s="2" customFormat="1" ht="66.75" customHeight="1">
      <c r="A166" s="37"/>
      <c r="B166" s="38"/>
      <c r="C166" s="217" t="s">
        <v>190</v>
      </c>
      <c r="D166" s="217" t="s">
        <v>136</v>
      </c>
      <c r="E166" s="218" t="s">
        <v>319</v>
      </c>
      <c r="F166" s="219" t="s">
        <v>320</v>
      </c>
      <c r="G166" s="220" t="s">
        <v>139</v>
      </c>
      <c r="H166" s="221">
        <v>46.616999999999997</v>
      </c>
      <c r="I166" s="222"/>
      <c r="J166" s="223">
        <f>ROUND(I166*H166,2)</f>
        <v>0</v>
      </c>
      <c r="K166" s="219" t="s">
        <v>140</v>
      </c>
      <c r="L166" s="43"/>
      <c r="M166" s="224" t="s">
        <v>1</v>
      </c>
      <c r="N166" s="225" t="s">
        <v>41</v>
      </c>
      <c r="O166" s="90"/>
      <c r="P166" s="226">
        <f>O166*H166</f>
        <v>0</v>
      </c>
      <c r="Q166" s="226">
        <v>2.7919499999999999</v>
      </c>
      <c r="R166" s="226">
        <f>Q166*H166</f>
        <v>130.15233314999998</v>
      </c>
      <c r="S166" s="226">
        <v>0</v>
      </c>
      <c r="T166" s="227">
        <f>S166*H166</f>
        <v>0</v>
      </c>
      <c r="U166" s="37"/>
      <c r="V166" s="37"/>
      <c r="W166" s="37"/>
      <c r="X166" s="37"/>
      <c r="Y166" s="37"/>
      <c r="Z166" s="37"/>
      <c r="AA166" s="37"/>
      <c r="AB166" s="37"/>
      <c r="AC166" s="37"/>
      <c r="AD166" s="37"/>
      <c r="AE166" s="37"/>
      <c r="AR166" s="228" t="s">
        <v>141</v>
      </c>
      <c r="AT166" s="228" t="s">
        <v>136</v>
      </c>
      <c r="AU166" s="228" t="s">
        <v>86</v>
      </c>
      <c r="AY166" s="16" t="s">
        <v>134</v>
      </c>
      <c r="BE166" s="229">
        <f>IF(N166="základní",J166,0)</f>
        <v>0</v>
      </c>
      <c r="BF166" s="229">
        <f>IF(N166="snížená",J166,0)</f>
        <v>0</v>
      </c>
      <c r="BG166" s="229">
        <f>IF(N166="zákl. přenesená",J166,0)</f>
        <v>0</v>
      </c>
      <c r="BH166" s="229">
        <f>IF(N166="sníž. přenesená",J166,0)</f>
        <v>0</v>
      </c>
      <c r="BI166" s="229">
        <f>IF(N166="nulová",J166,0)</f>
        <v>0</v>
      </c>
      <c r="BJ166" s="16" t="s">
        <v>84</v>
      </c>
      <c r="BK166" s="229">
        <f>ROUND(I166*H166,2)</f>
        <v>0</v>
      </c>
      <c r="BL166" s="16" t="s">
        <v>141</v>
      </c>
      <c r="BM166" s="228" t="s">
        <v>454</v>
      </c>
    </row>
    <row r="167" s="2" customFormat="1">
      <c r="A167" s="37"/>
      <c r="B167" s="38"/>
      <c r="C167" s="39"/>
      <c r="D167" s="230" t="s">
        <v>143</v>
      </c>
      <c r="E167" s="39"/>
      <c r="F167" s="231" t="s">
        <v>322</v>
      </c>
      <c r="G167" s="39"/>
      <c r="H167" s="39"/>
      <c r="I167" s="232"/>
      <c r="J167" s="39"/>
      <c r="K167" s="39"/>
      <c r="L167" s="43"/>
      <c r="M167" s="233"/>
      <c r="N167" s="234"/>
      <c r="O167" s="90"/>
      <c r="P167" s="90"/>
      <c r="Q167" s="90"/>
      <c r="R167" s="90"/>
      <c r="S167" s="90"/>
      <c r="T167" s="91"/>
      <c r="U167" s="37"/>
      <c r="V167" s="37"/>
      <c r="W167" s="37"/>
      <c r="X167" s="37"/>
      <c r="Y167" s="37"/>
      <c r="Z167" s="37"/>
      <c r="AA167" s="37"/>
      <c r="AB167" s="37"/>
      <c r="AC167" s="37"/>
      <c r="AD167" s="37"/>
      <c r="AE167" s="37"/>
      <c r="AT167" s="16" t="s">
        <v>143</v>
      </c>
      <c r="AU167" s="16" t="s">
        <v>86</v>
      </c>
    </row>
    <row r="168" s="2" customFormat="1">
      <c r="A168" s="37"/>
      <c r="B168" s="38"/>
      <c r="C168" s="39"/>
      <c r="D168" s="235" t="s">
        <v>144</v>
      </c>
      <c r="E168" s="39"/>
      <c r="F168" s="236" t="s">
        <v>323</v>
      </c>
      <c r="G168" s="39"/>
      <c r="H168" s="39"/>
      <c r="I168" s="232"/>
      <c r="J168" s="39"/>
      <c r="K168" s="39"/>
      <c r="L168" s="43"/>
      <c r="M168" s="233"/>
      <c r="N168" s="234"/>
      <c r="O168" s="90"/>
      <c r="P168" s="90"/>
      <c r="Q168" s="90"/>
      <c r="R168" s="90"/>
      <c r="S168" s="90"/>
      <c r="T168" s="91"/>
      <c r="U168" s="37"/>
      <c r="V168" s="37"/>
      <c r="W168" s="37"/>
      <c r="X168" s="37"/>
      <c r="Y168" s="37"/>
      <c r="Z168" s="37"/>
      <c r="AA168" s="37"/>
      <c r="AB168" s="37"/>
      <c r="AC168" s="37"/>
      <c r="AD168" s="37"/>
      <c r="AE168" s="37"/>
      <c r="AT168" s="16" t="s">
        <v>144</v>
      </c>
      <c r="AU168" s="16" t="s">
        <v>86</v>
      </c>
    </row>
    <row r="169" s="13" customFormat="1">
      <c r="A169" s="13"/>
      <c r="B169" s="237"/>
      <c r="C169" s="238"/>
      <c r="D169" s="230" t="s">
        <v>146</v>
      </c>
      <c r="E169" s="239" t="s">
        <v>1</v>
      </c>
      <c r="F169" s="240" t="s">
        <v>455</v>
      </c>
      <c r="G169" s="238"/>
      <c r="H169" s="241">
        <v>15.549</v>
      </c>
      <c r="I169" s="242"/>
      <c r="J169" s="238"/>
      <c r="K169" s="238"/>
      <c r="L169" s="243"/>
      <c r="M169" s="244"/>
      <c r="N169" s="245"/>
      <c r="O169" s="245"/>
      <c r="P169" s="245"/>
      <c r="Q169" s="245"/>
      <c r="R169" s="245"/>
      <c r="S169" s="245"/>
      <c r="T169" s="246"/>
      <c r="U169" s="13"/>
      <c r="V169" s="13"/>
      <c r="W169" s="13"/>
      <c r="X169" s="13"/>
      <c r="Y169" s="13"/>
      <c r="Z169" s="13"/>
      <c r="AA169" s="13"/>
      <c r="AB169" s="13"/>
      <c r="AC169" s="13"/>
      <c r="AD169" s="13"/>
      <c r="AE169" s="13"/>
      <c r="AT169" s="247" t="s">
        <v>146</v>
      </c>
      <c r="AU169" s="247" t="s">
        <v>86</v>
      </c>
      <c r="AV169" s="13" t="s">
        <v>86</v>
      </c>
      <c r="AW169" s="13" t="s">
        <v>32</v>
      </c>
      <c r="AX169" s="13" t="s">
        <v>76</v>
      </c>
      <c r="AY169" s="247" t="s">
        <v>134</v>
      </c>
    </row>
    <row r="170" s="13" customFormat="1">
      <c r="A170" s="13"/>
      <c r="B170" s="237"/>
      <c r="C170" s="238"/>
      <c r="D170" s="230" t="s">
        <v>146</v>
      </c>
      <c r="E170" s="239" t="s">
        <v>1</v>
      </c>
      <c r="F170" s="240" t="s">
        <v>456</v>
      </c>
      <c r="G170" s="238"/>
      <c r="H170" s="241">
        <v>6.984</v>
      </c>
      <c r="I170" s="242"/>
      <c r="J170" s="238"/>
      <c r="K170" s="238"/>
      <c r="L170" s="243"/>
      <c r="M170" s="244"/>
      <c r="N170" s="245"/>
      <c r="O170" s="245"/>
      <c r="P170" s="245"/>
      <c r="Q170" s="245"/>
      <c r="R170" s="245"/>
      <c r="S170" s="245"/>
      <c r="T170" s="246"/>
      <c r="U170" s="13"/>
      <c r="V170" s="13"/>
      <c r="W170" s="13"/>
      <c r="X170" s="13"/>
      <c r="Y170" s="13"/>
      <c r="Z170" s="13"/>
      <c r="AA170" s="13"/>
      <c r="AB170" s="13"/>
      <c r="AC170" s="13"/>
      <c r="AD170" s="13"/>
      <c r="AE170" s="13"/>
      <c r="AT170" s="247" t="s">
        <v>146</v>
      </c>
      <c r="AU170" s="247" t="s">
        <v>86</v>
      </c>
      <c r="AV170" s="13" t="s">
        <v>86</v>
      </c>
      <c r="AW170" s="13" t="s">
        <v>32</v>
      </c>
      <c r="AX170" s="13" t="s">
        <v>76</v>
      </c>
      <c r="AY170" s="247" t="s">
        <v>134</v>
      </c>
    </row>
    <row r="171" s="13" customFormat="1">
      <c r="A171" s="13"/>
      <c r="B171" s="237"/>
      <c r="C171" s="238"/>
      <c r="D171" s="230" t="s">
        <v>146</v>
      </c>
      <c r="E171" s="239" t="s">
        <v>1</v>
      </c>
      <c r="F171" s="240" t="s">
        <v>457</v>
      </c>
      <c r="G171" s="238"/>
      <c r="H171" s="241">
        <v>14.704000000000001</v>
      </c>
      <c r="I171" s="242"/>
      <c r="J171" s="238"/>
      <c r="K171" s="238"/>
      <c r="L171" s="243"/>
      <c r="M171" s="244"/>
      <c r="N171" s="245"/>
      <c r="O171" s="245"/>
      <c r="P171" s="245"/>
      <c r="Q171" s="245"/>
      <c r="R171" s="245"/>
      <c r="S171" s="245"/>
      <c r="T171" s="246"/>
      <c r="U171" s="13"/>
      <c r="V171" s="13"/>
      <c r="W171" s="13"/>
      <c r="X171" s="13"/>
      <c r="Y171" s="13"/>
      <c r="Z171" s="13"/>
      <c r="AA171" s="13"/>
      <c r="AB171" s="13"/>
      <c r="AC171" s="13"/>
      <c r="AD171" s="13"/>
      <c r="AE171" s="13"/>
      <c r="AT171" s="247" t="s">
        <v>146</v>
      </c>
      <c r="AU171" s="247" t="s">
        <v>86</v>
      </c>
      <c r="AV171" s="13" t="s">
        <v>86</v>
      </c>
      <c r="AW171" s="13" t="s">
        <v>32</v>
      </c>
      <c r="AX171" s="13" t="s">
        <v>76</v>
      </c>
      <c r="AY171" s="247" t="s">
        <v>134</v>
      </c>
    </row>
    <row r="172" s="13" customFormat="1">
      <c r="A172" s="13"/>
      <c r="B172" s="237"/>
      <c r="C172" s="238"/>
      <c r="D172" s="230" t="s">
        <v>146</v>
      </c>
      <c r="E172" s="239" t="s">
        <v>1</v>
      </c>
      <c r="F172" s="240" t="s">
        <v>458</v>
      </c>
      <c r="G172" s="238"/>
      <c r="H172" s="241">
        <v>9.3800000000000008</v>
      </c>
      <c r="I172" s="242"/>
      <c r="J172" s="238"/>
      <c r="K172" s="238"/>
      <c r="L172" s="243"/>
      <c r="M172" s="244"/>
      <c r="N172" s="245"/>
      <c r="O172" s="245"/>
      <c r="P172" s="245"/>
      <c r="Q172" s="245"/>
      <c r="R172" s="245"/>
      <c r="S172" s="245"/>
      <c r="T172" s="246"/>
      <c r="U172" s="13"/>
      <c r="V172" s="13"/>
      <c r="W172" s="13"/>
      <c r="X172" s="13"/>
      <c r="Y172" s="13"/>
      <c r="Z172" s="13"/>
      <c r="AA172" s="13"/>
      <c r="AB172" s="13"/>
      <c r="AC172" s="13"/>
      <c r="AD172" s="13"/>
      <c r="AE172" s="13"/>
      <c r="AT172" s="247" t="s">
        <v>146</v>
      </c>
      <c r="AU172" s="247" t="s">
        <v>86</v>
      </c>
      <c r="AV172" s="13" t="s">
        <v>86</v>
      </c>
      <c r="AW172" s="13" t="s">
        <v>32</v>
      </c>
      <c r="AX172" s="13" t="s">
        <v>76</v>
      </c>
      <c r="AY172" s="247" t="s">
        <v>134</v>
      </c>
    </row>
    <row r="173" s="14" customFormat="1">
      <c r="A173" s="14"/>
      <c r="B173" s="248"/>
      <c r="C173" s="249"/>
      <c r="D173" s="230" t="s">
        <v>146</v>
      </c>
      <c r="E173" s="250" t="s">
        <v>1</v>
      </c>
      <c r="F173" s="251" t="s">
        <v>159</v>
      </c>
      <c r="G173" s="249"/>
      <c r="H173" s="252">
        <v>46.616999999999997</v>
      </c>
      <c r="I173" s="253"/>
      <c r="J173" s="249"/>
      <c r="K173" s="249"/>
      <c r="L173" s="254"/>
      <c r="M173" s="255"/>
      <c r="N173" s="256"/>
      <c r="O173" s="256"/>
      <c r="P173" s="256"/>
      <c r="Q173" s="256"/>
      <c r="R173" s="256"/>
      <c r="S173" s="256"/>
      <c r="T173" s="257"/>
      <c r="U173" s="14"/>
      <c r="V173" s="14"/>
      <c r="W173" s="14"/>
      <c r="X173" s="14"/>
      <c r="Y173" s="14"/>
      <c r="Z173" s="14"/>
      <c r="AA173" s="14"/>
      <c r="AB173" s="14"/>
      <c r="AC173" s="14"/>
      <c r="AD173" s="14"/>
      <c r="AE173" s="14"/>
      <c r="AT173" s="258" t="s">
        <v>146</v>
      </c>
      <c r="AU173" s="258" t="s">
        <v>86</v>
      </c>
      <c r="AV173" s="14" t="s">
        <v>141</v>
      </c>
      <c r="AW173" s="14" t="s">
        <v>32</v>
      </c>
      <c r="AX173" s="14" t="s">
        <v>84</v>
      </c>
      <c r="AY173" s="258" t="s">
        <v>134</v>
      </c>
    </row>
    <row r="174" s="2" customFormat="1" ht="66.75" customHeight="1">
      <c r="A174" s="37"/>
      <c r="B174" s="38"/>
      <c r="C174" s="217" t="s">
        <v>197</v>
      </c>
      <c r="D174" s="217" t="s">
        <v>136</v>
      </c>
      <c r="E174" s="218" t="s">
        <v>327</v>
      </c>
      <c r="F174" s="219" t="s">
        <v>328</v>
      </c>
      <c r="G174" s="220" t="s">
        <v>185</v>
      </c>
      <c r="H174" s="221">
        <v>106.08</v>
      </c>
      <c r="I174" s="222"/>
      <c r="J174" s="223">
        <f>ROUND(I174*H174,2)</f>
        <v>0</v>
      </c>
      <c r="K174" s="219" t="s">
        <v>140</v>
      </c>
      <c r="L174" s="43"/>
      <c r="M174" s="224" t="s">
        <v>1</v>
      </c>
      <c r="N174" s="225" t="s">
        <v>41</v>
      </c>
      <c r="O174" s="90"/>
      <c r="P174" s="226">
        <f>O174*H174</f>
        <v>0</v>
      </c>
      <c r="Q174" s="226">
        <v>0.0086499999999999997</v>
      </c>
      <c r="R174" s="226">
        <f>Q174*H174</f>
        <v>0.91759199999999996</v>
      </c>
      <c r="S174" s="226">
        <v>0</v>
      </c>
      <c r="T174" s="227">
        <f>S174*H174</f>
        <v>0</v>
      </c>
      <c r="U174" s="37"/>
      <c r="V174" s="37"/>
      <c r="W174" s="37"/>
      <c r="X174" s="37"/>
      <c r="Y174" s="37"/>
      <c r="Z174" s="37"/>
      <c r="AA174" s="37"/>
      <c r="AB174" s="37"/>
      <c r="AC174" s="37"/>
      <c r="AD174" s="37"/>
      <c r="AE174" s="37"/>
      <c r="AR174" s="228" t="s">
        <v>141</v>
      </c>
      <c r="AT174" s="228" t="s">
        <v>136</v>
      </c>
      <c r="AU174" s="228" t="s">
        <v>86</v>
      </c>
      <c r="AY174" s="16" t="s">
        <v>134</v>
      </c>
      <c r="BE174" s="229">
        <f>IF(N174="základní",J174,0)</f>
        <v>0</v>
      </c>
      <c r="BF174" s="229">
        <f>IF(N174="snížená",J174,0)</f>
        <v>0</v>
      </c>
      <c r="BG174" s="229">
        <f>IF(N174="zákl. přenesená",J174,0)</f>
        <v>0</v>
      </c>
      <c r="BH174" s="229">
        <f>IF(N174="sníž. přenesená",J174,0)</f>
        <v>0</v>
      </c>
      <c r="BI174" s="229">
        <f>IF(N174="nulová",J174,0)</f>
        <v>0</v>
      </c>
      <c r="BJ174" s="16" t="s">
        <v>84</v>
      </c>
      <c r="BK174" s="229">
        <f>ROUND(I174*H174,2)</f>
        <v>0</v>
      </c>
      <c r="BL174" s="16" t="s">
        <v>141</v>
      </c>
      <c r="BM174" s="228" t="s">
        <v>459</v>
      </c>
    </row>
    <row r="175" s="2" customFormat="1">
      <c r="A175" s="37"/>
      <c r="B175" s="38"/>
      <c r="C175" s="39"/>
      <c r="D175" s="230" t="s">
        <v>143</v>
      </c>
      <c r="E175" s="39"/>
      <c r="F175" s="231" t="s">
        <v>330</v>
      </c>
      <c r="G175" s="39"/>
      <c r="H175" s="39"/>
      <c r="I175" s="232"/>
      <c r="J175" s="39"/>
      <c r="K175" s="39"/>
      <c r="L175" s="43"/>
      <c r="M175" s="233"/>
      <c r="N175" s="234"/>
      <c r="O175" s="90"/>
      <c r="P175" s="90"/>
      <c r="Q175" s="90"/>
      <c r="R175" s="90"/>
      <c r="S175" s="90"/>
      <c r="T175" s="91"/>
      <c r="U175" s="37"/>
      <c r="V175" s="37"/>
      <c r="W175" s="37"/>
      <c r="X175" s="37"/>
      <c r="Y175" s="37"/>
      <c r="Z175" s="37"/>
      <c r="AA175" s="37"/>
      <c r="AB175" s="37"/>
      <c r="AC175" s="37"/>
      <c r="AD175" s="37"/>
      <c r="AE175" s="37"/>
      <c r="AT175" s="16" t="s">
        <v>143</v>
      </c>
      <c r="AU175" s="16" t="s">
        <v>86</v>
      </c>
    </row>
    <row r="176" s="2" customFormat="1">
      <c r="A176" s="37"/>
      <c r="B176" s="38"/>
      <c r="C176" s="39"/>
      <c r="D176" s="235" t="s">
        <v>144</v>
      </c>
      <c r="E176" s="39"/>
      <c r="F176" s="236" t="s">
        <v>331</v>
      </c>
      <c r="G176" s="39"/>
      <c r="H176" s="39"/>
      <c r="I176" s="232"/>
      <c r="J176" s="39"/>
      <c r="K176" s="39"/>
      <c r="L176" s="43"/>
      <c r="M176" s="233"/>
      <c r="N176" s="234"/>
      <c r="O176" s="90"/>
      <c r="P176" s="90"/>
      <c r="Q176" s="90"/>
      <c r="R176" s="90"/>
      <c r="S176" s="90"/>
      <c r="T176" s="91"/>
      <c r="U176" s="37"/>
      <c r="V176" s="37"/>
      <c r="W176" s="37"/>
      <c r="X176" s="37"/>
      <c r="Y176" s="37"/>
      <c r="Z176" s="37"/>
      <c r="AA176" s="37"/>
      <c r="AB176" s="37"/>
      <c r="AC176" s="37"/>
      <c r="AD176" s="37"/>
      <c r="AE176" s="37"/>
      <c r="AT176" s="16" t="s">
        <v>144</v>
      </c>
      <c r="AU176" s="16" t="s">
        <v>86</v>
      </c>
    </row>
    <row r="177" s="13" customFormat="1">
      <c r="A177" s="13"/>
      <c r="B177" s="237"/>
      <c r="C177" s="238"/>
      <c r="D177" s="230" t="s">
        <v>146</v>
      </c>
      <c r="E177" s="239" t="s">
        <v>1</v>
      </c>
      <c r="F177" s="240" t="s">
        <v>460</v>
      </c>
      <c r="G177" s="238"/>
      <c r="H177" s="241">
        <v>69</v>
      </c>
      <c r="I177" s="242"/>
      <c r="J177" s="238"/>
      <c r="K177" s="238"/>
      <c r="L177" s="243"/>
      <c r="M177" s="244"/>
      <c r="N177" s="245"/>
      <c r="O177" s="245"/>
      <c r="P177" s="245"/>
      <c r="Q177" s="245"/>
      <c r="R177" s="245"/>
      <c r="S177" s="245"/>
      <c r="T177" s="246"/>
      <c r="U177" s="13"/>
      <c r="V177" s="13"/>
      <c r="W177" s="13"/>
      <c r="X177" s="13"/>
      <c r="Y177" s="13"/>
      <c r="Z177" s="13"/>
      <c r="AA177" s="13"/>
      <c r="AB177" s="13"/>
      <c r="AC177" s="13"/>
      <c r="AD177" s="13"/>
      <c r="AE177" s="13"/>
      <c r="AT177" s="247" t="s">
        <v>146</v>
      </c>
      <c r="AU177" s="247" t="s">
        <v>86</v>
      </c>
      <c r="AV177" s="13" t="s">
        <v>86</v>
      </c>
      <c r="AW177" s="13" t="s">
        <v>32</v>
      </c>
      <c r="AX177" s="13" t="s">
        <v>76</v>
      </c>
      <c r="AY177" s="247" t="s">
        <v>134</v>
      </c>
    </row>
    <row r="178" s="13" customFormat="1">
      <c r="A178" s="13"/>
      <c r="B178" s="237"/>
      <c r="C178" s="238"/>
      <c r="D178" s="230" t="s">
        <v>146</v>
      </c>
      <c r="E178" s="239" t="s">
        <v>1</v>
      </c>
      <c r="F178" s="240" t="s">
        <v>461</v>
      </c>
      <c r="G178" s="238"/>
      <c r="H178" s="241">
        <v>18.16</v>
      </c>
      <c r="I178" s="242"/>
      <c r="J178" s="238"/>
      <c r="K178" s="238"/>
      <c r="L178" s="243"/>
      <c r="M178" s="244"/>
      <c r="N178" s="245"/>
      <c r="O178" s="245"/>
      <c r="P178" s="245"/>
      <c r="Q178" s="245"/>
      <c r="R178" s="245"/>
      <c r="S178" s="245"/>
      <c r="T178" s="246"/>
      <c r="U178" s="13"/>
      <c r="V178" s="13"/>
      <c r="W178" s="13"/>
      <c r="X178" s="13"/>
      <c r="Y178" s="13"/>
      <c r="Z178" s="13"/>
      <c r="AA178" s="13"/>
      <c r="AB178" s="13"/>
      <c r="AC178" s="13"/>
      <c r="AD178" s="13"/>
      <c r="AE178" s="13"/>
      <c r="AT178" s="247" t="s">
        <v>146</v>
      </c>
      <c r="AU178" s="247" t="s">
        <v>86</v>
      </c>
      <c r="AV178" s="13" t="s">
        <v>86</v>
      </c>
      <c r="AW178" s="13" t="s">
        <v>32</v>
      </c>
      <c r="AX178" s="13" t="s">
        <v>76</v>
      </c>
      <c r="AY178" s="247" t="s">
        <v>134</v>
      </c>
    </row>
    <row r="179" s="13" customFormat="1">
      <c r="A179" s="13"/>
      <c r="B179" s="237"/>
      <c r="C179" s="238"/>
      <c r="D179" s="230" t="s">
        <v>146</v>
      </c>
      <c r="E179" s="239" t="s">
        <v>1</v>
      </c>
      <c r="F179" s="240" t="s">
        <v>462</v>
      </c>
      <c r="G179" s="238"/>
      <c r="H179" s="241">
        <v>18.920000000000002</v>
      </c>
      <c r="I179" s="242"/>
      <c r="J179" s="238"/>
      <c r="K179" s="238"/>
      <c r="L179" s="243"/>
      <c r="M179" s="244"/>
      <c r="N179" s="245"/>
      <c r="O179" s="245"/>
      <c r="P179" s="245"/>
      <c r="Q179" s="245"/>
      <c r="R179" s="245"/>
      <c r="S179" s="245"/>
      <c r="T179" s="246"/>
      <c r="U179" s="13"/>
      <c r="V179" s="13"/>
      <c r="W179" s="13"/>
      <c r="X179" s="13"/>
      <c r="Y179" s="13"/>
      <c r="Z179" s="13"/>
      <c r="AA179" s="13"/>
      <c r="AB179" s="13"/>
      <c r="AC179" s="13"/>
      <c r="AD179" s="13"/>
      <c r="AE179" s="13"/>
      <c r="AT179" s="247" t="s">
        <v>146</v>
      </c>
      <c r="AU179" s="247" t="s">
        <v>86</v>
      </c>
      <c r="AV179" s="13" t="s">
        <v>86</v>
      </c>
      <c r="AW179" s="13" t="s">
        <v>32</v>
      </c>
      <c r="AX179" s="13" t="s">
        <v>76</v>
      </c>
      <c r="AY179" s="247" t="s">
        <v>134</v>
      </c>
    </row>
    <row r="180" s="14" customFormat="1">
      <c r="A180" s="14"/>
      <c r="B180" s="248"/>
      <c r="C180" s="249"/>
      <c r="D180" s="230" t="s">
        <v>146</v>
      </c>
      <c r="E180" s="250" t="s">
        <v>1</v>
      </c>
      <c r="F180" s="251" t="s">
        <v>159</v>
      </c>
      <c r="G180" s="249"/>
      <c r="H180" s="252">
        <v>106.08</v>
      </c>
      <c r="I180" s="253"/>
      <c r="J180" s="249"/>
      <c r="K180" s="249"/>
      <c r="L180" s="254"/>
      <c r="M180" s="255"/>
      <c r="N180" s="256"/>
      <c r="O180" s="256"/>
      <c r="P180" s="256"/>
      <c r="Q180" s="256"/>
      <c r="R180" s="256"/>
      <c r="S180" s="256"/>
      <c r="T180" s="257"/>
      <c r="U180" s="14"/>
      <c r="V180" s="14"/>
      <c r="W180" s="14"/>
      <c r="X180" s="14"/>
      <c r="Y180" s="14"/>
      <c r="Z180" s="14"/>
      <c r="AA180" s="14"/>
      <c r="AB180" s="14"/>
      <c r="AC180" s="14"/>
      <c r="AD180" s="14"/>
      <c r="AE180" s="14"/>
      <c r="AT180" s="258" t="s">
        <v>146</v>
      </c>
      <c r="AU180" s="258" t="s">
        <v>86</v>
      </c>
      <c r="AV180" s="14" t="s">
        <v>141</v>
      </c>
      <c r="AW180" s="14" t="s">
        <v>32</v>
      </c>
      <c r="AX180" s="14" t="s">
        <v>84</v>
      </c>
      <c r="AY180" s="258" t="s">
        <v>134</v>
      </c>
    </row>
    <row r="181" s="2" customFormat="1" ht="66.75" customHeight="1">
      <c r="A181" s="37"/>
      <c r="B181" s="38"/>
      <c r="C181" s="217" t="s">
        <v>204</v>
      </c>
      <c r="D181" s="217" t="s">
        <v>136</v>
      </c>
      <c r="E181" s="218" t="s">
        <v>333</v>
      </c>
      <c r="F181" s="219" t="s">
        <v>334</v>
      </c>
      <c r="G181" s="220" t="s">
        <v>185</v>
      </c>
      <c r="H181" s="221">
        <v>106.08</v>
      </c>
      <c r="I181" s="222"/>
      <c r="J181" s="223">
        <f>ROUND(I181*H181,2)</f>
        <v>0</v>
      </c>
      <c r="K181" s="219" t="s">
        <v>140</v>
      </c>
      <c r="L181" s="43"/>
      <c r="M181" s="224" t="s">
        <v>1</v>
      </c>
      <c r="N181" s="225" t="s">
        <v>41</v>
      </c>
      <c r="O181" s="90"/>
      <c r="P181" s="226">
        <f>O181*H181</f>
        <v>0</v>
      </c>
      <c r="Q181" s="226">
        <v>0</v>
      </c>
      <c r="R181" s="226">
        <f>Q181*H181</f>
        <v>0</v>
      </c>
      <c r="S181" s="226">
        <v>0</v>
      </c>
      <c r="T181" s="227">
        <f>S181*H181</f>
        <v>0</v>
      </c>
      <c r="U181" s="37"/>
      <c r="V181" s="37"/>
      <c r="W181" s="37"/>
      <c r="X181" s="37"/>
      <c r="Y181" s="37"/>
      <c r="Z181" s="37"/>
      <c r="AA181" s="37"/>
      <c r="AB181" s="37"/>
      <c r="AC181" s="37"/>
      <c r="AD181" s="37"/>
      <c r="AE181" s="37"/>
      <c r="AR181" s="228" t="s">
        <v>141</v>
      </c>
      <c r="AT181" s="228" t="s">
        <v>136</v>
      </c>
      <c r="AU181" s="228" t="s">
        <v>86</v>
      </c>
      <c r="AY181" s="16" t="s">
        <v>134</v>
      </c>
      <c r="BE181" s="229">
        <f>IF(N181="základní",J181,0)</f>
        <v>0</v>
      </c>
      <c r="BF181" s="229">
        <f>IF(N181="snížená",J181,0)</f>
        <v>0</v>
      </c>
      <c r="BG181" s="229">
        <f>IF(N181="zákl. přenesená",J181,0)</f>
        <v>0</v>
      </c>
      <c r="BH181" s="229">
        <f>IF(N181="sníž. přenesená",J181,0)</f>
        <v>0</v>
      </c>
      <c r="BI181" s="229">
        <f>IF(N181="nulová",J181,0)</f>
        <v>0</v>
      </c>
      <c r="BJ181" s="16" t="s">
        <v>84</v>
      </c>
      <c r="BK181" s="229">
        <f>ROUND(I181*H181,2)</f>
        <v>0</v>
      </c>
      <c r="BL181" s="16" t="s">
        <v>141</v>
      </c>
      <c r="BM181" s="228" t="s">
        <v>463</v>
      </c>
    </row>
    <row r="182" s="2" customFormat="1">
      <c r="A182" s="37"/>
      <c r="B182" s="38"/>
      <c r="C182" s="39"/>
      <c r="D182" s="230" t="s">
        <v>143</v>
      </c>
      <c r="E182" s="39"/>
      <c r="F182" s="231" t="s">
        <v>336</v>
      </c>
      <c r="G182" s="39"/>
      <c r="H182" s="39"/>
      <c r="I182" s="232"/>
      <c r="J182" s="39"/>
      <c r="K182" s="39"/>
      <c r="L182" s="43"/>
      <c r="M182" s="233"/>
      <c r="N182" s="234"/>
      <c r="O182" s="90"/>
      <c r="P182" s="90"/>
      <c r="Q182" s="90"/>
      <c r="R182" s="90"/>
      <c r="S182" s="90"/>
      <c r="T182" s="91"/>
      <c r="U182" s="37"/>
      <c r="V182" s="37"/>
      <c r="W182" s="37"/>
      <c r="X182" s="37"/>
      <c r="Y182" s="37"/>
      <c r="Z182" s="37"/>
      <c r="AA182" s="37"/>
      <c r="AB182" s="37"/>
      <c r="AC182" s="37"/>
      <c r="AD182" s="37"/>
      <c r="AE182" s="37"/>
      <c r="AT182" s="16" t="s">
        <v>143</v>
      </c>
      <c r="AU182" s="16" t="s">
        <v>86</v>
      </c>
    </row>
    <row r="183" s="2" customFormat="1">
      <c r="A183" s="37"/>
      <c r="B183" s="38"/>
      <c r="C183" s="39"/>
      <c r="D183" s="235" t="s">
        <v>144</v>
      </c>
      <c r="E183" s="39"/>
      <c r="F183" s="236" t="s">
        <v>337</v>
      </c>
      <c r="G183" s="39"/>
      <c r="H183" s="39"/>
      <c r="I183" s="232"/>
      <c r="J183" s="39"/>
      <c r="K183" s="39"/>
      <c r="L183" s="43"/>
      <c r="M183" s="233"/>
      <c r="N183" s="234"/>
      <c r="O183" s="90"/>
      <c r="P183" s="90"/>
      <c r="Q183" s="90"/>
      <c r="R183" s="90"/>
      <c r="S183" s="90"/>
      <c r="T183" s="91"/>
      <c r="U183" s="37"/>
      <c r="V183" s="37"/>
      <c r="W183" s="37"/>
      <c r="X183" s="37"/>
      <c r="Y183" s="37"/>
      <c r="Z183" s="37"/>
      <c r="AA183" s="37"/>
      <c r="AB183" s="37"/>
      <c r="AC183" s="37"/>
      <c r="AD183" s="37"/>
      <c r="AE183" s="37"/>
      <c r="AT183" s="16" t="s">
        <v>144</v>
      </c>
      <c r="AU183" s="16" t="s">
        <v>86</v>
      </c>
    </row>
    <row r="184" s="13" customFormat="1">
      <c r="A184" s="13"/>
      <c r="B184" s="237"/>
      <c r="C184" s="238"/>
      <c r="D184" s="230" t="s">
        <v>146</v>
      </c>
      <c r="E184" s="239" t="s">
        <v>1</v>
      </c>
      <c r="F184" s="240" t="s">
        <v>464</v>
      </c>
      <c r="G184" s="238"/>
      <c r="H184" s="241">
        <v>106.08</v>
      </c>
      <c r="I184" s="242"/>
      <c r="J184" s="238"/>
      <c r="K184" s="238"/>
      <c r="L184" s="243"/>
      <c r="M184" s="244"/>
      <c r="N184" s="245"/>
      <c r="O184" s="245"/>
      <c r="P184" s="245"/>
      <c r="Q184" s="245"/>
      <c r="R184" s="245"/>
      <c r="S184" s="245"/>
      <c r="T184" s="246"/>
      <c r="U184" s="13"/>
      <c r="V184" s="13"/>
      <c r="W184" s="13"/>
      <c r="X184" s="13"/>
      <c r="Y184" s="13"/>
      <c r="Z184" s="13"/>
      <c r="AA184" s="13"/>
      <c r="AB184" s="13"/>
      <c r="AC184" s="13"/>
      <c r="AD184" s="13"/>
      <c r="AE184" s="13"/>
      <c r="AT184" s="247" t="s">
        <v>146</v>
      </c>
      <c r="AU184" s="247" t="s">
        <v>86</v>
      </c>
      <c r="AV184" s="13" t="s">
        <v>86</v>
      </c>
      <c r="AW184" s="13" t="s">
        <v>32</v>
      </c>
      <c r="AX184" s="13" t="s">
        <v>84</v>
      </c>
      <c r="AY184" s="247" t="s">
        <v>134</v>
      </c>
    </row>
    <row r="185" s="2" customFormat="1" ht="24.15" customHeight="1">
      <c r="A185" s="37"/>
      <c r="B185" s="38"/>
      <c r="C185" s="217" t="s">
        <v>8</v>
      </c>
      <c r="D185" s="217" t="s">
        <v>136</v>
      </c>
      <c r="E185" s="218" t="s">
        <v>339</v>
      </c>
      <c r="F185" s="219" t="s">
        <v>340</v>
      </c>
      <c r="G185" s="220" t="s">
        <v>214</v>
      </c>
      <c r="H185" s="221">
        <v>2.3599999999999999</v>
      </c>
      <c r="I185" s="222"/>
      <c r="J185" s="223">
        <f>ROUND(I185*H185,2)</f>
        <v>0</v>
      </c>
      <c r="K185" s="219" t="s">
        <v>140</v>
      </c>
      <c r="L185" s="43"/>
      <c r="M185" s="224" t="s">
        <v>1</v>
      </c>
      <c r="N185" s="225" t="s">
        <v>41</v>
      </c>
      <c r="O185" s="90"/>
      <c r="P185" s="226">
        <f>O185*H185</f>
        <v>0</v>
      </c>
      <c r="Q185" s="226">
        <v>1.03955</v>
      </c>
      <c r="R185" s="226">
        <f>Q185*H185</f>
        <v>2.453338</v>
      </c>
      <c r="S185" s="226">
        <v>0</v>
      </c>
      <c r="T185" s="227">
        <f>S185*H185</f>
        <v>0</v>
      </c>
      <c r="U185" s="37"/>
      <c r="V185" s="37"/>
      <c r="W185" s="37"/>
      <c r="X185" s="37"/>
      <c r="Y185" s="37"/>
      <c r="Z185" s="37"/>
      <c r="AA185" s="37"/>
      <c r="AB185" s="37"/>
      <c r="AC185" s="37"/>
      <c r="AD185" s="37"/>
      <c r="AE185" s="37"/>
      <c r="AR185" s="228" t="s">
        <v>141</v>
      </c>
      <c r="AT185" s="228" t="s">
        <v>136</v>
      </c>
      <c r="AU185" s="228" t="s">
        <v>86</v>
      </c>
      <c r="AY185" s="16" t="s">
        <v>134</v>
      </c>
      <c r="BE185" s="229">
        <f>IF(N185="základní",J185,0)</f>
        <v>0</v>
      </c>
      <c r="BF185" s="229">
        <f>IF(N185="snížená",J185,0)</f>
        <v>0</v>
      </c>
      <c r="BG185" s="229">
        <f>IF(N185="zákl. přenesená",J185,0)</f>
        <v>0</v>
      </c>
      <c r="BH185" s="229">
        <f>IF(N185="sníž. přenesená",J185,0)</f>
        <v>0</v>
      </c>
      <c r="BI185" s="229">
        <f>IF(N185="nulová",J185,0)</f>
        <v>0</v>
      </c>
      <c r="BJ185" s="16" t="s">
        <v>84</v>
      </c>
      <c r="BK185" s="229">
        <f>ROUND(I185*H185,2)</f>
        <v>0</v>
      </c>
      <c r="BL185" s="16" t="s">
        <v>141</v>
      </c>
      <c r="BM185" s="228" t="s">
        <v>465</v>
      </c>
    </row>
    <row r="186" s="2" customFormat="1">
      <c r="A186" s="37"/>
      <c r="B186" s="38"/>
      <c r="C186" s="39"/>
      <c r="D186" s="230" t="s">
        <v>143</v>
      </c>
      <c r="E186" s="39"/>
      <c r="F186" s="231" t="s">
        <v>342</v>
      </c>
      <c r="G186" s="39"/>
      <c r="H186" s="39"/>
      <c r="I186" s="232"/>
      <c r="J186" s="39"/>
      <c r="K186" s="39"/>
      <c r="L186" s="43"/>
      <c r="M186" s="233"/>
      <c r="N186" s="234"/>
      <c r="O186" s="90"/>
      <c r="P186" s="90"/>
      <c r="Q186" s="90"/>
      <c r="R186" s="90"/>
      <c r="S186" s="90"/>
      <c r="T186" s="91"/>
      <c r="U186" s="37"/>
      <c r="V186" s="37"/>
      <c r="W186" s="37"/>
      <c r="X186" s="37"/>
      <c r="Y186" s="37"/>
      <c r="Z186" s="37"/>
      <c r="AA186" s="37"/>
      <c r="AB186" s="37"/>
      <c r="AC186" s="37"/>
      <c r="AD186" s="37"/>
      <c r="AE186" s="37"/>
      <c r="AT186" s="16" t="s">
        <v>143</v>
      </c>
      <c r="AU186" s="16" t="s">
        <v>86</v>
      </c>
    </row>
    <row r="187" s="2" customFormat="1">
      <c r="A187" s="37"/>
      <c r="B187" s="38"/>
      <c r="C187" s="39"/>
      <c r="D187" s="235" t="s">
        <v>144</v>
      </c>
      <c r="E187" s="39"/>
      <c r="F187" s="236" t="s">
        <v>343</v>
      </c>
      <c r="G187" s="39"/>
      <c r="H187" s="39"/>
      <c r="I187" s="232"/>
      <c r="J187" s="39"/>
      <c r="K187" s="39"/>
      <c r="L187" s="43"/>
      <c r="M187" s="233"/>
      <c r="N187" s="234"/>
      <c r="O187" s="90"/>
      <c r="P187" s="90"/>
      <c r="Q187" s="90"/>
      <c r="R187" s="90"/>
      <c r="S187" s="90"/>
      <c r="T187" s="91"/>
      <c r="U187" s="37"/>
      <c r="V187" s="37"/>
      <c r="W187" s="37"/>
      <c r="X187" s="37"/>
      <c r="Y187" s="37"/>
      <c r="Z187" s="37"/>
      <c r="AA187" s="37"/>
      <c r="AB187" s="37"/>
      <c r="AC187" s="37"/>
      <c r="AD187" s="37"/>
      <c r="AE187" s="37"/>
      <c r="AT187" s="16" t="s">
        <v>144</v>
      </c>
      <c r="AU187" s="16" t="s">
        <v>86</v>
      </c>
    </row>
    <row r="188" s="13" customFormat="1">
      <c r="A188" s="13"/>
      <c r="B188" s="237"/>
      <c r="C188" s="238"/>
      <c r="D188" s="230" t="s">
        <v>146</v>
      </c>
      <c r="E188" s="239" t="s">
        <v>1</v>
      </c>
      <c r="F188" s="240" t="s">
        <v>466</v>
      </c>
      <c r="G188" s="238"/>
      <c r="H188" s="241">
        <v>0.29999999999999999</v>
      </c>
      <c r="I188" s="242"/>
      <c r="J188" s="238"/>
      <c r="K188" s="238"/>
      <c r="L188" s="243"/>
      <c r="M188" s="244"/>
      <c r="N188" s="245"/>
      <c r="O188" s="245"/>
      <c r="P188" s="245"/>
      <c r="Q188" s="245"/>
      <c r="R188" s="245"/>
      <c r="S188" s="245"/>
      <c r="T188" s="246"/>
      <c r="U188" s="13"/>
      <c r="V188" s="13"/>
      <c r="W188" s="13"/>
      <c r="X188" s="13"/>
      <c r="Y188" s="13"/>
      <c r="Z188" s="13"/>
      <c r="AA188" s="13"/>
      <c r="AB188" s="13"/>
      <c r="AC188" s="13"/>
      <c r="AD188" s="13"/>
      <c r="AE188" s="13"/>
      <c r="AT188" s="247" t="s">
        <v>146</v>
      </c>
      <c r="AU188" s="247" t="s">
        <v>86</v>
      </c>
      <c r="AV188" s="13" t="s">
        <v>86</v>
      </c>
      <c r="AW188" s="13" t="s">
        <v>32</v>
      </c>
      <c r="AX188" s="13" t="s">
        <v>76</v>
      </c>
      <c r="AY188" s="247" t="s">
        <v>134</v>
      </c>
    </row>
    <row r="189" s="13" customFormat="1">
      <c r="A189" s="13"/>
      <c r="B189" s="237"/>
      <c r="C189" s="238"/>
      <c r="D189" s="230" t="s">
        <v>146</v>
      </c>
      <c r="E189" s="239" t="s">
        <v>1</v>
      </c>
      <c r="F189" s="240" t="s">
        <v>467</v>
      </c>
      <c r="G189" s="238"/>
      <c r="H189" s="241">
        <v>0.57999999999999996</v>
      </c>
      <c r="I189" s="242"/>
      <c r="J189" s="238"/>
      <c r="K189" s="238"/>
      <c r="L189" s="243"/>
      <c r="M189" s="244"/>
      <c r="N189" s="245"/>
      <c r="O189" s="245"/>
      <c r="P189" s="245"/>
      <c r="Q189" s="245"/>
      <c r="R189" s="245"/>
      <c r="S189" s="245"/>
      <c r="T189" s="246"/>
      <c r="U189" s="13"/>
      <c r="V189" s="13"/>
      <c r="W189" s="13"/>
      <c r="X189" s="13"/>
      <c r="Y189" s="13"/>
      <c r="Z189" s="13"/>
      <c r="AA189" s="13"/>
      <c r="AB189" s="13"/>
      <c r="AC189" s="13"/>
      <c r="AD189" s="13"/>
      <c r="AE189" s="13"/>
      <c r="AT189" s="247" t="s">
        <v>146</v>
      </c>
      <c r="AU189" s="247" t="s">
        <v>86</v>
      </c>
      <c r="AV189" s="13" t="s">
        <v>86</v>
      </c>
      <c r="AW189" s="13" t="s">
        <v>32</v>
      </c>
      <c r="AX189" s="13" t="s">
        <v>76</v>
      </c>
      <c r="AY189" s="247" t="s">
        <v>134</v>
      </c>
    </row>
    <row r="190" s="13" customFormat="1">
      <c r="A190" s="13"/>
      <c r="B190" s="237"/>
      <c r="C190" s="238"/>
      <c r="D190" s="230" t="s">
        <v>146</v>
      </c>
      <c r="E190" s="239" t="s">
        <v>1</v>
      </c>
      <c r="F190" s="240" t="s">
        <v>468</v>
      </c>
      <c r="G190" s="238"/>
      <c r="H190" s="241">
        <v>1.48</v>
      </c>
      <c r="I190" s="242"/>
      <c r="J190" s="238"/>
      <c r="K190" s="238"/>
      <c r="L190" s="243"/>
      <c r="M190" s="244"/>
      <c r="N190" s="245"/>
      <c r="O190" s="245"/>
      <c r="P190" s="245"/>
      <c r="Q190" s="245"/>
      <c r="R190" s="245"/>
      <c r="S190" s="245"/>
      <c r="T190" s="246"/>
      <c r="U190" s="13"/>
      <c r="V190" s="13"/>
      <c r="W190" s="13"/>
      <c r="X190" s="13"/>
      <c r="Y190" s="13"/>
      <c r="Z190" s="13"/>
      <c r="AA190" s="13"/>
      <c r="AB190" s="13"/>
      <c r="AC190" s="13"/>
      <c r="AD190" s="13"/>
      <c r="AE190" s="13"/>
      <c r="AT190" s="247" t="s">
        <v>146</v>
      </c>
      <c r="AU190" s="247" t="s">
        <v>86</v>
      </c>
      <c r="AV190" s="13" t="s">
        <v>86</v>
      </c>
      <c r="AW190" s="13" t="s">
        <v>32</v>
      </c>
      <c r="AX190" s="13" t="s">
        <v>76</v>
      </c>
      <c r="AY190" s="247" t="s">
        <v>134</v>
      </c>
    </row>
    <row r="191" s="14" customFormat="1">
      <c r="A191" s="14"/>
      <c r="B191" s="248"/>
      <c r="C191" s="249"/>
      <c r="D191" s="230" t="s">
        <v>146</v>
      </c>
      <c r="E191" s="250" t="s">
        <v>1</v>
      </c>
      <c r="F191" s="251" t="s">
        <v>159</v>
      </c>
      <c r="G191" s="249"/>
      <c r="H191" s="252">
        <v>2.3599999999999999</v>
      </c>
      <c r="I191" s="253"/>
      <c r="J191" s="249"/>
      <c r="K191" s="249"/>
      <c r="L191" s="254"/>
      <c r="M191" s="255"/>
      <c r="N191" s="256"/>
      <c r="O191" s="256"/>
      <c r="P191" s="256"/>
      <c r="Q191" s="256"/>
      <c r="R191" s="256"/>
      <c r="S191" s="256"/>
      <c r="T191" s="257"/>
      <c r="U191" s="14"/>
      <c r="V191" s="14"/>
      <c r="W191" s="14"/>
      <c r="X191" s="14"/>
      <c r="Y191" s="14"/>
      <c r="Z191" s="14"/>
      <c r="AA191" s="14"/>
      <c r="AB191" s="14"/>
      <c r="AC191" s="14"/>
      <c r="AD191" s="14"/>
      <c r="AE191" s="14"/>
      <c r="AT191" s="258" t="s">
        <v>146</v>
      </c>
      <c r="AU191" s="258" t="s">
        <v>86</v>
      </c>
      <c r="AV191" s="14" t="s">
        <v>141</v>
      </c>
      <c r="AW191" s="14" t="s">
        <v>32</v>
      </c>
      <c r="AX191" s="14" t="s">
        <v>84</v>
      </c>
      <c r="AY191" s="258" t="s">
        <v>134</v>
      </c>
    </row>
    <row r="192" s="2" customFormat="1" ht="16.5" customHeight="1">
      <c r="A192" s="37"/>
      <c r="B192" s="38"/>
      <c r="C192" s="263" t="s">
        <v>348</v>
      </c>
      <c r="D192" s="263" t="s">
        <v>287</v>
      </c>
      <c r="E192" s="264" t="s">
        <v>469</v>
      </c>
      <c r="F192" s="265" t="s">
        <v>470</v>
      </c>
      <c r="G192" s="266" t="s">
        <v>224</v>
      </c>
      <c r="H192" s="267">
        <v>24</v>
      </c>
      <c r="I192" s="268"/>
      <c r="J192" s="269">
        <f>ROUND(I192*H192,2)</f>
        <v>0</v>
      </c>
      <c r="K192" s="265" t="s">
        <v>1</v>
      </c>
      <c r="L192" s="270"/>
      <c r="M192" s="271" t="s">
        <v>1</v>
      </c>
      <c r="N192" s="272" t="s">
        <v>41</v>
      </c>
      <c r="O192" s="90"/>
      <c r="P192" s="226">
        <f>O192*H192</f>
        <v>0</v>
      </c>
      <c r="Q192" s="226">
        <v>0.044999999999999998</v>
      </c>
      <c r="R192" s="226">
        <f>Q192*H192</f>
        <v>1.0800000000000001</v>
      </c>
      <c r="S192" s="226">
        <v>0</v>
      </c>
      <c r="T192" s="227">
        <f>S192*H192</f>
        <v>0</v>
      </c>
      <c r="U192" s="37"/>
      <c r="V192" s="37"/>
      <c r="W192" s="37"/>
      <c r="X192" s="37"/>
      <c r="Y192" s="37"/>
      <c r="Z192" s="37"/>
      <c r="AA192" s="37"/>
      <c r="AB192" s="37"/>
      <c r="AC192" s="37"/>
      <c r="AD192" s="37"/>
      <c r="AE192" s="37"/>
      <c r="AR192" s="228" t="s">
        <v>182</v>
      </c>
      <c r="AT192" s="228" t="s">
        <v>287</v>
      </c>
      <c r="AU192" s="228" t="s">
        <v>86</v>
      </c>
      <c r="AY192" s="16" t="s">
        <v>134</v>
      </c>
      <c r="BE192" s="229">
        <f>IF(N192="základní",J192,0)</f>
        <v>0</v>
      </c>
      <c r="BF192" s="229">
        <f>IF(N192="snížená",J192,0)</f>
        <v>0</v>
      </c>
      <c r="BG192" s="229">
        <f>IF(N192="zákl. přenesená",J192,0)</f>
        <v>0</v>
      </c>
      <c r="BH192" s="229">
        <f>IF(N192="sníž. přenesená",J192,0)</f>
        <v>0</v>
      </c>
      <c r="BI192" s="229">
        <f>IF(N192="nulová",J192,0)</f>
        <v>0</v>
      </c>
      <c r="BJ192" s="16" t="s">
        <v>84</v>
      </c>
      <c r="BK192" s="229">
        <f>ROUND(I192*H192,2)</f>
        <v>0</v>
      </c>
      <c r="BL192" s="16" t="s">
        <v>141</v>
      </c>
      <c r="BM192" s="228" t="s">
        <v>471</v>
      </c>
    </row>
    <row r="193" s="2" customFormat="1">
      <c r="A193" s="37"/>
      <c r="B193" s="38"/>
      <c r="C193" s="39"/>
      <c r="D193" s="230" t="s">
        <v>143</v>
      </c>
      <c r="E193" s="39"/>
      <c r="F193" s="231" t="s">
        <v>472</v>
      </c>
      <c r="G193" s="39"/>
      <c r="H193" s="39"/>
      <c r="I193" s="232"/>
      <c r="J193" s="39"/>
      <c r="K193" s="39"/>
      <c r="L193" s="43"/>
      <c r="M193" s="233"/>
      <c r="N193" s="234"/>
      <c r="O193" s="90"/>
      <c r="P193" s="90"/>
      <c r="Q193" s="90"/>
      <c r="R193" s="90"/>
      <c r="S193" s="90"/>
      <c r="T193" s="91"/>
      <c r="U193" s="37"/>
      <c r="V193" s="37"/>
      <c r="W193" s="37"/>
      <c r="X193" s="37"/>
      <c r="Y193" s="37"/>
      <c r="Z193" s="37"/>
      <c r="AA193" s="37"/>
      <c r="AB193" s="37"/>
      <c r="AC193" s="37"/>
      <c r="AD193" s="37"/>
      <c r="AE193" s="37"/>
      <c r="AT193" s="16" t="s">
        <v>143</v>
      </c>
      <c r="AU193" s="16" t="s">
        <v>86</v>
      </c>
    </row>
    <row r="194" s="2" customFormat="1">
      <c r="A194" s="37"/>
      <c r="B194" s="38"/>
      <c r="C194" s="39"/>
      <c r="D194" s="230" t="s">
        <v>201</v>
      </c>
      <c r="E194" s="39"/>
      <c r="F194" s="259" t="s">
        <v>473</v>
      </c>
      <c r="G194" s="39"/>
      <c r="H194" s="39"/>
      <c r="I194" s="232"/>
      <c r="J194" s="39"/>
      <c r="K194" s="39"/>
      <c r="L194" s="43"/>
      <c r="M194" s="233"/>
      <c r="N194" s="234"/>
      <c r="O194" s="90"/>
      <c r="P194" s="90"/>
      <c r="Q194" s="90"/>
      <c r="R194" s="90"/>
      <c r="S194" s="90"/>
      <c r="T194" s="91"/>
      <c r="U194" s="37"/>
      <c r="V194" s="37"/>
      <c r="W194" s="37"/>
      <c r="X194" s="37"/>
      <c r="Y194" s="37"/>
      <c r="Z194" s="37"/>
      <c r="AA194" s="37"/>
      <c r="AB194" s="37"/>
      <c r="AC194" s="37"/>
      <c r="AD194" s="37"/>
      <c r="AE194" s="37"/>
      <c r="AT194" s="16" t="s">
        <v>201</v>
      </c>
      <c r="AU194" s="16" t="s">
        <v>86</v>
      </c>
    </row>
    <row r="195" s="13" customFormat="1">
      <c r="A195" s="13"/>
      <c r="B195" s="237"/>
      <c r="C195" s="238"/>
      <c r="D195" s="230" t="s">
        <v>146</v>
      </c>
      <c r="E195" s="239" t="s">
        <v>1</v>
      </c>
      <c r="F195" s="240" t="s">
        <v>474</v>
      </c>
      <c r="G195" s="238"/>
      <c r="H195" s="241">
        <v>24</v>
      </c>
      <c r="I195" s="242"/>
      <c r="J195" s="238"/>
      <c r="K195" s="238"/>
      <c r="L195" s="243"/>
      <c r="M195" s="244"/>
      <c r="N195" s="245"/>
      <c r="O195" s="245"/>
      <c r="P195" s="245"/>
      <c r="Q195" s="245"/>
      <c r="R195" s="245"/>
      <c r="S195" s="245"/>
      <c r="T195" s="246"/>
      <c r="U195" s="13"/>
      <c r="V195" s="13"/>
      <c r="W195" s="13"/>
      <c r="X195" s="13"/>
      <c r="Y195" s="13"/>
      <c r="Z195" s="13"/>
      <c r="AA195" s="13"/>
      <c r="AB195" s="13"/>
      <c r="AC195" s="13"/>
      <c r="AD195" s="13"/>
      <c r="AE195" s="13"/>
      <c r="AT195" s="247" t="s">
        <v>146</v>
      </c>
      <c r="AU195" s="247" t="s">
        <v>86</v>
      </c>
      <c r="AV195" s="13" t="s">
        <v>86</v>
      </c>
      <c r="AW195" s="13" t="s">
        <v>32</v>
      </c>
      <c r="AX195" s="13" t="s">
        <v>84</v>
      </c>
      <c r="AY195" s="247" t="s">
        <v>134</v>
      </c>
    </row>
    <row r="196" s="2" customFormat="1" ht="24.15" customHeight="1">
      <c r="A196" s="37"/>
      <c r="B196" s="38"/>
      <c r="C196" s="217" t="s">
        <v>352</v>
      </c>
      <c r="D196" s="217" t="s">
        <v>136</v>
      </c>
      <c r="E196" s="218" t="s">
        <v>475</v>
      </c>
      <c r="F196" s="219" t="s">
        <v>476</v>
      </c>
      <c r="G196" s="220" t="s">
        <v>224</v>
      </c>
      <c r="H196" s="221">
        <v>8</v>
      </c>
      <c r="I196" s="222"/>
      <c r="J196" s="223">
        <f>ROUND(I196*H196,2)</f>
        <v>0</v>
      </c>
      <c r="K196" s="219" t="s">
        <v>140</v>
      </c>
      <c r="L196" s="43"/>
      <c r="M196" s="224" t="s">
        <v>1</v>
      </c>
      <c r="N196" s="225" t="s">
        <v>41</v>
      </c>
      <c r="O196" s="90"/>
      <c r="P196" s="226">
        <f>O196*H196</f>
        <v>0</v>
      </c>
      <c r="Q196" s="226">
        <v>0.14401</v>
      </c>
      <c r="R196" s="226">
        <f>Q196*H196</f>
        <v>1.15208</v>
      </c>
      <c r="S196" s="226">
        <v>0</v>
      </c>
      <c r="T196" s="227">
        <f>S196*H196</f>
        <v>0</v>
      </c>
      <c r="U196" s="37"/>
      <c r="V196" s="37"/>
      <c r="W196" s="37"/>
      <c r="X196" s="37"/>
      <c r="Y196" s="37"/>
      <c r="Z196" s="37"/>
      <c r="AA196" s="37"/>
      <c r="AB196" s="37"/>
      <c r="AC196" s="37"/>
      <c r="AD196" s="37"/>
      <c r="AE196" s="37"/>
      <c r="AR196" s="228" t="s">
        <v>141</v>
      </c>
      <c r="AT196" s="228" t="s">
        <v>136</v>
      </c>
      <c r="AU196" s="228" t="s">
        <v>86</v>
      </c>
      <c r="AY196" s="16" t="s">
        <v>134</v>
      </c>
      <c r="BE196" s="229">
        <f>IF(N196="základní",J196,0)</f>
        <v>0</v>
      </c>
      <c r="BF196" s="229">
        <f>IF(N196="snížená",J196,0)</f>
        <v>0</v>
      </c>
      <c r="BG196" s="229">
        <f>IF(N196="zákl. přenesená",J196,0)</f>
        <v>0</v>
      </c>
      <c r="BH196" s="229">
        <f>IF(N196="sníž. přenesená",J196,0)</f>
        <v>0</v>
      </c>
      <c r="BI196" s="229">
        <f>IF(N196="nulová",J196,0)</f>
        <v>0</v>
      </c>
      <c r="BJ196" s="16" t="s">
        <v>84</v>
      </c>
      <c r="BK196" s="229">
        <f>ROUND(I196*H196,2)</f>
        <v>0</v>
      </c>
      <c r="BL196" s="16" t="s">
        <v>141</v>
      </c>
      <c r="BM196" s="228" t="s">
        <v>477</v>
      </c>
    </row>
    <row r="197" s="2" customFormat="1">
      <c r="A197" s="37"/>
      <c r="B197" s="38"/>
      <c r="C197" s="39"/>
      <c r="D197" s="230" t="s">
        <v>143</v>
      </c>
      <c r="E197" s="39"/>
      <c r="F197" s="231" t="s">
        <v>478</v>
      </c>
      <c r="G197" s="39"/>
      <c r="H197" s="39"/>
      <c r="I197" s="232"/>
      <c r="J197" s="39"/>
      <c r="K197" s="39"/>
      <c r="L197" s="43"/>
      <c r="M197" s="233"/>
      <c r="N197" s="234"/>
      <c r="O197" s="90"/>
      <c r="P197" s="90"/>
      <c r="Q197" s="90"/>
      <c r="R197" s="90"/>
      <c r="S197" s="90"/>
      <c r="T197" s="91"/>
      <c r="U197" s="37"/>
      <c r="V197" s="37"/>
      <c r="W197" s="37"/>
      <c r="X197" s="37"/>
      <c r="Y197" s="37"/>
      <c r="Z197" s="37"/>
      <c r="AA197" s="37"/>
      <c r="AB197" s="37"/>
      <c r="AC197" s="37"/>
      <c r="AD197" s="37"/>
      <c r="AE197" s="37"/>
      <c r="AT197" s="16" t="s">
        <v>143</v>
      </c>
      <c r="AU197" s="16" t="s">
        <v>86</v>
      </c>
    </row>
    <row r="198" s="2" customFormat="1">
      <c r="A198" s="37"/>
      <c r="B198" s="38"/>
      <c r="C198" s="39"/>
      <c r="D198" s="235" t="s">
        <v>144</v>
      </c>
      <c r="E198" s="39"/>
      <c r="F198" s="236" t="s">
        <v>479</v>
      </c>
      <c r="G198" s="39"/>
      <c r="H198" s="39"/>
      <c r="I198" s="232"/>
      <c r="J198" s="39"/>
      <c r="K198" s="39"/>
      <c r="L198" s="43"/>
      <c r="M198" s="233"/>
      <c r="N198" s="234"/>
      <c r="O198" s="90"/>
      <c r="P198" s="90"/>
      <c r="Q198" s="90"/>
      <c r="R198" s="90"/>
      <c r="S198" s="90"/>
      <c r="T198" s="91"/>
      <c r="U198" s="37"/>
      <c r="V198" s="37"/>
      <c r="W198" s="37"/>
      <c r="X198" s="37"/>
      <c r="Y198" s="37"/>
      <c r="Z198" s="37"/>
      <c r="AA198" s="37"/>
      <c r="AB198" s="37"/>
      <c r="AC198" s="37"/>
      <c r="AD198" s="37"/>
      <c r="AE198" s="37"/>
      <c r="AT198" s="16" t="s">
        <v>144</v>
      </c>
      <c r="AU198" s="16" t="s">
        <v>86</v>
      </c>
    </row>
    <row r="199" s="13" customFormat="1">
      <c r="A199" s="13"/>
      <c r="B199" s="237"/>
      <c r="C199" s="238"/>
      <c r="D199" s="230" t="s">
        <v>146</v>
      </c>
      <c r="E199" s="239" t="s">
        <v>1</v>
      </c>
      <c r="F199" s="240" t="s">
        <v>182</v>
      </c>
      <c r="G199" s="238"/>
      <c r="H199" s="241">
        <v>8</v>
      </c>
      <c r="I199" s="242"/>
      <c r="J199" s="238"/>
      <c r="K199" s="238"/>
      <c r="L199" s="243"/>
      <c r="M199" s="244"/>
      <c r="N199" s="245"/>
      <c r="O199" s="245"/>
      <c r="P199" s="245"/>
      <c r="Q199" s="245"/>
      <c r="R199" s="245"/>
      <c r="S199" s="245"/>
      <c r="T199" s="246"/>
      <c r="U199" s="13"/>
      <c r="V199" s="13"/>
      <c r="W199" s="13"/>
      <c r="X199" s="13"/>
      <c r="Y199" s="13"/>
      <c r="Z199" s="13"/>
      <c r="AA199" s="13"/>
      <c r="AB199" s="13"/>
      <c r="AC199" s="13"/>
      <c r="AD199" s="13"/>
      <c r="AE199" s="13"/>
      <c r="AT199" s="247" t="s">
        <v>146</v>
      </c>
      <c r="AU199" s="247" t="s">
        <v>86</v>
      </c>
      <c r="AV199" s="13" t="s">
        <v>86</v>
      </c>
      <c r="AW199" s="13" t="s">
        <v>32</v>
      </c>
      <c r="AX199" s="13" t="s">
        <v>84</v>
      </c>
      <c r="AY199" s="247" t="s">
        <v>134</v>
      </c>
    </row>
    <row r="200" s="2" customFormat="1" ht="16.5" customHeight="1">
      <c r="A200" s="37"/>
      <c r="B200" s="38"/>
      <c r="C200" s="263" t="s">
        <v>359</v>
      </c>
      <c r="D200" s="263" t="s">
        <v>287</v>
      </c>
      <c r="E200" s="264" t="s">
        <v>480</v>
      </c>
      <c r="F200" s="265" t="s">
        <v>481</v>
      </c>
      <c r="G200" s="266" t="s">
        <v>224</v>
      </c>
      <c r="H200" s="267">
        <v>8</v>
      </c>
      <c r="I200" s="268"/>
      <c r="J200" s="269">
        <f>ROUND(I200*H200,2)</f>
        <v>0</v>
      </c>
      <c r="K200" s="265" t="s">
        <v>140</v>
      </c>
      <c r="L200" s="270"/>
      <c r="M200" s="271" t="s">
        <v>1</v>
      </c>
      <c r="N200" s="272" t="s">
        <v>41</v>
      </c>
      <c r="O200" s="90"/>
      <c r="P200" s="226">
        <f>O200*H200</f>
        <v>0</v>
      </c>
      <c r="Q200" s="226">
        <v>1.6850000000000001</v>
      </c>
      <c r="R200" s="226">
        <f>Q200*H200</f>
        <v>13.48</v>
      </c>
      <c r="S200" s="226">
        <v>0</v>
      </c>
      <c r="T200" s="227">
        <f>S200*H200</f>
        <v>0</v>
      </c>
      <c r="U200" s="37"/>
      <c r="V200" s="37"/>
      <c r="W200" s="37"/>
      <c r="X200" s="37"/>
      <c r="Y200" s="37"/>
      <c r="Z200" s="37"/>
      <c r="AA200" s="37"/>
      <c r="AB200" s="37"/>
      <c r="AC200" s="37"/>
      <c r="AD200" s="37"/>
      <c r="AE200" s="37"/>
      <c r="AR200" s="228" t="s">
        <v>182</v>
      </c>
      <c r="AT200" s="228" t="s">
        <v>287</v>
      </c>
      <c r="AU200" s="228" t="s">
        <v>86</v>
      </c>
      <c r="AY200" s="16" t="s">
        <v>134</v>
      </c>
      <c r="BE200" s="229">
        <f>IF(N200="základní",J200,0)</f>
        <v>0</v>
      </c>
      <c r="BF200" s="229">
        <f>IF(N200="snížená",J200,0)</f>
        <v>0</v>
      </c>
      <c r="BG200" s="229">
        <f>IF(N200="zákl. přenesená",J200,0)</f>
        <v>0</v>
      </c>
      <c r="BH200" s="229">
        <f>IF(N200="sníž. přenesená",J200,0)</f>
        <v>0</v>
      </c>
      <c r="BI200" s="229">
        <f>IF(N200="nulová",J200,0)</f>
        <v>0</v>
      </c>
      <c r="BJ200" s="16" t="s">
        <v>84</v>
      </c>
      <c r="BK200" s="229">
        <f>ROUND(I200*H200,2)</f>
        <v>0</v>
      </c>
      <c r="BL200" s="16" t="s">
        <v>141</v>
      </c>
      <c r="BM200" s="228" t="s">
        <v>482</v>
      </c>
    </row>
    <row r="201" s="2" customFormat="1">
      <c r="A201" s="37"/>
      <c r="B201" s="38"/>
      <c r="C201" s="39"/>
      <c r="D201" s="230" t="s">
        <v>143</v>
      </c>
      <c r="E201" s="39"/>
      <c r="F201" s="231" t="s">
        <v>483</v>
      </c>
      <c r="G201" s="39"/>
      <c r="H201" s="39"/>
      <c r="I201" s="232"/>
      <c r="J201" s="39"/>
      <c r="K201" s="39"/>
      <c r="L201" s="43"/>
      <c r="M201" s="233"/>
      <c r="N201" s="234"/>
      <c r="O201" s="90"/>
      <c r="P201" s="90"/>
      <c r="Q201" s="90"/>
      <c r="R201" s="90"/>
      <c r="S201" s="90"/>
      <c r="T201" s="91"/>
      <c r="U201" s="37"/>
      <c r="V201" s="37"/>
      <c r="W201" s="37"/>
      <c r="X201" s="37"/>
      <c r="Y201" s="37"/>
      <c r="Z201" s="37"/>
      <c r="AA201" s="37"/>
      <c r="AB201" s="37"/>
      <c r="AC201" s="37"/>
      <c r="AD201" s="37"/>
      <c r="AE201" s="37"/>
      <c r="AT201" s="16" t="s">
        <v>143</v>
      </c>
      <c r="AU201" s="16" t="s">
        <v>86</v>
      </c>
    </row>
    <row r="202" s="13" customFormat="1">
      <c r="A202" s="13"/>
      <c r="B202" s="237"/>
      <c r="C202" s="238"/>
      <c r="D202" s="230" t="s">
        <v>146</v>
      </c>
      <c r="E202" s="239" t="s">
        <v>1</v>
      </c>
      <c r="F202" s="240" t="s">
        <v>182</v>
      </c>
      <c r="G202" s="238"/>
      <c r="H202" s="241">
        <v>8</v>
      </c>
      <c r="I202" s="242"/>
      <c r="J202" s="238"/>
      <c r="K202" s="238"/>
      <c r="L202" s="243"/>
      <c r="M202" s="244"/>
      <c r="N202" s="245"/>
      <c r="O202" s="245"/>
      <c r="P202" s="245"/>
      <c r="Q202" s="245"/>
      <c r="R202" s="245"/>
      <c r="S202" s="245"/>
      <c r="T202" s="246"/>
      <c r="U202" s="13"/>
      <c r="V202" s="13"/>
      <c r="W202" s="13"/>
      <c r="X202" s="13"/>
      <c r="Y202" s="13"/>
      <c r="Z202" s="13"/>
      <c r="AA202" s="13"/>
      <c r="AB202" s="13"/>
      <c r="AC202" s="13"/>
      <c r="AD202" s="13"/>
      <c r="AE202" s="13"/>
      <c r="AT202" s="247" t="s">
        <v>146</v>
      </c>
      <c r="AU202" s="247" t="s">
        <v>86</v>
      </c>
      <c r="AV202" s="13" t="s">
        <v>86</v>
      </c>
      <c r="AW202" s="13" t="s">
        <v>32</v>
      </c>
      <c r="AX202" s="13" t="s">
        <v>84</v>
      </c>
      <c r="AY202" s="247" t="s">
        <v>134</v>
      </c>
    </row>
    <row r="203" s="12" customFormat="1" ht="22.8" customHeight="1">
      <c r="A203" s="12"/>
      <c r="B203" s="201"/>
      <c r="C203" s="202"/>
      <c r="D203" s="203" t="s">
        <v>75</v>
      </c>
      <c r="E203" s="215" t="s">
        <v>141</v>
      </c>
      <c r="F203" s="215" t="s">
        <v>261</v>
      </c>
      <c r="G203" s="202"/>
      <c r="H203" s="202"/>
      <c r="I203" s="205"/>
      <c r="J203" s="216">
        <f>BK203</f>
        <v>0</v>
      </c>
      <c r="K203" s="202"/>
      <c r="L203" s="207"/>
      <c r="M203" s="208"/>
      <c r="N203" s="209"/>
      <c r="O203" s="209"/>
      <c r="P203" s="210">
        <f>SUM(P204:P212)</f>
        <v>0</v>
      </c>
      <c r="Q203" s="209"/>
      <c r="R203" s="210">
        <f>SUM(R204:R212)</f>
        <v>33.732523100000002</v>
      </c>
      <c r="S203" s="209"/>
      <c r="T203" s="211">
        <f>SUM(T204:T212)</f>
        <v>0</v>
      </c>
      <c r="U203" s="12"/>
      <c r="V203" s="12"/>
      <c r="W203" s="12"/>
      <c r="X203" s="12"/>
      <c r="Y203" s="12"/>
      <c r="Z203" s="12"/>
      <c r="AA203" s="12"/>
      <c r="AB203" s="12"/>
      <c r="AC203" s="12"/>
      <c r="AD203" s="12"/>
      <c r="AE203" s="12"/>
      <c r="AR203" s="212" t="s">
        <v>84</v>
      </c>
      <c r="AT203" s="213" t="s">
        <v>75</v>
      </c>
      <c r="AU203" s="213" t="s">
        <v>84</v>
      </c>
      <c r="AY203" s="212" t="s">
        <v>134</v>
      </c>
      <c r="BK203" s="214">
        <f>SUM(BK204:BK212)</f>
        <v>0</v>
      </c>
    </row>
    <row r="204" s="2" customFormat="1" ht="24.15" customHeight="1">
      <c r="A204" s="37"/>
      <c r="B204" s="38"/>
      <c r="C204" s="217" t="s">
        <v>364</v>
      </c>
      <c r="D204" s="217" t="s">
        <v>136</v>
      </c>
      <c r="E204" s="218" t="s">
        <v>262</v>
      </c>
      <c r="F204" s="219" t="s">
        <v>263</v>
      </c>
      <c r="G204" s="220" t="s">
        <v>139</v>
      </c>
      <c r="H204" s="221">
        <v>15.355</v>
      </c>
      <c r="I204" s="222"/>
      <c r="J204" s="223">
        <f>ROUND(I204*H204,2)</f>
        <v>0</v>
      </c>
      <c r="K204" s="219" t="s">
        <v>140</v>
      </c>
      <c r="L204" s="43"/>
      <c r="M204" s="224" t="s">
        <v>1</v>
      </c>
      <c r="N204" s="225" t="s">
        <v>41</v>
      </c>
      <c r="O204" s="90"/>
      <c r="P204" s="226">
        <f>O204*H204</f>
        <v>0</v>
      </c>
      <c r="Q204" s="226">
        <v>2.0032199999999998</v>
      </c>
      <c r="R204" s="226">
        <f>Q204*H204</f>
        <v>30.759443099999999</v>
      </c>
      <c r="S204" s="226">
        <v>0</v>
      </c>
      <c r="T204" s="227">
        <f>S204*H204</f>
        <v>0</v>
      </c>
      <c r="U204" s="37"/>
      <c r="V204" s="37"/>
      <c r="W204" s="37"/>
      <c r="X204" s="37"/>
      <c r="Y204" s="37"/>
      <c r="Z204" s="37"/>
      <c r="AA204" s="37"/>
      <c r="AB204" s="37"/>
      <c r="AC204" s="37"/>
      <c r="AD204" s="37"/>
      <c r="AE204" s="37"/>
      <c r="AR204" s="228" t="s">
        <v>141</v>
      </c>
      <c r="AT204" s="228" t="s">
        <v>136</v>
      </c>
      <c r="AU204" s="228" t="s">
        <v>86</v>
      </c>
      <c r="AY204" s="16" t="s">
        <v>134</v>
      </c>
      <c r="BE204" s="229">
        <f>IF(N204="základní",J204,0)</f>
        <v>0</v>
      </c>
      <c r="BF204" s="229">
        <f>IF(N204="snížená",J204,0)</f>
        <v>0</v>
      </c>
      <c r="BG204" s="229">
        <f>IF(N204="zákl. přenesená",J204,0)</f>
        <v>0</v>
      </c>
      <c r="BH204" s="229">
        <f>IF(N204="sníž. přenesená",J204,0)</f>
        <v>0</v>
      </c>
      <c r="BI204" s="229">
        <f>IF(N204="nulová",J204,0)</f>
        <v>0</v>
      </c>
      <c r="BJ204" s="16" t="s">
        <v>84</v>
      </c>
      <c r="BK204" s="229">
        <f>ROUND(I204*H204,2)</f>
        <v>0</v>
      </c>
      <c r="BL204" s="16" t="s">
        <v>141</v>
      </c>
      <c r="BM204" s="228" t="s">
        <v>484</v>
      </c>
    </row>
    <row r="205" s="2" customFormat="1">
      <c r="A205" s="37"/>
      <c r="B205" s="38"/>
      <c r="C205" s="39"/>
      <c r="D205" s="230" t="s">
        <v>143</v>
      </c>
      <c r="E205" s="39"/>
      <c r="F205" s="231" t="s">
        <v>265</v>
      </c>
      <c r="G205" s="39"/>
      <c r="H205" s="39"/>
      <c r="I205" s="232"/>
      <c r="J205" s="39"/>
      <c r="K205" s="39"/>
      <c r="L205" s="43"/>
      <c r="M205" s="233"/>
      <c r="N205" s="234"/>
      <c r="O205" s="90"/>
      <c r="P205" s="90"/>
      <c r="Q205" s="90"/>
      <c r="R205" s="90"/>
      <c r="S205" s="90"/>
      <c r="T205" s="91"/>
      <c r="U205" s="37"/>
      <c r="V205" s="37"/>
      <c r="W205" s="37"/>
      <c r="X205" s="37"/>
      <c r="Y205" s="37"/>
      <c r="Z205" s="37"/>
      <c r="AA205" s="37"/>
      <c r="AB205" s="37"/>
      <c r="AC205" s="37"/>
      <c r="AD205" s="37"/>
      <c r="AE205" s="37"/>
      <c r="AT205" s="16" t="s">
        <v>143</v>
      </c>
      <c r="AU205" s="16" t="s">
        <v>86</v>
      </c>
    </row>
    <row r="206" s="2" customFormat="1">
      <c r="A206" s="37"/>
      <c r="B206" s="38"/>
      <c r="C206" s="39"/>
      <c r="D206" s="235" t="s">
        <v>144</v>
      </c>
      <c r="E206" s="39"/>
      <c r="F206" s="236" t="s">
        <v>266</v>
      </c>
      <c r="G206" s="39"/>
      <c r="H206" s="39"/>
      <c r="I206" s="232"/>
      <c r="J206" s="39"/>
      <c r="K206" s="39"/>
      <c r="L206" s="43"/>
      <c r="M206" s="233"/>
      <c r="N206" s="234"/>
      <c r="O206" s="90"/>
      <c r="P206" s="90"/>
      <c r="Q206" s="90"/>
      <c r="R206" s="90"/>
      <c r="S206" s="90"/>
      <c r="T206" s="91"/>
      <c r="U206" s="37"/>
      <c r="V206" s="37"/>
      <c r="W206" s="37"/>
      <c r="X206" s="37"/>
      <c r="Y206" s="37"/>
      <c r="Z206" s="37"/>
      <c r="AA206" s="37"/>
      <c r="AB206" s="37"/>
      <c r="AC206" s="37"/>
      <c r="AD206" s="37"/>
      <c r="AE206" s="37"/>
      <c r="AT206" s="16" t="s">
        <v>144</v>
      </c>
      <c r="AU206" s="16" t="s">
        <v>86</v>
      </c>
    </row>
    <row r="207" s="13" customFormat="1">
      <c r="A207" s="13"/>
      <c r="B207" s="237"/>
      <c r="C207" s="238"/>
      <c r="D207" s="230" t="s">
        <v>146</v>
      </c>
      <c r="E207" s="239" t="s">
        <v>1</v>
      </c>
      <c r="F207" s="240" t="s">
        <v>485</v>
      </c>
      <c r="G207" s="238"/>
      <c r="H207" s="241">
        <v>15.355</v>
      </c>
      <c r="I207" s="242"/>
      <c r="J207" s="238"/>
      <c r="K207" s="238"/>
      <c r="L207" s="243"/>
      <c r="M207" s="244"/>
      <c r="N207" s="245"/>
      <c r="O207" s="245"/>
      <c r="P207" s="245"/>
      <c r="Q207" s="245"/>
      <c r="R207" s="245"/>
      <c r="S207" s="245"/>
      <c r="T207" s="246"/>
      <c r="U207" s="13"/>
      <c r="V207" s="13"/>
      <c r="W207" s="13"/>
      <c r="X207" s="13"/>
      <c r="Y207" s="13"/>
      <c r="Z207" s="13"/>
      <c r="AA207" s="13"/>
      <c r="AB207" s="13"/>
      <c r="AC207" s="13"/>
      <c r="AD207" s="13"/>
      <c r="AE207" s="13"/>
      <c r="AT207" s="247" t="s">
        <v>146</v>
      </c>
      <c r="AU207" s="247" t="s">
        <v>86</v>
      </c>
      <c r="AV207" s="13" t="s">
        <v>86</v>
      </c>
      <c r="AW207" s="13" t="s">
        <v>32</v>
      </c>
      <c r="AX207" s="13" t="s">
        <v>76</v>
      </c>
      <c r="AY207" s="247" t="s">
        <v>134</v>
      </c>
    </row>
    <row r="208" s="14" customFormat="1">
      <c r="A208" s="14"/>
      <c r="B208" s="248"/>
      <c r="C208" s="249"/>
      <c r="D208" s="230" t="s">
        <v>146</v>
      </c>
      <c r="E208" s="250" t="s">
        <v>1</v>
      </c>
      <c r="F208" s="251" t="s">
        <v>159</v>
      </c>
      <c r="G208" s="249"/>
      <c r="H208" s="252">
        <v>15.355</v>
      </c>
      <c r="I208" s="253"/>
      <c r="J208" s="249"/>
      <c r="K208" s="249"/>
      <c r="L208" s="254"/>
      <c r="M208" s="255"/>
      <c r="N208" s="256"/>
      <c r="O208" s="256"/>
      <c r="P208" s="256"/>
      <c r="Q208" s="256"/>
      <c r="R208" s="256"/>
      <c r="S208" s="256"/>
      <c r="T208" s="257"/>
      <c r="U208" s="14"/>
      <c r="V208" s="14"/>
      <c r="W208" s="14"/>
      <c r="X208" s="14"/>
      <c r="Y208" s="14"/>
      <c r="Z208" s="14"/>
      <c r="AA208" s="14"/>
      <c r="AB208" s="14"/>
      <c r="AC208" s="14"/>
      <c r="AD208" s="14"/>
      <c r="AE208" s="14"/>
      <c r="AT208" s="258" t="s">
        <v>146</v>
      </c>
      <c r="AU208" s="258" t="s">
        <v>86</v>
      </c>
      <c r="AV208" s="14" t="s">
        <v>141</v>
      </c>
      <c r="AW208" s="14" t="s">
        <v>32</v>
      </c>
      <c r="AX208" s="14" t="s">
        <v>84</v>
      </c>
      <c r="AY208" s="258" t="s">
        <v>134</v>
      </c>
    </row>
    <row r="209" s="2" customFormat="1" ht="24.15" customHeight="1">
      <c r="A209" s="37"/>
      <c r="B209" s="38"/>
      <c r="C209" s="217" t="s">
        <v>368</v>
      </c>
      <c r="D209" s="217" t="s">
        <v>136</v>
      </c>
      <c r="E209" s="218" t="s">
        <v>486</v>
      </c>
      <c r="F209" s="219" t="s">
        <v>487</v>
      </c>
      <c r="G209" s="220" t="s">
        <v>185</v>
      </c>
      <c r="H209" s="221">
        <v>4</v>
      </c>
      <c r="I209" s="222"/>
      <c r="J209" s="223">
        <f>ROUND(I209*H209,2)</f>
        <v>0</v>
      </c>
      <c r="K209" s="219" t="s">
        <v>140</v>
      </c>
      <c r="L209" s="43"/>
      <c r="M209" s="224" t="s">
        <v>1</v>
      </c>
      <c r="N209" s="225" t="s">
        <v>41</v>
      </c>
      <c r="O209" s="90"/>
      <c r="P209" s="226">
        <f>O209*H209</f>
        <v>0</v>
      </c>
      <c r="Q209" s="226">
        <v>0.74326999999999999</v>
      </c>
      <c r="R209" s="226">
        <f>Q209*H209</f>
        <v>2.9730799999999999</v>
      </c>
      <c r="S209" s="226">
        <v>0</v>
      </c>
      <c r="T209" s="227">
        <f>S209*H209</f>
        <v>0</v>
      </c>
      <c r="U209" s="37"/>
      <c r="V209" s="37"/>
      <c r="W209" s="37"/>
      <c r="X209" s="37"/>
      <c r="Y209" s="37"/>
      <c r="Z209" s="37"/>
      <c r="AA209" s="37"/>
      <c r="AB209" s="37"/>
      <c r="AC209" s="37"/>
      <c r="AD209" s="37"/>
      <c r="AE209" s="37"/>
      <c r="AR209" s="228" t="s">
        <v>141</v>
      </c>
      <c r="AT209" s="228" t="s">
        <v>136</v>
      </c>
      <c r="AU209" s="228" t="s">
        <v>86</v>
      </c>
      <c r="AY209" s="16" t="s">
        <v>134</v>
      </c>
      <c r="BE209" s="229">
        <f>IF(N209="základní",J209,0)</f>
        <v>0</v>
      </c>
      <c r="BF209" s="229">
        <f>IF(N209="snížená",J209,0)</f>
        <v>0</v>
      </c>
      <c r="BG209" s="229">
        <f>IF(N209="zákl. přenesená",J209,0)</f>
        <v>0</v>
      </c>
      <c r="BH209" s="229">
        <f>IF(N209="sníž. přenesená",J209,0)</f>
        <v>0</v>
      </c>
      <c r="BI209" s="229">
        <f>IF(N209="nulová",J209,0)</f>
        <v>0</v>
      </c>
      <c r="BJ209" s="16" t="s">
        <v>84</v>
      </c>
      <c r="BK209" s="229">
        <f>ROUND(I209*H209,2)</f>
        <v>0</v>
      </c>
      <c r="BL209" s="16" t="s">
        <v>141</v>
      </c>
      <c r="BM209" s="228" t="s">
        <v>488</v>
      </c>
    </row>
    <row r="210" s="2" customFormat="1">
      <c r="A210" s="37"/>
      <c r="B210" s="38"/>
      <c r="C210" s="39"/>
      <c r="D210" s="230" t="s">
        <v>143</v>
      </c>
      <c r="E210" s="39"/>
      <c r="F210" s="231" t="s">
        <v>489</v>
      </c>
      <c r="G210" s="39"/>
      <c r="H210" s="39"/>
      <c r="I210" s="232"/>
      <c r="J210" s="39"/>
      <c r="K210" s="39"/>
      <c r="L210" s="43"/>
      <c r="M210" s="233"/>
      <c r="N210" s="234"/>
      <c r="O210" s="90"/>
      <c r="P210" s="90"/>
      <c r="Q210" s="90"/>
      <c r="R210" s="90"/>
      <c r="S210" s="90"/>
      <c r="T210" s="91"/>
      <c r="U210" s="37"/>
      <c r="V210" s="37"/>
      <c r="W210" s="37"/>
      <c r="X210" s="37"/>
      <c r="Y210" s="37"/>
      <c r="Z210" s="37"/>
      <c r="AA210" s="37"/>
      <c r="AB210" s="37"/>
      <c r="AC210" s="37"/>
      <c r="AD210" s="37"/>
      <c r="AE210" s="37"/>
      <c r="AT210" s="16" t="s">
        <v>143</v>
      </c>
      <c r="AU210" s="16" t="s">
        <v>86</v>
      </c>
    </row>
    <row r="211" s="2" customFormat="1">
      <c r="A211" s="37"/>
      <c r="B211" s="38"/>
      <c r="C211" s="39"/>
      <c r="D211" s="235" t="s">
        <v>144</v>
      </c>
      <c r="E211" s="39"/>
      <c r="F211" s="236" t="s">
        <v>490</v>
      </c>
      <c r="G211" s="39"/>
      <c r="H211" s="39"/>
      <c r="I211" s="232"/>
      <c r="J211" s="39"/>
      <c r="K211" s="39"/>
      <c r="L211" s="43"/>
      <c r="M211" s="233"/>
      <c r="N211" s="234"/>
      <c r="O211" s="90"/>
      <c r="P211" s="90"/>
      <c r="Q211" s="90"/>
      <c r="R211" s="90"/>
      <c r="S211" s="90"/>
      <c r="T211" s="91"/>
      <c r="U211" s="37"/>
      <c r="V211" s="37"/>
      <c r="W211" s="37"/>
      <c r="X211" s="37"/>
      <c r="Y211" s="37"/>
      <c r="Z211" s="37"/>
      <c r="AA211" s="37"/>
      <c r="AB211" s="37"/>
      <c r="AC211" s="37"/>
      <c r="AD211" s="37"/>
      <c r="AE211" s="37"/>
      <c r="AT211" s="16" t="s">
        <v>144</v>
      </c>
      <c r="AU211" s="16" t="s">
        <v>86</v>
      </c>
    </row>
    <row r="212" s="13" customFormat="1">
      <c r="A212" s="13"/>
      <c r="B212" s="237"/>
      <c r="C212" s="238"/>
      <c r="D212" s="230" t="s">
        <v>146</v>
      </c>
      <c r="E212" s="239" t="s">
        <v>1</v>
      </c>
      <c r="F212" s="240" t="s">
        <v>491</v>
      </c>
      <c r="G212" s="238"/>
      <c r="H212" s="241">
        <v>4</v>
      </c>
      <c r="I212" s="242"/>
      <c r="J212" s="238"/>
      <c r="K212" s="238"/>
      <c r="L212" s="243"/>
      <c r="M212" s="244"/>
      <c r="N212" s="245"/>
      <c r="O212" s="245"/>
      <c r="P212" s="245"/>
      <c r="Q212" s="245"/>
      <c r="R212" s="245"/>
      <c r="S212" s="245"/>
      <c r="T212" s="246"/>
      <c r="U212" s="13"/>
      <c r="V212" s="13"/>
      <c r="W212" s="13"/>
      <c r="X212" s="13"/>
      <c r="Y212" s="13"/>
      <c r="Z212" s="13"/>
      <c r="AA212" s="13"/>
      <c r="AB212" s="13"/>
      <c r="AC212" s="13"/>
      <c r="AD212" s="13"/>
      <c r="AE212" s="13"/>
      <c r="AT212" s="247" t="s">
        <v>146</v>
      </c>
      <c r="AU212" s="247" t="s">
        <v>86</v>
      </c>
      <c r="AV212" s="13" t="s">
        <v>86</v>
      </c>
      <c r="AW212" s="13" t="s">
        <v>32</v>
      </c>
      <c r="AX212" s="13" t="s">
        <v>84</v>
      </c>
      <c r="AY212" s="247" t="s">
        <v>134</v>
      </c>
    </row>
    <row r="213" s="12" customFormat="1" ht="22.8" customHeight="1">
      <c r="A213" s="12"/>
      <c r="B213" s="201"/>
      <c r="C213" s="202"/>
      <c r="D213" s="203" t="s">
        <v>75</v>
      </c>
      <c r="E213" s="215" t="s">
        <v>190</v>
      </c>
      <c r="F213" s="215" t="s">
        <v>269</v>
      </c>
      <c r="G213" s="202"/>
      <c r="H213" s="202"/>
      <c r="I213" s="205"/>
      <c r="J213" s="216">
        <f>BK213</f>
        <v>0</v>
      </c>
      <c r="K213" s="202"/>
      <c r="L213" s="207"/>
      <c r="M213" s="208"/>
      <c r="N213" s="209"/>
      <c r="O213" s="209"/>
      <c r="P213" s="210">
        <f>P214+SUM(P215:P257)</f>
        <v>0</v>
      </c>
      <c r="Q213" s="209"/>
      <c r="R213" s="210">
        <f>R214+SUM(R215:R257)</f>
        <v>0.23886950999999998</v>
      </c>
      <c r="S213" s="209"/>
      <c r="T213" s="211">
        <f>T214+SUM(T215:T257)</f>
        <v>0</v>
      </c>
      <c r="U213" s="12"/>
      <c r="V213" s="12"/>
      <c r="W213" s="12"/>
      <c r="X213" s="12"/>
      <c r="Y213" s="12"/>
      <c r="Z213" s="12"/>
      <c r="AA213" s="12"/>
      <c r="AB213" s="12"/>
      <c r="AC213" s="12"/>
      <c r="AD213" s="12"/>
      <c r="AE213" s="12"/>
      <c r="AR213" s="212" t="s">
        <v>84</v>
      </c>
      <c r="AT213" s="213" t="s">
        <v>75</v>
      </c>
      <c r="AU213" s="213" t="s">
        <v>84</v>
      </c>
      <c r="AY213" s="212" t="s">
        <v>134</v>
      </c>
      <c r="BK213" s="214">
        <f>BK214+SUM(BK215:BK257)</f>
        <v>0</v>
      </c>
    </row>
    <row r="214" s="2" customFormat="1" ht="24.15" customHeight="1">
      <c r="A214" s="37"/>
      <c r="B214" s="38"/>
      <c r="C214" s="217" t="s">
        <v>374</v>
      </c>
      <c r="D214" s="217" t="s">
        <v>136</v>
      </c>
      <c r="E214" s="218" t="s">
        <v>492</v>
      </c>
      <c r="F214" s="219" t="s">
        <v>493</v>
      </c>
      <c r="G214" s="220" t="s">
        <v>185</v>
      </c>
      <c r="H214" s="221">
        <v>5.9219999999999997</v>
      </c>
      <c r="I214" s="222"/>
      <c r="J214" s="223">
        <f>ROUND(I214*H214,2)</f>
        <v>0</v>
      </c>
      <c r="K214" s="219" t="s">
        <v>140</v>
      </c>
      <c r="L214" s="43"/>
      <c r="M214" s="224" t="s">
        <v>1</v>
      </c>
      <c r="N214" s="225" t="s">
        <v>41</v>
      </c>
      <c r="O214" s="90"/>
      <c r="P214" s="226">
        <f>O214*H214</f>
        <v>0</v>
      </c>
      <c r="Q214" s="226">
        <v>0.00063000000000000003</v>
      </c>
      <c r="R214" s="226">
        <f>Q214*H214</f>
        <v>0.0037308599999999999</v>
      </c>
      <c r="S214" s="226">
        <v>0</v>
      </c>
      <c r="T214" s="227">
        <f>S214*H214</f>
        <v>0</v>
      </c>
      <c r="U214" s="37"/>
      <c r="V214" s="37"/>
      <c r="W214" s="37"/>
      <c r="X214" s="37"/>
      <c r="Y214" s="37"/>
      <c r="Z214" s="37"/>
      <c r="AA214" s="37"/>
      <c r="AB214" s="37"/>
      <c r="AC214" s="37"/>
      <c r="AD214" s="37"/>
      <c r="AE214" s="37"/>
      <c r="AR214" s="228" t="s">
        <v>141</v>
      </c>
      <c r="AT214" s="228" t="s">
        <v>136</v>
      </c>
      <c r="AU214" s="228" t="s">
        <v>86</v>
      </c>
      <c r="AY214" s="16" t="s">
        <v>134</v>
      </c>
      <c r="BE214" s="229">
        <f>IF(N214="základní",J214,0)</f>
        <v>0</v>
      </c>
      <c r="BF214" s="229">
        <f>IF(N214="snížená",J214,0)</f>
        <v>0</v>
      </c>
      <c r="BG214" s="229">
        <f>IF(N214="zákl. přenesená",J214,0)</f>
        <v>0</v>
      </c>
      <c r="BH214" s="229">
        <f>IF(N214="sníž. přenesená",J214,0)</f>
        <v>0</v>
      </c>
      <c r="BI214" s="229">
        <f>IF(N214="nulová",J214,0)</f>
        <v>0</v>
      </c>
      <c r="BJ214" s="16" t="s">
        <v>84</v>
      </c>
      <c r="BK214" s="229">
        <f>ROUND(I214*H214,2)</f>
        <v>0</v>
      </c>
      <c r="BL214" s="16" t="s">
        <v>141</v>
      </c>
      <c r="BM214" s="228" t="s">
        <v>494</v>
      </c>
    </row>
    <row r="215" s="2" customFormat="1">
      <c r="A215" s="37"/>
      <c r="B215" s="38"/>
      <c r="C215" s="39"/>
      <c r="D215" s="230" t="s">
        <v>143</v>
      </c>
      <c r="E215" s="39"/>
      <c r="F215" s="231" t="s">
        <v>495</v>
      </c>
      <c r="G215" s="39"/>
      <c r="H215" s="39"/>
      <c r="I215" s="232"/>
      <c r="J215" s="39"/>
      <c r="K215" s="39"/>
      <c r="L215" s="43"/>
      <c r="M215" s="233"/>
      <c r="N215" s="234"/>
      <c r="O215" s="90"/>
      <c r="P215" s="90"/>
      <c r="Q215" s="90"/>
      <c r="R215" s="90"/>
      <c r="S215" s="90"/>
      <c r="T215" s="91"/>
      <c r="U215" s="37"/>
      <c r="V215" s="37"/>
      <c r="W215" s="37"/>
      <c r="X215" s="37"/>
      <c r="Y215" s="37"/>
      <c r="Z215" s="37"/>
      <c r="AA215" s="37"/>
      <c r="AB215" s="37"/>
      <c r="AC215" s="37"/>
      <c r="AD215" s="37"/>
      <c r="AE215" s="37"/>
      <c r="AT215" s="16" t="s">
        <v>143</v>
      </c>
      <c r="AU215" s="16" t="s">
        <v>86</v>
      </c>
    </row>
    <row r="216" s="2" customFormat="1">
      <c r="A216" s="37"/>
      <c r="B216" s="38"/>
      <c r="C216" s="39"/>
      <c r="D216" s="235" t="s">
        <v>144</v>
      </c>
      <c r="E216" s="39"/>
      <c r="F216" s="236" t="s">
        <v>496</v>
      </c>
      <c r="G216" s="39"/>
      <c r="H216" s="39"/>
      <c r="I216" s="232"/>
      <c r="J216" s="39"/>
      <c r="K216" s="39"/>
      <c r="L216" s="43"/>
      <c r="M216" s="233"/>
      <c r="N216" s="234"/>
      <c r="O216" s="90"/>
      <c r="P216" s="90"/>
      <c r="Q216" s="90"/>
      <c r="R216" s="90"/>
      <c r="S216" s="90"/>
      <c r="T216" s="91"/>
      <c r="U216" s="37"/>
      <c r="V216" s="37"/>
      <c r="W216" s="37"/>
      <c r="X216" s="37"/>
      <c r="Y216" s="37"/>
      <c r="Z216" s="37"/>
      <c r="AA216" s="37"/>
      <c r="AB216" s="37"/>
      <c r="AC216" s="37"/>
      <c r="AD216" s="37"/>
      <c r="AE216" s="37"/>
      <c r="AT216" s="16" t="s">
        <v>144</v>
      </c>
      <c r="AU216" s="16" t="s">
        <v>86</v>
      </c>
    </row>
    <row r="217" s="13" customFormat="1">
      <c r="A217" s="13"/>
      <c r="B217" s="237"/>
      <c r="C217" s="238"/>
      <c r="D217" s="230" t="s">
        <v>146</v>
      </c>
      <c r="E217" s="239" t="s">
        <v>1</v>
      </c>
      <c r="F217" s="240" t="s">
        <v>497</v>
      </c>
      <c r="G217" s="238"/>
      <c r="H217" s="241">
        <v>2.3799999999999999</v>
      </c>
      <c r="I217" s="242"/>
      <c r="J217" s="238"/>
      <c r="K217" s="238"/>
      <c r="L217" s="243"/>
      <c r="M217" s="244"/>
      <c r="N217" s="245"/>
      <c r="O217" s="245"/>
      <c r="P217" s="245"/>
      <c r="Q217" s="245"/>
      <c r="R217" s="245"/>
      <c r="S217" s="245"/>
      <c r="T217" s="246"/>
      <c r="U217" s="13"/>
      <c r="V217" s="13"/>
      <c r="W217" s="13"/>
      <c r="X217" s="13"/>
      <c r="Y217" s="13"/>
      <c r="Z217" s="13"/>
      <c r="AA217" s="13"/>
      <c r="AB217" s="13"/>
      <c r="AC217" s="13"/>
      <c r="AD217" s="13"/>
      <c r="AE217" s="13"/>
      <c r="AT217" s="247" t="s">
        <v>146</v>
      </c>
      <c r="AU217" s="247" t="s">
        <v>86</v>
      </c>
      <c r="AV217" s="13" t="s">
        <v>86</v>
      </c>
      <c r="AW217" s="13" t="s">
        <v>32</v>
      </c>
      <c r="AX217" s="13" t="s">
        <v>76</v>
      </c>
      <c r="AY217" s="247" t="s">
        <v>134</v>
      </c>
    </row>
    <row r="218" s="13" customFormat="1">
      <c r="A218" s="13"/>
      <c r="B218" s="237"/>
      <c r="C218" s="238"/>
      <c r="D218" s="230" t="s">
        <v>146</v>
      </c>
      <c r="E218" s="239" t="s">
        <v>1</v>
      </c>
      <c r="F218" s="240" t="s">
        <v>498</v>
      </c>
      <c r="G218" s="238"/>
      <c r="H218" s="241">
        <v>3.5419999999999998</v>
      </c>
      <c r="I218" s="242"/>
      <c r="J218" s="238"/>
      <c r="K218" s="238"/>
      <c r="L218" s="243"/>
      <c r="M218" s="244"/>
      <c r="N218" s="245"/>
      <c r="O218" s="245"/>
      <c r="P218" s="245"/>
      <c r="Q218" s="245"/>
      <c r="R218" s="245"/>
      <c r="S218" s="245"/>
      <c r="T218" s="246"/>
      <c r="U218" s="13"/>
      <c r="V218" s="13"/>
      <c r="W218" s="13"/>
      <c r="X218" s="13"/>
      <c r="Y218" s="13"/>
      <c r="Z218" s="13"/>
      <c r="AA218" s="13"/>
      <c r="AB218" s="13"/>
      <c r="AC218" s="13"/>
      <c r="AD218" s="13"/>
      <c r="AE218" s="13"/>
      <c r="AT218" s="247" t="s">
        <v>146</v>
      </c>
      <c r="AU218" s="247" t="s">
        <v>86</v>
      </c>
      <c r="AV218" s="13" t="s">
        <v>86</v>
      </c>
      <c r="AW218" s="13" t="s">
        <v>32</v>
      </c>
      <c r="AX218" s="13" t="s">
        <v>76</v>
      </c>
      <c r="AY218" s="247" t="s">
        <v>134</v>
      </c>
    </row>
    <row r="219" s="14" customFormat="1">
      <c r="A219" s="14"/>
      <c r="B219" s="248"/>
      <c r="C219" s="249"/>
      <c r="D219" s="230" t="s">
        <v>146</v>
      </c>
      <c r="E219" s="250" t="s">
        <v>1</v>
      </c>
      <c r="F219" s="251" t="s">
        <v>159</v>
      </c>
      <c r="G219" s="249"/>
      <c r="H219" s="252">
        <v>5.9219999999999997</v>
      </c>
      <c r="I219" s="253"/>
      <c r="J219" s="249"/>
      <c r="K219" s="249"/>
      <c r="L219" s="254"/>
      <c r="M219" s="255"/>
      <c r="N219" s="256"/>
      <c r="O219" s="256"/>
      <c r="P219" s="256"/>
      <c r="Q219" s="256"/>
      <c r="R219" s="256"/>
      <c r="S219" s="256"/>
      <c r="T219" s="257"/>
      <c r="U219" s="14"/>
      <c r="V219" s="14"/>
      <c r="W219" s="14"/>
      <c r="X219" s="14"/>
      <c r="Y219" s="14"/>
      <c r="Z219" s="14"/>
      <c r="AA219" s="14"/>
      <c r="AB219" s="14"/>
      <c r="AC219" s="14"/>
      <c r="AD219" s="14"/>
      <c r="AE219" s="14"/>
      <c r="AT219" s="258" t="s">
        <v>146</v>
      </c>
      <c r="AU219" s="258" t="s">
        <v>86</v>
      </c>
      <c r="AV219" s="14" t="s">
        <v>141</v>
      </c>
      <c r="AW219" s="14" t="s">
        <v>32</v>
      </c>
      <c r="AX219" s="14" t="s">
        <v>84</v>
      </c>
      <c r="AY219" s="258" t="s">
        <v>134</v>
      </c>
    </row>
    <row r="220" s="2" customFormat="1" ht="24.15" customHeight="1">
      <c r="A220" s="37"/>
      <c r="B220" s="38"/>
      <c r="C220" s="217" t="s">
        <v>380</v>
      </c>
      <c r="D220" s="217" t="s">
        <v>136</v>
      </c>
      <c r="E220" s="218" t="s">
        <v>499</v>
      </c>
      <c r="F220" s="219" t="s">
        <v>500</v>
      </c>
      <c r="G220" s="220" t="s">
        <v>355</v>
      </c>
      <c r="H220" s="221">
        <v>8.7599999999999998</v>
      </c>
      <c r="I220" s="222"/>
      <c r="J220" s="223">
        <f>ROUND(I220*H220,2)</f>
        <v>0</v>
      </c>
      <c r="K220" s="219" t="s">
        <v>140</v>
      </c>
      <c r="L220" s="43"/>
      <c r="M220" s="224" t="s">
        <v>1</v>
      </c>
      <c r="N220" s="225" t="s">
        <v>41</v>
      </c>
      <c r="O220" s="90"/>
      <c r="P220" s="226">
        <f>O220*H220</f>
        <v>0</v>
      </c>
      <c r="Q220" s="226">
        <v>0.00329</v>
      </c>
      <c r="R220" s="226">
        <f>Q220*H220</f>
        <v>0.028820399999999999</v>
      </c>
      <c r="S220" s="226">
        <v>0</v>
      </c>
      <c r="T220" s="227">
        <f>S220*H220</f>
        <v>0</v>
      </c>
      <c r="U220" s="37"/>
      <c r="V220" s="37"/>
      <c r="W220" s="37"/>
      <c r="X220" s="37"/>
      <c r="Y220" s="37"/>
      <c r="Z220" s="37"/>
      <c r="AA220" s="37"/>
      <c r="AB220" s="37"/>
      <c r="AC220" s="37"/>
      <c r="AD220" s="37"/>
      <c r="AE220" s="37"/>
      <c r="AR220" s="228" t="s">
        <v>141</v>
      </c>
      <c r="AT220" s="228" t="s">
        <v>136</v>
      </c>
      <c r="AU220" s="228" t="s">
        <v>86</v>
      </c>
      <c r="AY220" s="16" t="s">
        <v>134</v>
      </c>
      <c r="BE220" s="229">
        <f>IF(N220="základní",J220,0)</f>
        <v>0</v>
      </c>
      <c r="BF220" s="229">
        <f>IF(N220="snížená",J220,0)</f>
        <v>0</v>
      </c>
      <c r="BG220" s="229">
        <f>IF(N220="zákl. přenesená",J220,0)</f>
        <v>0</v>
      </c>
      <c r="BH220" s="229">
        <f>IF(N220="sníž. přenesená",J220,0)</f>
        <v>0</v>
      </c>
      <c r="BI220" s="229">
        <f>IF(N220="nulová",J220,0)</f>
        <v>0</v>
      </c>
      <c r="BJ220" s="16" t="s">
        <v>84</v>
      </c>
      <c r="BK220" s="229">
        <f>ROUND(I220*H220,2)</f>
        <v>0</v>
      </c>
      <c r="BL220" s="16" t="s">
        <v>141</v>
      </c>
      <c r="BM220" s="228" t="s">
        <v>501</v>
      </c>
    </row>
    <row r="221" s="2" customFormat="1">
      <c r="A221" s="37"/>
      <c r="B221" s="38"/>
      <c r="C221" s="39"/>
      <c r="D221" s="230" t="s">
        <v>143</v>
      </c>
      <c r="E221" s="39"/>
      <c r="F221" s="231" t="s">
        <v>502</v>
      </c>
      <c r="G221" s="39"/>
      <c r="H221" s="39"/>
      <c r="I221" s="232"/>
      <c r="J221" s="39"/>
      <c r="K221" s="39"/>
      <c r="L221" s="43"/>
      <c r="M221" s="233"/>
      <c r="N221" s="234"/>
      <c r="O221" s="90"/>
      <c r="P221" s="90"/>
      <c r="Q221" s="90"/>
      <c r="R221" s="90"/>
      <c r="S221" s="90"/>
      <c r="T221" s="91"/>
      <c r="U221" s="37"/>
      <c r="V221" s="37"/>
      <c r="W221" s="37"/>
      <c r="X221" s="37"/>
      <c r="Y221" s="37"/>
      <c r="Z221" s="37"/>
      <c r="AA221" s="37"/>
      <c r="AB221" s="37"/>
      <c r="AC221" s="37"/>
      <c r="AD221" s="37"/>
      <c r="AE221" s="37"/>
      <c r="AT221" s="16" t="s">
        <v>143</v>
      </c>
      <c r="AU221" s="16" t="s">
        <v>86</v>
      </c>
    </row>
    <row r="222" s="2" customFormat="1">
      <c r="A222" s="37"/>
      <c r="B222" s="38"/>
      <c r="C222" s="39"/>
      <c r="D222" s="235" t="s">
        <v>144</v>
      </c>
      <c r="E222" s="39"/>
      <c r="F222" s="236" t="s">
        <v>503</v>
      </c>
      <c r="G222" s="39"/>
      <c r="H222" s="39"/>
      <c r="I222" s="232"/>
      <c r="J222" s="39"/>
      <c r="K222" s="39"/>
      <c r="L222" s="43"/>
      <c r="M222" s="233"/>
      <c r="N222" s="234"/>
      <c r="O222" s="90"/>
      <c r="P222" s="90"/>
      <c r="Q222" s="90"/>
      <c r="R222" s="90"/>
      <c r="S222" s="90"/>
      <c r="T222" s="91"/>
      <c r="U222" s="37"/>
      <c r="V222" s="37"/>
      <c r="W222" s="37"/>
      <c r="X222" s="37"/>
      <c r="Y222" s="37"/>
      <c r="Z222" s="37"/>
      <c r="AA222" s="37"/>
      <c r="AB222" s="37"/>
      <c r="AC222" s="37"/>
      <c r="AD222" s="37"/>
      <c r="AE222" s="37"/>
      <c r="AT222" s="16" t="s">
        <v>144</v>
      </c>
      <c r="AU222" s="16" t="s">
        <v>86</v>
      </c>
    </row>
    <row r="223" s="13" customFormat="1">
      <c r="A223" s="13"/>
      <c r="B223" s="237"/>
      <c r="C223" s="238"/>
      <c r="D223" s="230" t="s">
        <v>146</v>
      </c>
      <c r="E223" s="239" t="s">
        <v>1</v>
      </c>
      <c r="F223" s="240" t="s">
        <v>504</v>
      </c>
      <c r="G223" s="238"/>
      <c r="H223" s="241">
        <v>3.7000000000000002</v>
      </c>
      <c r="I223" s="242"/>
      <c r="J223" s="238"/>
      <c r="K223" s="238"/>
      <c r="L223" s="243"/>
      <c r="M223" s="244"/>
      <c r="N223" s="245"/>
      <c r="O223" s="245"/>
      <c r="P223" s="245"/>
      <c r="Q223" s="245"/>
      <c r="R223" s="245"/>
      <c r="S223" s="245"/>
      <c r="T223" s="246"/>
      <c r="U223" s="13"/>
      <c r="V223" s="13"/>
      <c r="W223" s="13"/>
      <c r="X223" s="13"/>
      <c r="Y223" s="13"/>
      <c r="Z223" s="13"/>
      <c r="AA223" s="13"/>
      <c r="AB223" s="13"/>
      <c r="AC223" s="13"/>
      <c r="AD223" s="13"/>
      <c r="AE223" s="13"/>
      <c r="AT223" s="247" t="s">
        <v>146</v>
      </c>
      <c r="AU223" s="247" t="s">
        <v>86</v>
      </c>
      <c r="AV223" s="13" t="s">
        <v>86</v>
      </c>
      <c r="AW223" s="13" t="s">
        <v>32</v>
      </c>
      <c r="AX223" s="13" t="s">
        <v>76</v>
      </c>
      <c r="AY223" s="247" t="s">
        <v>134</v>
      </c>
    </row>
    <row r="224" s="13" customFormat="1">
      <c r="A224" s="13"/>
      <c r="B224" s="237"/>
      <c r="C224" s="238"/>
      <c r="D224" s="230" t="s">
        <v>146</v>
      </c>
      <c r="E224" s="239" t="s">
        <v>1</v>
      </c>
      <c r="F224" s="240" t="s">
        <v>505</v>
      </c>
      <c r="G224" s="238"/>
      <c r="H224" s="241">
        <v>5.0599999999999996</v>
      </c>
      <c r="I224" s="242"/>
      <c r="J224" s="238"/>
      <c r="K224" s="238"/>
      <c r="L224" s="243"/>
      <c r="M224" s="244"/>
      <c r="N224" s="245"/>
      <c r="O224" s="245"/>
      <c r="P224" s="245"/>
      <c r="Q224" s="245"/>
      <c r="R224" s="245"/>
      <c r="S224" s="245"/>
      <c r="T224" s="246"/>
      <c r="U224" s="13"/>
      <c r="V224" s="13"/>
      <c r="W224" s="13"/>
      <c r="X224" s="13"/>
      <c r="Y224" s="13"/>
      <c r="Z224" s="13"/>
      <c r="AA224" s="13"/>
      <c r="AB224" s="13"/>
      <c r="AC224" s="13"/>
      <c r="AD224" s="13"/>
      <c r="AE224" s="13"/>
      <c r="AT224" s="247" t="s">
        <v>146</v>
      </c>
      <c r="AU224" s="247" t="s">
        <v>86</v>
      </c>
      <c r="AV224" s="13" t="s">
        <v>86</v>
      </c>
      <c r="AW224" s="13" t="s">
        <v>32</v>
      </c>
      <c r="AX224" s="13" t="s">
        <v>76</v>
      </c>
      <c r="AY224" s="247" t="s">
        <v>134</v>
      </c>
    </row>
    <row r="225" s="14" customFormat="1">
      <c r="A225" s="14"/>
      <c r="B225" s="248"/>
      <c r="C225" s="249"/>
      <c r="D225" s="230" t="s">
        <v>146</v>
      </c>
      <c r="E225" s="250" t="s">
        <v>1</v>
      </c>
      <c r="F225" s="251" t="s">
        <v>159</v>
      </c>
      <c r="G225" s="249"/>
      <c r="H225" s="252">
        <v>8.7599999999999998</v>
      </c>
      <c r="I225" s="253"/>
      <c r="J225" s="249"/>
      <c r="K225" s="249"/>
      <c r="L225" s="254"/>
      <c r="M225" s="255"/>
      <c r="N225" s="256"/>
      <c r="O225" s="256"/>
      <c r="P225" s="256"/>
      <c r="Q225" s="256"/>
      <c r="R225" s="256"/>
      <c r="S225" s="256"/>
      <c r="T225" s="257"/>
      <c r="U225" s="14"/>
      <c r="V225" s="14"/>
      <c r="W225" s="14"/>
      <c r="X225" s="14"/>
      <c r="Y225" s="14"/>
      <c r="Z225" s="14"/>
      <c r="AA225" s="14"/>
      <c r="AB225" s="14"/>
      <c r="AC225" s="14"/>
      <c r="AD225" s="14"/>
      <c r="AE225" s="14"/>
      <c r="AT225" s="258" t="s">
        <v>146</v>
      </c>
      <c r="AU225" s="258" t="s">
        <v>86</v>
      </c>
      <c r="AV225" s="14" t="s">
        <v>141</v>
      </c>
      <c r="AW225" s="14" t="s">
        <v>32</v>
      </c>
      <c r="AX225" s="14" t="s">
        <v>84</v>
      </c>
      <c r="AY225" s="258" t="s">
        <v>134</v>
      </c>
    </row>
    <row r="226" s="2" customFormat="1" ht="16.5" customHeight="1">
      <c r="A226" s="37"/>
      <c r="B226" s="38"/>
      <c r="C226" s="263" t="s">
        <v>386</v>
      </c>
      <c r="D226" s="263" t="s">
        <v>287</v>
      </c>
      <c r="E226" s="264" t="s">
        <v>506</v>
      </c>
      <c r="F226" s="265" t="s">
        <v>507</v>
      </c>
      <c r="G226" s="266" t="s">
        <v>508</v>
      </c>
      <c r="H226" s="267">
        <v>30</v>
      </c>
      <c r="I226" s="268"/>
      <c r="J226" s="269">
        <f>ROUND(I226*H226,2)</f>
        <v>0</v>
      </c>
      <c r="K226" s="265" t="s">
        <v>140</v>
      </c>
      <c r="L226" s="270"/>
      <c r="M226" s="271" t="s">
        <v>1</v>
      </c>
      <c r="N226" s="272" t="s">
        <v>41</v>
      </c>
      <c r="O226" s="90"/>
      <c r="P226" s="226">
        <f>O226*H226</f>
        <v>0</v>
      </c>
      <c r="Q226" s="226">
        <v>0.001</v>
      </c>
      <c r="R226" s="226">
        <f>Q226*H226</f>
        <v>0.029999999999999999</v>
      </c>
      <c r="S226" s="226">
        <v>0</v>
      </c>
      <c r="T226" s="227">
        <f>S226*H226</f>
        <v>0</v>
      </c>
      <c r="U226" s="37"/>
      <c r="V226" s="37"/>
      <c r="W226" s="37"/>
      <c r="X226" s="37"/>
      <c r="Y226" s="37"/>
      <c r="Z226" s="37"/>
      <c r="AA226" s="37"/>
      <c r="AB226" s="37"/>
      <c r="AC226" s="37"/>
      <c r="AD226" s="37"/>
      <c r="AE226" s="37"/>
      <c r="AR226" s="228" t="s">
        <v>182</v>
      </c>
      <c r="AT226" s="228" t="s">
        <v>287</v>
      </c>
      <c r="AU226" s="228" t="s">
        <v>86</v>
      </c>
      <c r="AY226" s="16" t="s">
        <v>134</v>
      </c>
      <c r="BE226" s="229">
        <f>IF(N226="základní",J226,0)</f>
        <v>0</v>
      </c>
      <c r="BF226" s="229">
        <f>IF(N226="snížená",J226,0)</f>
        <v>0</v>
      </c>
      <c r="BG226" s="229">
        <f>IF(N226="zákl. přenesená",J226,0)</f>
        <v>0</v>
      </c>
      <c r="BH226" s="229">
        <f>IF(N226="sníž. přenesená",J226,0)</f>
        <v>0</v>
      </c>
      <c r="BI226" s="229">
        <f>IF(N226="nulová",J226,0)</f>
        <v>0</v>
      </c>
      <c r="BJ226" s="16" t="s">
        <v>84</v>
      </c>
      <c r="BK226" s="229">
        <f>ROUND(I226*H226,2)</f>
        <v>0</v>
      </c>
      <c r="BL226" s="16" t="s">
        <v>141</v>
      </c>
      <c r="BM226" s="228" t="s">
        <v>509</v>
      </c>
    </row>
    <row r="227" s="2" customFormat="1">
      <c r="A227" s="37"/>
      <c r="B227" s="38"/>
      <c r="C227" s="39"/>
      <c r="D227" s="230" t="s">
        <v>143</v>
      </c>
      <c r="E227" s="39"/>
      <c r="F227" s="231" t="s">
        <v>510</v>
      </c>
      <c r="G227" s="39"/>
      <c r="H227" s="39"/>
      <c r="I227" s="232"/>
      <c r="J227" s="39"/>
      <c r="K227" s="39"/>
      <c r="L227" s="43"/>
      <c r="M227" s="233"/>
      <c r="N227" s="234"/>
      <c r="O227" s="90"/>
      <c r="P227" s="90"/>
      <c r="Q227" s="90"/>
      <c r="R227" s="90"/>
      <c r="S227" s="90"/>
      <c r="T227" s="91"/>
      <c r="U227" s="37"/>
      <c r="V227" s="37"/>
      <c r="W227" s="37"/>
      <c r="X227" s="37"/>
      <c r="Y227" s="37"/>
      <c r="Z227" s="37"/>
      <c r="AA227" s="37"/>
      <c r="AB227" s="37"/>
      <c r="AC227" s="37"/>
      <c r="AD227" s="37"/>
      <c r="AE227" s="37"/>
      <c r="AT227" s="16" t="s">
        <v>143</v>
      </c>
      <c r="AU227" s="16" t="s">
        <v>86</v>
      </c>
    </row>
    <row r="228" s="13" customFormat="1">
      <c r="A228" s="13"/>
      <c r="B228" s="237"/>
      <c r="C228" s="238"/>
      <c r="D228" s="230" t="s">
        <v>146</v>
      </c>
      <c r="E228" s="239" t="s">
        <v>1</v>
      </c>
      <c r="F228" s="240" t="s">
        <v>511</v>
      </c>
      <c r="G228" s="238"/>
      <c r="H228" s="241">
        <v>30</v>
      </c>
      <c r="I228" s="242"/>
      <c r="J228" s="238"/>
      <c r="K228" s="238"/>
      <c r="L228" s="243"/>
      <c r="M228" s="244"/>
      <c r="N228" s="245"/>
      <c r="O228" s="245"/>
      <c r="P228" s="245"/>
      <c r="Q228" s="245"/>
      <c r="R228" s="245"/>
      <c r="S228" s="245"/>
      <c r="T228" s="246"/>
      <c r="U228" s="13"/>
      <c r="V228" s="13"/>
      <c r="W228" s="13"/>
      <c r="X228" s="13"/>
      <c r="Y228" s="13"/>
      <c r="Z228" s="13"/>
      <c r="AA228" s="13"/>
      <c r="AB228" s="13"/>
      <c r="AC228" s="13"/>
      <c r="AD228" s="13"/>
      <c r="AE228" s="13"/>
      <c r="AT228" s="247" t="s">
        <v>146</v>
      </c>
      <c r="AU228" s="247" t="s">
        <v>86</v>
      </c>
      <c r="AV228" s="13" t="s">
        <v>86</v>
      </c>
      <c r="AW228" s="13" t="s">
        <v>32</v>
      </c>
      <c r="AX228" s="13" t="s">
        <v>84</v>
      </c>
      <c r="AY228" s="247" t="s">
        <v>134</v>
      </c>
    </row>
    <row r="229" s="2" customFormat="1" ht="21.75" customHeight="1">
      <c r="A229" s="37"/>
      <c r="B229" s="38"/>
      <c r="C229" s="217" t="s">
        <v>7</v>
      </c>
      <c r="D229" s="217" t="s">
        <v>136</v>
      </c>
      <c r="E229" s="218" t="s">
        <v>512</v>
      </c>
      <c r="F229" s="219" t="s">
        <v>513</v>
      </c>
      <c r="G229" s="220" t="s">
        <v>355</v>
      </c>
      <c r="H229" s="221">
        <v>45.200000000000003</v>
      </c>
      <c r="I229" s="222"/>
      <c r="J229" s="223">
        <f>ROUND(I229*H229,2)</f>
        <v>0</v>
      </c>
      <c r="K229" s="219" t="s">
        <v>140</v>
      </c>
      <c r="L229" s="43"/>
      <c r="M229" s="224" t="s">
        <v>1</v>
      </c>
      <c r="N229" s="225" t="s">
        <v>41</v>
      </c>
      <c r="O229" s="90"/>
      <c r="P229" s="226">
        <f>O229*H229</f>
        <v>0</v>
      </c>
      <c r="Q229" s="226">
        <v>0.00022000000000000001</v>
      </c>
      <c r="R229" s="226">
        <f>Q229*H229</f>
        <v>0.0099440000000000014</v>
      </c>
      <c r="S229" s="226">
        <v>0</v>
      </c>
      <c r="T229" s="227">
        <f>S229*H229</f>
        <v>0</v>
      </c>
      <c r="U229" s="37"/>
      <c r="V229" s="37"/>
      <c r="W229" s="37"/>
      <c r="X229" s="37"/>
      <c r="Y229" s="37"/>
      <c r="Z229" s="37"/>
      <c r="AA229" s="37"/>
      <c r="AB229" s="37"/>
      <c r="AC229" s="37"/>
      <c r="AD229" s="37"/>
      <c r="AE229" s="37"/>
      <c r="AR229" s="228" t="s">
        <v>141</v>
      </c>
      <c r="AT229" s="228" t="s">
        <v>136</v>
      </c>
      <c r="AU229" s="228" t="s">
        <v>86</v>
      </c>
      <c r="AY229" s="16" t="s">
        <v>134</v>
      </c>
      <c r="BE229" s="229">
        <f>IF(N229="základní",J229,0)</f>
        <v>0</v>
      </c>
      <c r="BF229" s="229">
        <f>IF(N229="snížená",J229,0)</f>
        <v>0</v>
      </c>
      <c r="BG229" s="229">
        <f>IF(N229="zákl. přenesená",J229,0)</f>
        <v>0</v>
      </c>
      <c r="BH229" s="229">
        <f>IF(N229="sníž. přenesená",J229,0)</f>
        <v>0</v>
      </c>
      <c r="BI229" s="229">
        <f>IF(N229="nulová",J229,0)</f>
        <v>0</v>
      </c>
      <c r="BJ229" s="16" t="s">
        <v>84</v>
      </c>
      <c r="BK229" s="229">
        <f>ROUND(I229*H229,2)</f>
        <v>0</v>
      </c>
      <c r="BL229" s="16" t="s">
        <v>141</v>
      </c>
      <c r="BM229" s="228" t="s">
        <v>514</v>
      </c>
    </row>
    <row r="230" s="2" customFormat="1">
      <c r="A230" s="37"/>
      <c r="B230" s="38"/>
      <c r="C230" s="39"/>
      <c r="D230" s="230" t="s">
        <v>143</v>
      </c>
      <c r="E230" s="39"/>
      <c r="F230" s="231" t="s">
        <v>515</v>
      </c>
      <c r="G230" s="39"/>
      <c r="H230" s="39"/>
      <c r="I230" s="232"/>
      <c r="J230" s="39"/>
      <c r="K230" s="39"/>
      <c r="L230" s="43"/>
      <c r="M230" s="233"/>
      <c r="N230" s="234"/>
      <c r="O230" s="90"/>
      <c r="P230" s="90"/>
      <c r="Q230" s="90"/>
      <c r="R230" s="90"/>
      <c r="S230" s="90"/>
      <c r="T230" s="91"/>
      <c r="U230" s="37"/>
      <c r="V230" s="37"/>
      <c r="W230" s="37"/>
      <c r="X230" s="37"/>
      <c r="Y230" s="37"/>
      <c r="Z230" s="37"/>
      <c r="AA230" s="37"/>
      <c r="AB230" s="37"/>
      <c r="AC230" s="37"/>
      <c r="AD230" s="37"/>
      <c r="AE230" s="37"/>
      <c r="AT230" s="16" t="s">
        <v>143</v>
      </c>
      <c r="AU230" s="16" t="s">
        <v>86</v>
      </c>
    </row>
    <row r="231" s="2" customFormat="1">
      <c r="A231" s="37"/>
      <c r="B231" s="38"/>
      <c r="C231" s="39"/>
      <c r="D231" s="235" t="s">
        <v>144</v>
      </c>
      <c r="E231" s="39"/>
      <c r="F231" s="236" t="s">
        <v>516</v>
      </c>
      <c r="G231" s="39"/>
      <c r="H231" s="39"/>
      <c r="I231" s="232"/>
      <c r="J231" s="39"/>
      <c r="K231" s="39"/>
      <c r="L231" s="43"/>
      <c r="M231" s="233"/>
      <c r="N231" s="234"/>
      <c r="O231" s="90"/>
      <c r="P231" s="90"/>
      <c r="Q231" s="90"/>
      <c r="R231" s="90"/>
      <c r="S231" s="90"/>
      <c r="T231" s="91"/>
      <c r="U231" s="37"/>
      <c r="V231" s="37"/>
      <c r="W231" s="37"/>
      <c r="X231" s="37"/>
      <c r="Y231" s="37"/>
      <c r="Z231" s="37"/>
      <c r="AA231" s="37"/>
      <c r="AB231" s="37"/>
      <c r="AC231" s="37"/>
      <c r="AD231" s="37"/>
      <c r="AE231" s="37"/>
      <c r="AT231" s="16" t="s">
        <v>144</v>
      </c>
      <c r="AU231" s="16" t="s">
        <v>86</v>
      </c>
    </row>
    <row r="232" s="2" customFormat="1">
      <c r="A232" s="37"/>
      <c r="B232" s="38"/>
      <c r="C232" s="39"/>
      <c r="D232" s="230" t="s">
        <v>201</v>
      </c>
      <c r="E232" s="39"/>
      <c r="F232" s="259" t="s">
        <v>517</v>
      </c>
      <c r="G232" s="39"/>
      <c r="H232" s="39"/>
      <c r="I232" s="232"/>
      <c r="J232" s="39"/>
      <c r="K232" s="39"/>
      <c r="L232" s="43"/>
      <c r="M232" s="233"/>
      <c r="N232" s="234"/>
      <c r="O232" s="90"/>
      <c r="P232" s="90"/>
      <c r="Q232" s="90"/>
      <c r="R232" s="90"/>
      <c r="S232" s="90"/>
      <c r="T232" s="91"/>
      <c r="U232" s="37"/>
      <c r="V232" s="37"/>
      <c r="W232" s="37"/>
      <c r="X232" s="37"/>
      <c r="Y232" s="37"/>
      <c r="Z232" s="37"/>
      <c r="AA232" s="37"/>
      <c r="AB232" s="37"/>
      <c r="AC232" s="37"/>
      <c r="AD232" s="37"/>
      <c r="AE232" s="37"/>
      <c r="AT232" s="16" t="s">
        <v>201</v>
      </c>
      <c r="AU232" s="16" t="s">
        <v>86</v>
      </c>
    </row>
    <row r="233" s="13" customFormat="1">
      <c r="A233" s="13"/>
      <c r="B233" s="237"/>
      <c r="C233" s="238"/>
      <c r="D233" s="230" t="s">
        <v>146</v>
      </c>
      <c r="E233" s="239" t="s">
        <v>1</v>
      </c>
      <c r="F233" s="240" t="s">
        <v>518</v>
      </c>
      <c r="G233" s="238"/>
      <c r="H233" s="241">
        <v>17.199999999999999</v>
      </c>
      <c r="I233" s="242"/>
      <c r="J233" s="238"/>
      <c r="K233" s="238"/>
      <c r="L233" s="243"/>
      <c r="M233" s="244"/>
      <c r="N233" s="245"/>
      <c r="O233" s="245"/>
      <c r="P233" s="245"/>
      <c r="Q233" s="245"/>
      <c r="R233" s="245"/>
      <c r="S233" s="245"/>
      <c r="T233" s="246"/>
      <c r="U233" s="13"/>
      <c r="V233" s="13"/>
      <c r="W233" s="13"/>
      <c r="X233" s="13"/>
      <c r="Y233" s="13"/>
      <c r="Z233" s="13"/>
      <c r="AA233" s="13"/>
      <c r="AB233" s="13"/>
      <c r="AC233" s="13"/>
      <c r="AD233" s="13"/>
      <c r="AE233" s="13"/>
      <c r="AT233" s="247" t="s">
        <v>146</v>
      </c>
      <c r="AU233" s="247" t="s">
        <v>86</v>
      </c>
      <c r="AV233" s="13" t="s">
        <v>86</v>
      </c>
      <c r="AW233" s="13" t="s">
        <v>32</v>
      </c>
      <c r="AX233" s="13" t="s">
        <v>76</v>
      </c>
      <c r="AY233" s="247" t="s">
        <v>134</v>
      </c>
    </row>
    <row r="234" s="13" customFormat="1">
      <c r="A234" s="13"/>
      <c r="B234" s="237"/>
      <c r="C234" s="238"/>
      <c r="D234" s="230" t="s">
        <v>146</v>
      </c>
      <c r="E234" s="239" t="s">
        <v>1</v>
      </c>
      <c r="F234" s="240" t="s">
        <v>519</v>
      </c>
      <c r="G234" s="238"/>
      <c r="H234" s="241">
        <v>16</v>
      </c>
      <c r="I234" s="242"/>
      <c r="J234" s="238"/>
      <c r="K234" s="238"/>
      <c r="L234" s="243"/>
      <c r="M234" s="244"/>
      <c r="N234" s="245"/>
      <c r="O234" s="245"/>
      <c r="P234" s="245"/>
      <c r="Q234" s="245"/>
      <c r="R234" s="245"/>
      <c r="S234" s="245"/>
      <c r="T234" s="246"/>
      <c r="U234" s="13"/>
      <c r="V234" s="13"/>
      <c r="W234" s="13"/>
      <c r="X234" s="13"/>
      <c r="Y234" s="13"/>
      <c r="Z234" s="13"/>
      <c r="AA234" s="13"/>
      <c r="AB234" s="13"/>
      <c r="AC234" s="13"/>
      <c r="AD234" s="13"/>
      <c r="AE234" s="13"/>
      <c r="AT234" s="247" t="s">
        <v>146</v>
      </c>
      <c r="AU234" s="247" t="s">
        <v>86</v>
      </c>
      <c r="AV234" s="13" t="s">
        <v>86</v>
      </c>
      <c r="AW234" s="13" t="s">
        <v>32</v>
      </c>
      <c r="AX234" s="13" t="s">
        <v>76</v>
      </c>
      <c r="AY234" s="247" t="s">
        <v>134</v>
      </c>
    </row>
    <row r="235" s="13" customFormat="1">
      <c r="A235" s="13"/>
      <c r="B235" s="237"/>
      <c r="C235" s="238"/>
      <c r="D235" s="230" t="s">
        <v>146</v>
      </c>
      <c r="E235" s="239" t="s">
        <v>1</v>
      </c>
      <c r="F235" s="240" t="s">
        <v>520</v>
      </c>
      <c r="G235" s="238"/>
      <c r="H235" s="241">
        <v>12</v>
      </c>
      <c r="I235" s="242"/>
      <c r="J235" s="238"/>
      <c r="K235" s="238"/>
      <c r="L235" s="243"/>
      <c r="M235" s="244"/>
      <c r="N235" s="245"/>
      <c r="O235" s="245"/>
      <c r="P235" s="245"/>
      <c r="Q235" s="245"/>
      <c r="R235" s="245"/>
      <c r="S235" s="245"/>
      <c r="T235" s="246"/>
      <c r="U235" s="13"/>
      <c r="V235" s="13"/>
      <c r="W235" s="13"/>
      <c r="X235" s="13"/>
      <c r="Y235" s="13"/>
      <c r="Z235" s="13"/>
      <c r="AA235" s="13"/>
      <c r="AB235" s="13"/>
      <c r="AC235" s="13"/>
      <c r="AD235" s="13"/>
      <c r="AE235" s="13"/>
      <c r="AT235" s="247" t="s">
        <v>146</v>
      </c>
      <c r="AU235" s="247" t="s">
        <v>86</v>
      </c>
      <c r="AV235" s="13" t="s">
        <v>86</v>
      </c>
      <c r="AW235" s="13" t="s">
        <v>32</v>
      </c>
      <c r="AX235" s="13" t="s">
        <v>76</v>
      </c>
      <c r="AY235" s="247" t="s">
        <v>134</v>
      </c>
    </row>
    <row r="236" s="14" customFormat="1">
      <c r="A236" s="14"/>
      <c r="B236" s="248"/>
      <c r="C236" s="249"/>
      <c r="D236" s="230" t="s">
        <v>146</v>
      </c>
      <c r="E236" s="250" t="s">
        <v>1</v>
      </c>
      <c r="F236" s="251" t="s">
        <v>159</v>
      </c>
      <c r="G236" s="249"/>
      <c r="H236" s="252">
        <v>45.200000000000003</v>
      </c>
      <c r="I236" s="253"/>
      <c r="J236" s="249"/>
      <c r="K236" s="249"/>
      <c r="L236" s="254"/>
      <c r="M236" s="255"/>
      <c r="N236" s="256"/>
      <c r="O236" s="256"/>
      <c r="P236" s="256"/>
      <c r="Q236" s="256"/>
      <c r="R236" s="256"/>
      <c r="S236" s="256"/>
      <c r="T236" s="257"/>
      <c r="U236" s="14"/>
      <c r="V236" s="14"/>
      <c r="W236" s="14"/>
      <c r="X236" s="14"/>
      <c r="Y236" s="14"/>
      <c r="Z236" s="14"/>
      <c r="AA236" s="14"/>
      <c r="AB236" s="14"/>
      <c r="AC236" s="14"/>
      <c r="AD236" s="14"/>
      <c r="AE236" s="14"/>
      <c r="AT236" s="258" t="s">
        <v>146</v>
      </c>
      <c r="AU236" s="258" t="s">
        <v>86</v>
      </c>
      <c r="AV236" s="14" t="s">
        <v>141</v>
      </c>
      <c r="AW236" s="14" t="s">
        <v>32</v>
      </c>
      <c r="AX236" s="14" t="s">
        <v>84</v>
      </c>
      <c r="AY236" s="258" t="s">
        <v>134</v>
      </c>
    </row>
    <row r="237" s="2" customFormat="1" ht="44.25" customHeight="1">
      <c r="A237" s="37"/>
      <c r="B237" s="38"/>
      <c r="C237" s="217" t="s">
        <v>228</v>
      </c>
      <c r="D237" s="217" t="s">
        <v>136</v>
      </c>
      <c r="E237" s="218" t="s">
        <v>369</v>
      </c>
      <c r="F237" s="219" t="s">
        <v>370</v>
      </c>
      <c r="G237" s="220" t="s">
        <v>185</v>
      </c>
      <c r="H237" s="221">
        <v>2.3999999999999999</v>
      </c>
      <c r="I237" s="222"/>
      <c r="J237" s="223">
        <f>ROUND(I237*H237,2)</f>
        <v>0</v>
      </c>
      <c r="K237" s="219" t="s">
        <v>140</v>
      </c>
      <c r="L237" s="43"/>
      <c r="M237" s="224" t="s">
        <v>1</v>
      </c>
      <c r="N237" s="225" t="s">
        <v>41</v>
      </c>
      <c r="O237" s="90"/>
      <c r="P237" s="226">
        <f>O237*H237</f>
        <v>0</v>
      </c>
      <c r="Q237" s="226">
        <v>0.039399999999999998</v>
      </c>
      <c r="R237" s="226">
        <f>Q237*H237</f>
        <v>0.094559999999999991</v>
      </c>
      <c r="S237" s="226">
        <v>0</v>
      </c>
      <c r="T237" s="227">
        <f>S237*H237</f>
        <v>0</v>
      </c>
      <c r="U237" s="37"/>
      <c r="V237" s="37"/>
      <c r="W237" s="37"/>
      <c r="X237" s="37"/>
      <c r="Y237" s="37"/>
      <c r="Z237" s="37"/>
      <c r="AA237" s="37"/>
      <c r="AB237" s="37"/>
      <c r="AC237" s="37"/>
      <c r="AD237" s="37"/>
      <c r="AE237" s="37"/>
      <c r="AR237" s="228" t="s">
        <v>141</v>
      </c>
      <c r="AT237" s="228" t="s">
        <v>136</v>
      </c>
      <c r="AU237" s="228" t="s">
        <v>86</v>
      </c>
      <c r="AY237" s="16" t="s">
        <v>134</v>
      </c>
      <c r="BE237" s="229">
        <f>IF(N237="základní",J237,0)</f>
        <v>0</v>
      </c>
      <c r="BF237" s="229">
        <f>IF(N237="snížená",J237,0)</f>
        <v>0</v>
      </c>
      <c r="BG237" s="229">
        <f>IF(N237="zákl. přenesená",J237,0)</f>
        <v>0</v>
      </c>
      <c r="BH237" s="229">
        <f>IF(N237="sníž. přenesená",J237,0)</f>
        <v>0</v>
      </c>
      <c r="BI237" s="229">
        <f>IF(N237="nulová",J237,0)</f>
        <v>0</v>
      </c>
      <c r="BJ237" s="16" t="s">
        <v>84</v>
      </c>
      <c r="BK237" s="229">
        <f>ROUND(I237*H237,2)</f>
        <v>0</v>
      </c>
      <c r="BL237" s="16" t="s">
        <v>141</v>
      </c>
      <c r="BM237" s="228" t="s">
        <v>521</v>
      </c>
    </row>
    <row r="238" s="2" customFormat="1">
      <c r="A238" s="37"/>
      <c r="B238" s="38"/>
      <c r="C238" s="39"/>
      <c r="D238" s="230" t="s">
        <v>143</v>
      </c>
      <c r="E238" s="39"/>
      <c r="F238" s="231" t="s">
        <v>370</v>
      </c>
      <c r="G238" s="39"/>
      <c r="H238" s="39"/>
      <c r="I238" s="232"/>
      <c r="J238" s="39"/>
      <c r="K238" s="39"/>
      <c r="L238" s="43"/>
      <c r="M238" s="233"/>
      <c r="N238" s="234"/>
      <c r="O238" s="90"/>
      <c r="P238" s="90"/>
      <c r="Q238" s="90"/>
      <c r="R238" s="90"/>
      <c r="S238" s="90"/>
      <c r="T238" s="91"/>
      <c r="U238" s="37"/>
      <c r="V238" s="37"/>
      <c r="W238" s="37"/>
      <c r="X238" s="37"/>
      <c r="Y238" s="37"/>
      <c r="Z238" s="37"/>
      <c r="AA238" s="37"/>
      <c r="AB238" s="37"/>
      <c r="AC238" s="37"/>
      <c r="AD238" s="37"/>
      <c r="AE238" s="37"/>
      <c r="AT238" s="16" t="s">
        <v>143</v>
      </c>
      <c r="AU238" s="16" t="s">
        <v>86</v>
      </c>
    </row>
    <row r="239" s="2" customFormat="1">
      <c r="A239" s="37"/>
      <c r="B239" s="38"/>
      <c r="C239" s="39"/>
      <c r="D239" s="235" t="s">
        <v>144</v>
      </c>
      <c r="E239" s="39"/>
      <c r="F239" s="236" t="s">
        <v>372</v>
      </c>
      <c r="G239" s="39"/>
      <c r="H239" s="39"/>
      <c r="I239" s="232"/>
      <c r="J239" s="39"/>
      <c r="K239" s="39"/>
      <c r="L239" s="43"/>
      <c r="M239" s="233"/>
      <c r="N239" s="234"/>
      <c r="O239" s="90"/>
      <c r="P239" s="90"/>
      <c r="Q239" s="90"/>
      <c r="R239" s="90"/>
      <c r="S239" s="90"/>
      <c r="T239" s="91"/>
      <c r="U239" s="37"/>
      <c r="V239" s="37"/>
      <c r="W239" s="37"/>
      <c r="X239" s="37"/>
      <c r="Y239" s="37"/>
      <c r="Z239" s="37"/>
      <c r="AA239" s="37"/>
      <c r="AB239" s="37"/>
      <c r="AC239" s="37"/>
      <c r="AD239" s="37"/>
      <c r="AE239" s="37"/>
      <c r="AT239" s="16" t="s">
        <v>144</v>
      </c>
      <c r="AU239" s="16" t="s">
        <v>86</v>
      </c>
    </row>
    <row r="240" s="13" customFormat="1">
      <c r="A240" s="13"/>
      <c r="B240" s="237"/>
      <c r="C240" s="238"/>
      <c r="D240" s="230" t="s">
        <v>146</v>
      </c>
      <c r="E240" s="239" t="s">
        <v>1</v>
      </c>
      <c r="F240" s="240" t="s">
        <v>522</v>
      </c>
      <c r="G240" s="238"/>
      <c r="H240" s="241">
        <v>2.3999999999999999</v>
      </c>
      <c r="I240" s="242"/>
      <c r="J240" s="238"/>
      <c r="K240" s="238"/>
      <c r="L240" s="243"/>
      <c r="M240" s="244"/>
      <c r="N240" s="245"/>
      <c r="O240" s="245"/>
      <c r="P240" s="245"/>
      <c r="Q240" s="245"/>
      <c r="R240" s="245"/>
      <c r="S240" s="245"/>
      <c r="T240" s="246"/>
      <c r="U240" s="13"/>
      <c r="V240" s="13"/>
      <c r="W240" s="13"/>
      <c r="X240" s="13"/>
      <c r="Y240" s="13"/>
      <c r="Z240" s="13"/>
      <c r="AA240" s="13"/>
      <c r="AB240" s="13"/>
      <c r="AC240" s="13"/>
      <c r="AD240" s="13"/>
      <c r="AE240" s="13"/>
      <c r="AT240" s="247" t="s">
        <v>146</v>
      </c>
      <c r="AU240" s="247" t="s">
        <v>86</v>
      </c>
      <c r="AV240" s="13" t="s">
        <v>86</v>
      </c>
      <c r="AW240" s="13" t="s">
        <v>32</v>
      </c>
      <c r="AX240" s="13" t="s">
        <v>84</v>
      </c>
      <c r="AY240" s="247" t="s">
        <v>134</v>
      </c>
    </row>
    <row r="241" s="2" customFormat="1" ht="33" customHeight="1">
      <c r="A241" s="37"/>
      <c r="B241" s="38"/>
      <c r="C241" s="217" t="s">
        <v>523</v>
      </c>
      <c r="D241" s="217" t="s">
        <v>136</v>
      </c>
      <c r="E241" s="218" t="s">
        <v>524</v>
      </c>
      <c r="F241" s="219" t="s">
        <v>525</v>
      </c>
      <c r="G241" s="220" t="s">
        <v>185</v>
      </c>
      <c r="H241" s="221">
        <v>2.8450000000000002</v>
      </c>
      <c r="I241" s="222"/>
      <c r="J241" s="223">
        <f>ROUND(I241*H241,2)</f>
        <v>0</v>
      </c>
      <c r="K241" s="219" t="s">
        <v>140</v>
      </c>
      <c r="L241" s="43"/>
      <c r="M241" s="224" t="s">
        <v>1</v>
      </c>
      <c r="N241" s="225" t="s">
        <v>41</v>
      </c>
      <c r="O241" s="90"/>
      <c r="P241" s="226">
        <f>O241*H241</f>
        <v>0</v>
      </c>
      <c r="Q241" s="226">
        <v>0.00012999999999999999</v>
      </c>
      <c r="R241" s="226">
        <f>Q241*H241</f>
        <v>0.00036985000000000002</v>
      </c>
      <c r="S241" s="226">
        <v>0</v>
      </c>
      <c r="T241" s="227">
        <f>S241*H241</f>
        <v>0</v>
      </c>
      <c r="U241" s="37"/>
      <c r="V241" s="37"/>
      <c r="W241" s="37"/>
      <c r="X241" s="37"/>
      <c r="Y241" s="37"/>
      <c r="Z241" s="37"/>
      <c r="AA241" s="37"/>
      <c r="AB241" s="37"/>
      <c r="AC241" s="37"/>
      <c r="AD241" s="37"/>
      <c r="AE241" s="37"/>
      <c r="AR241" s="228" t="s">
        <v>141</v>
      </c>
      <c r="AT241" s="228" t="s">
        <v>136</v>
      </c>
      <c r="AU241" s="228" t="s">
        <v>86</v>
      </c>
      <c r="AY241" s="16" t="s">
        <v>134</v>
      </c>
      <c r="BE241" s="229">
        <f>IF(N241="základní",J241,0)</f>
        <v>0</v>
      </c>
      <c r="BF241" s="229">
        <f>IF(N241="snížená",J241,0)</f>
        <v>0</v>
      </c>
      <c r="BG241" s="229">
        <f>IF(N241="zákl. přenesená",J241,0)</f>
        <v>0</v>
      </c>
      <c r="BH241" s="229">
        <f>IF(N241="sníž. přenesená",J241,0)</f>
        <v>0</v>
      </c>
      <c r="BI241" s="229">
        <f>IF(N241="nulová",J241,0)</f>
        <v>0</v>
      </c>
      <c r="BJ241" s="16" t="s">
        <v>84</v>
      </c>
      <c r="BK241" s="229">
        <f>ROUND(I241*H241,2)</f>
        <v>0</v>
      </c>
      <c r="BL241" s="16" t="s">
        <v>141</v>
      </c>
      <c r="BM241" s="228" t="s">
        <v>526</v>
      </c>
    </row>
    <row r="242" s="2" customFormat="1">
      <c r="A242" s="37"/>
      <c r="B242" s="38"/>
      <c r="C242" s="39"/>
      <c r="D242" s="230" t="s">
        <v>143</v>
      </c>
      <c r="E242" s="39"/>
      <c r="F242" s="231" t="s">
        <v>527</v>
      </c>
      <c r="G242" s="39"/>
      <c r="H242" s="39"/>
      <c r="I242" s="232"/>
      <c r="J242" s="39"/>
      <c r="K242" s="39"/>
      <c r="L242" s="43"/>
      <c r="M242" s="233"/>
      <c r="N242" s="234"/>
      <c r="O242" s="90"/>
      <c r="P242" s="90"/>
      <c r="Q242" s="90"/>
      <c r="R242" s="90"/>
      <c r="S242" s="90"/>
      <c r="T242" s="91"/>
      <c r="U242" s="37"/>
      <c r="V242" s="37"/>
      <c r="W242" s="37"/>
      <c r="X242" s="37"/>
      <c r="Y242" s="37"/>
      <c r="Z242" s="37"/>
      <c r="AA242" s="37"/>
      <c r="AB242" s="37"/>
      <c r="AC242" s="37"/>
      <c r="AD242" s="37"/>
      <c r="AE242" s="37"/>
      <c r="AT242" s="16" t="s">
        <v>143</v>
      </c>
      <c r="AU242" s="16" t="s">
        <v>86</v>
      </c>
    </row>
    <row r="243" s="2" customFormat="1">
      <c r="A243" s="37"/>
      <c r="B243" s="38"/>
      <c r="C243" s="39"/>
      <c r="D243" s="235" t="s">
        <v>144</v>
      </c>
      <c r="E243" s="39"/>
      <c r="F243" s="236" t="s">
        <v>528</v>
      </c>
      <c r="G243" s="39"/>
      <c r="H243" s="39"/>
      <c r="I243" s="232"/>
      <c r="J243" s="39"/>
      <c r="K243" s="39"/>
      <c r="L243" s="43"/>
      <c r="M243" s="233"/>
      <c r="N243" s="234"/>
      <c r="O243" s="90"/>
      <c r="P243" s="90"/>
      <c r="Q243" s="90"/>
      <c r="R243" s="90"/>
      <c r="S243" s="90"/>
      <c r="T243" s="91"/>
      <c r="U243" s="37"/>
      <c r="V243" s="37"/>
      <c r="W243" s="37"/>
      <c r="X243" s="37"/>
      <c r="Y243" s="37"/>
      <c r="Z243" s="37"/>
      <c r="AA243" s="37"/>
      <c r="AB243" s="37"/>
      <c r="AC243" s="37"/>
      <c r="AD243" s="37"/>
      <c r="AE243" s="37"/>
      <c r="AT243" s="16" t="s">
        <v>144</v>
      </c>
      <c r="AU243" s="16" t="s">
        <v>86</v>
      </c>
    </row>
    <row r="244" s="13" customFormat="1">
      <c r="A244" s="13"/>
      <c r="B244" s="237"/>
      <c r="C244" s="238"/>
      <c r="D244" s="230" t="s">
        <v>146</v>
      </c>
      <c r="E244" s="239" t="s">
        <v>1</v>
      </c>
      <c r="F244" s="240" t="s">
        <v>529</v>
      </c>
      <c r="G244" s="238"/>
      <c r="H244" s="241">
        <v>2.8450000000000002</v>
      </c>
      <c r="I244" s="242"/>
      <c r="J244" s="238"/>
      <c r="K244" s="238"/>
      <c r="L244" s="243"/>
      <c r="M244" s="244"/>
      <c r="N244" s="245"/>
      <c r="O244" s="245"/>
      <c r="P244" s="245"/>
      <c r="Q244" s="245"/>
      <c r="R244" s="245"/>
      <c r="S244" s="245"/>
      <c r="T244" s="246"/>
      <c r="U244" s="13"/>
      <c r="V244" s="13"/>
      <c r="W244" s="13"/>
      <c r="X244" s="13"/>
      <c r="Y244" s="13"/>
      <c r="Z244" s="13"/>
      <c r="AA244" s="13"/>
      <c r="AB244" s="13"/>
      <c r="AC244" s="13"/>
      <c r="AD244" s="13"/>
      <c r="AE244" s="13"/>
      <c r="AT244" s="247" t="s">
        <v>146</v>
      </c>
      <c r="AU244" s="247" t="s">
        <v>86</v>
      </c>
      <c r="AV244" s="13" t="s">
        <v>86</v>
      </c>
      <c r="AW244" s="13" t="s">
        <v>32</v>
      </c>
      <c r="AX244" s="13" t="s">
        <v>84</v>
      </c>
      <c r="AY244" s="247" t="s">
        <v>134</v>
      </c>
    </row>
    <row r="245" s="2" customFormat="1" ht="37.8" customHeight="1">
      <c r="A245" s="37"/>
      <c r="B245" s="38"/>
      <c r="C245" s="217" t="s">
        <v>474</v>
      </c>
      <c r="D245" s="217" t="s">
        <v>136</v>
      </c>
      <c r="E245" s="218" t="s">
        <v>375</v>
      </c>
      <c r="F245" s="219" t="s">
        <v>376</v>
      </c>
      <c r="G245" s="220" t="s">
        <v>185</v>
      </c>
      <c r="H245" s="221">
        <v>11.640000000000001</v>
      </c>
      <c r="I245" s="222"/>
      <c r="J245" s="223">
        <f>ROUND(I245*H245,2)</f>
        <v>0</v>
      </c>
      <c r="K245" s="219" t="s">
        <v>140</v>
      </c>
      <c r="L245" s="43"/>
      <c r="M245" s="224" t="s">
        <v>1</v>
      </c>
      <c r="N245" s="225" t="s">
        <v>41</v>
      </c>
      <c r="O245" s="90"/>
      <c r="P245" s="226">
        <f>O245*H245</f>
        <v>0</v>
      </c>
      <c r="Q245" s="226">
        <v>0.00021000000000000001</v>
      </c>
      <c r="R245" s="226">
        <f>Q245*H245</f>
        <v>0.0024444000000000002</v>
      </c>
      <c r="S245" s="226">
        <v>0</v>
      </c>
      <c r="T245" s="227">
        <f>S245*H245</f>
        <v>0</v>
      </c>
      <c r="U245" s="37"/>
      <c r="V245" s="37"/>
      <c r="W245" s="37"/>
      <c r="X245" s="37"/>
      <c r="Y245" s="37"/>
      <c r="Z245" s="37"/>
      <c r="AA245" s="37"/>
      <c r="AB245" s="37"/>
      <c r="AC245" s="37"/>
      <c r="AD245" s="37"/>
      <c r="AE245" s="37"/>
      <c r="AR245" s="228" t="s">
        <v>141</v>
      </c>
      <c r="AT245" s="228" t="s">
        <v>136</v>
      </c>
      <c r="AU245" s="228" t="s">
        <v>86</v>
      </c>
      <c r="AY245" s="16" t="s">
        <v>134</v>
      </c>
      <c r="BE245" s="229">
        <f>IF(N245="základní",J245,0)</f>
        <v>0</v>
      </c>
      <c r="BF245" s="229">
        <f>IF(N245="snížená",J245,0)</f>
        <v>0</v>
      </c>
      <c r="BG245" s="229">
        <f>IF(N245="zákl. přenesená",J245,0)</f>
        <v>0</v>
      </c>
      <c r="BH245" s="229">
        <f>IF(N245="sníž. přenesená",J245,0)</f>
        <v>0</v>
      </c>
      <c r="BI245" s="229">
        <f>IF(N245="nulová",J245,0)</f>
        <v>0</v>
      </c>
      <c r="BJ245" s="16" t="s">
        <v>84</v>
      </c>
      <c r="BK245" s="229">
        <f>ROUND(I245*H245,2)</f>
        <v>0</v>
      </c>
      <c r="BL245" s="16" t="s">
        <v>141</v>
      </c>
      <c r="BM245" s="228" t="s">
        <v>530</v>
      </c>
    </row>
    <row r="246" s="2" customFormat="1">
      <c r="A246" s="37"/>
      <c r="B246" s="38"/>
      <c r="C246" s="39"/>
      <c r="D246" s="230" t="s">
        <v>143</v>
      </c>
      <c r="E246" s="39"/>
      <c r="F246" s="231" t="s">
        <v>376</v>
      </c>
      <c r="G246" s="39"/>
      <c r="H246" s="39"/>
      <c r="I246" s="232"/>
      <c r="J246" s="39"/>
      <c r="K246" s="39"/>
      <c r="L246" s="43"/>
      <c r="M246" s="233"/>
      <c r="N246" s="234"/>
      <c r="O246" s="90"/>
      <c r="P246" s="90"/>
      <c r="Q246" s="90"/>
      <c r="R246" s="90"/>
      <c r="S246" s="90"/>
      <c r="T246" s="91"/>
      <c r="U246" s="37"/>
      <c r="V246" s="37"/>
      <c r="W246" s="37"/>
      <c r="X246" s="37"/>
      <c r="Y246" s="37"/>
      <c r="Z246" s="37"/>
      <c r="AA246" s="37"/>
      <c r="AB246" s="37"/>
      <c r="AC246" s="37"/>
      <c r="AD246" s="37"/>
      <c r="AE246" s="37"/>
      <c r="AT246" s="16" t="s">
        <v>143</v>
      </c>
      <c r="AU246" s="16" t="s">
        <v>86</v>
      </c>
    </row>
    <row r="247" s="2" customFormat="1">
      <c r="A247" s="37"/>
      <c r="B247" s="38"/>
      <c r="C247" s="39"/>
      <c r="D247" s="235" t="s">
        <v>144</v>
      </c>
      <c r="E247" s="39"/>
      <c r="F247" s="236" t="s">
        <v>378</v>
      </c>
      <c r="G247" s="39"/>
      <c r="H247" s="39"/>
      <c r="I247" s="232"/>
      <c r="J247" s="39"/>
      <c r="K247" s="39"/>
      <c r="L247" s="43"/>
      <c r="M247" s="233"/>
      <c r="N247" s="234"/>
      <c r="O247" s="90"/>
      <c r="P247" s="90"/>
      <c r="Q247" s="90"/>
      <c r="R247" s="90"/>
      <c r="S247" s="90"/>
      <c r="T247" s="91"/>
      <c r="U247" s="37"/>
      <c r="V247" s="37"/>
      <c r="W247" s="37"/>
      <c r="X247" s="37"/>
      <c r="Y247" s="37"/>
      <c r="Z247" s="37"/>
      <c r="AA247" s="37"/>
      <c r="AB247" s="37"/>
      <c r="AC247" s="37"/>
      <c r="AD247" s="37"/>
      <c r="AE247" s="37"/>
      <c r="AT247" s="16" t="s">
        <v>144</v>
      </c>
      <c r="AU247" s="16" t="s">
        <v>86</v>
      </c>
    </row>
    <row r="248" s="13" customFormat="1">
      <c r="A248" s="13"/>
      <c r="B248" s="237"/>
      <c r="C248" s="238"/>
      <c r="D248" s="230" t="s">
        <v>146</v>
      </c>
      <c r="E248" s="239" t="s">
        <v>1</v>
      </c>
      <c r="F248" s="240" t="s">
        <v>531</v>
      </c>
      <c r="G248" s="238"/>
      <c r="H248" s="241">
        <v>11.640000000000001</v>
      </c>
      <c r="I248" s="242"/>
      <c r="J248" s="238"/>
      <c r="K248" s="238"/>
      <c r="L248" s="243"/>
      <c r="M248" s="244"/>
      <c r="N248" s="245"/>
      <c r="O248" s="245"/>
      <c r="P248" s="245"/>
      <c r="Q248" s="245"/>
      <c r="R248" s="245"/>
      <c r="S248" s="245"/>
      <c r="T248" s="246"/>
      <c r="U248" s="13"/>
      <c r="V248" s="13"/>
      <c r="W248" s="13"/>
      <c r="X248" s="13"/>
      <c r="Y248" s="13"/>
      <c r="Z248" s="13"/>
      <c r="AA248" s="13"/>
      <c r="AB248" s="13"/>
      <c r="AC248" s="13"/>
      <c r="AD248" s="13"/>
      <c r="AE248" s="13"/>
      <c r="AT248" s="247" t="s">
        <v>146</v>
      </c>
      <c r="AU248" s="247" t="s">
        <v>86</v>
      </c>
      <c r="AV248" s="13" t="s">
        <v>86</v>
      </c>
      <c r="AW248" s="13" t="s">
        <v>32</v>
      </c>
      <c r="AX248" s="13" t="s">
        <v>84</v>
      </c>
      <c r="AY248" s="247" t="s">
        <v>134</v>
      </c>
    </row>
    <row r="249" s="2" customFormat="1" ht="49.05" customHeight="1">
      <c r="A249" s="37"/>
      <c r="B249" s="38"/>
      <c r="C249" s="217" t="s">
        <v>532</v>
      </c>
      <c r="D249" s="217" t="s">
        <v>136</v>
      </c>
      <c r="E249" s="218" t="s">
        <v>533</v>
      </c>
      <c r="F249" s="219" t="s">
        <v>534</v>
      </c>
      <c r="G249" s="220" t="s">
        <v>224</v>
      </c>
      <c r="H249" s="221">
        <v>4</v>
      </c>
      <c r="I249" s="222"/>
      <c r="J249" s="223">
        <f>ROUND(I249*H249,2)</f>
        <v>0</v>
      </c>
      <c r="K249" s="219" t="s">
        <v>140</v>
      </c>
      <c r="L249" s="43"/>
      <c r="M249" s="224" t="s">
        <v>1</v>
      </c>
      <c r="N249" s="225" t="s">
        <v>41</v>
      </c>
      <c r="O249" s="90"/>
      <c r="P249" s="226">
        <f>O249*H249</f>
        <v>0</v>
      </c>
      <c r="Q249" s="226">
        <v>0.00025000000000000001</v>
      </c>
      <c r="R249" s="226">
        <f>Q249*H249</f>
        <v>0.001</v>
      </c>
      <c r="S249" s="226">
        <v>0</v>
      </c>
      <c r="T249" s="227">
        <f>S249*H249</f>
        <v>0</v>
      </c>
      <c r="U249" s="37"/>
      <c r="V249" s="37"/>
      <c r="W249" s="37"/>
      <c r="X249" s="37"/>
      <c r="Y249" s="37"/>
      <c r="Z249" s="37"/>
      <c r="AA249" s="37"/>
      <c r="AB249" s="37"/>
      <c r="AC249" s="37"/>
      <c r="AD249" s="37"/>
      <c r="AE249" s="37"/>
      <c r="AR249" s="228" t="s">
        <v>141</v>
      </c>
      <c r="AT249" s="228" t="s">
        <v>136</v>
      </c>
      <c r="AU249" s="228" t="s">
        <v>86</v>
      </c>
      <c r="AY249" s="16" t="s">
        <v>134</v>
      </c>
      <c r="BE249" s="229">
        <f>IF(N249="základní",J249,0)</f>
        <v>0</v>
      </c>
      <c r="BF249" s="229">
        <f>IF(N249="snížená",J249,0)</f>
        <v>0</v>
      </c>
      <c r="BG249" s="229">
        <f>IF(N249="zákl. přenesená",J249,0)</f>
        <v>0</v>
      </c>
      <c r="BH249" s="229">
        <f>IF(N249="sníž. přenesená",J249,0)</f>
        <v>0</v>
      </c>
      <c r="BI249" s="229">
        <f>IF(N249="nulová",J249,0)</f>
        <v>0</v>
      </c>
      <c r="BJ249" s="16" t="s">
        <v>84</v>
      </c>
      <c r="BK249" s="229">
        <f>ROUND(I249*H249,2)</f>
        <v>0</v>
      </c>
      <c r="BL249" s="16" t="s">
        <v>141</v>
      </c>
      <c r="BM249" s="228" t="s">
        <v>535</v>
      </c>
    </row>
    <row r="250" s="2" customFormat="1">
      <c r="A250" s="37"/>
      <c r="B250" s="38"/>
      <c r="C250" s="39"/>
      <c r="D250" s="230" t="s">
        <v>143</v>
      </c>
      <c r="E250" s="39"/>
      <c r="F250" s="231" t="s">
        <v>534</v>
      </c>
      <c r="G250" s="39"/>
      <c r="H250" s="39"/>
      <c r="I250" s="232"/>
      <c r="J250" s="39"/>
      <c r="K250" s="39"/>
      <c r="L250" s="43"/>
      <c r="M250" s="233"/>
      <c r="N250" s="234"/>
      <c r="O250" s="90"/>
      <c r="P250" s="90"/>
      <c r="Q250" s="90"/>
      <c r="R250" s="90"/>
      <c r="S250" s="90"/>
      <c r="T250" s="91"/>
      <c r="U250" s="37"/>
      <c r="V250" s="37"/>
      <c r="W250" s="37"/>
      <c r="X250" s="37"/>
      <c r="Y250" s="37"/>
      <c r="Z250" s="37"/>
      <c r="AA250" s="37"/>
      <c r="AB250" s="37"/>
      <c r="AC250" s="37"/>
      <c r="AD250" s="37"/>
      <c r="AE250" s="37"/>
      <c r="AT250" s="16" t="s">
        <v>143</v>
      </c>
      <c r="AU250" s="16" t="s">
        <v>86</v>
      </c>
    </row>
    <row r="251" s="2" customFormat="1">
      <c r="A251" s="37"/>
      <c r="B251" s="38"/>
      <c r="C251" s="39"/>
      <c r="D251" s="235" t="s">
        <v>144</v>
      </c>
      <c r="E251" s="39"/>
      <c r="F251" s="236" t="s">
        <v>536</v>
      </c>
      <c r="G251" s="39"/>
      <c r="H251" s="39"/>
      <c r="I251" s="232"/>
      <c r="J251" s="39"/>
      <c r="K251" s="39"/>
      <c r="L251" s="43"/>
      <c r="M251" s="233"/>
      <c r="N251" s="234"/>
      <c r="O251" s="90"/>
      <c r="P251" s="90"/>
      <c r="Q251" s="90"/>
      <c r="R251" s="90"/>
      <c r="S251" s="90"/>
      <c r="T251" s="91"/>
      <c r="U251" s="37"/>
      <c r="V251" s="37"/>
      <c r="W251" s="37"/>
      <c r="X251" s="37"/>
      <c r="Y251" s="37"/>
      <c r="Z251" s="37"/>
      <c r="AA251" s="37"/>
      <c r="AB251" s="37"/>
      <c r="AC251" s="37"/>
      <c r="AD251" s="37"/>
      <c r="AE251" s="37"/>
      <c r="AT251" s="16" t="s">
        <v>144</v>
      </c>
      <c r="AU251" s="16" t="s">
        <v>86</v>
      </c>
    </row>
    <row r="252" s="2" customFormat="1">
      <c r="A252" s="37"/>
      <c r="B252" s="38"/>
      <c r="C252" s="39"/>
      <c r="D252" s="230" t="s">
        <v>201</v>
      </c>
      <c r="E252" s="39"/>
      <c r="F252" s="259" t="s">
        <v>537</v>
      </c>
      <c r="G252" s="39"/>
      <c r="H252" s="39"/>
      <c r="I252" s="232"/>
      <c r="J252" s="39"/>
      <c r="K252" s="39"/>
      <c r="L252" s="43"/>
      <c r="M252" s="233"/>
      <c r="N252" s="234"/>
      <c r="O252" s="90"/>
      <c r="P252" s="90"/>
      <c r="Q252" s="90"/>
      <c r="R252" s="90"/>
      <c r="S252" s="90"/>
      <c r="T252" s="91"/>
      <c r="U252" s="37"/>
      <c r="V252" s="37"/>
      <c r="W252" s="37"/>
      <c r="X252" s="37"/>
      <c r="Y252" s="37"/>
      <c r="Z252" s="37"/>
      <c r="AA252" s="37"/>
      <c r="AB252" s="37"/>
      <c r="AC252" s="37"/>
      <c r="AD252" s="37"/>
      <c r="AE252" s="37"/>
      <c r="AT252" s="16" t="s">
        <v>201</v>
      </c>
      <c r="AU252" s="16" t="s">
        <v>86</v>
      </c>
    </row>
    <row r="253" s="13" customFormat="1">
      <c r="A253" s="13"/>
      <c r="B253" s="237"/>
      <c r="C253" s="238"/>
      <c r="D253" s="230" t="s">
        <v>146</v>
      </c>
      <c r="E253" s="239" t="s">
        <v>1</v>
      </c>
      <c r="F253" s="240" t="s">
        <v>538</v>
      </c>
      <c r="G253" s="238"/>
      <c r="H253" s="241">
        <v>4</v>
      </c>
      <c r="I253" s="242"/>
      <c r="J253" s="238"/>
      <c r="K253" s="238"/>
      <c r="L253" s="243"/>
      <c r="M253" s="244"/>
      <c r="N253" s="245"/>
      <c r="O253" s="245"/>
      <c r="P253" s="245"/>
      <c r="Q253" s="245"/>
      <c r="R253" s="245"/>
      <c r="S253" s="245"/>
      <c r="T253" s="246"/>
      <c r="U253" s="13"/>
      <c r="V253" s="13"/>
      <c r="W253" s="13"/>
      <c r="X253" s="13"/>
      <c r="Y253" s="13"/>
      <c r="Z253" s="13"/>
      <c r="AA253" s="13"/>
      <c r="AB253" s="13"/>
      <c r="AC253" s="13"/>
      <c r="AD253" s="13"/>
      <c r="AE253" s="13"/>
      <c r="AT253" s="247" t="s">
        <v>146</v>
      </c>
      <c r="AU253" s="247" t="s">
        <v>86</v>
      </c>
      <c r="AV253" s="13" t="s">
        <v>86</v>
      </c>
      <c r="AW253" s="13" t="s">
        <v>32</v>
      </c>
      <c r="AX253" s="13" t="s">
        <v>84</v>
      </c>
      <c r="AY253" s="247" t="s">
        <v>134</v>
      </c>
    </row>
    <row r="254" s="2" customFormat="1" ht="24.15" customHeight="1">
      <c r="A254" s="37"/>
      <c r="B254" s="38"/>
      <c r="C254" s="263" t="s">
        <v>539</v>
      </c>
      <c r="D254" s="263" t="s">
        <v>287</v>
      </c>
      <c r="E254" s="264" t="s">
        <v>540</v>
      </c>
      <c r="F254" s="265" t="s">
        <v>541</v>
      </c>
      <c r="G254" s="266" t="s">
        <v>214</v>
      </c>
      <c r="H254" s="267">
        <v>0.068000000000000005</v>
      </c>
      <c r="I254" s="268"/>
      <c r="J254" s="269">
        <f>ROUND(I254*H254,2)</f>
        <v>0</v>
      </c>
      <c r="K254" s="265" t="s">
        <v>140</v>
      </c>
      <c r="L254" s="270"/>
      <c r="M254" s="271" t="s">
        <v>1</v>
      </c>
      <c r="N254" s="272" t="s">
        <v>41</v>
      </c>
      <c r="O254" s="90"/>
      <c r="P254" s="226">
        <f>O254*H254</f>
        <v>0</v>
      </c>
      <c r="Q254" s="226">
        <v>1</v>
      </c>
      <c r="R254" s="226">
        <f>Q254*H254</f>
        <v>0.068000000000000005</v>
      </c>
      <c r="S254" s="226">
        <v>0</v>
      </c>
      <c r="T254" s="227">
        <f>S254*H254</f>
        <v>0</v>
      </c>
      <c r="U254" s="37"/>
      <c r="V254" s="37"/>
      <c r="W254" s="37"/>
      <c r="X254" s="37"/>
      <c r="Y254" s="37"/>
      <c r="Z254" s="37"/>
      <c r="AA254" s="37"/>
      <c r="AB254" s="37"/>
      <c r="AC254" s="37"/>
      <c r="AD254" s="37"/>
      <c r="AE254" s="37"/>
      <c r="AR254" s="228" t="s">
        <v>182</v>
      </c>
      <c r="AT254" s="228" t="s">
        <v>287</v>
      </c>
      <c r="AU254" s="228" t="s">
        <v>86</v>
      </c>
      <c r="AY254" s="16" t="s">
        <v>134</v>
      </c>
      <c r="BE254" s="229">
        <f>IF(N254="základní",J254,0)</f>
        <v>0</v>
      </c>
      <c r="BF254" s="229">
        <f>IF(N254="snížená",J254,0)</f>
        <v>0</v>
      </c>
      <c r="BG254" s="229">
        <f>IF(N254="zákl. přenesená",J254,0)</f>
        <v>0</v>
      </c>
      <c r="BH254" s="229">
        <f>IF(N254="sníž. přenesená",J254,0)</f>
        <v>0</v>
      </c>
      <c r="BI254" s="229">
        <f>IF(N254="nulová",J254,0)</f>
        <v>0</v>
      </c>
      <c r="BJ254" s="16" t="s">
        <v>84</v>
      </c>
      <c r="BK254" s="229">
        <f>ROUND(I254*H254,2)</f>
        <v>0</v>
      </c>
      <c r="BL254" s="16" t="s">
        <v>141</v>
      </c>
      <c r="BM254" s="228" t="s">
        <v>542</v>
      </c>
    </row>
    <row r="255" s="2" customFormat="1">
      <c r="A255" s="37"/>
      <c r="B255" s="38"/>
      <c r="C255" s="39"/>
      <c r="D255" s="230" t="s">
        <v>143</v>
      </c>
      <c r="E255" s="39"/>
      <c r="F255" s="231" t="s">
        <v>541</v>
      </c>
      <c r="G255" s="39"/>
      <c r="H255" s="39"/>
      <c r="I255" s="232"/>
      <c r="J255" s="39"/>
      <c r="K255" s="39"/>
      <c r="L255" s="43"/>
      <c r="M255" s="233"/>
      <c r="N255" s="234"/>
      <c r="O255" s="90"/>
      <c r="P255" s="90"/>
      <c r="Q255" s="90"/>
      <c r="R255" s="90"/>
      <c r="S255" s="90"/>
      <c r="T255" s="91"/>
      <c r="U255" s="37"/>
      <c r="V255" s="37"/>
      <c r="W255" s="37"/>
      <c r="X255" s="37"/>
      <c r="Y255" s="37"/>
      <c r="Z255" s="37"/>
      <c r="AA255" s="37"/>
      <c r="AB255" s="37"/>
      <c r="AC255" s="37"/>
      <c r="AD255" s="37"/>
      <c r="AE255" s="37"/>
      <c r="AT255" s="16" t="s">
        <v>143</v>
      </c>
      <c r="AU255" s="16" t="s">
        <v>86</v>
      </c>
    </row>
    <row r="256" s="13" customFormat="1">
      <c r="A256" s="13"/>
      <c r="B256" s="237"/>
      <c r="C256" s="238"/>
      <c r="D256" s="230" t="s">
        <v>146</v>
      </c>
      <c r="E256" s="239" t="s">
        <v>1</v>
      </c>
      <c r="F256" s="240" t="s">
        <v>543</v>
      </c>
      <c r="G256" s="238"/>
      <c r="H256" s="241">
        <v>0.068000000000000005</v>
      </c>
      <c r="I256" s="242"/>
      <c r="J256" s="238"/>
      <c r="K256" s="238"/>
      <c r="L256" s="243"/>
      <c r="M256" s="244"/>
      <c r="N256" s="245"/>
      <c r="O256" s="245"/>
      <c r="P256" s="245"/>
      <c r="Q256" s="245"/>
      <c r="R256" s="245"/>
      <c r="S256" s="245"/>
      <c r="T256" s="246"/>
      <c r="U256" s="13"/>
      <c r="V256" s="13"/>
      <c r="W256" s="13"/>
      <c r="X256" s="13"/>
      <c r="Y256" s="13"/>
      <c r="Z256" s="13"/>
      <c r="AA256" s="13"/>
      <c r="AB256" s="13"/>
      <c r="AC256" s="13"/>
      <c r="AD256" s="13"/>
      <c r="AE256" s="13"/>
      <c r="AT256" s="247" t="s">
        <v>146</v>
      </c>
      <c r="AU256" s="247" t="s">
        <v>86</v>
      </c>
      <c r="AV256" s="13" t="s">
        <v>86</v>
      </c>
      <c r="AW256" s="13" t="s">
        <v>32</v>
      </c>
      <c r="AX256" s="13" t="s">
        <v>84</v>
      </c>
      <c r="AY256" s="247" t="s">
        <v>134</v>
      </c>
    </row>
    <row r="257" s="12" customFormat="1" ht="20.88" customHeight="1">
      <c r="A257" s="12"/>
      <c r="B257" s="201"/>
      <c r="C257" s="202"/>
      <c r="D257" s="203" t="s">
        <v>75</v>
      </c>
      <c r="E257" s="215" t="s">
        <v>210</v>
      </c>
      <c r="F257" s="215" t="s">
        <v>270</v>
      </c>
      <c r="G257" s="202"/>
      <c r="H257" s="202"/>
      <c r="I257" s="205"/>
      <c r="J257" s="216">
        <f>BK257</f>
        <v>0</v>
      </c>
      <c r="K257" s="202"/>
      <c r="L257" s="207"/>
      <c r="M257" s="208"/>
      <c r="N257" s="209"/>
      <c r="O257" s="209"/>
      <c r="P257" s="210">
        <f>SUM(P258:P261)</f>
        <v>0</v>
      </c>
      <c r="Q257" s="209"/>
      <c r="R257" s="210">
        <f>SUM(R258:R261)</f>
        <v>0</v>
      </c>
      <c r="S257" s="209"/>
      <c r="T257" s="211">
        <f>SUM(T258:T261)</f>
        <v>0</v>
      </c>
      <c r="U257" s="12"/>
      <c r="V257" s="12"/>
      <c r="W257" s="12"/>
      <c r="X257" s="12"/>
      <c r="Y257" s="12"/>
      <c r="Z257" s="12"/>
      <c r="AA257" s="12"/>
      <c r="AB257" s="12"/>
      <c r="AC257" s="12"/>
      <c r="AD257" s="12"/>
      <c r="AE257" s="12"/>
      <c r="AR257" s="212" t="s">
        <v>84</v>
      </c>
      <c r="AT257" s="213" t="s">
        <v>75</v>
      </c>
      <c r="AU257" s="213" t="s">
        <v>86</v>
      </c>
      <c r="AY257" s="212" t="s">
        <v>134</v>
      </c>
      <c r="BK257" s="214">
        <f>SUM(BK258:BK261)</f>
        <v>0</v>
      </c>
    </row>
    <row r="258" s="2" customFormat="1" ht="33" customHeight="1">
      <c r="A258" s="37"/>
      <c r="B258" s="38"/>
      <c r="C258" s="217" t="s">
        <v>544</v>
      </c>
      <c r="D258" s="217" t="s">
        <v>136</v>
      </c>
      <c r="E258" s="218" t="s">
        <v>212</v>
      </c>
      <c r="F258" s="219" t="s">
        <v>213</v>
      </c>
      <c r="G258" s="220" t="s">
        <v>214</v>
      </c>
      <c r="H258" s="221">
        <v>217.50399999999999</v>
      </c>
      <c r="I258" s="222"/>
      <c r="J258" s="223">
        <f>ROUND(I258*H258,2)</f>
        <v>0</v>
      </c>
      <c r="K258" s="219" t="s">
        <v>140</v>
      </c>
      <c r="L258" s="43"/>
      <c r="M258" s="224" t="s">
        <v>1</v>
      </c>
      <c r="N258" s="225" t="s">
        <v>41</v>
      </c>
      <c r="O258" s="90"/>
      <c r="P258" s="226">
        <f>O258*H258</f>
        <v>0</v>
      </c>
      <c r="Q258" s="226">
        <v>0</v>
      </c>
      <c r="R258" s="226">
        <f>Q258*H258</f>
        <v>0</v>
      </c>
      <c r="S258" s="226">
        <v>0</v>
      </c>
      <c r="T258" s="227">
        <f>S258*H258</f>
        <v>0</v>
      </c>
      <c r="U258" s="37"/>
      <c r="V258" s="37"/>
      <c r="W258" s="37"/>
      <c r="X258" s="37"/>
      <c r="Y258" s="37"/>
      <c r="Z258" s="37"/>
      <c r="AA258" s="37"/>
      <c r="AB258" s="37"/>
      <c r="AC258" s="37"/>
      <c r="AD258" s="37"/>
      <c r="AE258" s="37"/>
      <c r="AR258" s="228" t="s">
        <v>141</v>
      </c>
      <c r="AT258" s="228" t="s">
        <v>136</v>
      </c>
      <c r="AU258" s="228" t="s">
        <v>153</v>
      </c>
      <c r="AY258" s="16" t="s">
        <v>134</v>
      </c>
      <c r="BE258" s="229">
        <f>IF(N258="základní",J258,0)</f>
        <v>0</v>
      </c>
      <c r="BF258" s="229">
        <f>IF(N258="snížená",J258,0)</f>
        <v>0</v>
      </c>
      <c r="BG258" s="229">
        <f>IF(N258="zákl. přenesená",J258,0)</f>
        <v>0</v>
      </c>
      <c r="BH258" s="229">
        <f>IF(N258="sníž. přenesená",J258,0)</f>
        <v>0</v>
      </c>
      <c r="BI258" s="229">
        <f>IF(N258="nulová",J258,0)</f>
        <v>0</v>
      </c>
      <c r="BJ258" s="16" t="s">
        <v>84</v>
      </c>
      <c r="BK258" s="229">
        <f>ROUND(I258*H258,2)</f>
        <v>0</v>
      </c>
      <c r="BL258" s="16" t="s">
        <v>141</v>
      </c>
      <c r="BM258" s="228" t="s">
        <v>545</v>
      </c>
    </row>
    <row r="259" s="2" customFormat="1">
      <c r="A259" s="37"/>
      <c r="B259" s="38"/>
      <c r="C259" s="39"/>
      <c r="D259" s="230" t="s">
        <v>143</v>
      </c>
      <c r="E259" s="39"/>
      <c r="F259" s="231" t="s">
        <v>213</v>
      </c>
      <c r="G259" s="39"/>
      <c r="H259" s="39"/>
      <c r="I259" s="232"/>
      <c r="J259" s="39"/>
      <c r="K259" s="39"/>
      <c r="L259" s="43"/>
      <c r="M259" s="233"/>
      <c r="N259" s="234"/>
      <c r="O259" s="90"/>
      <c r="P259" s="90"/>
      <c r="Q259" s="90"/>
      <c r="R259" s="90"/>
      <c r="S259" s="90"/>
      <c r="T259" s="91"/>
      <c r="U259" s="37"/>
      <c r="V259" s="37"/>
      <c r="W259" s="37"/>
      <c r="X259" s="37"/>
      <c r="Y259" s="37"/>
      <c r="Z259" s="37"/>
      <c r="AA259" s="37"/>
      <c r="AB259" s="37"/>
      <c r="AC259" s="37"/>
      <c r="AD259" s="37"/>
      <c r="AE259" s="37"/>
      <c r="AT259" s="16" t="s">
        <v>143</v>
      </c>
      <c r="AU259" s="16" t="s">
        <v>153</v>
      </c>
    </row>
    <row r="260" s="2" customFormat="1">
      <c r="A260" s="37"/>
      <c r="B260" s="38"/>
      <c r="C260" s="39"/>
      <c r="D260" s="235" t="s">
        <v>144</v>
      </c>
      <c r="E260" s="39"/>
      <c r="F260" s="236" t="s">
        <v>216</v>
      </c>
      <c r="G260" s="39"/>
      <c r="H260" s="39"/>
      <c r="I260" s="232"/>
      <c r="J260" s="39"/>
      <c r="K260" s="39"/>
      <c r="L260" s="43"/>
      <c r="M260" s="233"/>
      <c r="N260" s="234"/>
      <c r="O260" s="90"/>
      <c r="P260" s="90"/>
      <c r="Q260" s="90"/>
      <c r="R260" s="90"/>
      <c r="S260" s="90"/>
      <c r="T260" s="91"/>
      <c r="U260" s="37"/>
      <c r="V260" s="37"/>
      <c r="W260" s="37"/>
      <c r="X260" s="37"/>
      <c r="Y260" s="37"/>
      <c r="Z260" s="37"/>
      <c r="AA260" s="37"/>
      <c r="AB260" s="37"/>
      <c r="AC260" s="37"/>
      <c r="AD260" s="37"/>
      <c r="AE260" s="37"/>
      <c r="AT260" s="16" t="s">
        <v>144</v>
      </c>
      <c r="AU260" s="16" t="s">
        <v>153</v>
      </c>
    </row>
    <row r="261" s="13" customFormat="1">
      <c r="A261" s="13"/>
      <c r="B261" s="237"/>
      <c r="C261" s="238"/>
      <c r="D261" s="230" t="s">
        <v>146</v>
      </c>
      <c r="E261" s="239" t="s">
        <v>1</v>
      </c>
      <c r="F261" s="240" t="s">
        <v>546</v>
      </c>
      <c r="G261" s="238"/>
      <c r="H261" s="241">
        <v>217.50399999999999</v>
      </c>
      <c r="I261" s="242"/>
      <c r="J261" s="238"/>
      <c r="K261" s="238"/>
      <c r="L261" s="243"/>
      <c r="M261" s="244"/>
      <c r="N261" s="245"/>
      <c r="O261" s="245"/>
      <c r="P261" s="245"/>
      <c r="Q261" s="245"/>
      <c r="R261" s="245"/>
      <c r="S261" s="245"/>
      <c r="T261" s="246"/>
      <c r="U261" s="13"/>
      <c r="V261" s="13"/>
      <c r="W261" s="13"/>
      <c r="X261" s="13"/>
      <c r="Y261" s="13"/>
      <c r="Z261" s="13"/>
      <c r="AA261" s="13"/>
      <c r="AB261" s="13"/>
      <c r="AC261" s="13"/>
      <c r="AD261" s="13"/>
      <c r="AE261" s="13"/>
      <c r="AT261" s="247" t="s">
        <v>146</v>
      </c>
      <c r="AU261" s="247" t="s">
        <v>153</v>
      </c>
      <c r="AV261" s="13" t="s">
        <v>86</v>
      </c>
      <c r="AW261" s="13" t="s">
        <v>32</v>
      </c>
      <c r="AX261" s="13" t="s">
        <v>84</v>
      </c>
      <c r="AY261" s="247" t="s">
        <v>134</v>
      </c>
    </row>
    <row r="262" s="12" customFormat="1" ht="22.8" customHeight="1">
      <c r="A262" s="12"/>
      <c r="B262" s="201"/>
      <c r="C262" s="202"/>
      <c r="D262" s="203" t="s">
        <v>75</v>
      </c>
      <c r="E262" s="215" t="s">
        <v>389</v>
      </c>
      <c r="F262" s="215" t="s">
        <v>390</v>
      </c>
      <c r="G262" s="202"/>
      <c r="H262" s="202"/>
      <c r="I262" s="205"/>
      <c r="J262" s="216">
        <f>BK262</f>
        <v>0</v>
      </c>
      <c r="K262" s="202"/>
      <c r="L262" s="207"/>
      <c r="M262" s="208"/>
      <c r="N262" s="209"/>
      <c r="O262" s="209"/>
      <c r="P262" s="210">
        <v>0</v>
      </c>
      <c r="Q262" s="209"/>
      <c r="R262" s="210">
        <v>0</v>
      </c>
      <c r="S262" s="209"/>
      <c r="T262" s="211">
        <v>0</v>
      </c>
      <c r="U262" s="12"/>
      <c r="V262" s="12"/>
      <c r="W262" s="12"/>
      <c r="X262" s="12"/>
      <c r="Y262" s="12"/>
      <c r="Z262" s="12"/>
      <c r="AA262" s="12"/>
      <c r="AB262" s="12"/>
      <c r="AC262" s="12"/>
      <c r="AD262" s="12"/>
      <c r="AE262" s="12"/>
      <c r="AR262" s="212" t="s">
        <v>84</v>
      </c>
      <c r="AT262" s="213" t="s">
        <v>75</v>
      </c>
      <c r="AU262" s="213" t="s">
        <v>84</v>
      </c>
      <c r="AY262" s="212" t="s">
        <v>134</v>
      </c>
      <c r="BK262" s="214">
        <v>0</v>
      </c>
    </row>
    <row r="263" s="12" customFormat="1" ht="25.92" customHeight="1">
      <c r="A263" s="12"/>
      <c r="B263" s="201"/>
      <c r="C263" s="202"/>
      <c r="D263" s="203" t="s">
        <v>75</v>
      </c>
      <c r="E263" s="204" t="s">
        <v>287</v>
      </c>
      <c r="F263" s="204" t="s">
        <v>288</v>
      </c>
      <c r="G263" s="202"/>
      <c r="H263" s="202"/>
      <c r="I263" s="205"/>
      <c r="J263" s="206">
        <f>BK263</f>
        <v>0</v>
      </c>
      <c r="K263" s="202"/>
      <c r="L263" s="207"/>
      <c r="M263" s="208"/>
      <c r="N263" s="209"/>
      <c r="O263" s="209"/>
      <c r="P263" s="210">
        <f>P264+P269</f>
        <v>0</v>
      </c>
      <c r="Q263" s="209"/>
      <c r="R263" s="210">
        <f>R264+R269</f>
        <v>0.00055000000000000003</v>
      </c>
      <c r="S263" s="209"/>
      <c r="T263" s="211">
        <f>T264+T269</f>
        <v>0</v>
      </c>
      <c r="U263" s="12"/>
      <c r="V263" s="12"/>
      <c r="W263" s="12"/>
      <c r="X263" s="12"/>
      <c r="Y263" s="12"/>
      <c r="Z263" s="12"/>
      <c r="AA263" s="12"/>
      <c r="AB263" s="12"/>
      <c r="AC263" s="12"/>
      <c r="AD263" s="12"/>
      <c r="AE263" s="12"/>
      <c r="AR263" s="212" t="s">
        <v>153</v>
      </c>
      <c r="AT263" s="213" t="s">
        <v>75</v>
      </c>
      <c r="AU263" s="213" t="s">
        <v>76</v>
      </c>
      <c r="AY263" s="212" t="s">
        <v>134</v>
      </c>
      <c r="BK263" s="214">
        <f>BK264+BK269</f>
        <v>0</v>
      </c>
    </row>
    <row r="264" s="12" customFormat="1" ht="22.8" customHeight="1">
      <c r="A264" s="12"/>
      <c r="B264" s="201"/>
      <c r="C264" s="202"/>
      <c r="D264" s="203" t="s">
        <v>75</v>
      </c>
      <c r="E264" s="215" t="s">
        <v>289</v>
      </c>
      <c r="F264" s="215" t="s">
        <v>290</v>
      </c>
      <c r="G264" s="202"/>
      <c r="H264" s="202"/>
      <c r="I264" s="205"/>
      <c r="J264" s="216">
        <f>BK264</f>
        <v>0</v>
      </c>
      <c r="K264" s="202"/>
      <c r="L264" s="207"/>
      <c r="M264" s="208"/>
      <c r="N264" s="209"/>
      <c r="O264" s="209"/>
      <c r="P264" s="210">
        <f>SUM(P265:P268)</f>
        <v>0</v>
      </c>
      <c r="Q264" s="209"/>
      <c r="R264" s="210">
        <f>SUM(R265:R268)</f>
        <v>0.00055000000000000003</v>
      </c>
      <c r="S264" s="209"/>
      <c r="T264" s="211">
        <f>SUM(T265:T268)</f>
        <v>0</v>
      </c>
      <c r="U264" s="12"/>
      <c r="V264" s="12"/>
      <c r="W264" s="12"/>
      <c r="X264" s="12"/>
      <c r="Y264" s="12"/>
      <c r="Z264" s="12"/>
      <c r="AA264" s="12"/>
      <c r="AB264" s="12"/>
      <c r="AC264" s="12"/>
      <c r="AD264" s="12"/>
      <c r="AE264" s="12"/>
      <c r="AR264" s="212" t="s">
        <v>153</v>
      </c>
      <c r="AT264" s="213" t="s">
        <v>75</v>
      </c>
      <c r="AU264" s="213" t="s">
        <v>84</v>
      </c>
      <c r="AY264" s="212" t="s">
        <v>134</v>
      </c>
      <c r="BK264" s="214">
        <f>SUM(BK265:BK268)</f>
        <v>0</v>
      </c>
    </row>
    <row r="265" s="2" customFormat="1" ht="24.15" customHeight="1">
      <c r="A265" s="37"/>
      <c r="B265" s="38"/>
      <c r="C265" s="217" t="s">
        <v>547</v>
      </c>
      <c r="D265" s="217" t="s">
        <v>136</v>
      </c>
      <c r="E265" s="218" t="s">
        <v>291</v>
      </c>
      <c r="F265" s="219" t="s">
        <v>292</v>
      </c>
      <c r="G265" s="220" t="s">
        <v>224</v>
      </c>
      <c r="H265" s="221">
        <v>1</v>
      </c>
      <c r="I265" s="222"/>
      <c r="J265" s="223">
        <f>ROUND(I265*H265,2)</f>
        <v>0</v>
      </c>
      <c r="K265" s="219" t="s">
        <v>140</v>
      </c>
      <c r="L265" s="43"/>
      <c r="M265" s="224" t="s">
        <v>1</v>
      </c>
      <c r="N265" s="225" t="s">
        <v>41</v>
      </c>
      <c r="O265" s="90"/>
      <c r="P265" s="226">
        <f>O265*H265</f>
        <v>0</v>
      </c>
      <c r="Q265" s="226">
        <v>0.00055000000000000003</v>
      </c>
      <c r="R265" s="226">
        <f>Q265*H265</f>
        <v>0.00055000000000000003</v>
      </c>
      <c r="S265" s="226">
        <v>0</v>
      </c>
      <c r="T265" s="227">
        <f>S265*H265</f>
        <v>0</v>
      </c>
      <c r="U265" s="37"/>
      <c r="V265" s="37"/>
      <c r="W265" s="37"/>
      <c r="X265" s="37"/>
      <c r="Y265" s="37"/>
      <c r="Z265" s="37"/>
      <c r="AA265" s="37"/>
      <c r="AB265" s="37"/>
      <c r="AC265" s="37"/>
      <c r="AD265" s="37"/>
      <c r="AE265" s="37"/>
      <c r="AR265" s="228" t="s">
        <v>293</v>
      </c>
      <c r="AT265" s="228" t="s">
        <v>136</v>
      </c>
      <c r="AU265" s="228" t="s">
        <v>86</v>
      </c>
      <c r="AY265" s="16" t="s">
        <v>134</v>
      </c>
      <c r="BE265" s="229">
        <f>IF(N265="základní",J265,0)</f>
        <v>0</v>
      </c>
      <c r="BF265" s="229">
        <f>IF(N265="snížená",J265,0)</f>
        <v>0</v>
      </c>
      <c r="BG265" s="229">
        <f>IF(N265="zákl. přenesená",J265,0)</f>
        <v>0</v>
      </c>
      <c r="BH265" s="229">
        <f>IF(N265="sníž. přenesená",J265,0)</f>
        <v>0</v>
      </c>
      <c r="BI265" s="229">
        <f>IF(N265="nulová",J265,0)</f>
        <v>0</v>
      </c>
      <c r="BJ265" s="16" t="s">
        <v>84</v>
      </c>
      <c r="BK265" s="229">
        <f>ROUND(I265*H265,2)</f>
        <v>0</v>
      </c>
      <c r="BL265" s="16" t="s">
        <v>293</v>
      </c>
      <c r="BM265" s="228" t="s">
        <v>548</v>
      </c>
    </row>
    <row r="266" s="2" customFormat="1">
      <c r="A266" s="37"/>
      <c r="B266" s="38"/>
      <c r="C266" s="39"/>
      <c r="D266" s="230" t="s">
        <v>143</v>
      </c>
      <c r="E266" s="39"/>
      <c r="F266" s="231" t="s">
        <v>295</v>
      </c>
      <c r="G266" s="39"/>
      <c r="H266" s="39"/>
      <c r="I266" s="232"/>
      <c r="J266" s="39"/>
      <c r="K266" s="39"/>
      <c r="L266" s="43"/>
      <c r="M266" s="233"/>
      <c r="N266" s="234"/>
      <c r="O266" s="90"/>
      <c r="P266" s="90"/>
      <c r="Q266" s="90"/>
      <c r="R266" s="90"/>
      <c r="S266" s="90"/>
      <c r="T266" s="91"/>
      <c r="U266" s="37"/>
      <c r="V266" s="37"/>
      <c r="W266" s="37"/>
      <c r="X266" s="37"/>
      <c r="Y266" s="37"/>
      <c r="Z266" s="37"/>
      <c r="AA266" s="37"/>
      <c r="AB266" s="37"/>
      <c r="AC266" s="37"/>
      <c r="AD266" s="37"/>
      <c r="AE266" s="37"/>
      <c r="AT266" s="16" t="s">
        <v>143</v>
      </c>
      <c r="AU266" s="16" t="s">
        <v>86</v>
      </c>
    </row>
    <row r="267" s="2" customFormat="1">
      <c r="A267" s="37"/>
      <c r="B267" s="38"/>
      <c r="C267" s="39"/>
      <c r="D267" s="235" t="s">
        <v>144</v>
      </c>
      <c r="E267" s="39"/>
      <c r="F267" s="236" t="s">
        <v>296</v>
      </c>
      <c r="G267" s="39"/>
      <c r="H267" s="39"/>
      <c r="I267" s="232"/>
      <c r="J267" s="39"/>
      <c r="K267" s="39"/>
      <c r="L267" s="43"/>
      <c r="M267" s="233"/>
      <c r="N267" s="234"/>
      <c r="O267" s="90"/>
      <c r="P267" s="90"/>
      <c r="Q267" s="90"/>
      <c r="R267" s="90"/>
      <c r="S267" s="90"/>
      <c r="T267" s="91"/>
      <c r="U267" s="37"/>
      <c r="V267" s="37"/>
      <c r="W267" s="37"/>
      <c r="X267" s="37"/>
      <c r="Y267" s="37"/>
      <c r="Z267" s="37"/>
      <c r="AA267" s="37"/>
      <c r="AB267" s="37"/>
      <c r="AC267" s="37"/>
      <c r="AD267" s="37"/>
      <c r="AE267" s="37"/>
      <c r="AT267" s="16" t="s">
        <v>144</v>
      </c>
      <c r="AU267" s="16" t="s">
        <v>86</v>
      </c>
    </row>
    <row r="268" s="13" customFormat="1">
      <c r="A268" s="13"/>
      <c r="B268" s="237"/>
      <c r="C268" s="238"/>
      <c r="D268" s="230" t="s">
        <v>146</v>
      </c>
      <c r="E268" s="239" t="s">
        <v>1</v>
      </c>
      <c r="F268" s="240" t="s">
        <v>84</v>
      </c>
      <c r="G268" s="238"/>
      <c r="H268" s="241">
        <v>1</v>
      </c>
      <c r="I268" s="242"/>
      <c r="J268" s="238"/>
      <c r="K268" s="238"/>
      <c r="L268" s="243"/>
      <c r="M268" s="244"/>
      <c r="N268" s="245"/>
      <c r="O268" s="245"/>
      <c r="P268" s="245"/>
      <c r="Q268" s="245"/>
      <c r="R268" s="245"/>
      <c r="S268" s="245"/>
      <c r="T268" s="246"/>
      <c r="U268" s="13"/>
      <c r="V268" s="13"/>
      <c r="W268" s="13"/>
      <c r="X268" s="13"/>
      <c r="Y268" s="13"/>
      <c r="Z268" s="13"/>
      <c r="AA268" s="13"/>
      <c r="AB268" s="13"/>
      <c r="AC268" s="13"/>
      <c r="AD268" s="13"/>
      <c r="AE268" s="13"/>
      <c r="AT268" s="247" t="s">
        <v>146</v>
      </c>
      <c r="AU268" s="247" t="s">
        <v>86</v>
      </c>
      <c r="AV268" s="13" t="s">
        <v>86</v>
      </c>
      <c r="AW268" s="13" t="s">
        <v>32</v>
      </c>
      <c r="AX268" s="13" t="s">
        <v>84</v>
      </c>
      <c r="AY268" s="247" t="s">
        <v>134</v>
      </c>
    </row>
    <row r="269" s="12" customFormat="1" ht="22.8" customHeight="1">
      <c r="A269" s="12"/>
      <c r="B269" s="201"/>
      <c r="C269" s="202"/>
      <c r="D269" s="203" t="s">
        <v>75</v>
      </c>
      <c r="E269" s="215" t="s">
        <v>549</v>
      </c>
      <c r="F269" s="215" t="s">
        <v>550</v>
      </c>
      <c r="G269" s="202"/>
      <c r="H269" s="202"/>
      <c r="I269" s="205"/>
      <c r="J269" s="216">
        <f>BK269</f>
        <v>0</v>
      </c>
      <c r="K269" s="202"/>
      <c r="L269" s="207"/>
      <c r="M269" s="208"/>
      <c r="N269" s="209"/>
      <c r="O269" s="209"/>
      <c r="P269" s="210">
        <f>SUM(P270:P274)</f>
        <v>0</v>
      </c>
      <c r="Q269" s="209"/>
      <c r="R269" s="210">
        <f>SUM(R270:R274)</f>
        <v>0</v>
      </c>
      <c r="S269" s="209"/>
      <c r="T269" s="211">
        <f>SUM(T270:T274)</f>
        <v>0</v>
      </c>
      <c r="U269" s="12"/>
      <c r="V269" s="12"/>
      <c r="W269" s="12"/>
      <c r="X269" s="12"/>
      <c r="Y269" s="12"/>
      <c r="Z269" s="12"/>
      <c r="AA269" s="12"/>
      <c r="AB269" s="12"/>
      <c r="AC269" s="12"/>
      <c r="AD269" s="12"/>
      <c r="AE269" s="12"/>
      <c r="AR269" s="212" t="s">
        <v>153</v>
      </c>
      <c r="AT269" s="213" t="s">
        <v>75</v>
      </c>
      <c r="AU269" s="213" t="s">
        <v>84</v>
      </c>
      <c r="AY269" s="212" t="s">
        <v>134</v>
      </c>
      <c r="BK269" s="214">
        <f>SUM(BK270:BK274)</f>
        <v>0</v>
      </c>
    </row>
    <row r="270" s="2" customFormat="1" ht="24.15" customHeight="1">
      <c r="A270" s="37"/>
      <c r="B270" s="38"/>
      <c r="C270" s="263" t="s">
        <v>551</v>
      </c>
      <c r="D270" s="263" t="s">
        <v>287</v>
      </c>
      <c r="E270" s="264" t="s">
        <v>552</v>
      </c>
      <c r="F270" s="265" t="s">
        <v>553</v>
      </c>
      <c r="G270" s="266" t="s">
        <v>554</v>
      </c>
      <c r="H270" s="267">
        <v>17</v>
      </c>
      <c r="I270" s="268"/>
      <c r="J270" s="269">
        <f>ROUND(I270*H270,2)</f>
        <v>0</v>
      </c>
      <c r="K270" s="265" t="s">
        <v>1</v>
      </c>
      <c r="L270" s="270"/>
      <c r="M270" s="271" t="s">
        <v>1</v>
      </c>
      <c r="N270" s="272" t="s">
        <v>41</v>
      </c>
      <c r="O270" s="90"/>
      <c r="P270" s="226">
        <f>O270*H270</f>
        <v>0</v>
      </c>
      <c r="Q270" s="226">
        <v>0</v>
      </c>
      <c r="R270" s="226">
        <f>Q270*H270</f>
        <v>0</v>
      </c>
      <c r="S270" s="226">
        <v>0</v>
      </c>
      <c r="T270" s="227">
        <f>S270*H270</f>
        <v>0</v>
      </c>
      <c r="U270" s="37"/>
      <c r="V270" s="37"/>
      <c r="W270" s="37"/>
      <c r="X270" s="37"/>
      <c r="Y270" s="37"/>
      <c r="Z270" s="37"/>
      <c r="AA270" s="37"/>
      <c r="AB270" s="37"/>
      <c r="AC270" s="37"/>
      <c r="AD270" s="37"/>
      <c r="AE270" s="37"/>
      <c r="AR270" s="228" t="s">
        <v>555</v>
      </c>
      <c r="AT270" s="228" t="s">
        <v>287</v>
      </c>
      <c r="AU270" s="228" t="s">
        <v>86</v>
      </c>
      <c r="AY270" s="16" t="s">
        <v>134</v>
      </c>
      <c r="BE270" s="229">
        <f>IF(N270="základní",J270,0)</f>
        <v>0</v>
      </c>
      <c r="BF270" s="229">
        <f>IF(N270="snížená",J270,0)</f>
        <v>0</v>
      </c>
      <c r="BG270" s="229">
        <f>IF(N270="zákl. přenesená",J270,0)</f>
        <v>0</v>
      </c>
      <c r="BH270" s="229">
        <f>IF(N270="sníž. přenesená",J270,0)</f>
        <v>0</v>
      </c>
      <c r="BI270" s="229">
        <f>IF(N270="nulová",J270,0)</f>
        <v>0</v>
      </c>
      <c r="BJ270" s="16" t="s">
        <v>84</v>
      </c>
      <c r="BK270" s="229">
        <f>ROUND(I270*H270,2)</f>
        <v>0</v>
      </c>
      <c r="BL270" s="16" t="s">
        <v>293</v>
      </c>
      <c r="BM270" s="228" t="s">
        <v>556</v>
      </c>
    </row>
    <row r="271" s="2" customFormat="1">
      <c r="A271" s="37"/>
      <c r="B271" s="38"/>
      <c r="C271" s="39"/>
      <c r="D271" s="230" t="s">
        <v>143</v>
      </c>
      <c r="E271" s="39"/>
      <c r="F271" s="231" t="s">
        <v>553</v>
      </c>
      <c r="G271" s="39"/>
      <c r="H271" s="39"/>
      <c r="I271" s="232"/>
      <c r="J271" s="39"/>
      <c r="K271" s="39"/>
      <c r="L271" s="43"/>
      <c r="M271" s="233"/>
      <c r="N271" s="234"/>
      <c r="O271" s="90"/>
      <c r="P271" s="90"/>
      <c r="Q271" s="90"/>
      <c r="R271" s="90"/>
      <c r="S271" s="90"/>
      <c r="T271" s="91"/>
      <c r="U271" s="37"/>
      <c r="V271" s="37"/>
      <c r="W271" s="37"/>
      <c r="X271" s="37"/>
      <c r="Y271" s="37"/>
      <c r="Z271" s="37"/>
      <c r="AA271" s="37"/>
      <c r="AB271" s="37"/>
      <c r="AC271" s="37"/>
      <c r="AD271" s="37"/>
      <c r="AE271" s="37"/>
      <c r="AT271" s="16" t="s">
        <v>143</v>
      </c>
      <c r="AU271" s="16" t="s">
        <v>86</v>
      </c>
    </row>
    <row r="272" s="2" customFormat="1">
      <c r="A272" s="37"/>
      <c r="B272" s="38"/>
      <c r="C272" s="39"/>
      <c r="D272" s="230" t="s">
        <v>201</v>
      </c>
      <c r="E272" s="39"/>
      <c r="F272" s="259" t="s">
        <v>557</v>
      </c>
      <c r="G272" s="39"/>
      <c r="H272" s="39"/>
      <c r="I272" s="232"/>
      <c r="J272" s="39"/>
      <c r="K272" s="39"/>
      <c r="L272" s="43"/>
      <c r="M272" s="233"/>
      <c r="N272" s="234"/>
      <c r="O272" s="90"/>
      <c r="P272" s="90"/>
      <c r="Q272" s="90"/>
      <c r="R272" s="90"/>
      <c r="S272" s="90"/>
      <c r="T272" s="91"/>
      <c r="U272" s="37"/>
      <c r="V272" s="37"/>
      <c r="W272" s="37"/>
      <c r="X272" s="37"/>
      <c r="Y272" s="37"/>
      <c r="Z272" s="37"/>
      <c r="AA272" s="37"/>
      <c r="AB272" s="37"/>
      <c r="AC272" s="37"/>
      <c r="AD272" s="37"/>
      <c r="AE272" s="37"/>
      <c r="AT272" s="16" t="s">
        <v>201</v>
      </c>
      <c r="AU272" s="16" t="s">
        <v>86</v>
      </c>
    </row>
    <row r="273" s="13" customFormat="1">
      <c r="A273" s="13"/>
      <c r="B273" s="237"/>
      <c r="C273" s="238"/>
      <c r="D273" s="230" t="s">
        <v>146</v>
      </c>
      <c r="E273" s="239" t="s">
        <v>1</v>
      </c>
      <c r="F273" s="240" t="s">
        <v>558</v>
      </c>
      <c r="G273" s="238"/>
      <c r="H273" s="241">
        <v>17</v>
      </c>
      <c r="I273" s="242"/>
      <c r="J273" s="238"/>
      <c r="K273" s="238"/>
      <c r="L273" s="243"/>
      <c r="M273" s="244"/>
      <c r="N273" s="245"/>
      <c r="O273" s="245"/>
      <c r="P273" s="245"/>
      <c r="Q273" s="245"/>
      <c r="R273" s="245"/>
      <c r="S273" s="245"/>
      <c r="T273" s="246"/>
      <c r="U273" s="13"/>
      <c r="V273" s="13"/>
      <c r="W273" s="13"/>
      <c r="X273" s="13"/>
      <c r="Y273" s="13"/>
      <c r="Z273" s="13"/>
      <c r="AA273" s="13"/>
      <c r="AB273" s="13"/>
      <c r="AC273" s="13"/>
      <c r="AD273" s="13"/>
      <c r="AE273" s="13"/>
      <c r="AT273" s="247" t="s">
        <v>146</v>
      </c>
      <c r="AU273" s="247" t="s">
        <v>86</v>
      </c>
      <c r="AV273" s="13" t="s">
        <v>86</v>
      </c>
      <c r="AW273" s="13" t="s">
        <v>32</v>
      </c>
      <c r="AX273" s="13" t="s">
        <v>76</v>
      </c>
      <c r="AY273" s="247" t="s">
        <v>134</v>
      </c>
    </row>
    <row r="274" s="14" customFormat="1">
      <c r="A274" s="14"/>
      <c r="B274" s="248"/>
      <c r="C274" s="249"/>
      <c r="D274" s="230" t="s">
        <v>146</v>
      </c>
      <c r="E274" s="250" t="s">
        <v>1</v>
      </c>
      <c r="F274" s="251" t="s">
        <v>159</v>
      </c>
      <c r="G274" s="249"/>
      <c r="H274" s="252">
        <v>17</v>
      </c>
      <c r="I274" s="253"/>
      <c r="J274" s="249"/>
      <c r="K274" s="249"/>
      <c r="L274" s="254"/>
      <c r="M274" s="273"/>
      <c r="N274" s="274"/>
      <c r="O274" s="274"/>
      <c r="P274" s="274"/>
      <c r="Q274" s="274"/>
      <c r="R274" s="274"/>
      <c r="S274" s="274"/>
      <c r="T274" s="275"/>
      <c r="U274" s="14"/>
      <c r="V274" s="14"/>
      <c r="W274" s="14"/>
      <c r="X274" s="14"/>
      <c r="Y274" s="14"/>
      <c r="Z274" s="14"/>
      <c r="AA274" s="14"/>
      <c r="AB274" s="14"/>
      <c r="AC274" s="14"/>
      <c r="AD274" s="14"/>
      <c r="AE274" s="14"/>
      <c r="AT274" s="258" t="s">
        <v>146</v>
      </c>
      <c r="AU274" s="258" t="s">
        <v>86</v>
      </c>
      <c r="AV274" s="14" t="s">
        <v>141</v>
      </c>
      <c r="AW274" s="14" t="s">
        <v>32</v>
      </c>
      <c r="AX274" s="14" t="s">
        <v>84</v>
      </c>
      <c r="AY274" s="258" t="s">
        <v>134</v>
      </c>
    </row>
    <row r="275" s="2" customFormat="1" ht="6.96" customHeight="1">
      <c r="A275" s="37"/>
      <c r="B275" s="65"/>
      <c r="C275" s="66"/>
      <c r="D275" s="66"/>
      <c r="E275" s="66"/>
      <c r="F275" s="66"/>
      <c r="G275" s="66"/>
      <c r="H275" s="66"/>
      <c r="I275" s="66"/>
      <c r="J275" s="66"/>
      <c r="K275" s="66"/>
      <c r="L275" s="43"/>
      <c r="M275" s="37"/>
      <c r="O275" s="37"/>
      <c r="P275" s="37"/>
      <c r="Q275" s="37"/>
      <c r="R275" s="37"/>
      <c r="S275" s="37"/>
      <c r="T275" s="37"/>
      <c r="U275" s="37"/>
      <c r="V275" s="37"/>
      <c r="W275" s="37"/>
      <c r="X275" s="37"/>
      <c r="Y275" s="37"/>
      <c r="Z275" s="37"/>
      <c r="AA275" s="37"/>
      <c r="AB275" s="37"/>
      <c r="AC275" s="37"/>
      <c r="AD275" s="37"/>
      <c r="AE275" s="37"/>
    </row>
  </sheetData>
  <sheetProtection sheet="1" autoFilter="0" formatColumns="0" formatRows="0" objects="1" scenarios="1" spinCount="100000" saltValue="9t7AX0Wj6uwhBQj3yhs/hB+qmrK8P/bhsPEq3d7i7z16y7qSht5jPWMdJ3EpwB5h1BXPg/fnODLEjCnsYKeh6Q==" hashValue="quIWwZbasiUmddPNSb+G15O6b5h3Z8IorvVDW0Of08J3lNW40XTl4QfuzEPKYJTDX3SxIVpLEhvisSIZ+gYfHw==" algorithmName="SHA-512" password="CC35"/>
  <autoFilter ref="C125:K274"/>
  <mergeCells count="9">
    <mergeCell ref="E7:H7"/>
    <mergeCell ref="E9:H9"/>
    <mergeCell ref="E18:H18"/>
    <mergeCell ref="E27:H27"/>
    <mergeCell ref="E85:H85"/>
    <mergeCell ref="E87:H87"/>
    <mergeCell ref="E116:H116"/>
    <mergeCell ref="E118:H118"/>
    <mergeCell ref="L2:V2"/>
  </mergeCells>
  <hyperlinks>
    <hyperlink ref="F131" r:id="rId1" display="https://podminky.urs.cz/item/CS_URS_2024_02/122251104"/>
    <hyperlink ref="F137" r:id="rId2" display="https://podminky.urs.cz/item/CS_URS_2024_02/171103201"/>
    <hyperlink ref="F144" r:id="rId3" display="https://podminky.urs.cz/item/CS_URS_2024_02/181951112"/>
    <hyperlink ref="F148" r:id="rId4" display="https://podminky.urs.cz/item/CS_URS_2024_02/182251101"/>
    <hyperlink ref="F156" r:id="rId5" display="https://podminky.urs.cz/item/CS_URS_2024_02/321222111"/>
    <hyperlink ref="F164" r:id="rId6" display="https://podminky.urs.cz/item/CS_URS_2024_02/321311115"/>
    <hyperlink ref="F168" r:id="rId7" display="https://podminky.urs.cz/item/CS_URS_2024_02/321311115"/>
    <hyperlink ref="F176" r:id="rId8" display="https://podminky.urs.cz/item/CS_URS_2024_02/321351010"/>
    <hyperlink ref="F183" r:id="rId9" display="https://podminky.urs.cz/item/CS_URS_2024_02/321352010"/>
    <hyperlink ref="F187" r:id="rId10" display="https://podminky.urs.cz/item/CS_URS_2024_02/321368211"/>
    <hyperlink ref="F198" r:id="rId11" display="https://podminky.urs.cz/item/CS_URS_2024_02/389121111"/>
    <hyperlink ref="F206" r:id="rId12" display="https://podminky.urs.cz/item/CS_URS_2024_02/462512161"/>
    <hyperlink ref="F211" r:id="rId13" display="https://podminky.urs.cz/item/CS_URS_2024_02/465513127"/>
    <hyperlink ref="F216" r:id="rId14" display="https://podminky.urs.cz/item/CS_URS_2024_02/931992121"/>
    <hyperlink ref="F222" r:id="rId15" display="https://podminky.urs.cz/item/CS_URS_2024_02/931994103"/>
    <hyperlink ref="F231" r:id="rId16" display="https://podminky.urs.cz/item/CS_URS_2024_02/931994111"/>
    <hyperlink ref="F239" r:id="rId17" display="https://podminky.urs.cz/item/CS_URS_2024_02/934956123"/>
    <hyperlink ref="F243" r:id="rId18" display="https://podminky.urs.cz/item/CS_URS_2024_02/949101111"/>
    <hyperlink ref="F247" r:id="rId19" display="https://podminky.urs.cz/item/CS_URS_2024_02/949101112"/>
    <hyperlink ref="F251" r:id="rId20" display="https://podminky.urs.cz/item/CS_URS_2024_02/953943123"/>
    <hyperlink ref="F260" r:id="rId21" display="https://podminky.urs.cz/item/CS_URS_2024_02/998332011"/>
    <hyperlink ref="F267" r:id="rId22" display="https://podminky.urs.cz/item/CS_URS_2024_02/230083123"/>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106</v>
      </c>
    </row>
    <row r="3" s="1" customFormat="1" ht="6.96" customHeight="1">
      <c r="B3" s="135"/>
      <c r="C3" s="136"/>
      <c r="D3" s="136"/>
      <c r="E3" s="136"/>
      <c r="F3" s="136"/>
      <c r="G3" s="136"/>
      <c r="H3" s="136"/>
      <c r="I3" s="136"/>
      <c r="J3" s="136"/>
      <c r="K3" s="136"/>
      <c r="L3" s="19"/>
      <c r="AT3" s="16" t="s">
        <v>86</v>
      </c>
    </row>
    <row r="4" s="1" customFormat="1" ht="24.96" customHeight="1">
      <c r="B4" s="19"/>
      <c r="D4" s="137" t="s">
        <v>107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RN Obora Březka</v>
      </c>
      <c r="F7" s="139"/>
      <c r="G7" s="139"/>
      <c r="H7" s="139"/>
      <c r="L7" s="19"/>
    </row>
    <row r="8" s="2" customFormat="1" ht="12" customHeight="1">
      <c r="A8" s="37"/>
      <c r="B8" s="43"/>
      <c r="C8" s="37"/>
      <c r="D8" s="139" t="s">
        <v>108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559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31. 7. 2024</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
        <v>1</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
        <v>26</v>
      </c>
      <c r="F15" s="37"/>
      <c r="G15" s="37"/>
      <c r="H15" s="37"/>
      <c r="I15" s="139" t="s">
        <v>27</v>
      </c>
      <c r="J15" s="142" t="s">
        <v>1</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28</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27</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30</v>
      </c>
      <c r="E20" s="37"/>
      <c r="F20" s="37"/>
      <c r="G20" s="37"/>
      <c r="H20" s="37"/>
      <c r="I20" s="139" t="s">
        <v>25</v>
      </c>
      <c r="J20" s="142" t="s">
        <v>1</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
        <v>31</v>
      </c>
      <c r="F21" s="37"/>
      <c r="G21" s="37"/>
      <c r="H21" s="37"/>
      <c r="I21" s="139" t="s">
        <v>27</v>
      </c>
      <c r="J21" s="142" t="s">
        <v>1</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33</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27</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35</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36</v>
      </c>
      <c r="E30" s="37"/>
      <c r="F30" s="37"/>
      <c r="G30" s="37"/>
      <c r="H30" s="37"/>
      <c r="I30" s="37"/>
      <c r="J30" s="150">
        <f>ROUND(J118,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38</v>
      </c>
      <c r="G32" s="37"/>
      <c r="H32" s="37"/>
      <c r="I32" s="151" t="s">
        <v>37</v>
      </c>
      <c r="J32" s="151" t="s">
        <v>39</v>
      </c>
      <c r="K32" s="37"/>
      <c r="L32" s="62"/>
      <c r="S32" s="37"/>
      <c r="T32" s="37"/>
      <c r="U32" s="37"/>
      <c r="V32" s="37"/>
      <c r="W32" s="37"/>
      <c r="X32" s="37"/>
      <c r="Y32" s="37"/>
      <c r="Z32" s="37"/>
      <c r="AA32" s="37"/>
      <c r="AB32" s="37"/>
      <c r="AC32" s="37"/>
      <c r="AD32" s="37"/>
      <c r="AE32" s="37"/>
    </row>
    <row r="33" s="2" customFormat="1" ht="14.4" customHeight="1">
      <c r="A33" s="37"/>
      <c r="B33" s="43"/>
      <c r="C33" s="37"/>
      <c r="D33" s="152" t="s">
        <v>40</v>
      </c>
      <c r="E33" s="139" t="s">
        <v>41</v>
      </c>
      <c r="F33" s="153">
        <f>ROUND((SUM(BE118:BE127)),  2)</f>
        <v>0</v>
      </c>
      <c r="G33" s="37"/>
      <c r="H33" s="37"/>
      <c r="I33" s="154">
        <v>0.20999999999999999</v>
      </c>
      <c r="J33" s="153">
        <f>ROUND(((SUM(BE118:BE127))*I33),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42</v>
      </c>
      <c r="F34" s="153">
        <f>ROUND((SUM(BF118:BF127)),  2)</f>
        <v>0</v>
      </c>
      <c r="G34" s="37"/>
      <c r="H34" s="37"/>
      <c r="I34" s="154">
        <v>0.12</v>
      </c>
      <c r="J34" s="153">
        <f>ROUND(((SUM(BF118:BF127))*I34),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43</v>
      </c>
      <c r="F35" s="153">
        <f>ROUND((SUM(BG118:BG127)),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44</v>
      </c>
      <c r="F36" s="153">
        <f>ROUND((SUM(BH118:BH127)),  2)</f>
        <v>0</v>
      </c>
      <c r="G36" s="37"/>
      <c r="H36" s="37"/>
      <c r="I36" s="154">
        <v>0.12</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45</v>
      </c>
      <c r="F37" s="153">
        <f>ROUND((SUM(BI118:BI127)),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46</v>
      </c>
      <c r="E39" s="157"/>
      <c r="F39" s="157"/>
      <c r="G39" s="158" t="s">
        <v>47</v>
      </c>
      <c r="H39" s="159" t="s">
        <v>48</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49</v>
      </c>
      <c r="E50" s="163"/>
      <c r="F50" s="163"/>
      <c r="G50" s="162" t="s">
        <v>50</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51</v>
      </c>
      <c r="E61" s="165"/>
      <c r="F61" s="166" t="s">
        <v>52</v>
      </c>
      <c r="G61" s="164" t="s">
        <v>51</v>
      </c>
      <c r="H61" s="165"/>
      <c r="I61" s="165"/>
      <c r="J61" s="167" t="s">
        <v>52</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53</v>
      </c>
      <c r="E65" s="168"/>
      <c r="F65" s="168"/>
      <c r="G65" s="162" t="s">
        <v>54</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51</v>
      </c>
      <c r="E76" s="165"/>
      <c r="F76" s="166" t="s">
        <v>52</v>
      </c>
      <c r="G76" s="164" t="s">
        <v>51</v>
      </c>
      <c r="H76" s="165"/>
      <c r="I76" s="165"/>
      <c r="J76" s="167" t="s">
        <v>52</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110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RN Obora Březka</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108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VON - VON</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Kostelec u Křížků</v>
      </c>
      <c r="G89" s="39"/>
      <c r="H89" s="39"/>
      <c r="I89" s="31" t="s">
        <v>22</v>
      </c>
      <c r="J89" s="78" t="str">
        <f>IF(J12="","",J12)</f>
        <v>31. 7. 2024</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25.65" customHeight="1">
      <c r="A91" s="37"/>
      <c r="B91" s="38"/>
      <c r="C91" s="31" t="s">
        <v>24</v>
      </c>
      <c r="D91" s="39"/>
      <c r="E91" s="39"/>
      <c r="F91" s="26" t="str">
        <f>E15</f>
        <v>Výzkumný ústav lesního hospodářství a myslivosti</v>
      </c>
      <c r="G91" s="39"/>
      <c r="H91" s="39"/>
      <c r="I91" s="31" t="s">
        <v>30</v>
      </c>
      <c r="J91" s="35" t="str">
        <f>E21</f>
        <v>VODNÍ DÍLA - TBD a.s.</v>
      </c>
      <c r="K91" s="39"/>
      <c r="L91" s="62"/>
      <c r="S91" s="37"/>
      <c r="T91" s="37"/>
      <c r="U91" s="37"/>
      <c r="V91" s="37"/>
      <c r="W91" s="37"/>
      <c r="X91" s="37"/>
      <c r="Y91" s="37"/>
      <c r="Z91" s="37"/>
      <c r="AA91" s="37"/>
      <c r="AB91" s="37"/>
      <c r="AC91" s="37"/>
      <c r="AD91" s="37"/>
      <c r="AE91" s="37"/>
    </row>
    <row r="92" s="2" customFormat="1" ht="15.15" customHeight="1">
      <c r="A92" s="37"/>
      <c r="B92" s="38"/>
      <c r="C92" s="31" t="s">
        <v>28</v>
      </c>
      <c r="D92" s="39"/>
      <c r="E92" s="39"/>
      <c r="F92" s="26" t="str">
        <f>IF(E18="","",E18)</f>
        <v>Vyplň údaj</v>
      </c>
      <c r="G92" s="39"/>
      <c r="H92" s="39"/>
      <c r="I92" s="31" t="s">
        <v>33</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111</v>
      </c>
      <c r="D94" s="175"/>
      <c r="E94" s="175"/>
      <c r="F94" s="175"/>
      <c r="G94" s="175"/>
      <c r="H94" s="175"/>
      <c r="I94" s="175"/>
      <c r="J94" s="176" t="s">
        <v>112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113</v>
      </c>
      <c r="D96" s="39"/>
      <c r="E96" s="39"/>
      <c r="F96" s="39"/>
      <c r="G96" s="39"/>
      <c r="H96" s="39"/>
      <c r="I96" s="39"/>
      <c r="J96" s="109">
        <f>J118</f>
        <v>0</v>
      </c>
      <c r="K96" s="39"/>
      <c r="L96" s="62"/>
      <c r="S96" s="37"/>
      <c r="T96" s="37"/>
      <c r="U96" s="37"/>
      <c r="V96" s="37"/>
      <c r="W96" s="37"/>
      <c r="X96" s="37"/>
      <c r="Y96" s="37"/>
      <c r="Z96" s="37"/>
      <c r="AA96" s="37"/>
      <c r="AB96" s="37"/>
      <c r="AC96" s="37"/>
      <c r="AD96" s="37"/>
      <c r="AE96" s="37"/>
      <c r="AU96" s="16" t="s">
        <v>114</v>
      </c>
    </row>
    <row r="97" s="9" customFormat="1" ht="24.96" customHeight="1">
      <c r="A97" s="9"/>
      <c r="B97" s="178"/>
      <c r="C97" s="179"/>
      <c r="D97" s="180" t="s">
        <v>560</v>
      </c>
      <c r="E97" s="181"/>
      <c r="F97" s="181"/>
      <c r="G97" s="181"/>
      <c r="H97" s="181"/>
      <c r="I97" s="181"/>
      <c r="J97" s="182">
        <f>J119</f>
        <v>0</v>
      </c>
      <c r="K97" s="179"/>
      <c r="L97" s="183"/>
      <c r="S97" s="9"/>
      <c r="T97" s="9"/>
      <c r="U97" s="9"/>
      <c r="V97" s="9"/>
      <c r="W97" s="9"/>
      <c r="X97" s="9"/>
      <c r="Y97" s="9"/>
      <c r="Z97" s="9"/>
      <c r="AA97" s="9"/>
      <c r="AB97" s="9"/>
      <c r="AC97" s="9"/>
      <c r="AD97" s="9"/>
      <c r="AE97" s="9"/>
    </row>
    <row r="98" s="10" customFormat="1" ht="19.92" customHeight="1">
      <c r="A98" s="10"/>
      <c r="B98" s="184"/>
      <c r="C98" s="185"/>
      <c r="D98" s="186" t="s">
        <v>561</v>
      </c>
      <c r="E98" s="187"/>
      <c r="F98" s="187"/>
      <c r="G98" s="187"/>
      <c r="H98" s="187"/>
      <c r="I98" s="187"/>
      <c r="J98" s="188">
        <f>J120</f>
        <v>0</v>
      </c>
      <c r="K98" s="185"/>
      <c r="L98" s="189"/>
      <c r="S98" s="10"/>
      <c r="T98" s="10"/>
      <c r="U98" s="10"/>
      <c r="V98" s="10"/>
      <c r="W98" s="10"/>
      <c r="X98" s="10"/>
      <c r="Y98" s="10"/>
      <c r="Z98" s="10"/>
      <c r="AA98" s="10"/>
      <c r="AB98" s="10"/>
      <c r="AC98" s="10"/>
      <c r="AD98" s="10"/>
      <c r="AE98" s="10"/>
    </row>
    <row r="99" s="2" customFormat="1" ht="21.84" customHeight="1">
      <c r="A99" s="37"/>
      <c r="B99" s="38"/>
      <c r="C99" s="39"/>
      <c r="D99" s="39"/>
      <c r="E99" s="39"/>
      <c r="F99" s="39"/>
      <c r="G99" s="39"/>
      <c r="H99" s="39"/>
      <c r="I99" s="39"/>
      <c r="J99" s="39"/>
      <c r="K99" s="39"/>
      <c r="L99" s="62"/>
      <c r="S99" s="37"/>
      <c r="T99" s="37"/>
      <c r="U99" s="37"/>
      <c r="V99" s="37"/>
      <c r="W99" s="37"/>
      <c r="X99" s="37"/>
      <c r="Y99" s="37"/>
      <c r="Z99" s="37"/>
      <c r="AA99" s="37"/>
      <c r="AB99" s="37"/>
      <c r="AC99" s="37"/>
      <c r="AD99" s="37"/>
      <c r="AE99" s="37"/>
    </row>
    <row r="100" s="2" customFormat="1" ht="6.96" customHeight="1">
      <c r="A100" s="37"/>
      <c r="B100" s="65"/>
      <c r="C100" s="66"/>
      <c r="D100" s="66"/>
      <c r="E100" s="66"/>
      <c r="F100" s="66"/>
      <c r="G100" s="66"/>
      <c r="H100" s="66"/>
      <c r="I100" s="66"/>
      <c r="J100" s="66"/>
      <c r="K100" s="66"/>
      <c r="L100" s="62"/>
      <c r="S100" s="37"/>
      <c r="T100" s="37"/>
      <c r="U100" s="37"/>
      <c r="V100" s="37"/>
      <c r="W100" s="37"/>
      <c r="X100" s="37"/>
      <c r="Y100" s="37"/>
      <c r="Z100" s="37"/>
      <c r="AA100" s="37"/>
      <c r="AB100" s="37"/>
      <c r="AC100" s="37"/>
      <c r="AD100" s="37"/>
      <c r="AE100" s="37"/>
    </row>
    <row r="104" s="2" customFormat="1" ht="6.96" customHeight="1">
      <c r="A104" s="37"/>
      <c r="B104" s="67"/>
      <c r="C104" s="68"/>
      <c r="D104" s="68"/>
      <c r="E104" s="68"/>
      <c r="F104" s="68"/>
      <c r="G104" s="68"/>
      <c r="H104" s="68"/>
      <c r="I104" s="68"/>
      <c r="J104" s="68"/>
      <c r="K104" s="68"/>
      <c r="L104" s="62"/>
      <c r="S104" s="37"/>
      <c r="T104" s="37"/>
      <c r="U104" s="37"/>
      <c r="V104" s="37"/>
      <c r="W104" s="37"/>
      <c r="X104" s="37"/>
      <c r="Y104" s="37"/>
      <c r="Z104" s="37"/>
      <c r="AA104" s="37"/>
      <c r="AB104" s="37"/>
      <c r="AC104" s="37"/>
      <c r="AD104" s="37"/>
      <c r="AE104" s="37"/>
    </row>
    <row r="105" s="2" customFormat="1" ht="24.96" customHeight="1">
      <c r="A105" s="37"/>
      <c r="B105" s="38"/>
      <c r="C105" s="22" t="s">
        <v>119</v>
      </c>
      <c r="D105" s="39"/>
      <c r="E105" s="39"/>
      <c r="F105" s="39"/>
      <c r="G105" s="39"/>
      <c r="H105" s="39"/>
      <c r="I105" s="39"/>
      <c r="J105" s="39"/>
      <c r="K105" s="39"/>
      <c r="L105" s="62"/>
      <c r="S105" s="37"/>
      <c r="T105" s="37"/>
      <c r="U105" s="37"/>
      <c r="V105" s="37"/>
      <c r="W105" s="37"/>
      <c r="X105" s="37"/>
      <c r="Y105" s="37"/>
      <c r="Z105" s="37"/>
      <c r="AA105" s="37"/>
      <c r="AB105" s="37"/>
      <c r="AC105" s="37"/>
      <c r="AD105" s="37"/>
      <c r="AE105" s="37"/>
    </row>
    <row r="106" s="2" customFormat="1" ht="6.96" customHeight="1">
      <c r="A106" s="37"/>
      <c r="B106" s="38"/>
      <c r="C106" s="39"/>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12" customHeight="1">
      <c r="A107" s="37"/>
      <c r="B107" s="38"/>
      <c r="C107" s="31" t="s">
        <v>16</v>
      </c>
      <c r="D107" s="39"/>
      <c r="E107" s="39"/>
      <c r="F107" s="39"/>
      <c r="G107" s="39"/>
      <c r="H107" s="39"/>
      <c r="I107" s="39"/>
      <c r="J107" s="39"/>
      <c r="K107" s="39"/>
      <c r="L107" s="62"/>
      <c r="S107" s="37"/>
      <c r="T107" s="37"/>
      <c r="U107" s="37"/>
      <c r="V107" s="37"/>
      <c r="W107" s="37"/>
      <c r="X107" s="37"/>
      <c r="Y107" s="37"/>
      <c r="Z107" s="37"/>
      <c r="AA107" s="37"/>
      <c r="AB107" s="37"/>
      <c r="AC107" s="37"/>
      <c r="AD107" s="37"/>
      <c r="AE107" s="37"/>
    </row>
    <row r="108" s="2" customFormat="1" ht="16.5" customHeight="1">
      <c r="A108" s="37"/>
      <c r="B108" s="38"/>
      <c r="C108" s="39"/>
      <c r="D108" s="39"/>
      <c r="E108" s="173" t="str">
        <f>E7</f>
        <v>RN Obora Březka</v>
      </c>
      <c r="F108" s="31"/>
      <c r="G108" s="31"/>
      <c r="H108" s="31"/>
      <c r="I108" s="39"/>
      <c r="J108" s="39"/>
      <c r="K108" s="39"/>
      <c r="L108" s="62"/>
      <c r="S108" s="37"/>
      <c r="T108" s="37"/>
      <c r="U108" s="37"/>
      <c r="V108" s="37"/>
      <c r="W108" s="37"/>
      <c r="X108" s="37"/>
      <c r="Y108" s="37"/>
      <c r="Z108" s="37"/>
      <c r="AA108" s="37"/>
      <c r="AB108" s="37"/>
      <c r="AC108" s="37"/>
      <c r="AD108" s="37"/>
      <c r="AE108" s="37"/>
    </row>
    <row r="109" s="2" customFormat="1" ht="12" customHeight="1">
      <c r="A109" s="37"/>
      <c r="B109" s="38"/>
      <c r="C109" s="31" t="s">
        <v>108</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16.5" customHeight="1">
      <c r="A110" s="37"/>
      <c r="B110" s="38"/>
      <c r="C110" s="39"/>
      <c r="D110" s="39"/>
      <c r="E110" s="75" t="str">
        <f>E9</f>
        <v>VON - VON</v>
      </c>
      <c r="F110" s="39"/>
      <c r="G110" s="39"/>
      <c r="H110" s="39"/>
      <c r="I110" s="39"/>
      <c r="J110" s="39"/>
      <c r="K110" s="39"/>
      <c r="L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2" customHeight="1">
      <c r="A112" s="37"/>
      <c r="B112" s="38"/>
      <c r="C112" s="31" t="s">
        <v>20</v>
      </c>
      <c r="D112" s="39"/>
      <c r="E112" s="39"/>
      <c r="F112" s="26" t="str">
        <f>F12</f>
        <v>Kostelec u Křížků</v>
      </c>
      <c r="G112" s="39"/>
      <c r="H112" s="39"/>
      <c r="I112" s="31" t="s">
        <v>22</v>
      </c>
      <c r="J112" s="78" t="str">
        <f>IF(J12="","",J12)</f>
        <v>31. 7. 2024</v>
      </c>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25.65" customHeight="1">
      <c r="A114" s="37"/>
      <c r="B114" s="38"/>
      <c r="C114" s="31" t="s">
        <v>24</v>
      </c>
      <c r="D114" s="39"/>
      <c r="E114" s="39"/>
      <c r="F114" s="26" t="str">
        <f>E15</f>
        <v>Výzkumný ústav lesního hospodářství a myslivosti</v>
      </c>
      <c r="G114" s="39"/>
      <c r="H114" s="39"/>
      <c r="I114" s="31" t="s">
        <v>30</v>
      </c>
      <c r="J114" s="35" t="str">
        <f>E21</f>
        <v>VODNÍ DÍLA - TBD a.s.</v>
      </c>
      <c r="K114" s="39"/>
      <c r="L114" s="62"/>
      <c r="S114" s="37"/>
      <c r="T114" s="37"/>
      <c r="U114" s="37"/>
      <c r="V114" s="37"/>
      <c r="W114" s="37"/>
      <c r="X114" s="37"/>
      <c r="Y114" s="37"/>
      <c r="Z114" s="37"/>
      <c r="AA114" s="37"/>
      <c r="AB114" s="37"/>
      <c r="AC114" s="37"/>
      <c r="AD114" s="37"/>
      <c r="AE114" s="37"/>
    </row>
    <row r="115" s="2" customFormat="1" ht="15.15" customHeight="1">
      <c r="A115" s="37"/>
      <c r="B115" s="38"/>
      <c r="C115" s="31" t="s">
        <v>28</v>
      </c>
      <c r="D115" s="39"/>
      <c r="E115" s="39"/>
      <c r="F115" s="26" t="str">
        <f>IF(E18="","",E18)</f>
        <v>Vyplň údaj</v>
      </c>
      <c r="G115" s="39"/>
      <c r="H115" s="39"/>
      <c r="I115" s="31" t="s">
        <v>33</v>
      </c>
      <c r="J115" s="35" t="str">
        <f>E24</f>
        <v xml:space="preserve"> </v>
      </c>
      <c r="K115" s="39"/>
      <c r="L115" s="62"/>
      <c r="S115" s="37"/>
      <c r="T115" s="37"/>
      <c r="U115" s="37"/>
      <c r="V115" s="37"/>
      <c r="W115" s="37"/>
      <c r="X115" s="37"/>
      <c r="Y115" s="37"/>
      <c r="Z115" s="37"/>
      <c r="AA115" s="37"/>
      <c r="AB115" s="37"/>
      <c r="AC115" s="37"/>
      <c r="AD115" s="37"/>
      <c r="AE115" s="37"/>
    </row>
    <row r="116" s="2" customFormat="1" ht="10.32" customHeight="1">
      <c r="A116" s="37"/>
      <c r="B116" s="38"/>
      <c r="C116" s="39"/>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11" customFormat="1" ht="29.28" customHeight="1">
      <c r="A117" s="190"/>
      <c r="B117" s="191"/>
      <c r="C117" s="192" t="s">
        <v>120</v>
      </c>
      <c r="D117" s="193" t="s">
        <v>61</v>
      </c>
      <c r="E117" s="193" t="s">
        <v>57</v>
      </c>
      <c r="F117" s="193" t="s">
        <v>58</v>
      </c>
      <c r="G117" s="193" t="s">
        <v>121</v>
      </c>
      <c r="H117" s="193" t="s">
        <v>122</v>
      </c>
      <c r="I117" s="193" t="s">
        <v>123</v>
      </c>
      <c r="J117" s="193" t="s">
        <v>112</v>
      </c>
      <c r="K117" s="194" t="s">
        <v>124</v>
      </c>
      <c r="L117" s="195"/>
      <c r="M117" s="99" t="s">
        <v>1</v>
      </c>
      <c r="N117" s="100" t="s">
        <v>40</v>
      </c>
      <c r="O117" s="100" t="s">
        <v>125</v>
      </c>
      <c r="P117" s="100" t="s">
        <v>126</v>
      </c>
      <c r="Q117" s="100" t="s">
        <v>127</v>
      </c>
      <c r="R117" s="100" t="s">
        <v>128</v>
      </c>
      <c r="S117" s="100" t="s">
        <v>129</v>
      </c>
      <c r="T117" s="101" t="s">
        <v>130</v>
      </c>
      <c r="U117" s="190"/>
      <c r="V117" s="190"/>
      <c r="W117" s="190"/>
      <c r="X117" s="190"/>
      <c r="Y117" s="190"/>
      <c r="Z117" s="190"/>
      <c r="AA117" s="190"/>
      <c r="AB117" s="190"/>
      <c r="AC117" s="190"/>
      <c r="AD117" s="190"/>
      <c r="AE117" s="190"/>
    </row>
    <row r="118" s="2" customFormat="1" ht="22.8" customHeight="1">
      <c r="A118" s="37"/>
      <c r="B118" s="38"/>
      <c r="C118" s="106" t="s">
        <v>131</v>
      </c>
      <c r="D118" s="39"/>
      <c r="E118" s="39"/>
      <c r="F118" s="39"/>
      <c r="G118" s="39"/>
      <c r="H118" s="39"/>
      <c r="I118" s="39"/>
      <c r="J118" s="196">
        <f>BK118</f>
        <v>0</v>
      </c>
      <c r="K118" s="39"/>
      <c r="L118" s="43"/>
      <c r="M118" s="102"/>
      <c r="N118" s="197"/>
      <c r="O118" s="103"/>
      <c r="P118" s="198">
        <f>P119</f>
        <v>0</v>
      </c>
      <c r="Q118" s="103"/>
      <c r="R118" s="198">
        <f>R119</f>
        <v>0</v>
      </c>
      <c r="S118" s="103"/>
      <c r="T118" s="199">
        <f>T119</f>
        <v>0</v>
      </c>
      <c r="U118" s="37"/>
      <c r="V118" s="37"/>
      <c r="W118" s="37"/>
      <c r="X118" s="37"/>
      <c r="Y118" s="37"/>
      <c r="Z118" s="37"/>
      <c r="AA118" s="37"/>
      <c r="AB118" s="37"/>
      <c r="AC118" s="37"/>
      <c r="AD118" s="37"/>
      <c r="AE118" s="37"/>
      <c r="AT118" s="16" t="s">
        <v>75</v>
      </c>
      <c r="AU118" s="16" t="s">
        <v>114</v>
      </c>
      <c r="BK118" s="200">
        <f>BK119</f>
        <v>0</v>
      </c>
    </row>
    <row r="119" s="12" customFormat="1" ht="25.92" customHeight="1">
      <c r="A119" s="12"/>
      <c r="B119" s="201"/>
      <c r="C119" s="202"/>
      <c r="D119" s="203" t="s">
        <v>75</v>
      </c>
      <c r="E119" s="204" t="s">
        <v>562</v>
      </c>
      <c r="F119" s="204" t="s">
        <v>563</v>
      </c>
      <c r="G119" s="202"/>
      <c r="H119" s="202"/>
      <c r="I119" s="205"/>
      <c r="J119" s="206">
        <f>BK119</f>
        <v>0</v>
      </c>
      <c r="K119" s="202"/>
      <c r="L119" s="207"/>
      <c r="M119" s="208"/>
      <c r="N119" s="209"/>
      <c r="O119" s="209"/>
      <c r="P119" s="210">
        <f>P120</f>
        <v>0</v>
      </c>
      <c r="Q119" s="209"/>
      <c r="R119" s="210">
        <f>R120</f>
        <v>0</v>
      </c>
      <c r="S119" s="209"/>
      <c r="T119" s="211">
        <f>T120</f>
        <v>0</v>
      </c>
      <c r="U119" s="12"/>
      <c r="V119" s="12"/>
      <c r="W119" s="12"/>
      <c r="X119" s="12"/>
      <c r="Y119" s="12"/>
      <c r="Z119" s="12"/>
      <c r="AA119" s="12"/>
      <c r="AB119" s="12"/>
      <c r="AC119" s="12"/>
      <c r="AD119" s="12"/>
      <c r="AE119" s="12"/>
      <c r="AR119" s="212" t="s">
        <v>165</v>
      </c>
      <c r="AT119" s="213" t="s">
        <v>75</v>
      </c>
      <c r="AU119" s="213" t="s">
        <v>76</v>
      </c>
      <c r="AY119" s="212" t="s">
        <v>134</v>
      </c>
      <c r="BK119" s="214">
        <f>BK120</f>
        <v>0</v>
      </c>
    </row>
    <row r="120" s="12" customFormat="1" ht="22.8" customHeight="1">
      <c r="A120" s="12"/>
      <c r="B120" s="201"/>
      <c r="C120" s="202"/>
      <c r="D120" s="203" t="s">
        <v>75</v>
      </c>
      <c r="E120" s="215" t="s">
        <v>76</v>
      </c>
      <c r="F120" s="215" t="s">
        <v>563</v>
      </c>
      <c r="G120" s="202"/>
      <c r="H120" s="202"/>
      <c r="I120" s="205"/>
      <c r="J120" s="216">
        <f>BK120</f>
        <v>0</v>
      </c>
      <c r="K120" s="202"/>
      <c r="L120" s="207"/>
      <c r="M120" s="208"/>
      <c r="N120" s="209"/>
      <c r="O120" s="209"/>
      <c r="P120" s="210">
        <f>SUM(P121:P127)</f>
        <v>0</v>
      </c>
      <c r="Q120" s="209"/>
      <c r="R120" s="210">
        <f>SUM(R121:R127)</f>
        <v>0</v>
      </c>
      <c r="S120" s="209"/>
      <c r="T120" s="211">
        <f>SUM(T121:T127)</f>
        <v>0</v>
      </c>
      <c r="U120" s="12"/>
      <c r="V120" s="12"/>
      <c r="W120" s="12"/>
      <c r="X120" s="12"/>
      <c r="Y120" s="12"/>
      <c r="Z120" s="12"/>
      <c r="AA120" s="12"/>
      <c r="AB120" s="12"/>
      <c r="AC120" s="12"/>
      <c r="AD120" s="12"/>
      <c r="AE120" s="12"/>
      <c r="AR120" s="212" t="s">
        <v>165</v>
      </c>
      <c r="AT120" s="213" t="s">
        <v>75</v>
      </c>
      <c r="AU120" s="213" t="s">
        <v>84</v>
      </c>
      <c r="AY120" s="212" t="s">
        <v>134</v>
      </c>
      <c r="BK120" s="214">
        <f>SUM(BK121:BK127)</f>
        <v>0</v>
      </c>
    </row>
    <row r="121" s="2" customFormat="1" ht="76.35" customHeight="1">
      <c r="A121" s="37"/>
      <c r="B121" s="38"/>
      <c r="C121" s="217" t="s">
        <v>84</v>
      </c>
      <c r="D121" s="217" t="s">
        <v>136</v>
      </c>
      <c r="E121" s="218" t="s">
        <v>564</v>
      </c>
      <c r="F121" s="219" t="s">
        <v>565</v>
      </c>
      <c r="G121" s="220" t="s">
        <v>566</v>
      </c>
      <c r="H121" s="221">
        <v>1</v>
      </c>
      <c r="I121" s="222"/>
      <c r="J121" s="223">
        <f>ROUND(I121*H121,2)</f>
        <v>0</v>
      </c>
      <c r="K121" s="219" t="s">
        <v>1</v>
      </c>
      <c r="L121" s="43"/>
      <c r="M121" s="224" t="s">
        <v>1</v>
      </c>
      <c r="N121" s="225" t="s">
        <v>41</v>
      </c>
      <c r="O121" s="90"/>
      <c r="P121" s="226">
        <f>O121*H121</f>
        <v>0</v>
      </c>
      <c r="Q121" s="226">
        <v>0</v>
      </c>
      <c r="R121" s="226">
        <f>Q121*H121</f>
        <v>0</v>
      </c>
      <c r="S121" s="226">
        <v>0</v>
      </c>
      <c r="T121" s="227">
        <f>S121*H121</f>
        <v>0</v>
      </c>
      <c r="U121" s="37"/>
      <c r="V121" s="37"/>
      <c r="W121" s="37"/>
      <c r="X121" s="37"/>
      <c r="Y121" s="37"/>
      <c r="Z121" s="37"/>
      <c r="AA121" s="37"/>
      <c r="AB121" s="37"/>
      <c r="AC121" s="37"/>
      <c r="AD121" s="37"/>
      <c r="AE121" s="37"/>
      <c r="AR121" s="228" t="s">
        <v>567</v>
      </c>
      <c r="AT121" s="228" t="s">
        <v>136</v>
      </c>
      <c r="AU121" s="228" t="s">
        <v>86</v>
      </c>
      <c r="AY121" s="16" t="s">
        <v>134</v>
      </c>
      <c r="BE121" s="229">
        <f>IF(N121="základní",J121,0)</f>
        <v>0</v>
      </c>
      <c r="BF121" s="229">
        <f>IF(N121="snížená",J121,0)</f>
        <v>0</v>
      </c>
      <c r="BG121" s="229">
        <f>IF(N121="zákl. přenesená",J121,0)</f>
        <v>0</v>
      </c>
      <c r="BH121" s="229">
        <f>IF(N121="sníž. přenesená",J121,0)</f>
        <v>0</v>
      </c>
      <c r="BI121" s="229">
        <f>IF(N121="nulová",J121,0)</f>
        <v>0</v>
      </c>
      <c r="BJ121" s="16" t="s">
        <v>84</v>
      </c>
      <c r="BK121" s="229">
        <f>ROUND(I121*H121,2)</f>
        <v>0</v>
      </c>
      <c r="BL121" s="16" t="s">
        <v>567</v>
      </c>
      <c r="BM121" s="228" t="s">
        <v>568</v>
      </c>
    </row>
    <row r="122" s="2" customFormat="1">
      <c r="A122" s="37"/>
      <c r="B122" s="38"/>
      <c r="C122" s="39"/>
      <c r="D122" s="230" t="s">
        <v>143</v>
      </c>
      <c r="E122" s="39"/>
      <c r="F122" s="231" t="s">
        <v>569</v>
      </c>
      <c r="G122" s="39"/>
      <c r="H122" s="39"/>
      <c r="I122" s="232"/>
      <c r="J122" s="39"/>
      <c r="K122" s="39"/>
      <c r="L122" s="43"/>
      <c r="M122" s="233"/>
      <c r="N122" s="234"/>
      <c r="O122" s="90"/>
      <c r="P122" s="90"/>
      <c r="Q122" s="90"/>
      <c r="R122" s="90"/>
      <c r="S122" s="90"/>
      <c r="T122" s="91"/>
      <c r="U122" s="37"/>
      <c r="V122" s="37"/>
      <c r="W122" s="37"/>
      <c r="X122" s="37"/>
      <c r="Y122" s="37"/>
      <c r="Z122" s="37"/>
      <c r="AA122" s="37"/>
      <c r="AB122" s="37"/>
      <c r="AC122" s="37"/>
      <c r="AD122" s="37"/>
      <c r="AE122" s="37"/>
      <c r="AT122" s="16" t="s">
        <v>143</v>
      </c>
      <c r="AU122" s="16" t="s">
        <v>86</v>
      </c>
    </row>
    <row r="123" s="13" customFormat="1">
      <c r="A123" s="13"/>
      <c r="B123" s="237"/>
      <c r="C123" s="238"/>
      <c r="D123" s="230" t="s">
        <v>146</v>
      </c>
      <c r="E123" s="239" t="s">
        <v>1</v>
      </c>
      <c r="F123" s="240" t="s">
        <v>84</v>
      </c>
      <c r="G123" s="238"/>
      <c r="H123" s="241">
        <v>1</v>
      </c>
      <c r="I123" s="242"/>
      <c r="J123" s="238"/>
      <c r="K123" s="238"/>
      <c r="L123" s="243"/>
      <c r="M123" s="244"/>
      <c r="N123" s="245"/>
      <c r="O123" s="245"/>
      <c r="P123" s="245"/>
      <c r="Q123" s="245"/>
      <c r="R123" s="245"/>
      <c r="S123" s="245"/>
      <c r="T123" s="246"/>
      <c r="U123" s="13"/>
      <c r="V123" s="13"/>
      <c r="W123" s="13"/>
      <c r="X123" s="13"/>
      <c r="Y123" s="13"/>
      <c r="Z123" s="13"/>
      <c r="AA123" s="13"/>
      <c r="AB123" s="13"/>
      <c r="AC123" s="13"/>
      <c r="AD123" s="13"/>
      <c r="AE123" s="13"/>
      <c r="AT123" s="247" t="s">
        <v>146</v>
      </c>
      <c r="AU123" s="247" t="s">
        <v>86</v>
      </c>
      <c r="AV123" s="13" t="s">
        <v>86</v>
      </c>
      <c r="AW123" s="13" t="s">
        <v>32</v>
      </c>
      <c r="AX123" s="13" t="s">
        <v>84</v>
      </c>
      <c r="AY123" s="247" t="s">
        <v>134</v>
      </c>
    </row>
    <row r="124" s="2" customFormat="1" ht="67.5" customHeight="1">
      <c r="A124" s="37"/>
      <c r="B124" s="38"/>
      <c r="C124" s="217" t="s">
        <v>86</v>
      </c>
      <c r="D124" s="217" t="s">
        <v>136</v>
      </c>
      <c r="E124" s="218" t="s">
        <v>570</v>
      </c>
      <c r="F124" s="219" t="s">
        <v>571</v>
      </c>
      <c r="G124" s="220" t="s">
        <v>566</v>
      </c>
      <c r="H124" s="221">
        <v>1</v>
      </c>
      <c r="I124" s="222"/>
      <c r="J124" s="223">
        <f>ROUND(I124*H124,2)</f>
        <v>0</v>
      </c>
      <c r="K124" s="219" t="s">
        <v>1</v>
      </c>
      <c r="L124" s="43"/>
      <c r="M124" s="224" t="s">
        <v>1</v>
      </c>
      <c r="N124" s="225" t="s">
        <v>41</v>
      </c>
      <c r="O124" s="90"/>
      <c r="P124" s="226">
        <f>O124*H124</f>
        <v>0</v>
      </c>
      <c r="Q124" s="226">
        <v>0</v>
      </c>
      <c r="R124" s="226">
        <f>Q124*H124</f>
        <v>0</v>
      </c>
      <c r="S124" s="226">
        <v>0</v>
      </c>
      <c r="T124" s="227">
        <f>S124*H124</f>
        <v>0</v>
      </c>
      <c r="U124" s="37"/>
      <c r="V124" s="37"/>
      <c r="W124" s="37"/>
      <c r="X124" s="37"/>
      <c r="Y124" s="37"/>
      <c r="Z124" s="37"/>
      <c r="AA124" s="37"/>
      <c r="AB124" s="37"/>
      <c r="AC124" s="37"/>
      <c r="AD124" s="37"/>
      <c r="AE124" s="37"/>
      <c r="AR124" s="228" t="s">
        <v>567</v>
      </c>
      <c r="AT124" s="228" t="s">
        <v>136</v>
      </c>
      <c r="AU124" s="228" t="s">
        <v>86</v>
      </c>
      <c r="AY124" s="16" t="s">
        <v>134</v>
      </c>
      <c r="BE124" s="229">
        <f>IF(N124="základní",J124,0)</f>
        <v>0</v>
      </c>
      <c r="BF124" s="229">
        <f>IF(N124="snížená",J124,0)</f>
        <v>0</v>
      </c>
      <c r="BG124" s="229">
        <f>IF(N124="zákl. přenesená",J124,0)</f>
        <v>0</v>
      </c>
      <c r="BH124" s="229">
        <f>IF(N124="sníž. přenesená",J124,0)</f>
        <v>0</v>
      </c>
      <c r="BI124" s="229">
        <f>IF(N124="nulová",J124,0)</f>
        <v>0</v>
      </c>
      <c r="BJ124" s="16" t="s">
        <v>84</v>
      </c>
      <c r="BK124" s="229">
        <f>ROUND(I124*H124,2)</f>
        <v>0</v>
      </c>
      <c r="BL124" s="16" t="s">
        <v>567</v>
      </c>
      <c r="BM124" s="228" t="s">
        <v>572</v>
      </c>
    </row>
    <row r="125" s="2" customFormat="1">
      <c r="A125" s="37"/>
      <c r="B125" s="38"/>
      <c r="C125" s="39"/>
      <c r="D125" s="230" t="s">
        <v>143</v>
      </c>
      <c r="E125" s="39"/>
      <c r="F125" s="231" t="s">
        <v>571</v>
      </c>
      <c r="G125" s="39"/>
      <c r="H125" s="39"/>
      <c r="I125" s="232"/>
      <c r="J125" s="39"/>
      <c r="K125" s="39"/>
      <c r="L125" s="43"/>
      <c r="M125" s="233"/>
      <c r="N125" s="234"/>
      <c r="O125" s="90"/>
      <c r="P125" s="90"/>
      <c r="Q125" s="90"/>
      <c r="R125" s="90"/>
      <c r="S125" s="90"/>
      <c r="T125" s="91"/>
      <c r="U125" s="37"/>
      <c r="V125" s="37"/>
      <c r="W125" s="37"/>
      <c r="X125" s="37"/>
      <c r="Y125" s="37"/>
      <c r="Z125" s="37"/>
      <c r="AA125" s="37"/>
      <c r="AB125" s="37"/>
      <c r="AC125" s="37"/>
      <c r="AD125" s="37"/>
      <c r="AE125" s="37"/>
      <c r="AT125" s="16" t="s">
        <v>143</v>
      </c>
      <c r="AU125" s="16" t="s">
        <v>86</v>
      </c>
    </row>
    <row r="126" s="2" customFormat="1" ht="63.45" customHeight="1">
      <c r="A126" s="37"/>
      <c r="B126" s="38"/>
      <c r="C126" s="217" t="s">
        <v>153</v>
      </c>
      <c r="D126" s="217" t="s">
        <v>136</v>
      </c>
      <c r="E126" s="218" t="s">
        <v>573</v>
      </c>
      <c r="F126" s="219" t="s">
        <v>574</v>
      </c>
      <c r="G126" s="220" t="s">
        <v>566</v>
      </c>
      <c r="H126" s="221">
        <v>1</v>
      </c>
      <c r="I126" s="222"/>
      <c r="J126" s="223">
        <f>ROUND(I126*H126,2)</f>
        <v>0</v>
      </c>
      <c r="K126" s="219" t="s">
        <v>1</v>
      </c>
      <c r="L126" s="43"/>
      <c r="M126" s="224" t="s">
        <v>1</v>
      </c>
      <c r="N126" s="225" t="s">
        <v>41</v>
      </c>
      <c r="O126" s="90"/>
      <c r="P126" s="226">
        <f>O126*H126</f>
        <v>0</v>
      </c>
      <c r="Q126" s="226">
        <v>0</v>
      </c>
      <c r="R126" s="226">
        <f>Q126*H126</f>
        <v>0</v>
      </c>
      <c r="S126" s="226">
        <v>0</v>
      </c>
      <c r="T126" s="227">
        <f>S126*H126</f>
        <v>0</v>
      </c>
      <c r="U126" s="37"/>
      <c r="V126" s="37"/>
      <c r="W126" s="37"/>
      <c r="X126" s="37"/>
      <c r="Y126" s="37"/>
      <c r="Z126" s="37"/>
      <c r="AA126" s="37"/>
      <c r="AB126" s="37"/>
      <c r="AC126" s="37"/>
      <c r="AD126" s="37"/>
      <c r="AE126" s="37"/>
      <c r="AR126" s="228" t="s">
        <v>567</v>
      </c>
      <c r="AT126" s="228" t="s">
        <v>136</v>
      </c>
      <c r="AU126" s="228" t="s">
        <v>86</v>
      </c>
      <c r="AY126" s="16" t="s">
        <v>134</v>
      </c>
      <c r="BE126" s="229">
        <f>IF(N126="základní",J126,0)</f>
        <v>0</v>
      </c>
      <c r="BF126" s="229">
        <f>IF(N126="snížená",J126,0)</f>
        <v>0</v>
      </c>
      <c r="BG126" s="229">
        <f>IF(N126="zákl. přenesená",J126,0)</f>
        <v>0</v>
      </c>
      <c r="BH126" s="229">
        <f>IF(N126="sníž. přenesená",J126,0)</f>
        <v>0</v>
      </c>
      <c r="BI126" s="229">
        <f>IF(N126="nulová",J126,0)</f>
        <v>0</v>
      </c>
      <c r="BJ126" s="16" t="s">
        <v>84</v>
      </c>
      <c r="BK126" s="229">
        <f>ROUND(I126*H126,2)</f>
        <v>0</v>
      </c>
      <c r="BL126" s="16" t="s">
        <v>567</v>
      </c>
      <c r="BM126" s="228" t="s">
        <v>575</v>
      </c>
    </row>
    <row r="127" s="2" customFormat="1">
      <c r="A127" s="37"/>
      <c r="B127" s="38"/>
      <c r="C127" s="39"/>
      <c r="D127" s="230" t="s">
        <v>143</v>
      </c>
      <c r="E127" s="39"/>
      <c r="F127" s="231" t="s">
        <v>574</v>
      </c>
      <c r="G127" s="39"/>
      <c r="H127" s="39"/>
      <c r="I127" s="232"/>
      <c r="J127" s="39"/>
      <c r="K127" s="39"/>
      <c r="L127" s="43"/>
      <c r="M127" s="276"/>
      <c r="N127" s="277"/>
      <c r="O127" s="278"/>
      <c r="P127" s="278"/>
      <c r="Q127" s="278"/>
      <c r="R127" s="278"/>
      <c r="S127" s="278"/>
      <c r="T127" s="279"/>
      <c r="U127" s="37"/>
      <c r="V127" s="37"/>
      <c r="W127" s="37"/>
      <c r="X127" s="37"/>
      <c r="Y127" s="37"/>
      <c r="Z127" s="37"/>
      <c r="AA127" s="37"/>
      <c r="AB127" s="37"/>
      <c r="AC127" s="37"/>
      <c r="AD127" s="37"/>
      <c r="AE127" s="37"/>
      <c r="AT127" s="16" t="s">
        <v>143</v>
      </c>
      <c r="AU127" s="16" t="s">
        <v>86</v>
      </c>
    </row>
    <row r="128" s="2" customFormat="1" ht="6.96" customHeight="1">
      <c r="A128" s="37"/>
      <c r="B128" s="65"/>
      <c r="C128" s="66"/>
      <c r="D128" s="66"/>
      <c r="E128" s="66"/>
      <c r="F128" s="66"/>
      <c r="G128" s="66"/>
      <c r="H128" s="66"/>
      <c r="I128" s="66"/>
      <c r="J128" s="66"/>
      <c r="K128" s="66"/>
      <c r="L128" s="43"/>
      <c r="M128" s="37"/>
      <c r="O128" s="37"/>
      <c r="P128" s="37"/>
      <c r="Q128" s="37"/>
      <c r="R128" s="37"/>
      <c r="S128" s="37"/>
      <c r="T128" s="37"/>
      <c r="U128" s="37"/>
      <c r="V128" s="37"/>
      <c r="W128" s="37"/>
      <c r="X128" s="37"/>
      <c r="Y128" s="37"/>
      <c r="Z128" s="37"/>
      <c r="AA128" s="37"/>
      <c r="AB128" s="37"/>
      <c r="AC128" s="37"/>
      <c r="AD128" s="37"/>
      <c r="AE128" s="37"/>
    </row>
  </sheetData>
  <sheetProtection sheet="1" autoFilter="0" formatColumns="0" formatRows="0" objects="1" scenarios="1" spinCount="100000" saltValue="HG4wYaYLmDH3Q/XffV1Xkytacvf1avU1zRjdIgdFoe6alK3YdrU8kdHWd8JvrMmV+RFCPOVcI4b17gJNbbGFew==" hashValue="eXhV+jOh0F4wlugK/0VpaZXLFWH55Ta9Nbv9oqaQ4vv7WCnztjMrA8F3jfODVego7KA45jPKWmmj7yFVkuNWLQ==" algorithmName="SHA-512" password="CC35"/>
  <autoFilter ref="C117:K12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Pytelka Vítězslav</dc:creator>
  <cp:lastModifiedBy>Pytelka Vítězslav</cp:lastModifiedBy>
  <dcterms:created xsi:type="dcterms:W3CDTF">2024-08-28T06:36:48Z</dcterms:created>
  <dcterms:modified xsi:type="dcterms:W3CDTF">2024-08-28T06:36:56Z</dcterms:modified>
</cp:coreProperties>
</file>