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EREJNY OP\Hrabicová\"/>
    </mc:Choice>
  </mc:AlternateContent>
  <bookViews>
    <workbookView xWindow="0" yWindow="0" windowWidth="28800" windowHeight="12300" activeTab="1"/>
  </bookViews>
  <sheets>
    <sheet name="Rekapitulace stavby" sheetId="1" r:id="rId1"/>
    <sheet name="24-027 - VD Sl. Harta – o..." sheetId="2" r:id="rId2"/>
  </sheets>
  <definedNames>
    <definedName name="_xlnm._FilterDatabase" localSheetId="1" hidden="1">'24-027 - VD Sl. Harta – o...'!$C$116:$K$131</definedName>
    <definedName name="_xlnm.Print_Titles" localSheetId="1">'24-027 - VD Sl. Harta – o...'!$116:$116</definedName>
    <definedName name="_xlnm.Print_Titles" localSheetId="0">'Rekapitulace stavby'!$92:$92</definedName>
    <definedName name="_xlnm.Print_Area" localSheetId="1">'24-027 - VD Sl. Harta – o...'!$C$4:$J$76,'24-027 - VD Sl. Harta – o...'!$C$82:$J$100,'24-027 - VD Sl. Harta – o...'!$C$106:$J$131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F113" i="2"/>
  <c r="F111" i="2"/>
  <c r="E109" i="2"/>
  <c r="F89" i="2"/>
  <c r="F87" i="2"/>
  <c r="E85" i="2"/>
  <c r="J22" i="2"/>
  <c r="E22" i="2"/>
  <c r="J90" i="2" s="1"/>
  <c r="J21" i="2"/>
  <c r="J19" i="2"/>
  <c r="E19" i="2"/>
  <c r="J113" i="2" s="1"/>
  <c r="J18" i="2"/>
  <c r="J16" i="2"/>
  <c r="E16" i="2"/>
  <c r="F114" i="2"/>
  <c r="J15" i="2"/>
  <c r="J10" i="2"/>
  <c r="J111" i="2" s="1"/>
  <c r="L90" i="1"/>
  <c r="AM90" i="1"/>
  <c r="AM89" i="1"/>
  <c r="L89" i="1"/>
  <c r="AM87" i="1"/>
  <c r="L87" i="1"/>
  <c r="L85" i="1"/>
  <c r="L84" i="1"/>
  <c r="BK130" i="2"/>
  <c r="J126" i="2"/>
  <c r="J122" i="2"/>
  <c r="J128" i="2"/>
  <c r="AS94" i="1"/>
  <c r="BK127" i="2"/>
  <c r="J125" i="2"/>
  <c r="J130" i="2"/>
  <c r="BK126" i="2"/>
  <c r="J131" i="2"/>
  <c r="BK125" i="2"/>
  <c r="J120" i="2"/>
  <c r="BK121" i="2"/>
  <c r="J127" i="2"/>
  <c r="BK120" i="2"/>
  <c r="BK128" i="2"/>
  <c r="BK122" i="2"/>
  <c r="BK131" i="2"/>
  <c r="J121" i="2"/>
  <c r="P119" i="2" l="1"/>
  <c r="P118" i="2"/>
  <c r="BK119" i="2"/>
  <c r="J119" i="2"/>
  <c r="J96" i="2"/>
  <c r="R119" i="2"/>
  <c r="R118" i="2"/>
  <c r="T119" i="2"/>
  <c r="T118" i="2"/>
  <c r="BK124" i="2"/>
  <c r="J124" i="2"/>
  <c r="J98" i="2"/>
  <c r="P124" i="2"/>
  <c r="R124" i="2"/>
  <c r="T124" i="2"/>
  <c r="BK129" i="2"/>
  <c r="J129" i="2"/>
  <c r="J99" i="2"/>
  <c r="P129" i="2"/>
  <c r="R129" i="2"/>
  <c r="T129" i="2"/>
  <c r="J114" i="2"/>
  <c r="BE128" i="2"/>
  <c r="BE121" i="2"/>
  <c r="J87" i="2"/>
  <c r="J89" i="2"/>
  <c r="F90" i="2"/>
  <c r="BE120" i="2"/>
  <c r="BE122" i="2"/>
  <c r="BE125" i="2"/>
  <c r="BE126" i="2"/>
  <c r="BE127" i="2"/>
  <c r="BE130" i="2"/>
  <c r="BE131" i="2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W32" i="1" s="1"/>
  <c r="J32" i="2"/>
  <c r="AW95" i="1"/>
  <c r="F32" i="2"/>
  <c r="BA95" i="1" s="1"/>
  <c r="BA94" i="1" s="1"/>
  <c r="W30" i="1" s="1"/>
  <c r="R123" i="2" l="1"/>
  <c r="R117" i="2" s="1"/>
  <c r="T123" i="2"/>
  <c r="T117" i="2" s="1"/>
  <c r="P123" i="2"/>
  <c r="P117" i="2" s="1"/>
  <c r="AU95" i="1" s="1"/>
  <c r="AU94" i="1" s="1"/>
  <c r="BK118" i="2"/>
  <c r="J118" i="2"/>
  <c r="J95" i="2"/>
  <c r="BK123" i="2"/>
  <c r="J123" i="2" s="1"/>
  <c r="J97" i="2" s="1"/>
  <c r="AW94" i="1"/>
  <c r="AK30" i="1"/>
  <c r="AX94" i="1"/>
  <c r="J31" i="2"/>
  <c r="AV95" i="1" s="1"/>
  <c r="AT95" i="1" s="1"/>
  <c r="AY94" i="1"/>
  <c r="F31" i="2"/>
  <c r="AZ95" i="1" s="1"/>
  <c r="AZ94" i="1" s="1"/>
  <c r="W29" i="1" s="1"/>
  <c r="BK117" i="2" l="1"/>
  <c r="J117" i="2"/>
  <c r="J94" i="2"/>
  <c r="AV94" i="1"/>
  <c r="AK29" i="1"/>
  <c r="J28" i="2" l="1"/>
  <c r="AG95" i="1"/>
  <c r="AG94" i="1"/>
  <c r="AK26" i="1"/>
  <c r="AT94" i="1"/>
  <c r="AN94" i="1"/>
  <c r="J37" i="2" l="1"/>
  <c r="AN95" i="1"/>
  <c r="AK35" i="1"/>
</calcChain>
</file>

<file path=xl/sharedStrings.xml><?xml version="1.0" encoding="utf-8"?>
<sst xmlns="http://schemas.openxmlformats.org/spreadsheetml/2006/main" count="402" uniqueCount="158">
  <si>
    <t>Export Komplet</t>
  </si>
  <si>
    <t/>
  </si>
  <si>
    <t>2.0</t>
  </si>
  <si>
    <t>ZAMOK</t>
  </si>
  <si>
    <t>False</t>
  </si>
  <si>
    <t>{c659e882-512f-4627-bc09-7e49f6449199}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</si>
  <si>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</si>
  <si>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</si>
  <si>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</si>
  <si>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</si>
  <si>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</si>
  <si>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</si>
  <si>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</si>
  <si>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</si>
  <si>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24-027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</si>
  <si>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</si>
  <si>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</si>
  <si>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Sl. Harta – oprava obložení střešní konstrukce budovy Garáže objekt č. 185 (č.st. 5387)</t>
  </si>
  <si>
    <t>KSO:</t>
  </si>
  <si>
    <t>CC-CZ:</t>
  </si>
  <si>
    <t>Místo:</t>
  </si>
  <si>
    <t>Slezská Harta</t>
  </si>
  <si>
    <t>Datum:</t>
  </si>
  <si>
    <t>9. 9. 2024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</si>
  <si>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</si>
  <si>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</si>
  <si>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</si>
  <si>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</si>
  <si>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</si>
  <si>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</si>
  <si>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</si>
  <si>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</si>
  <si>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</si>
  <si>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</si>
  <si>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</si>
  <si>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</si>
  <si>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</si>
  <si>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</si>
  <si>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</si>
  <si>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</si>
  <si>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</si>
  <si>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</si>
  <si>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</si>
  <si>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</si>
  <si>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</si>
  <si>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</si>
  <si>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</si>
  <si>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</si>
  <si>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</si>
  <si>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</si>
  <si>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</si>
  <si>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</si>
  <si>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</si>
  <si>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</si>
  <si>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</si>
  <si>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</si>
  <si>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</si>
  <si>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</si>
  <si>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</si>
  <si>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</si>
  <si>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</si>
  <si>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</si>
  <si>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</si>
  <si>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</si>
  <si>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</si>
  <si>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</si>
  <si>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</si>
  <si>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</si>
  <si>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</si>
  <si>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</si>
  <si>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</si>
  <si>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</si>
  <si>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</si>
  <si>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</si>
  <si>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</si>
  <si>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</si>
  <si>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</si>
  <si>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</si>
  <si>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</si>
  <si>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</si>
  <si>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</si>
  <si>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</si>
  <si>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</si>
  <si>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</si>
  <si>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</si>
  <si>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</si>
  <si>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</si>
  <si>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</si>
  <si>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</si>
  <si>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</si>
  <si>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</si>
  <si>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</si>
  <si>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</si>
  <si>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</si>
  <si>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766 - Konstrukce truhlářské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</si>
  <si>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</si>
  <si>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</si>
  <si>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</si>
  <si>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</si>
  <si>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</si>
  <si>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</si>
  <si>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</si>
  <si>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</si>
  <si>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</si>
  <si>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</si>
  <si>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</si>
  <si>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</si>
  <si>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</si>
  <si>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</si>
  <si>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</si>
  <si>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</si>
  <si>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</si>
  <si>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</si>
  <si>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</si>
  <si>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</si>
  <si>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900/01</t>
  </si>
  <si>
    <t>Lešení</t>
  </si>
  <si>
    <t>m2</t>
  </si>
  <si>
    <t>4</t>
  </si>
  <si>
    <t>-1255913488</t>
  </si>
  <si>
    <t>900/02</t>
  </si>
  <si>
    <t>Doprava a likvidace suti</t>
  </si>
  <si>
    <t>kpl</t>
  </si>
  <si>
    <t>-1099111806</t>
  </si>
  <si>
    <t>3</t>
  </si>
  <si>
    <t>900/03</t>
  </si>
  <si>
    <t>Omítka vnější vč. nátěru hydrofobním nátěrem KEIM Lotexan</t>
  </si>
  <si>
    <t>1521245949</t>
  </si>
  <si>
    <t>PSV</t>
  </si>
  <si>
    <t>Práce a dodávky PSV</t>
  </si>
  <si>
    <t>766</t>
  </si>
  <si>
    <t>Konstrukce truhlářské</t>
  </si>
  <si>
    <t>766/01</t>
  </si>
  <si>
    <t>Demontáž podbíjení</t>
  </si>
  <si>
    <t>16</t>
  </si>
  <si>
    <t>632689149</t>
  </si>
  <si>
    <t>5</t>
  </si>
  <si>
    <t>766/02</t>
  </si>
  <si>
    <t>Úprava nosné konstrukce</t>
  </si>
  <si>
    <t>351174581</t>
  </si>
  <si>
    <t>6</t>
  </si>
  <si>
    <t>766/03</t>
  </si>
  <si>
    <t>Dodávka a montáž podbíjení</t>
  </si>
  <si>
    <t>1863180662</t>
  </si>
  <si>
    <t>7</t>
  </si>
  <si>
    <t>998766202</t>
  </si>
  <si>
    <t>Přesun hmot procentní pro kce truhlářské v objektech v přes 6 do 12 m</t>
  </si>
  <si>
    <t>%</t>
  </si>
  <si>
    <t>-21229970</t>
  </si>
  <si>
    <t>783</t>
  </si>
  <si>
    <t>Dokončovací práce - nátěry</t>
  </si>
  <si>
    <t>8</t>
  </si>
  <si>
    <t>783/01</t>
  </si>
  <si>
    <t>Povrchová úprava nátěrem PARA trojnásobným</t>
  </si>
  <si>
    <t>388914283</t>
  </si>
  <si>
    <t>783/02</t>
  </si>
  <si>
    <t>Nátěrové práce - doplňující drobné opravy</t>
  </si>
  <si>
    <t>-1191247857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</si>
</sst>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19"/>
      <c r="AQ5" s="19"/>
      <c r="AR5" s="17"/>
      <c r="BE5" s="19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19"/>
      <c r="AQ6" s="19"/>
      <c r="AR6" s="17"/>
      <c r="BE6" s="20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0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0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0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00"/>
      <c r="BS13" s="14" t="s">
        <v>6</v>
      </c>
    </row>
    <row r="14" spans="1:74" ht="12.75">
      <c r="B14" s="18"/>
      <c r="C14" s="19"/>
      <c r="D14" s="19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0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0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00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0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00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0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0"/>
    </row>
    <row r="23" spans="1:71" s="1" customFormat="1" ht="16.5" customHeight="1">
      <c r="B23" s="18"/>
      <c r="C23" s="19"/>
      <c r="D23" s="19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19"/>
      <c r="AP23" s="19"/>
      <c r="AQ23" s="19"/>
      <c r="AR23" s="17"/>
      <c r="BE23" s="20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0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8">
        <f>ROUND(AG94,2)</f>
        <v>0</v>
      </c>
      <c r="AL26" s="209"/>
      <c r="AM26" s="209"/>
      <c r="AN26" s="209"/>
      <c r="AO26" s="209"/>
      <c r="AP26" s="33"/>
      <c r="AQ26" s="33"/>
      <c r="AR26" s="36"/>
      <c r="BE26" s="20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0" t="s">
        <v>38</v>
      </c>
      <c r="M28" s="210"/>
      <c r="N28" s="210"/>
      <c r="O28" s="210"/>
      <c r="P28" s="210"/>
      <c r="Q28" s="33"/>
      <c r="R28" s="33"/>
      <c r="S28" s="33"/>
      <c r="T28" s="33"/>
      <c r="U28" s="33"/>
      <c r="V28" s="33"/>
      <c r="W28" s="210" t="s">
        <v>39</v>
      </c>
      <c r="X28" s="210"/>
      <c r="Y28" s="210"/>
      <c r="Z28" s="210"/>
      <c r="AA28" s="210"/>
      <c r="AB28" s="210"/>
      <c r="AC28" s="210"/>
      <c r="AD28" s="210"/>
      <c r="AE28" s="210"/>
      <c r="AF28" s="33"/>
      <c r="AG28" s="33"/>
      <c r="AH28" s="33"/>
      <c r="AI28" s="33"/>
      <c r="AJ28" s="33"/>
      <c r="AK28" s="210" t="s">
        <v>40</v>
      </c>
      <c r="AL28" s="210"/>
      <c r="AM28" s="210"/>
      <c r="AN28" s="210"/>
      <c r="AO28" s="210"/>
      <c r="AP28" s="33"/>
      <c r="AQ28" s="33"/>
      <c r="AR28" s="36"/>
      <c r="BE28" s="200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13">
        <v>0.21</v>
      </c>
      <c r="M29" s="212"/>
      <c r="N29" s="212"/>
      <c r="O29" s="212"/>
      <c r="P29" s="212"/>
      <c r="Q29" s="38"/>
      <c r="R29" s="38"/>
      <c r="S29" s="38"/>
      <c r="T29" s="38"/>
      <c r="U29" s="38"/>
      <c r="V29" s="38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8"/>
      <c r="AG29" s="38"/>
      <c r="AH29" s="38"/>
      <c r="AI29" s="38"/>
      <c r="AJ29" s="38"/>
      <c r="AK29" s="211">
        <f>ROUND(AV94, 2)</f>
        <v>0</v>
      </c>
      <c r="AL29" s="212"/>
      <c r="AM29" s="212"/>
      <c r="AN29" s="212"/>
      <c r="AO29" s="212"/>
      <c r="AP29" s="38"/>
      <c r="AQ29" s="38"/>
      <c r="AR29" s="39"/>
      <c r="BE29" s="201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13">
        <v>0.12</v>
      </c>
      <c r="M30" s="212"/>
      <c r="N30" s="212"/>
      <c r="O30" s="212"/>
      <c r="P30" s="212"/>
      <c r="Q30" s="38"/>
      <c r="R30" s="38"/>
      <c r="S30" s="38"/>
      <c r="T30" s="38"/>
      <c r="U30" s="38"/>
      <c r="V30" s="38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8"/>
      <c r="AG30" s="38"/>
      <c r="AH30" s="38"/>
      <c r="AI30" s="38"/>
      <c r="AJ30" s="38"/>
      <c r="AK30" s="211">
        <f>ROUND(AW94, 2)</f>
        <v>0</v>
      </c>
      <c r="AL30" s="212"/>
      <c r="AM30" s="212"/>
      <c r="AN30" s="212"/>
      <c r="AO30" s="212"/>
      <c r="AP30" s="38"/>
      <c r="AQ30" s="38"/>
      <c r="AR30" s="39"/>
      <c r="BE30" s="201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13">
        <v>0.21</v>
      </c>
      <c r="M31" s="212"/>
      <c r="N31" s="212"/>
      <c r="O31" s="212"/>
      <c r="P31" s="212"/>
      <c r="Q31" s="38"/>
      <c r="R31" s="38"/>
      <c r="S31" s="38"/>
      <c r="T31" s="38"/>
      <c r="U31" s="38"/>
      <c r="V31" s="38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F31" s="38"/>
      <c r="AG31" s="38"/>
      <c r="AH31" s="38"/>
      <c r="AI31" s="38"/>
      <c r="AJ31" s="38"/>
      <c r="AK31" s="211">
        <v>0</v>
      </c>
      <c r="AL31" s="212"/>
      <c r="AM31" s="212"/>
      <c r="AN31" s="212"/>
      <c r="AO31" s="212"/>
      <c r="AP31" s="38"/>
      <c r="AQ31" s="38"/>
      <c r="AR31" s="39"/>
      <c r="BE31" s="201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13">
        <v>0.12</v>
      </c>
      <c r="M32" s="212"/>
      <c r="N32" s="212"/>
      <c r="O32" s="212"/>
      <c r="P32" s="212"/>
      <c r="Q32" s="38"/>
      <c r="R32" s="38"/>
      <c r="S32" s="38"/>
      <c r="T32" s="38"/>
      <c r="U32" s="38"/>
      <c r="V32" s="38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F32" s="38"/>
      <c r="AG32" s="38"/>
      <c r="AH32" s="38"/>
      <c r="AI32" s="38"/>
      <c r="AJ32" s="38"/>
      <c r="AK32" s="211">
        <v>0</v>
      </c>
      <c r="AL32" s="212"/>
      <c r="AM32" s="212"/>
      <c r="AN32" s="212"/>
      <c r="AO32" s="212"/>
      <c r="AP32" s="38"/>
      <c r="AQ32" s="38"/>
      <c r="AR32" s="39"/>
      <c r="BE32" s="201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13">
        <v>0</v>
      </c>
      <c r="M33" s="212"/>
      <c r="N33" s="212"/>
      <c r="O33" s="212"/>
      <c r="P33" s="212"/>
      <c r="Q33" s="38"/>
      <c r="R33" s="38"/>
      <c r="S33" s="38"/>
      <c r="T33" s="38"/>
      <c r="U33" s="38"/>
      <c r="V33" s="38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8"/>
      <c r="AG33" s="38"/>
      <c r="AH33" s="38"/>
      <c r="AI33" s="38"/>
      <c r="AJ33" s="38"/>
      <c r="AK33" s="211">
        <v>0</v>
      </c>
      <c r="AL33" s="212"/>
      <c r="AM33" s="212"/>
      <c r="AN33" s="212"/>
      <c r="AO33" s="212"/>
      <c r="AP33" s="38"/>
      <c r="AQ33" s="38"/>
      <c r="AR33" s="39"/>
      <c r="BE33" s="20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0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14" t="s">
        <v>49</v>
      </c>
      <c r="Y35" s="215"/>
      <c r="Z35" s="215"/>
      <c r="AA35" s="215"/>
      <c r="AB35" s="215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5"/>
      <c r="AM35" s="215"/>
      <c r="AN35" s="215"/>
      <c r="AO35" s="21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24-027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8" t="str">
        <f>K6</f>
        <v>VD Sl. Harta – oprava obložení střešní konstrukce budovy Garáže objekt č. 185 (č.st. 5387)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Slezská Harta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0" t="str">
        <f>IF(AN8= "","",AN8)</f>
        <v>9. 9. 2024</v>
      </c>
      <c r="AN87" s="22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Odry,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21" t="str">
        <f>IF(E17="","",E17)</f>
        <v xml:space="preserve"> </v>
      </c>
      <c r="AN89" s="222"/>
      <c r="AO89" s="222"/>
      <c r="AP89" s="222"/>
      <c r="AQ89" s="33"/>
      <c r="AR89" s="36"/>
      <c r="AS89" s="223" t="s">
        <v>57</v>
      </c>
      <c r="AT89" s="22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21" t="str">
        <f>IF(E20="","",E20)</f>
        <v xml:space="preserve"> </v>
      </c>
      <c r="AN90" s="222"/>
      <c r="AO90" s="222"/>
      <c r="AP90" s="222"/>
      <c r="AQ90" s="33"/>
      <c r="AR90" s="36"/>
      <c r="AS90" s="225"/>
      <c r="AT90" s="22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7"/>
      <c r="AT91" s="22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29" t="s">
        <v>58</v>
      </c>
      <c r="D92" s="230"/>
      <c r="E92" s="230"/>
      <c r="F92" s="230"/>
      <c r="G92" s="230"/>
      <c r="H92" s="70"/>
      <c r="I92" s="231" t="s">
        <v>59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60</v>
      </c>
      <c r="AH92" s="230"/>
      <c r="AI92" s="230"/>
      <c r="AJ92" s="230"/>
      <c r="AK92" s="230"/>
      <c r="AL92" s="230"/>
      <c r="AM92" s="230"/>
      <c r="AN92" s="231" t="s">
        <v>61</v>
      </c>
      <c r="AO92" s="230"/>
      <c r="AP92" s="233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37.5" customHeight="1">
      <c r="A95" s="89" t="s">
        <v>80</v>
      </c>
      <c r="B95" s="90"/>
      <c r="C95" s="91"/>
      <c r="D95" s="236" t="s">
        <v>14</v>
      </c>
      <c r="E95" s="236"/>
      <c r="F95" s="236"/>
      <c r="G95" s="236"/>
      <c r="H95" s="236"/>
      <c r="I95" s="92"/>
      <c r="J95" s="236" t="s">
        <v>17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'24-027 - VD Sl. Harta – o...'!J28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93" t="s">
        <v>81</v>
      </c>
      <c r="AR95" s="94"/>
      <c r="AS95" s="95">
        <v>0</v>
      </c>
      <c r="AT95" s="96">
        <f>ROUND(SUM(AV95:AW95),2)</f>
        <v>0</v>
      </c>
      <c r="AU95" s="97">
        <f>'24-027 - VD Sl. Harta – o...'!P117</f>
        <v>0</v>
      </c>
      <c r="AV95" s="96">
        <f>'24-027 - VD Sl. Harta – o...'!J31</f>
        <v>0</v>
      </c>
      <c r="AW95" s="96">
        <f>'24-027 - VD Sl. Harta – o...'!J32</f>
        <v>0</v>
      </c>
      <c r="AX95" s="96">
        <f>'24-027 - VD Sl. Harta – o...'!J33</f>
        <v>0</v>
      </c>
      <c r="AY95" s="96">
        <f>'24-027 - VD Sl. Harta – o...'!J34</f>
        <v>0</v>
      </c>
      <c r="AZ95" s="96">
        <f>'24-027 - VD Sl. Harta – o...'!F31</f>
        <v>0</v>
      </c>
      <c r="BA95" s="96">
        <f>'24-027 - VD Sl. Harta – o...'!F32</f>
        <v>0</v>
      </c>
      <c r="BB95" s="96">
        <f>'24-027 - VD Sl. Harta – o...'!F33</f>
        <v>0</v>
      </c>
      <c r="BC95" s="96">
        <f>'24-027 - VD Sl. Harta – o...'!F34</f>
        <v>0</v>
      </c>
      <c r="BD95" s="98">
        <f>'24-027 - VD Sl. Harta – o...'!F35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5IvszoZ3eOfWX2ocQYKyd0NJmg4lFeu6KswGjtdiXq5ToHpCNu9UjL4m0aHysoOH4dNOYrJSAsoT2DyjAHR9/Q==" saltValue="Tn9Znvo5A0vI6SfltDUZHmOh9pIpTzDcn7g7c7bhYLHdr2CWvSxlBzC20kp/fqoraUlap+h5l8A2UWsvgQNKo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-027 - VD Sl. Harta – o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84</v>
      </c>
    </row>
    <row r="4" spans="1:46" s="1" customFormat="1" ht="24.95" customHeight="1">
      <c r="B4" s="17"/>
      <c r="D4" s="102" t="s">
        <v>85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40" t="s">
        <v>17</v>
      </c>
      <c r="F7" s="241"/>
      <c r="G7" s="241"/>
      <c r="H7" s="24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9. 9. 2024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30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2" t="str">
        <f>'Rekapitulace stavby'!E14</f>
        <v>Vyplň údaj</v>
      </c>
      <c r="F16" s="243"/>
      <c r="G16" s="243"/>
      <c r="H16" s="243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32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28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35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28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4" t="s">
        <v>1</v>
      </c>
      <c r="F25" s="244"/>
      <c r="G25" s="244"/>
      <c r="H25" s="24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37</v>
      </c>
      <c r="E28" s="31"/>
      <c r="F28" s="31"/>
      <c r="G28" s="31"/>
      <c r="H28" s="31"/>
      <c r="I28" s="31"/>
      <c r="J28" s="112">
        <f>ROUND(J117,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39</v>
      </c>
      <c r="G30" s="31"/>
      <c r="H30" s="31"/>
      <c r="I30" s="113" t="s">
        <v>38</v>
      </c>
      <c r="J30" s="113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41</v>
      </c>
      <c r="E31" s="104" t="s">
        <v>42</v>
      </c>
      <c r="F31" s="115">
        <f>ROUND((SUM(BE117:BE131)),  2)</f>
        <v>0</v>
      </c>
      <c r="G31" s="31"/>
      <c r="H31" s="31"/>
      <c r="I31" s="116">
        <v>0.21</v>
      </c>
      <c r="J31" s="115">
        <f>ROUND(((SUM(BE117:BE131))*I31),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43</v>
      </c>
      <c r="F32" s="115">
        <f>ROUND((SUM(BF117:BF131)),  2)</f>
        <v>0</v>
      </c>
      <c r="G32" s="31"/>
      <c r="H32" s="31"/>
      <c r="I32" s="116">
        <v>0.12</v>
      </c>
      <c r="J32" s="115">
        <f>ROUND(((SUM(BF117:BF131))*I32),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44</v>
      </c>
      <c r="F33" s="115">
        <f>ROUND((SUM(BG117:BG131)),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45</v>
      </c>
      <c r="F34" s="115">
        <f>ROUND((SUM(BH117:BH131)),  2)</f>
        <v>0</v>
      </c>
      <c r="G34" s="31"/>
      <c r="H34" s="31"/>
      <c r="I34" s="116">
        <v>0.12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46</v>
      </c>
      <c r="F35" s="115">
        <f>ROUND((SUM(BI117:BI131)),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47</v>
      </c>
      <c r="E37" s="119"/>
      <c r="F37" s="119"/>
      <c r="G37" s="120" t="s">
        <v>48</v>
      </c>
      <c r="H37" s="121" t="s">
        <v>49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50</v>
      </c>
      <c r="E50" s="125"/>
      <c r="F50" s="125"/>
      <c r="G50" s="124" t="s">
        <v>51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52</v>
      </c>
      <c r="E61" s="127"/>
      <c r="F61" s="128" t="s">
        <v>53</v>
      </c>
      <c r="G61" s="126" t="s">
        <v>52</v>
      </c>
      <c r="H61" s="127"/>
      <c r="I61" s="127"/>
      <c r="J61" s="129" t="s">
        <v>53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54</v>
      </c>
      <c r="E65" s="130"/>
      <c r="F65" s="130"/>
      <c r="G65" s="124" t="s">
        <v>55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52</v>
      </c>
      <c r="E76" s="127"/>
      <c r="F76" s="128" t="s">
        <v>53</v>
      </c>
      <c r="G76" s="126" t="s">
        <v>52</v>
      </c>
      <c r="H76" s="127"/>
      <c r="I76" s="127"/>
      <c r="J76" s="129" t="s">
        <v>53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18" t="str">
        <f>E7</f>
        <v>VD Sl. Harta – oprava obložení střešní konstrukce budovy Garáže objekt č. 185 (č.st. 5387)</v>
      </c>
      <c r="F85" s="245"/>
      <c r="G85" s="245"/>
      <c r="H85" s="24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Slezská Harta</v>
      </c>
      <c r="G87" s="33"/>
      <c r="H87" s="33"/>
      <c r="I87" s="26" t="s">
        <v>22</v>
      </c>
      <c r="J87" s="63" t="str">
        <f>IF(J10="","",J10)</f>
        <v>9. 9. 2024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Odry, státní podnik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87</v>
      </c>
      <c r="D92" s="136"/>
      <c r="E92" s="136"/>
      <c r="F92" s="136"/>
      <c r="G92" s="136"/>
      <c r="H92" s="136"/>
      <c r="I92" s="136"/>
      <c r="J92" s="137" t="s">
        <v>88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89</v>
      </c>
      <c r="D94" s="33"/>
      <c r="E94" s="33"/>
      <c r="F94" s="33"/>
      <c r="G94" s="33"/>
      <c r="H94" s="33"/>
      <c r="I94" s="33"/>
      <c r="J94" s="81">
        <f>J117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90</v>
      </c>
    </row>
    <row r="95" spans="1:47" s="9" customFormat="1" ht="24.95" customHeight="1">
      <c r="B95" s="139"/>
      <c r="C95" s="140"/>
      <c r="D95" s="141" t="s">
        <v>91</v>
      </c>
      <c r="E95" s="142"/>
      <c r="F95" s="142"/>
      <c r="G95" s="142"/>
      <c r="H95" s="142"/>
      <c r="I95" s="142"/>
      <c r="J95" s="143">
        <f>J118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92</v>
      </c>
      <c r="E96" s="148"/>
      <c r="F96" s="148"/>
      <c r="G96" s="148"/>
      <c r="H96" s="148"/>
      <c r="I96" s="148"/>
      <c r="J96" s="149">
        <f>J119</f>
        <v>0</v>
      </c>
      <c r="K96" s="146"/>
      <c r="L96" s="150"/>
    </row>
    <row r="97" spans="1:31" s="9" customFormat="1" ht="24.95" customHeight="1">
      <c r="B97" s="139"/>
      <c r="C97" s="140"/>
      <c r="D97" s="141" t="s">
        <v>93</v>
      </c>
      <c r="E97" s="142"/>
      <c r="F97" s="142"/>
      <c r="G97" s="142"/>
      <c r="H97" s="142"/>
      <c r="I97" s="142"/>
      <c r="J97" s="143">
        <f>J123</f>
        <v>0</v>
      </c>
      <c r="K97" s="140"/>
      <c r="L97" s="144"/>
    </row>
    <row r="98" spans="1:31" s="10" customFormat="1" ht="19.899999999999999" customHeight="1">
      <c r="B98" s="145"/>
      <c r="C98" s="146"/>
      <c r="D98" s="147" t="s">
        <v>94</v>
      </c>
      <c r="E98" s="148"/>
      <c r="F98" s="148"/>
      <c r="G98" s="148"/>
      <c r="H98" s="148"/>
      <c r="I98" s="148"/>
      <c r="J98" s="149">
        <f>J124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95</v>
      </c>
      <c r="E99" s="148"/>
      <c r="F99" s="148"/>
      <c r="G99" s="148"/>
      <c r="H99" s="148"/>
      <c r="I99" s="148"/>
      <c r="J99" s="149">
        <f>J129</f>
        <v>0</v>
      </c>
      <c r="K99" s="146"/>
      <c r="L99" s="150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96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30" customHeight="1">
      <c r="A109" s="31"/>
      <c r="B109" s="32"/>
      <c r="C109" s="33"/>
      <c r="D109" s="33"/>
      <c r="E109" s="218" t="str">
        <f>E7</f>
        <v>VD Sl. Harta – oprava obložení střešní konstrukce budovy Garáže objekt č. 185 (č.st. 5387)</v>
      </c>
      <c r="F109" s="245"/>
      <c r="G109" s="245"/>
      <c r="H109" s="245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F10</f>
        <v>Slezská Harta</v>
      </c>
      <c r="G111" s="33"/>
      <c r="H111" s="33"/>
      <c r="I111" s="26" t="s">
        <v>22</v>
      </c>
      <c r="J111" s="63" t="str">
        <f>IF(J10="","",J10)</f>
        <v>9. 9. 2024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3"/>
      <c r="E113" s="33"/>
      <c r="F113" s="24" t="str">
        <f>E13</f>
        <v>Povodí Odry, státní podnik</v>
      </c>
      <c r="G113" s="33"/>
      <c r="H113" s="33"/>
      <c r="I113" s="26" t="s">
        <v>32</v>
      </c>
      <c r="J113" s="29" t="str">
        <f>E19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30</v>
      </c>
      <c r="D114" s="33"/>
      <c r="E114" s="33"/>
      <c r="F114" s="24" t="str">
        <f>IF(E16="","",E16)</f>
        <v>Vyplň údaj</v>
      </c>
      <c r="G114" s="33"/>
      <c r="H114" s="33"/>
      <c r="I114" s="26" t="s">
        <v>35</v>
      </c>
      <c r="J114" s="29" t="str">
        <f>E22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51"/>
      <c r="B116" s="152"/>
      <c r="C116" s="153" t="s">
        <v>97</v>
      </c>
      <c r="D116" s="154" t="s">
        <v>62</v>
      </c>
      <c r="E116" s="154" t="s">
        <v>58</v>
      </c>
      <c r="F116" s="154" t="s">
        <v>59</v>
      </c>
      <c r="G116" s="154" t="s">
        <v>98</v>
      </c>
      <c r="H116" s="154" t="s">
        <v>99</v>
      </c>
      <c r="I116" s="154" t="s">
        <v>100</v>
      </c>
      <c r="J116" s="155" t="s">
        <v>88</v>
      </c>
      <c r="K116" s="156" t="s">
        <v>101</v>
      </c>
      <c r="L116" s="157"/>
      <c r="M116" s="72" t="s">
        <v>1</v>
      </c>
      <c r="N116" s="73" t="s">
        <v>41</v>
      </c>
      <c r="O116" s="73" t="s">
        <v>102</v>
      </c>
      <c r="P116" s="73" t="s">
        <v>103</v>
      </c>
      <c r="Q116" s="73" t="s">
        <v>104</v>
      </c>
      <c r="R116" s="73" t="s">
        <v>105</v>
      </c>
      <c r="S116" s="73" t="s">
        <v>106</v>
      </c>
      <c r="T116" s="74" t="s">
        <v>107</v>
      </c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</row>
    <row r="117" spans="1:65" s="2" customFormat="1" ht="22.9" customHeight="1">
      <c r="A117" s="31"/>
      <c r="B117" s="32"/>
      <c r="C117" s="79" t="s">
        <v>108</v>
      </c>
      <c r="D117" s="33"/>
      <c r="E117" s="33"/>
      <c r="F117" s="33"/>
      <c r="G117" s="33"/>
      <c r="H117" s="33"/>
      <c r="I117" s="33"/>
      <c r="J117" s="158">
        <f>BK117</f>
        <v>0</v>
      </c>
      <c r="K117" s="33"/>
      <c r="L117" s="36"/>
      <c r="M117" s="75"/>
      <c r="N117" s="159"/>
      <c r="O117" s="76"/>
      <c r="P117" s="160">
        <f>P118+P123</f>
        <v>0</v>
      </c>
      <c r="Q117" s="76"/>
      <c r="R117" s="160">
        <f>R118+R123</f>
        <v>0</v>
      </c>
      <c r="S117" s="76"/>
      <c r="T117" s="161">
        <f>T118+T123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76</v>
      </c>
      <c r="AU117" s="14" t="s">
        <v>90</v>
      </c>
      <c r="BK117" s="162">
        <f>BK118+BK123</f>
        <v>0</v>
      </c>
    </row>
    <row r="118" spans="1:65" s="12" customFormat="1" ht="25.9" customHeight="1">
      <c r="B118" s="163"/>
      <c r="C118" s="164"/>
      <c r="D118" s="165" t="s">
        <v>76</v>
      </c>
      <c r="E118" s="166" t="s">
        <v>109</v>
      </c>
      <c r="F118" s="166" t="s">
        <v>110</v>
      </c>
      <c r="G118" s="164"/>
      <c r="H118" s="164"/>
      <c r="I118" s="167"/>
      <c r="J118" s="168">
        <f>BK118</f>
        <v>0</v>
      </c>
      <c r="K118" s="164"/>
      <c r="L118" s="169"/>
      <c r="M118" s="170"/>
      <c r="N118" s="171"/>
      <c r="O118" s="171"/>
      <c r="P118" s="172">
        <f>P119</f>
        <v>0</v>
      </c>
      <c r="Q118" s="171"/>
      <c r="R118" s="172">
        <f>R119</f>
        <v>0</v>
      </c>
      <c r="S118" s="171"/>
      <c r="T118" s="173">
        <f>T119</f>
        <v>0</v>
      </c>
      <c r="AR118" s="174" t="s">
        <v>82</v>
      </c>
      <c r="AT118" s="175" t="s">
        <v>76</v>
      </c>
      <c r="AU118" s="175" t="s">
        <v>77</v>
      </c>
      <c r="AY118" s="174" t="s">
        <v>111</v>
      </c>
      <c r="BK118" s="176">
        <f>BK119</f>
        <v>0</v>
      </c>
    </row>
    <row r="119" spans="1:65" s="12" customFormat="1" ht="22.9" customHeight="1">
      <c r="B119" s="163"/>
      <c r="C119" s="164"/>
      <c r="D119" s="165" t="s">
        <v>76</v>
      </c>
      <c r="E119" s="177" t="s">
        <v>112</v>
      </c>
      <c r="F119" s="177" t="s">
        <v>113</v>
      </c>
      <c r="G119" s="164"/>
      <c r="H119" s="164"/>
      <c r="I119" s="167"/>
      <c r="J119" s="178">
        <f>BK119</f>
        <v>0</v>
      </c>
      <c r="K119" s="164"/>
      <c r="L119" s="169"/>
      <c r="M119" s="170"/>
      <c r="N119" s="171"/>
      <c r="O119" s="171"/>
      <c r="P119" s="172">
        <f>SUM(P120:P122)</f>
        <v>0</v>
      </c>
      <c r="Q119" s="171"/>
      <c r="R119" s="172">
        <f>SUM(R120:R122)</f>
        <v>0</v>
      </c>
      <c r="S119" s="171"/>
      <c r="T119" s="173">
        <f>SUM(T120:T122)</f>
        <v>0</v>
      </c>
      <c r="AR119" s="174" t="s">
        <v>82</v>
      </c>
      <c r="AT119" s="175" t="s">
        <v>76</v>
      </c>
      <c r="AU119" s="175" t="s">
        <v>82</v>
      </c>
      <c r="AY119" s="174" t="s">
        <v>111</v>
      </c>
      <c r="BK119" s="176">
        <f>SUM(BK120:BK122)</f>
        <v>0</v>
      </c>
    </row>
    <row r="120" spans="1:65" s="2" customFormat="1" ht="16.5" customHeight="1">
      <c r="A120" s="31"/>
      <c r="B120" s="32"/>
      <c r="C120" s="179" t="s">
        <v>82</v>
      </c>
      <c r="D120" s="179" t="s">
        <v>114</v>
      </c>
      <c r="E120" s="180" t="s">
        <v>115</v>
      </c>
      <c r="F120" s="181" t="s">
        <v>116</v>
      </c>
      <c r="G120" s="182" t="s">
        <v>117</v>
      </c>
      <c r="H120" s="183">
        <v>600</v>
      </c>
      <c r="I120" s="184"/>
      <c r="J120" s="185">
        <f>ROUND(I120*H120,2)</f>
        <v>0</v>
      </c>
      <c r="K120" s="186"/>
      <c r="L120" s="36"/>
      <c r="M120" s="187" t="s">
        <v>1</v>
      </c>
      <c r="N120" s="188" t="s">
        <v>42</v>
      </c>
      <c r="O120" s="68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1" t="s">
        <v>118</v>
      </c>
      <c r="AT120" s="191" t="s">
        <v>114</v>
      </c>
      <c r="AU120" s="191" t="s">
        <v>84</v>
      </c>
      <c r="AY120" s="14" t="s">
        <v>111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4" t="s">
        <v>82</v>
      </c>
      <c r="BK120" s="192">
        <f>ROUND(I120*H120,2)</f>
        <v>0</v>
      </c>
      <c r="BL120" s="14" t="s">
        <v>118</v>
      </c>
      <c r="BM120" s="191" t="s">
        <v>119</v>
      </c>
    </row>
    <row r="121" spans="1:65" s="2" customFormat="1" ht="16.5" customHeight="1">
      <c r="A121" s="31"/>
      <c r="B121" s="32"/>
      <c r="C121" s="179" t="s">
        <v>84</v>
      </c>
      <c r="D121" s="179" t="s">
        <v>114</v>
      </c>
      <c r="E121" s="180" t="s">
        <v>120</v>
      </c>
      <c r="F121" s="181" t="s">
        <v>121</v>
      </c>
      <c r="G121" s="182" t="s">
        <v>122</v>
      </c>
      <c r="H121" s="183">
        <v>1</v>
      </c>
      <c r="I121" s="184"/>
      <c r="J121" s="185">
        <f>ROUND(I121*H121,2)</f>
        <v>0</v>
      </c>
      <c r="K121" s="186"/>
      <c r="L121" s="36"/>
      <c r="M121" s="187" t="s">
        <v>1</v>
      </c>
      <c r="N121" s="188" t="s">
        <v>42</v>
      </c>
      <c r="O121" s="6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118</v>
      </c>
      <c r="AT121" s="191" t="s">
        <v>114</v>
      </c>
      <c r="AU121" s="191" t="s">
        <v>84</v>
      </c>
      <c r="AY121" s="14" t="s">
        <v>111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" t="s">
        <v>82</v>
      </c>
      <c r="BK121" s="192">
        <f>ROUND(I121*H121,2)</f>
        <v>0</v>
      </c>
      <c r="BL121" s="14" t="s">
        <v>118</v>
      </c>
      <c r="BM121" s="191" t="s">
        <v>123</v>
      </c>
    </row>
    <row r="122" spans="1:65" s="2" customFormat="1" ht="24.2" customHeight="1">
      <c r="A122" s="31"/>
      <c r="B122" s="32"/>
      <c r="C122" s="179" t="s">
        <v>124</v>
      </c>
      <c r="D122" s="179" t="s">
        <v>114</v>
      </c>
      <c r="E122" s="180" t="s">
        <v>125</v>
      </c>
      <c r="F122" s="181" t="s">
        <v>126</v>
      </c>
      <c r="G122" s="182" t="s">
        <v>117</v>
      </c>
      <c r="H122" s="183">
        <v>55</v>
      </c>
      <c r="I122" s="184"/>
      <c r="J122" s="185">
        <f>ROUND(I122*H122,2)</f>
        <v>0</v>
      </c>
      <c r="K122" s="186"/>
      <c r="L122" s="36"/>
      <c r="M122" s="187" t="s">
        <v>1</v>
      </c>
      <c r="N122" s="188" t="s">
        <v>42</v>
      </c>
      <c r="O122" s="68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118</v>
      </c>
      <c r="AT122" s="191" t="s">
        <v>114</v>
      </c>
      <c r="AU122" s="191" t="s">
        <v>84</v>
      </c>
      <c r="AY122" s="14" t="s">
        <v>111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" t="s">
        <v>82</v>
      </c>
      <c r="BK122" s="192">
        <f>ROUND(I122*H122,2)</f>
        <v>0</v>
      </c>
      <c r="BL122" s="14" t="s">
        <v>118</v>
      </c>
      <c r="BM122" s="191" t="s">
        <v>127</v>
      </c>
    </row>
    <row r="123" spans="1:65" s="12" customFormat="1" ht="25.9" customHeight="1">
      <c r="B123" s="163"/>
      <c r="C123" s="164"/>
      <c r="D123" s="165" t="s">
        <v>76</v>
      </c>
      <c r="E123" s="166" t="s">
        <v>128</v>
      </c>
      <c r="F123" s="166" t="s">
        <v>129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P124+P129</f>
        <v>0</v>
      </c>
      <c r="Q123" s="171"/>
      <c r="R123" s="172">
        <f>R124+R129</f>
        <v>0</v>
      </c>
      <c r="S123" s="171"/>
      <c r="T123" s="173">
        <f>T124+T129</f>
        <v>0</v>
      </c>
      <c r="AR123" s="174" t="s">
        <v>84</v>
      </c>
      <c r="AT123" s="175" t="s">
        <v>76</v>
      </c>
      <c r="AU123" s="175" t="s">
        <v>77</v>
      </c>
      <c r="AY123" s="174" t="s">
        <v>111</v>
      </c>
      <c r="BK123" s="176">
        <f>BK124+BK129</f>
        <v>0</v>
      </c>
    </row>
    <row r="124" spans="1:65" s="12" customFormat="1" ht="22.9" customHeight="1">
      <c r="B124" s="163"/>
      <c r="C124" s="164"/>
      <c r="D124" s="165" t="s">
        <v>76</v>
      </c>
      <c r="E124" s="177" t="s">
        <v>130</v>
      </c>
      <c r="F124" s="177" t="s">
        <v>131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SUM(P125:P128)</f>
        <v>0</v>
      </c>
      <c r="Q124" s="171"/>
      <c r="R124" s="172">
        <f>SUM(R125:R128)</f>
        <v>0</v>
      </c>
      <c r="S124" s="171"/>
      <c r="T124" s="173">
        <f>SUM(T125:T128)</f>
        <v>0</v>
      </c>
      <c r="AR124" s="174" t="s">
        <v>84</v>
      </c>
      <c r="AT124" s="175" t="s">
        <v>76</v>
      </c>
      <c r="AU124" s="175" t="s">
        <v>82</v>
      </c>
      <c r="AY124" s="174" t="s">
        <v>111</v>
      </c>
      <c r="BK124" s="176">
        <f>SUM(BK125:BK128)</f>
        <v>0</v>
      </c>
    </row>
    <row r="125" spans="1:65" s="2" customFormat="1" ht="16.5" customHeight="1">
      <c r="A125" s="31"/>
      <c r="B125" s="32"/>
      <c r="C125" s="179" t="s">
        <v>118</v>
      </c>
      <c r="D125" s="179" t="s">
        <v>114</v>
      </c>
      <c r="E125" s="180" t="s">
        <v>132</v>
      </c>
      <c r="F125" s="181" t="s">
        <v>133</v>
      </c>
      <c r="G125" s="182" t="s">
        <v>117</v>
      </c>
      <c r="H125" s="183">
        <v>130</v>
      </c>
      <c r="I125" s="184"/>
      <c r="J125" s="185">
        <f>ROUND(I125*H125,2)</f>
        <v>0</v>
      </c>
      <c r="K125" s="186"/>
      <c r="L125" s="36"/>
      <c r="M125" s="187" t="s">
        <v>1</v>
      </c>
      <c r="N125" s="188" t="s">
        <v>42</v>
      </c>
      <c r="O125" s="68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134</v>
      </c>
      <c r="AT125" s="191" t="s">
        <v>114</v>
      </c>
      <c r="AU125" s="191" t="s">
        <v>84</v>
      </c>
      <c r="AY125" s="14" t="s">
        <v>111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" t="s">
        <v>82</v>
      </c>
      <c r="BK125" s="192">
        <f>ROUND(I125*H125,2)</f>
        <v>0</v>
      </c>
      <c r="BL125" s="14" t="s">
        <v>134</v>
      </c>
      <c r="BM125" s="191" t="s">
        <v>135</v>
      </c>
    </row>
    <row r="126" spans="1:65" s="2" customFormat="1" ht="16.5" customHeight="1">
      <c r="A126" s="31"/>
      <c r="B126" s="32"/>
      <c r="C126" s="179" t="s">
        <v>136</v>
      </c>
      <c r="D126" s="179" t="s">
        <v>114</v>
      </c>
      <c r="E126" s="180" t="s">
        <v>137</v>
      </c>
      <c r="F126" s="181" t="s">
        <v>138</v>
      </c>
      <c r="G126" s="182" t="s">
        <v>117</v>
      </c>
      <c r="H126" s="183">
        <v>130</v>
      </c>
      <c r="I126" s="184"/>
      <c r="J126" s="185">
        <f>ROUND(I126*H126,2)</f>
        <v>0</v>
      </c>
      <c r="K126" s="186"/>
      <c r="L126" s="36"/>
      <c r="M126" s="187" t="s">
        <v>1</v>
      </c>
      <c r="N126" s="188" t="s">
        <v>42</v>
      </c>
      <c r="O126" s="68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134</v>
      </c>
      <c r="AT126" s="191" t="s">
        <v>114</v>
      </c>
      <c r="AU126" s="191" t="s">
        <v>84</v>
      </c>
      <c r="AY126" s="14" t="s">
        <v>111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82</v>
      </c>
      <c r="BK126" s="192">
        <f>ROUND(I126*H126,2)</f>
        <v>0</v>
      </c>
      <c r="BL126" s="14" t="s">
        <v>134</v>
      </c>
      <c r="BM126" s="191" t="s">
        <v>139</v>
      </c>
    </row>
    <row r="127" spans="1:65" s="2" customFormat="1" ht="16.5" customHeight="1">
      <c r="A127" s="31"/>
      <c r="B127" s="32"/>
      <c r="C127" s="179" t="s">
        <v>140</v>
      </c>
      <c r="D127" s="179" t="s">
        <v>114</v>
      </c>
      <c r="E127" s="180" t="s">
        <v>141</v>
      </c>
      <c r="F127" s="181" t="s">
        <v>142</v>
      </c>
      <c r="G127" s="182" t="s">
        <v>117</v>
      </c>
      <c r="H127" s="183">
        <v>130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42</v>
      </c>
      <c r="O127" s="68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134</v>
      </c>
      <c r="AT127" s="191" t="s">
        <v>114</v>
      </c>
      <c r="AU127" s="191" t="s">
        <v>84</v>
      </c>
      <c r="AY127" s="14" t="s">
        <v>111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82</v>
      </c>
      <c r="BK127" s="192">
        <f>ROUND(I127*H127,2)</f>
        <v>0</v>
      </c>
      <c r="BL127" s="14" t="s">
        <v>134</v>
      </c>
      <c r="BM127" s="191" t="s">
        <v>143</v>
      </c>
    </row>
    <row r="128" spans="1:65" s="2" customFormat="1" ht="24.2" customHeight="1">
      <c r="A128" s="31"/>
      <c r="B128" s="32"/>
      <c r="C128" s="179" t="s">
        <v>144</v>
      </c>
      <c r="D128" s="179" t="s">
        <v>114</v>
      </c>
      <c r="E128" s="180" t="s">
        <v>145</v>
      </c>
      <c r="F128" s="181" t="s">
        <v>146</v>
      </c>
      <c r="G128" s="182" t="s">
        <v>147</v>
      </c>
      <c r="H128" s="193"/>
      <c r="I128" s="184"/>
      <c r="J128" s="185">
        <f>ROUND(I128*H128,2)</f>
        <v>0</v>
      </c>
      <c r="K128" s="186"/>
      <c r="L128" s="36"/>
      <c r="M128" s="187" t="s">
        <v>1</v>
      </c>
      <c r="N128" s="188" t="s">
        <v>42</v>
      </c>
      <c r="O128" s="68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134</v>
      </c>
      <c r="AT128" s="191" t="s">
        <v>114</v>
      </c>
      <c r="AU128" s="191" t="s">
        <v>84</v>
      </c>
      <c r="AY128" s="14" t="s">
        <v>111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82</v>
      </c>
      <c r="BK128" s="192">
        <f>ROUND(I128*H128,2)</f>
        <v>0</v>
      </c>
      <c r="BL128" s="14" t="s">
        <v>134</v>
      </c>
      <c r="BM128" s="191" t="s">
        <v>148</v>
      </c>
    </row>
    <row r="129" spans="1:65" s="12" customFormat="1" ht="22.9" customHeight="1">
      <c r="B129" s="163"/>
      <c r="C129" s="164"/>
      <c r="D129" s="165" t="s">
        <v>76</v>
      </c>
      <c r="E129" s="177" t="s">
        <v>149</v>
      </c>
      <c r="F129" s="177" t="s">
        <v>150</v>
      </c>
      <c r="G129" s="164"/>
      <c r="H129" s="164"/>
      <c r="I129" s="167"/>
      <c r="J129" s="178">
        <f>BK129</f>
        <v>0</v>
      </c>
      <c r="K129" s="164"/>
      <c r="L129" s="169"/>
      <c r="M129" s="170"/>
      <c r="N129" s="171"/>
      <c r="O129" s="171"/>
      <c r="P129" s="172">
        <f>SUM(P130:P131)</f>
        <v>0</v>
      </c>
      <c r="Q129" s="171"/>
      <c r="R129" s="172">
        <f>SUM(R130:R131)</f>
        <v>0</v>
      </c>
      <c r="S129" s="171"/>
      <c r="T129" s="173">
        <f>SUM(T130:T131)</f>
        <v>0</v>
      </c>
      <c r="AR129" s="174" t="s">
        <v>84</v>
      </c>
      <c r="AT129" s="175" t="s">
        <v>76</v>
      </c>
      <c r="AU129" s="175" t="s">
        <v>82</v>
      </c>
      <c r="AY129" s="174" t="s">
        <v>111</v>
      </c>
      <c r="BK129" s="176">
        <f>SUM(BK130:BK131)</f>
        <v>0</v>
      </c>
    </row>
    <row r="130" spans="1:65" s="2" customFormat="1" ht="16.5" customHeight="1">
      <c r="A130" s="31"/>
      <c r="B130" s="32"/>
      <c r="C130" s="179" t="s">
        <v>151</v>
      </c>
      <c r="D130" s="179" t="s">
        <v>114</v>
      </c>
      <c r="E130" s="180" t="s">
        <v>152</v>
      </c>
      <c r="F130" s="181" t="s">
        <v>153</v>
      </c>
      <c r="G130" s="182" t="s">
        <v>117</v>
      </c>
      <c r="H130" s="183">
        <v>130</v>
      </c>
      <c r="I130" s="184"/>
      <c r="J130" s="185">
        <f>ROUND(I130*H130,2)</f>
        <v>0</v>
      </c>
      <c r="K130" s="186"/>
      <c r="L130" s="36"/>
      <c r="M130" s="187" t="s">
        <v>1</v>
      </c>
      <c r="N130" s="188" t="s">
        <v>42</v>
      </c>
      <c r="O130" s="68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134</v>
      </c>
      <c r="AT130" s="191" t="s">
        <v>114</v>
      </c>
      <c r="AU130" s="191" t="s">
        <v>84</v>
      </c>
      <c r="AY130" s="14" t="s">
        <v>111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82</v>
      </c>
      <c r="BK130" s="192">
        <f>ROUND(I130*H130,2)</f>
        <v>0</v>
      </c>
      <c r="BL130" s="14" t="s">
        <v>134</v>
      </c>
      <c r="BM130" s="191" t="s">
        <v>154</v>
      </c>
    </row>
    <row r="131" spans="1:65" s="2" customFormat="1" ht="16.5" customHeight="1">
      <c r="A131" s="31"/>
      <c r="B131" s="32"/>
      <c r="C131" s="179" t="s">
        <v>112</v>
      </c>
      <c r="D131" s="179" t="s">
        <v>114</v>
      </c>
      <c r="E131" s="180" t="s">
        <v>155</v>
      </c>
      <c r="F131" s="181" t="s">
        <v>156</v>
      </c>
      <c r="G131" s="182" t="s">
        <v>122</v>
      </c>
      <c r="H131" s="183">
        <v>1</v>
      </c>
      <c r="I131" s="184"/>
      <c r="J131" s="185">
        <f>ROUND(I131*H131,2)</f>
        <v>0</v>
      </c>
      <c r="K131" s="186"/>
      <c r="L131" s="36"/>
      <c r="M131" s="194" t="s">
        <v>1</v>
      </c>
      <c r="N131" s="195" t="s">
        <v>42</v>
      </c>
      <c r="O131" s="196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134</v>
      </c>
      <c r="AT131" s="191" t="s">
        <v>114</v>
      </c>
      <c r="AU131" s="191" t="s">
        <v>84</v>
      </c>
      <c r="AY131" s="14" t="s">
        <v>111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4" t="s">
        <v>82</v>
      </c>
      <c r="BK131" s="192">
        <f>ROUND(I131*H131,2)</f>
        <v>0</v>
      </c>
      <c r="BL131" s="14" t="s">
        <v>134</v>
      </c>
      <c r="BM131" s="191" t="s">
        <v>157</v>
      </c>
    </row>
    <row r="132" spans="1:65" s="2" customFormat="1" ht="6.95" customHeight="1">
      <c r="A132" s="31"/>
      <c r="B132" s="51"/>
      <c r="C132" s="52"/>
      <c r="D132" s="52"/>
      <c r="E132" s="52"/>
      <c r="F132" s="52"/>
      <c r="G132" s="52"/>
      <c r="H132" s="52"/>
      <c r="I132" s="52"/>
      <c r="J132" s="52"/>
      <c r="K132" s="52"/>
      <c r="L132" s="36"/>
      <c r="M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</sheetData>
  <sheetProtection algorithmName="SHA-512" hashValue="scpx04HcxPjA1R7dZCm5+xQoqNZkVP1LTXbqKrdcWYMGolb+iIYD4sthoO8oZfa8cIBOFQ+vaJjSHMcbIXqBfA==" saltValue="dItJTaZPUVPPFlLS2KehnGmTwOkCsJrxIjYvJAak0KjQArLqQf/HwNuGIssIJowpIeRxRffJNGJQoynsChvkhA==" spinCount="100000" sheet="1" objects="1" scenarios="1" formatColumns="0" formatRows="0" autoFilter="0"/>
  <autoFilter ref="C116:K131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24-027 - VD Sl. Harta – o...</vt:lpstr>
      <vt:lpstr>'24-027 - VD Sl. Harta – o...'!Názvy_tisku</vt:lpstr>
      <vt:lpstr>'Rekapitulace stavby'!Názvy_tisku</vt:lpstr>
      <vt:lpstr>'24-027 - VD Sl. Harta – 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PC-THINK\PC</dc:creator>
  <cp:lastModifiedBy>Jana Hrabicová</cp:lastModifiedBy>
  <cp:lastPrinted>2024-09-10T05:51:46Z</cp:lastPrinted>
  <dcterms:created xsi:type="dcterms:W3CDTF">2024-09-09T05:49:40Z</dcterms:created>
  <dcterms:modified xsi:type="dcterms:W3CDTF">2024-09-10T05:58:01Z</dcterms:modified>
</cp:coreProperties>
</file>