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V:\HermanyJ\"/>
    </mc:Choice>
  </mc:AlternateContent>
  <bookViews>
    <workbookView xWindow="0" yWindow="0" windowWidth="0" windowHeight="0"/>
  </bookViews>
  <sheets>
    <sheet name="Rekapitulace stavby" sheetId="1" r:id="rId1"/>
    <sheet name="3006-18-1 - HSV" sheetId="2" r:id="rId2"/>
    <sheet name="3006-18-2 - HSV" sheetId="3" r:id="rId3"/>
    <sheet name="3006-18-3 - HSV" sheetId="4" r:id="rId4"/>
    <sheet name="3006-18-4 - HSV" sheetId="5" r:id="rId5"/>
    <sheet name="3006-18-5 - Vedlejší rozp..." sheetId="6" r:id="rId6"/>
  </sheets>
  <definedNames>
    <definedName name="_xlnm.Print_Area" localSheetId="0">'Rekapitulace stavby'!$D$4:$AO$76,'Rekapitulace stavby'!$C$82:$AQ$104</definedName>
    <definedName name="_xlnm.Print_Titles" localSheetId="0">'Rekapitulace stavby'!$92:$92</definedName>
    <definedName name="_xlnm._FilterDatabase" localSheetId="1" hidden="1">'3006-18-1 - HSV'!$C$125:$K$244</definedName>
    <definedName name="_xlnm.Print_Area" localSheetId="1">'3006-18-1 - HSV'!$C$4:$J$76,'3006-18-1 - HSV'!$C$82:$J$105,'3006-18-1 - HSV'!$C$111:$T$244</definedName>
    <definedName name="_xlnm.Print_Titles" localSheetId="1">'3006-18-1 - HSV'!$125:$125</definedName>
    <definedName name="_xlnm._FilterDatabase" localSheetId="2" hidden="1">'3006-18-2 - HSV'!$C$128:$K$401</definedName>
    <definedName name="_xlnm.Print_Area" localSheetId="2">'3006-18-2 - HSV'!$C$4:$J$76,'3006-18-2 - HSV'!$C$82:$J$108,'3006-18-2 - HSV'!$C$114:$T$401</definedName>
    <definedName name="_xlnm.Print_Titles" localSheetId="2">'3006-18-2 - HSV'!$128:$128</definedName>
    <definedName name="_xlnm._FilterDatabase" localSheetId="3" hidden="1">'3006-18-3 - HSV'!$C$125:$K$244</definedName>
    <definedName name="_xlnm.Print_Area" localSheetId="3">'3006-18-3 - HSV'!$C$4:$J$76,'3006-18-3 - HSV'!$C$82:$J$105,'3006-18-3 - HSV'!$C$111:$T$244</definedName>
    <definedName name="_xlnm.Print_Titles" localSheetId="3">'3006-18-3 - HSV'!$125:$125</definedName>
    <definedName name="_xlnm._FilterDatabase" localSheetId="4" hidden="1">'3006-18-4 - HSV'!$C$123:$K$186</definedName>
    <definedName name="_xlnm.Print_Area" localSheetId="4">'3006-18-4 - HSV'!$C$4:$J$76,'3006-18-4 - HSV'!$C$82:$J$103,'3006-18-4 - HSV'!$C$109:$T$186</definedName>
    <definedName name="_xlnm.Print_Titles" localSheetId="4">'3006-18-4 - HSV'!$123:$123</definedName>
    <definedName name="_xlnm._FilterDatabase" localSheetId="5" hidden="1">'3006-18-5 - Vedlejší rozp...'!$C$118:$K$182</definedName>
    <definedName name="_xlnm.Print_Area" localSheetId="5">'3006-18-5 - Vedlejší rozp...'!$C$4:$J$76,'3006-18-5 - Vedlejší rozp...'!$C$82:$J$100,'3006-18-5 - Vedlejší rozp...'!$C$106:$T$182</definedName>
    <definedName name="_xlnm.Print_Titles" localSheetId="5">'3006-18-5 - Vedlejší rozp...'!$118:$118</definedName>
  </definedNames>
  <calcPr/>
</workbook>
</file>

<file path=xl/calcChain.xml><?xml version="1.0" encoding="utf-8"?>
<calcChain xmlns="http://schemas.openxmlformats.org/spreadsheetml/2006/main">
  <c i="6" l="1" r="J37"/>
  <c r="J36"/>
  <c i="1" r="AY103"/>
  <c i="6" r="J35"/>
  <c i="1" r="AX103"/>
  <c i="6" r="BI180"/>
  <c r="BH180"/>
  <c r="BG180"/>
  <c r="BF180"/>
  <c r="T180"/>
  <c r="R180"/>
  <c r="P180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J116"/>
  <c r="J115"/>
  <c r="F113"/>
  <c r="E111"/>
  <c r="J92"/>
  <c r="J91"/>
  <c r="F89"/>
  <c r="E87"/>
  <c r="J18"/>
  <c r="E18"/>
  <c r="F116"/>
  <c r="J17"/>
  <c r="J15"/>
  <c r="E15"/>
  <c r="F115"/>
  <c r="J14"/>
  <c r="J12"/>
  <c r="J89"/>
  <c r="E7"/>
  <c r="E109"/>
  <c i="5" r="J39"/>
  <c r="J38"/>
  <c i="1" r="AY102"/>
  <c i="5" r="J37"/>
  <c i="1" r="AX102"/>
  <c i="5" r="BI184"/>
  <c r="BH184"/>
  <c r="BG184"/>
  <c r="BF184"/>
  <c r="T184"/>
  <c r="T183"/>
  <c r="R184"/>
  <c r="R183"/>
  <c r="P184"/>
  <c r="P183"/>
  <c r="BI180"/>
  <c r="BH180"/>
  <c r="BG180"/>
  <c r="BF180"/>
  <c r="T180"/>
  <c r="T179"/>
  <c r="R180"/>
  <c r="R179"/>
  <c r="P180"/>
  <c r="P179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7"/>
  <c r="BH127"/>
  <c r="BG127"/>
  <c r="BF127"/>
  <c r="T127"/>
  <c r="R127"/>
  <c r="P127"/>
  <c r="F118"/>
  <c r="E116"/>
  <c r="F91"/>
  <c r="E89"/>
  <c r="J26"/>
  <c r="E26"/>
  <c r="J121"/>
  <c r="J25"/>
  <c r="J23"/>
  <c r="E23"/>
  <c r="J120"/>
  <c r="J22"/>
  <c r="J20"/>
  <c r="E20"/>
  <c r="F94"/>
  <c r="J19"/>
  <c r="J17"/>
  <c r="E17"/>
  <c r="F93"/>
  <c r="J16"/>
  <c r="J14"/>
  <c r="J118"/>
  <c r="E7"/>
  <c r="E112"/>
  <c i="4" r="J39"/>
  <c r="J38"/>
  <c i="1" r="AY100"/>
  <c i="4" r="J37"/>
  <c i="1" r="AX100"/>
  <c i="4" r="BI242"/>
  <c r="BH242"/>
  <c r="BG242"/>
  <c r="BF242"/>
  <c r="T242"/>
  <c r="T241"/>
  <c r="R242"/>
  <c r="R241"/>
  <c r="P242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16"/>
  <c r="BH216"/>
  <c r="BG216"/>
  <c r="BF216"/>
  <c r="T216"/>
  <c r="T215"/>
  <c r="R216"/>
  <c r="R215"/>
  <c r="P216"/>
  <c r="P215"/>
  <c r="BI211"/>
  <c r="BH211"/>
  <c r="BG211"/>
  <c r="BF211"/>
  <c r="T211"/>
  <c r="R211"/>
  <c r="P211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8"/>
  <c r="BH168"/>
  <c r="BG168"/>
  <c r="BF168"/>
  <c r="T168"/>
  <c r="R168"/>
  <c r="P168"/>
  <c r="BI164"/>
  <c r="BH164"/>
  <c r="BG164"/>
  <c r="BF164"/>
  <c r="T164"/>
  <c r="R164"/>
  <c r="P164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7"/>
  <c r="BH147"/>
  <c r="BG147"/>
  <c r="BF147"/>
  <c r="T147"/>
  <c r="R147"/>
  <c r="P147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F120"/>
  <c r="E118"/>
  <c r="F91"/>
  <c r="E89"/>
  <c r="J26"/>
  <c r="E26"/>
  <c r="J123"/>
  <c r="J25"/>
  <c r="J23"/>
  <c r="E23"/>
  <c r="J122"/>
  <c r="J22"/>
  <c r="J20"/>
  <c r="E20"/>
  <c r="F123"/>
  <c r="J19"/>
  <c r="J17"/>
  <c r="E17"/>
  <c r="F122"/>
  <c r="J16"/>
  <c r="J14"/>
  <c r="J120"/>
  <c r="E7"/>
  <c r="E114"/>
  <c i="3" r="J39"/>
  <c r="J38"/>
  <c i="1" r="AY98"/>
  <c i="3" r="J37"/>
  <c i="1" r="AX98"/>
  <c i="3" r="BI398"/>
  <c r="BH398"/>
  <c r="BG398"/>
  <c r="BF398"/>
  <c r="T398"/>
  <c r="T397"/>
  <c r="R398"/>
  <c r="R397"/>
  <c r="P398"/>
  <c r="P397"/>
  <c r="BI394"/>
  <c r="BH394"/>
  <c r="BG394"/>
  <c r="BF394"/>
  <c r="T394"/>
  <c r="R394"/>
  <c r="P394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81"/>
  <c r="BH381"/>
  <c r="BG381"/>
  <c r="BF381"/>
  <c r="T381"/>
  <c r="R381"/>
  <c r="P381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5"/>
  <c r="BH365"/>
  <c r="BG365"/>
  <c r="BF365"/>
  <c r="T365"/>
  <c r="R365"/>
  <c r="P365"/>
  <c r="BI360"/>
  <c r="BH360"/>
  <c r="BG360"/>
  <c r="BF360"/>
  <c r="T360"/>
  <c r="R360"/>
  <c r="P360"/>
  <c r="BI356"/>
  <c r="BH356"/>
  <c r="BG356"/>
  <c r="BF356"/>
  <c r="T356"/>
  <c r="R356"/>
  <c r="P356"/>
  <c r="BI352"/>
  <c r="BH352"/>
  <c r="BG352"/>
  <c r="BF352"/>
  <c r="T352"/>
  <c r="R352"/>
  <c r="P352"/>
  <c r="BI348"/>
  <c r="BH348"/>
  <c r="BG348"/>
  <c r="BF348"/>
  <c r="T348"/>
  <c r="R348"/>
  <c r="P348"/>
  <c r="BI344"/>
  <c r="BH344"/>
  <c r="BG344"/>
  <c r="BF344"/>
  <c r="T344"/>
  <c r="R344"/>
  <c r="P344"/>
  <c r="BI340"/>
  <c r="BH340"/>
  <c r="BG340"/>
  <c r="BF340"/>
  <c r="T340"/>
  <c r="R340"/>
  <c r="P340"/>
  <c r="BI336"/>
  <c r="BH336"/>
  <c r="BG336"/>
  <c r="BF336"/>
  <c r="T336"/>
  <c r="R336"/>
  <c r="P336"/>
  <c r="BI333"/>
  <c r="BH333"/>
  <c r="BG333"/>
  <c r="BF333"/>
  <c r="T333"/>
  <c r="R333"/>
  <c r="P333"/>
  <c r="BI329"/>
  <c r="BH329"/>
  <c r="BG329"/>
  <c r="BF329"/>
  <c r="T329"/>
  <c r="R329"/>
  <c r="P329"/>
  <c r="BI325"/>
  <c r="BH325"/>
  <c r="BG325"/>
  <c r="BF325"/>
  <c r="T325"/>
  <c r="R325"/>
  <c r="P325"/>
  <c r="BI322"/>
  <c r="BH322"/>
  <c r="BG322"/>
  <c r="BF322"/>
  <c r="T322"/>
  <c r="R322"/>
  <c r="P322"/>
  <c r="BI318"/>
  <c r="BH318"/>
  <c r="BG318"/>
  <c r="BF318"/>
  <c r="T318"/>
  <c r="R318"/>
  <c r="P318"/>
  <c r="BI314"/>
  <c r="BH314"/>
  <c r="BG314"/>
  <c r="BF314"/>
  <c r="T314"/>
  <c r="R314"/>
  <c r="P314"/>
  <c r="BI309"/>
  <c r="BH309"/>
  <c r="BG309"/>
  <c r="BF309"/>
  <c r="T309"/>
  <c r="T308"/>
  <c r="R309"/>
  <c r="R308"/>
  <c r="P309"/>
  <c r="P308"/>
  <c r="BI304"/>
  <c r="BH304"/>
  <c r="BG304"/>
  <c r="BF304"/>
  <c r="T304"/>
  <c r="R304"/>
  <c r="P304"/>
  <c r="BI301"/>
  <c r="BH301"/>
  <c r="BG301"/>
  <c r="BF301"/>
  <c r="T301"/>
  <c r="R301"/>
  <c r="P301"/>
  <c r="BI297"/>
  <c r="BH297"/>
  <c r="BG297"/>
  <c r="BF297"/>
  <c r="T297"/>
  <c r="R297"/>
  <c r="P297"/>
  <c r="BI293"/>
  <c r="BH293"/>
  <c r="BG293"/>
  <c r="BF293"/>
  <c r="T293"/>
  <c r="R293"/>
  <c r="P293"/>
  <c r="BI287"/>
  <c r="BH287"/>
  <c r="BG287"/>
  <c r="BF287"/>
  <c r="T287"/>
  <c r="R287"/>
  <c r="P287"/>
  <c r="BI284"/>
  <c r="BH284"/>
  <c r="BG284"/>
  <c r="BF284"/>
  <c r="T284"/>
  <c r="R284"/>
  <c r="P284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59"/>
  <c r="BH259"/>
  <c r="BG259"/>
  <c r="BF259"/>
  <c r="T259"/>
  <c r="R259"/>
  <c r="P259"/>
  <c r="BI256"/>
  <c r="BH256"/>
  <c r="BG256"/>
  <c r="BF256"/>
  <c r="T256"/>
  <c r="R256"/>
  <c r="P256"/>
  <c r="BI252"/>
  <c r="BH252"/>
  <c r="BG252"/>
  <c r="BF252"/>
  <c r="T252"/>
  <c r="R252"/>
  <c r="P252"/>
  <c r="BI248"/>
  <c r="BH248"/>
  <c r="BG248"/>
  <c r="BF248"/>
  <c r="T248"/>
  <c r="R248"/>
  <c r="P248"/>
  <c r="BI244"/>
  <c r="BH244"/>
  <c r="BG244"/>
  <c r="BF244"/>
  <c r="T244"/>
  <c r="R244"/>
  <c r="P244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29"/>
  <c r="BH229"/>
  <c r="BG229"/>
  <c r="BF229"/>
  <c r="T229"/>
  <c r="R229"/>
  <c r="P229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09"/>
  <c r="BH209"/>
  <c r="BG209"/>
  <c r="BF209"/>
  <c r="T209"/>
  <c r="R209"/>
  <c r="P209"/>
  <c r="BI204"/>
  <c r="BH204"/>
  <c r="BG204"/>
  <c r="BF204"/>
  <c r="T204"/>
  <c r="R204"/>
  <c r="P204"/>
  <c r="BI199"/>
  <c r="BH199"/>
  <c r="BG199"/>
  <c r="BF199"/>
  <c r="T199"/>
  <c r="R199"/>
  <c r="P199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4"/>
  <c r="BH164"/>
  <c r="BG164"/>
  <c r="BF164"/>
  <c r="T164"/>
  <c r="R164"/>
  <c r="P164"/>
  <c r="BI158"/>
  <c r="BH158"/>
  <c r="BG158"/>
  <c r="BF158"/>
  <c r="T158"/>
  <c r="R158"/>
  <c r="P158"/>
  <c r="BI155"/>
  <c r="BH155"/>
  <c r="BG155"/>
  <c r="BF155"/>
  <c r="T155"/>
  <c r="R155"/>
  <c r="P155"/>
  <c r="BI149"/>
  <c r="BH149"/>
  <c r="BG149"/>
  <c r="BF149"/>
  <c r="T149"/>
  <c r="R149"/>
  <c r="P149"/>
  <c r="BI145"/>
  <c r="BH145"/>
  <c r="BG145"/>
  <c r="BF145"/>
  <c r="T145"/>
  <c r="R145"/>
  <c r="P145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J126"/>
  <c r="J125"/>
  <c r="F123"/>
  <c r="E121"/>
  <c r="J94"/>
  <c r="J93"/>
  <c r="F91"/>
  <c r="E89"/>
  <c r="J20"/>
  <c r="E20"/>
  <c r="F126"/>
  <c r="J19"/>
  <c r="J17"/>
  <c r="E17"/>
  <c r="F125"/>
  <c r="J16"/>
  <c r="J14"/>
  <c r="J123"/>
  <c r="E7"/>
  <c r="E117"/>
  <c i="2" r="J39"/>
  <c r="J38"/>
  <c i="1" r="AY96"/>
  <c i="2" r="J37"/>
  <c i="1" r="AX96"/>
  <c i="2" r="BI242"/>
  <c r="BH242"/>
  <c r="BG242"/>
  <c r="BF242"/>
  <c r="T242"/>
  <c r="T241"/>
  <c r="R242"/>
  <c r="R241"/>
  <c r="P242"/>
  <c r="P241"/>
  <c r="BI237"/>
  <c r="BH237"/>
  <c r="BG237"/>
  <c r="BF237"/>
  <c r="T237"/>
  <c r="R237"/>
  <c r="P237"/>
  <c r="BI233"/>
  <c r="BH233"/>
  <c r="BG233"/>
  <c r="BF233"/>
  <c r="T233"/>
  <c r="R233"/>
  <c r="P233"/>
  <c r="BI228"/>
  <c r="BH228"/>
  <c r="BG228"/>
  <c r="BF228"/>
  <c r="T228"/>
  <c r="R228"/>
  <c r="P228"/>
  <c r="BI225"/>
  <c r="BH225"/>
  <c r="BG225"/>
  <c r="BF225"/>
  <c r="T225"/>
  <c r="R225"/>
  <c r="P225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R213"/>
  <c r="P213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3"/>
  <c r="BH153"/>
  <c r="BG153"/>
  <c r="BF153"/>
  <c r="T153"/>
  <c r="R153"/>
  <c r="P153"/>
  <c r="BI149"/>
  <c r="BH149"/>
  <c r="BG149"/>
  <c r="BF149"/>
  <c r="T149"/>
  <c r="R149"/>
  <c r="P149"/>
  <c r="BI143"/>
  <c r="BH143"/>
  <c r="BG143"/>
  <c r="BF143"/>
  <c r="T143"/>
  <c r="R143"/>
  <c r="P143"/>
  <c r="BI139"/>
  <c r="BH139"/>
  <c r="BG139"/>
  <c r="BF139"/>
  <c r="T139"/>
  <c r="R139"/>
  <c r="P139"/>
  <c r="BI134"/>
  <c r="BH134"/>
  <c r="BG134"/>
  <c r="BF134"/>
  <c r="T134"/>
  <c r="R134"/>
  <c r="P134"/>
  <c r="BI129"/>
  <c r="BH129"/>
  <c r="BG129"/>
  <c r="BF129"/>
  <c r="T129"/>
  <c r="R129"/>
  <c r="P129"/>
  <c r="F120"/>
  <c r="E118"/>
  <c r="F91"/>
  <c r="E89"/>
  <c r="J26"/>
  <c r="E26"/>
  <c r="J123"/>
  <c r="J25"/>
  <c r="J23"/>
  <c r="E23"/>
  <c r="J122"/>
  <c r="J22"/>
  <c r="J20"/>
  <c r="E20"/>
  <c r="F123"/>
  <c r="J19"/>
  <c r="J17"/>
  <c r="E17"/>
  <c r="F93"/>
  <c r="J16"/>
  <c r="J14"/>
  <c r="J91"/>
  <c r="E7"/>
  <c r="E85"/>
  <c i="1" r="L90"/>
  <c r="AM90"/>
  <c r="AM89"/>
  <c r="L89"/>
  <c r="AM87"/>
  <c r="L87"/>
  <c r="L85"/>
  <c r="L84"/>
  <c i="2" r="BK228"/>
  <c r="BK177"/>
  <c r="BK153"/>
  <c r="BK242"/>
  <c r="J213"/>
  <c r="BK190"/>
  <c r="J134"/>
  <c r="BK237"/>
  <c r="J172"/>
  <c r="J143"/>
  <c r="BK225"/>
  <c r="J217"/>
  <c r="BK194"/>
  <c r="J169"/>
  <c r="J139"/>
  <c i="3" r="BK394"/>
  <c r="BK388"/>
  <c r="J385"/>
  <c r="BK377"/>
  <c r="BK371"/>
  <c r="BK365"/>
  <c r="BK356"/>
  <c r="J352"/>
  <c r="BK348"/>
  <c r="BK344"/>
  <c r="BK340"/>
  <c r="BK336"/>
  <c r="BK333"/>
  <c r="J329"/>
  <c r="BK322"/>
  <c r="BK314"/>
  <c r="J309"/>
  <c r="J301"/>
  <c r="J293"/>
  <c r="J284"/>
  <c r="J272"/>
  <c r="BK252"/>
  <c r="J248"/>
  <c r="J234"/>
  <c r="BK214"/>
  <c r="J190"/>
  <c r="BK164"/>
  <c r="J149"/>
  <c r="J259"/>
  <c r="J217"/>
  <c r="BK264"/>
  <c r="J155"/>
  <c r="J135"/>
  <c r="J240"/>
  <c r="J225"/>
  <c r="J214"/>
  <c r="BK194"/>
  <c r="J174"/>
  <c i="4" r="J238"/>
  <c r="J232"/>
  <c r="J225"/>
  <c r="J216"/>
  <c r="J207"/>
  <c r="BK196"/>
  <c r="J193"/>
  <c r="BK185"/>
  <c r="BK177"/>
  <c r="BK168"/>
  <c r="BK161"/>
  <c r="BK153"/>
  <c r="BK141"/>
  <c r="J137"/>
  <c r="J129"/>
  <c i="5" r="J163"/>
  <c r="BK155"/>
  <c r="J184"/>
  <c r="BK152"/>
  <c r="BK136"/>
  <c r="J127"/>
  <c r="J167"/>
  <c r="J140"/>
  <c i="6" r="J177"/>
  <c r="J169"/>
  <c r="BK160"/>
  <c r="J157"/>
  <c r="BK153"/>
  <c r="BK135"/>
  <c r="BK139"/>
  <c r="BK146"/>
  <c r="J135"/>
  <c i="2" r="J237"/>
  <c r="BK181"/>
  <c r="J166"/>
  <c r="BK129"/>
  <c r="J225"/>
  <c r="J194"/>
  <c r="BK149"/>
  <c i="1" r="AS99"/>
  <c i="2" r="BK185"/>
  <c r="J163"/>
  <c r="BK139"/>
  <c r="BK221"/>
  <c r="BK198"/>
  <c r="J181"/>
  <c r="BK163"/>
  <c i="3" r="BK398"/>
  <c r="J394"/>
  <c r="BK385"/>
  <c r="BK374"/>
  <c r="J368"/>
  <c r="BK360"/>
  <c r="BK352"/>
  <c r="J348"/>
  <c r="J344"/>
  <c r="J340"/>
  <c r="J336"/>
  <c r="J333"/>
  <c r="BK325"/>
  <c r="J322"/>
  <c r="J314"/>
  <c r="J304"/>
  <c r="J297"/>
  <c r="J287"/>
  <c r="J280"/>
  <c r="BK272"/>
  <c r="BK256"/>
  <c r="BK244"/>
  <c r="BK229"/>
  <c r="BK204"/>
  <c r="J186"/>
  <c r="J158"/>
  <c r="BK139"/>
  <c r="BK220"/>
  <c r="BK158"/>
  <c r="BK174"/>
  <c r="J139"/>
  <c r="J244"/>
  <c r="J229"/>
  <c r="BK217"/>
  <c r="J204"/>
  <c r="BK186"/>
  <c r="BK135"/>
  <c i="4" r="J242"/>
  <c r="BK235"/>
  <c r="J229"/>
  <c r="BK216"/>
  <c r="BK207"/>
  <c r="BK200"/>
  <c r="J196"/>
  <c r="BK189"/>
  <c r="BK181"/>
  <c r="J173"/>
  <c r="J164"/>
  <c r="J157"/>
  <c r="J147"/>
  <c r="BK133"/>
  <c i="5" r="J180"/>
  <c r="BK140"/>
  <c r="BK167"/>
  <c r="J148"/>
  <c r="BK127"/>
  <c r="J171"/>
  <c r="BK148"/>
  <c r="J132"/>
  <c i="6" r="BK180"/>
  <c r="BK173"/>
  <c r="BK165"/>
  <c r="J163"/>
  <c r="BK155"/>
  <c r="BK150"/>
  <c r="J148"/>
  <c r="BK132"/>
  <c r="J122"/>
  <c r="J128"/>
  <c r="BK122"/>
  <c i="2" r="J242"/>
  <c r="BK201"/>
  <c r="J159"/>
  <c i="1" r="AS95"/>
  <c i="2" r="BK209"/>
  <c r="J177"/>
  <c r="BK143"/>
  <c i="1" r="AS97"/>
  <c i="2" r="J205"/>
  <c r="BK169"/>
  <c r="BK233"/>
  <c r="BK217"/>
  <c r="J201"/>
  <c r="J185"/>
  <c r="BK166"/>
  <c r="J129"/>
  <c i="3" r="J391"/>
  <c r="BK381"/>
  <c r="J377"/>
  <c r="J371"/>
  <c r="J365"/>
  <c r="J360"/>
  <c r="J356"/>
  <c r="J325"/>
  <c r="J318"/>
  <c r="BK309"/>
  <c r="BK301"/>
  <c r="BK293"/>
  <c r="BK284"/>
  <c r="BK276"/>
  <c r="BK268"/>
  <c r="BK248"/>
  <c r="BK237"/>
  <c r="J223"/>
  <c r="J199"/>
  <c r="BK182"/>
  <c r="BK155"/>
  <c r="J264"/>
  <c r="BK170"/>
  <c r="BK259"/>
  <c r="BK145"/>
  <c r="J237"/>
  <c r="BK223"/>
  <c r="BK199"/>
  <c r="J182"/>
  <c r="J132"/>
  <c i="4" r="BK238"/>
  <c r="BK232"/>
  <c r="BK225"/>
  <c r="J221"/>
  <c r="J211"/>
  <c r="BK204"/>
  <c r="J200"/>
  <c r="J189"/>
  <c r="J181"/>
  <c r="BK173"/>
  <c r="BK164"/>
  <c r="BK157"/>
  <c r="BK147"/>
  <c r="BK137"/>
  <c r="BK129"/>
  <c i="5" r="BK175"/>
  <c r="J152"/>
  <c r="BK180"/>
  <c r="BK163"/>
  <c r="J144"/>
  <c r="BK184"/>
  <c r="BK159"/>
  <c i="6" r="J180"/>
  <c r="J173"/>
  <c r="J165"/>
  <c r="J160"/>
  <c r="J153"/>
  <c r="J150"/>
  <c r="J143"/>
  <c r="J125"/>
  <c r="BK143"/>
  <c r="J132"/>
  <c i="2" r="BK213"/>
  <c r="J198"/>
  <c r="BK172"/>
  <c r="BK134"/>
  <c r="J233"/>
  <c r="BK205"/>
  <c r="J153"/>
  <c i="1" r="AS101"/>
  <c i="2" r="J221"/>
  <c r="BK159"/>
  <c r="J228"/>
  <c r="J209"/>
  <c r="J190"/>
  <c r="J149"/>
  <c i="3" r="J398"/>
  <c r="BK391"/>
  <c r="J388"/>
  <c r="J381"/>
  <c r="J374"/>
  <c r="BK368"/>
  <c r="BK329"/>
  <c r="BK318"/>
  <c r="BK304"/>
  <c r="BK297"/>
  <c r="BK287"/>
  <c r="BK280"/>
  <c r="J276"/>
  <c r="J268"/>
  <c r="J252"/>
  <c r="BK240"/>
  <c r="BK225"/>
  <c r="J209"/>
  <c r="J194"/>
  <c r="BK178"/>
  <c r="J145"/>
  <c r="J256"/>
  <c r="J164"/>
  <c r="J178"/>
  <c r="BK149"/>
  <c r="BK132"/>
  <c r="BK234"/>
  <c r="J220"/>
  <c r="BK209"/>
  <c r="BK190"/>
  <c r="J170"/>
  <c i="4" r="BK242"/>
  <c r="J235"/>
  <c r="BK229"/>
  <c r="BK221"/>
  <c r="BK211"/>
  <c r="J204"/>
  <c r="BK193"/>
  <c r="J185"/>
  <c r="J177"/>
  <c r="J168"/>
  <c r="J161"/>
  <c r="J153"/>
  <c r="J141"/>
  <c r="J133"/>
  <c i="5" r="J159"/>
  <c r="J136"/>
  <c r="BK171"/>
  <c r="J155"/>
  <c r="BK132"/>
  <c r="J175"/>
  <c r="BK144"/>
  <c i="6" r="BK177"/>
  <c r="BK169"/>
  <c r="BK163"/>
  <c r="BK157"/>
  <c r="J155"/>
  <c r="J139"/>
  <c r="J146"/>
  <c r="BK128"/>
  <c r="BK148"/>
  <c r="BK125"/>
  <c i="2" l="1" r="BK128"/>
  <c r="J128"/>
  <c r="J100"/>
  <c r="BK176"/>
  <c r="J176"/>
  <c r="J101"/>
  <c r="P189"/>
  <c r="P232"/>
  <c i="3" r="P131"/>
  <c r="BK243"/>
  <c r="J243"/>
  <c r="J101"/>
  <c r="R263"/>
  <c r="P313"/>
  <c r="R355"/>
  <c r="BK364"/>
  <c r="J364"/>
  <c r="J106"/>
  <c i="4" r="P128"/>
  <c r="T172"/>
  <c r="T220"/>
  <c i="2" r="R128"/>
  <c r="P176"/>
  <c r="T189"/>
  <c r="T232"/>
  <c i="3" r="R131"/>
  <c r="P243"/>
  <c r="T263"/>
  <c r="R313"/>
  <c r="BK355"/>
  <c r="J355"/>
  <c r="J105"/>
  <c r="R364"/>
  <c i="4" r="BK128"/>
  <c r="J128"/>
  <c r="J100"/>
  <c r="P172"/>
  <c r="P220"/>
  <c i="2" r="P128"/>
  <c r="P127"/>
  <c r="P126"/>
  <c i="1" r="AU96"/>
  <c i="2" r="T176"/>
  <c r="R189"/>
  <c r="R232"/>
  <c i="3" r="T131"/>
  <c r="R243"/>
  <c r="P263"/>
  <c r="BK313"/>
  <c r="J313"/>
  <c r="J104"/>
  <c r="T355"/>
  <c r="P364"/>
  <c i="4" r="T128"/>
  <c r="T127"/>
  <c r="T126"/>
  <c r="BK172"/>
  <c r="J172"/>
  <c r="J101"/>
  <c r="BK220"/>
  <c r="J220"/>
  <c r="J103"/>
  <c i="5" r="P126"/>
  <c r="P125"/>
  <c r="P124"/>
  <c i="1" r="AU102"/>
  <c i="2" r="T128"/>
  <c r="R176"/>
  <c r="BK189"/>
  <c r="BK232"/>
  <c r="J232"/>
  <c r="J103"/>
  <c i="3" r="BK131"/>
  <c r="J131"/>
  <c r="J100"/>
  <c r="T243"/>
  <c r="BK263"/>
  <c r="J263"/>
  <c r="J102"/>
  <c r="T313"/>
  <c r="P355"/>
  <c r="T364"/>
  <c i="4" r="R128"/>
  <c r="R172"/>
  <c r="R220"/>
  <c i="5" r="BK126"/>
  <c r="R126"/>
  <c r="R125"/>
  <c r="R124"/>
  <c r="T126"/>
  <c r="T125"/>
  <c r="T124"/>
  <c i="6" r="BK121"/>
  <c r="J121"/>
  <c r="J98"/>
  <c r="P121"/>
  <c r="P120"/>
  <c r="R121"/>
  <c r="R120"/>
  <c r="T121"/>
  <c r="T120"/>
  <c r="BK131"/>
  <c r="J131"/>
  <c r="J99"/>
  <c r="P131"/>
  <c r="R131"/>
  <c r="T131"/>
  <c i="3" r="BK308"/>
  <c r="J308"/>
  <c r="J103"/>
  <c r="BK397"/>
  <c r="J397"/>
  <c r="J107"/>
  <c i="4" r="BK215"/>
  <c r="J215"/>
  <c r="J102"/>
  <c r="BK241"/>
  <c r="J241"/>
  <c r="J104"/>
  <c i="2" r="BK241"/>
  <c r="J241"/>
  <c r="J104"/>
  <c i="5" r="BK179"/>
  <c r="J179"/>
  <c r="J101"/>
  <c r="BK183"/>
  <c r="J183"/>
  <c r="J102"/>
  <c r="J126"/>
  <c r="J100"/>
  <c i="6" r="F92"/>
  <c r="BE125"/>
  <c r="E85"/>
  <c r="F91"/>
  <c r="J113"/>
  <c r="BE139"/>
  <c r="BE143"/>
  <c r="BE146"/>
  <c r="BE132"/>
  <c r="BE135"/>
  <c r="BE122"/>
  <c r="BE128"/>
  <c r="BE148"/>
  <c r="BE150"/>
  <c r="BE153"/>
  <c r="BE155"/>
  <c r="BE157"/>
  <c r="BE160"/>
  <c r="BE163"/>
  <c r="BE165"/>
  <c r="BE169"/>
  <c r="BE173"/>
  <c r="BE177"/>
  <c r="BE180"/>
  <c i="5" r="J91"/>
  <c r="J94"/>
  <c r="BE132"/>
  <c r="BE136"/>
  <c r="BE148"/>
  <c r="BE155"/>
  <c r="BE175"/>
  <c i="4" r="BK127"/>
  <c r="J127"/>
  <c r="J99"/>
  <c i="5" r="E85"/>
  <c r="J93"/>
  <c r="F120"/>
  <c r="F121"/>
  <c r="BE127"/>
  <c r="BE140"/>
  <c r="BE144"/>
  <c r="BE159"/>
  <c r="BE163"/>
  <c r="BE167"/>
  <c r="BE180"/>
  <c r="BE152"/>
  <c r="BE171"/>
  <c r="BE184"/>
  <c i="4" r="E85"/>
  <c r="J91"/>
  <c r="F93"/>
  <c r="F94"/>
  <c r="J93"/>
  <c r="J94"/>
  <c r="BE129"/>
  <c r="BE133"/>
  <c r="BE137"/>
  <c r="BE141"/>
  <c r="BE147"/>
  <c r="BE153"/>
  <c r="BE157"/>
  <c r="BE161"/>
  <c r="BE164"/>
  <c r="BE168"/>
  <c r="BE173"/>
  <c r="BE177"/>
  <c r="BE181"/>
  <c r="BE185"/>
  <c r="BE189"/>
  <c r="BE193"/>
  <c r="BE196"/>
  <c r="BE200"/>
  <c r="BE204"/>
  <c r="BE207"/>
  <c r="BE211"/>
  <c r="BE216"/>
  <c r="BE221"/>
  <c r="BE225"/>
  <c r="BE229"/>
  <c r="BE232"/>
  <c r="BE235"/>
  <c r="BE238"/>
  <c r="BE242"/>
  <c i="3" r="E85"/>
  <c r="J91"/>
  <c r="F94"/>
  <c r="BE139"/>
  <c r="BE149"/>
  <c r="BE158"/>
  <c r="BE174"/>
  <c r="BE190"/>
  <c r="BE194"/>
  <c r="BE199"/>
  <c r="BE209"/>
  <c r="BE225"/>
  <c r="BE229"/>
  <c r="BE237"/>
  <c i="2" r="J189"/>
  <c r="J102"/>
  <c i="3" r="BE155"/>
  <c r="BE182"/>
  <c r="BE256"/>
  <c r="F93"/>
  <c r="BE135"/>
  <c r="BE145"/>
  <c r="BE178"/>
  <c r="BE259"/>
  <c r="BE264"/>
  <c r="BE132"/>
  <c r="BE164"/>
  <c r="BE170"/>
  <c r="BE186"/>
  <c r="BE204"/>
  <c r="BE214"/>
  <c r="BE217"/>
  <c r="BE220"/>
  <c r="BE223"/>
  <c r="BE234"/>
  <c r="BE240"/>
  <c r="BE244"/>
  <c r="BE248"/>
  <c r="BE252"/>
  <c r="BE268"/>
  <c r="BE272"/>
  <c r="BE276"/>
  <c r="BE280"/>
  <c r="BE284"/>
  <c r="BE287"/>
  <c r="BE293"/>
  <c r="BE297"/>
  <c r="BE301"/>
  <c r="BE304"/>
  <c r="BE309"/>
  <c r="BE314"/>
  <c r="BE318"/>
  <c r="BE322"/>
  <c r="BE325"/>
  <c r="BE329"/>
  <c r="BE333"/>
  <c r="BE336"/>
  <c r="BE340"/>
  <c r="BE344"/>
  <c r="BE348"/>
  <c r="BE352"/>
  <c r="BE356"/>
  <c r="BE360"/>
  <c r="BE365"/>
  <c r="BE368"/>
  <c r="BE371"/>
  <c r="BE374"/>
  <c r="BE377"/>
  <c r="BE381"/>
  <c r="BE385"/>
  <c r="BE388"/>
  <c r="BE391"/>
  <c r="BE394"/>
  <c r="BE398"/>
  <c i="2" r="J94"/>
  <c r="J120"/>
  <c r="BE153"/>
  <c r="BE169"/>
  <c r="BE172"/>
  <c r="BE201"/>
  <c r="F94"/>
  <c r="BE149"/>
  <c r="BE177"/>
  <c r="BE225"/>
  <c r="BE228"/>
  <c r="BE242"/>
  <c r="J93"/>
  <c r="E114"/>
  <c r="F122"/>
  <c r="BE163"/>
  <c r="BE166"/>
  <c r="BE181"/>
  <c r="BE198"/>
  <c r="BE213"/>
  <c r="BE217"/>
  <c r="BE233"/>
  <c r="BE129"/>
  <c r="BE134"/>
  <c r="BE139"/>
  <c r="BE143"/>
  <c r="BE159"/>
  <c r="BE185"/>
  <c r="BE190"/>
  <c r="BE194"/>
  <c r="BE205"/>
  <c r="BE209"/>
  <c r="BE221"/>
  <c r="BE237"/>
  <c r="F37"/>
  <c i="1" r="BB96"/>
  <c r="BB95"/>
  <c i="2" r="F39"/>
  <c i="1" r="BD96"/>
  <c r="BD95"/>
  <c i="3" r="F37"/>
  <c i="1" r="BB98"/>
  <c r="BB97"/>
  <c r="AX97"/>
  <c i="5" r="F36"/>
  <c i="1" r="BA102"/>
  <c r="BA101"/>
  <c r="AW101"/>
  <c i="5" r="J36"/>
  <c i="1" r="AW102"/>
  <c i="6" r="F36"/>
  <c i="1" r="BC103"/>
  <c i="2" r="J36"/>
  <c i="1" r="AW96"/>
  <c i="3" r="F39"/>
  <c i="1" r="BD98"/>
  <c r="BD97"/>
  <c i="3" r="F38"/>
  <c i="1" r="BC98"/>
  <c r="BC97"/>
  <c r="AY97"/>
  <c i="5" r="F37"/>
  <c i="1" r="BB102"/>
  <c r="BB101"/>
  <c r="AX101"/>
  <c i="6" r="J34"/>
  <c i="1" r="AW103"/>
  <c r="AU101"/>
  <c i="2" r="F38"/>
  <c i="1" r="BC96"/>
  <c r="BC95"/>
  <c r="AY95"/>
  <c i="3" r="F36"/>
  <c i="1" r="BA98"/>
  <c r="BA97"/>
  <c r="AW97"/>
  <c i="4" r="F36"/>
  <c i="1" r="BA100"/>
  <c r="BA99"/>
  <c r="AW99"/>
  <c i="4" r="J36"/>
  <c i="1" r="AW100"/>
  <c i="4" r="F37"/>
  <c i="1" r="BB100"/>
  <c r="BB99"/>
  <c r="AX99"/>
  <c i="5" r="F38"/>
  <c i="1" r="BC102"/>
  <c r="BC101"/>
  <c r="AY101"/>
  <c i="6" r="F35"/>
  <c i="1" r="BB103"/>
  <c r="AU95"/>
  <c i="2" r="F36"/>
  <c i="1" r="BA96"/>
  <c r="BA95"/>
  <c r="AS94"/>
  <c i="3" r="J36"/>
  <c i="1" r="AW98"/>
  <c i="4" r="F39"/>
  <c i="1" r="BD100"/>
  <c r="BD99"/>
  <c i="4" r="F38"/>
  <c i="1" r="BC100"/>
  <c r="BC99"/>
  <c r="AY99"/>
  <c i="5" r="F39"/>
  <c i="1" r="BD102"/>
  <c r="BD101"/>
  <c i="6" r="F34"/>
  <c i="1" r="BA103"/>
  <c i="6" r="F37"/>
  <c i="1" r="BD103"/>
  <c i="6" l="1" r="T119"/>
  <c i="4" r="R127"/>
  <c r="R126"/>
  <c i="6" r="P119"/>
  <c i="1" r="AU103"/>
  <c i="5" r="BK125"/>
  <c r="J125"/>
  <c r="J99"/>
  <c i="2" r="R127"/>
  <c r="R126"/>
  <c i="6" r="R119"/>
  <c i="2" r="BK127"/>
  <c r="BK126"/>
  <c r="J126"/>
  <c r="J98"/>
  <c r="T127"/>
  <c r="T126"/>
  <c i="4" r="P127"/>
  <c r="P126"/>
  <c i="1" r="AU100"/>
  <c i="3" r="T130"/>
  <c r="T129"/>
  <c r="R130"/>
  <c r="R129"/>
  <c r="P130"/>
  <c r="P129"/>
  <c i="1" r="AU98"/>
  <c i="3" r="BK130"/>
  <c r="BK129"/>
  <c r="J129"/>
  <c i="6" r="BK120"/>
  <c r="J120"/>
  <c r="J97"/>
  <c i="4" r="BK126"/>
  <c r="J126"/>
  <c i="1" r="AX95"/>
  <c i="2" r="J35"/>
  <c i="1" r="AV96"/>
  <c r="AT96"/>
  <c i="4" r="J35"/>
  <c i="1" r="AV100"/>
  <c r="AT100"/>
  <c i="5" r="J35"/>
  <c i="1" r="AV102"/>
  <c r="AT102"/>
  <c r="BD94"/>
  <c r="W33"/>
  <c r="AU99"/>
  <c r="AW95"/>
  <c i="3" r="J35"/>
  <c i="1" r="AV98"/>
  <c r="AT98"/>
  <c r="BA94"/>
  <c r="W30"/>
  <c i="6" r="J33"/>
  <c i="1" r="AV103"/>
  <c r="AT103"/>
  <c i="3" r="J32"/>
  <c i="1" r="AG98"/>
  <c r="AG97"/>
  <c i="3" r="F35"/>
  <c i="1" r="AZ98"/>
  <c r="AZ97"/>
  <c r="AV97"/>
  <c r="AT97"/>
  <c r="AN97"/>
  <c i="5" r="F35"/>
  <c i="1" r="AZ102"/>
  <c r="AZ101"/>
  <c r="AV101"/>
  <c r="AT101"/>
  <c r="BB94"/>
  <c r="W31"/>
  <c r="AU97"/>
  <c i="2" r="F35"/>
  <c i="1" r="AZ96"/>
  <c r="AZ95"/>
  <c r="AV95"/>
  <c i="4" r="F35"/>
  <c i="1" r="AZ100"/>
  <c r="AZ99"/>
  <c r="AV99"/>
  <c r="AT99"/>
  <c i="4" r="J32"/>
  <c i="1" r="AG100"/>
  <c r="AG99"/>
  <c i="6" r="F33"/>
  <c i="1" r="AZ103"/>
  <c r="BC94"/>
  <c r="W32"/>
  <c i="3" l="1" r="J98"/>
  <c i="2" r="J127"/>
  <c r="J99"/>
  <c i="3" r="J130"/>
  <c r="J99"/>
  <c i="5" r="BK124"/>
  <c r="J124"/>
  <c r="J98"/>
  <c i="6" r="BK119"/>
  <c r="J119"/>
  <c r="J96"/>
  <c i="1" r="AN100"/>
  <c r="AN99"/>
  <c i="4" r="J98"/>
  <c r="J41"/>
  <c i="3" r="J41"/>
  <c i="1" r="AN98"/>
  <c r="AU94"/>
  <c r="AT95"/>
  <c r="AY94"/>
  <c i="2" r="J32"/>
  <c i="1" r="AG96"/>
  <c r="AG95"/>
  <c r="AZ94"/>
  <c r="W29"/>
  <c r="AW94"/>
  <c r="AK30"/>
  <c r="AX94"/>
  <c i="2" l="1" r="J41"/>
  <c i="1" r="AN95"/>
  <c r="AN96"/>
  <c i="6" r="J30"/>
  <c i="1" r="AG103"/>
  <c r="AV94"/>
  <c r="AK29"/>
  <c i="5" r="J32"/>
  <c i="1" r="AG102"/>
  <c r="AG101"/>
  <c r="AN101"/>
  <c l="1" r="AN102"/>
  <c i="6" r="J39"/>
  <c i="5" r="J41"/>
  <c i="1" r="AN103"/>
  <c r="AG94"/>
  <c r="AK26"/>
  <c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<sst xmlns="http://schemas.openxmlformats.org/spreadsheetml/2006/main">
  <si>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</si>
  <si>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</si>
  <si>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</si>
  <si>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</si>
  <si>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</si>
  <si>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{fe9b7afd-3391-4f30-be1a-50dad6073206}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</si>
  <si>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</si>
  <si>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</si>
  <si>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</si>
  <si>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</si>
  <si>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</si>
  <si>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</si>
  <si>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</si>
  <si>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</si>
  <si>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3006-18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</si>
  <si>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</si>
  <si>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</si>
  <si>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Protipovodňová opatření v k. ú. Břest</t>
  </si>
  <si>
    <t>KSO:</t>
  </si>
  <si>
    <t>CC-CZ:</t>
  </si>
  <si>
    <t>Místo:</t>
  </si>
  <si>
    <t xml:space="preserve"> </t>
  </si>
  <si>
    <t>Datum:</t>
  </si>
  <si>
    <t>15. 8. 2019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</si>
  <si>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</si>
  <si>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</si>
  <si>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</si>
  <si>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</si>
  <si>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</si>
  <si>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</si>
  <si>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</si>
  <si>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</si>
  <si>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</si>
  <si>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</si>
  <si>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</si>
  <si>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</si>
  <si>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</si>
  <si>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</si>
  <si>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</si>
  <si>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</si>
  <si>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</si>
  <si>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</si>
  <si>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</si>
  <si>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</si>
  <si>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</si>
  <si>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</si>
  <si>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</si>
  <si>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</si>
  <si>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</si>
  <si>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</si>
  <si>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</si>
  <si>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</si>
  <si>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</si>
  <si>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</si>
  <si>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</si>
  <si>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</si>
  <si>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</si>
  <si>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</si>
  <si>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</si>
  <si>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</si>
  <si>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</si>
  <si>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</si>
  <si>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</si>
  <si>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</si>
  <si>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</si>
  <si>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</si>
  <si>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</si>
  <si>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</si>
  <si>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</si>
  <si>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</si>
  <si>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</si>
  <si>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</si>
  <si>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</si>
  <si>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</si>
  <si>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</si>
  <si>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</si>
  <si>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</si>
  <si>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3006-18-1</t>
  </si>
  <si>
    <t>SO01</t>
  </si>
  <si>
    <t>STA</t>
  </si>
  <si>
    <t>1</t>
  </si>
  <si>
    <t>{d15a503c-98f6-4baa-b4ed-577899f3a518}</t>
  </si>
  <si>
    <t>2</t>
  </si>
  <si>
    <t>/</t>
  </si>
  <si>
    <t>HSV</t>
  </si>
  <si>
    <t>Soupis</t>
  </si>
  <si>
    <t>{475aae9f-d893-4622-95ee-20960b356367}</t>
  </si>
  <si>
    <t>3006-18-2</t>
  </si>
  <si>
    <t>SO02</t>
  </si>
  <si>
    <t>{d2659c90-cb2c-4b14-bcc5-75ff029f212b}</t>
  </si>
  <si>
    <t>{7ae3f2ab-7e82-4e7d-8f91-0ae7ad1ae3c0}</t>
  </si>
  <si>
    <t>3006-18-3</t>
  </si>
  <si>
    <t>SO03</t>
  </si>
  <si>
    <t>{5b3fc8bd-3ae3-4882-82f9-acf82f088c6e}</t>
  </si>
  <si>
    <t>{263cc28d-915b-4d4a-a19b-e56f2d1242d6}</t>
  </si>
  <si>
    <t>3006-18-4</t>
  </si>
  <si>
    <t>SO04</t>
  </si>
  <si>
    <t>{be7a1f2f-7661-4b08-a26b-e06103639df2}</t>
  </si>
  <si>
    <t>{5babb5d5-c06b-42be-b700-270d2b8f5913}</t>
  </si>
  <si>
    <t>3006-18-5</t>
  </si>
  <si>
    <t>Vedlejší rozpočtové náklady</t>
  </si>
  <si>
    <t>{a37555bb-646b-457a-86ff-9c94d4a66eee}</t>
  </si>
  <si>
    <t>KRYCÍ LIST SOUPISU PRACÍ</t>
  </si>
  <si>
    <t>Objekt:</t>
  </si>
  <si>
    <t>3006-18-1 - SO01</t>
  </si>
  <si>
    <t>Soupis:</t>
  </si>
  <si>
    <t>3006-18-1 - HSV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</si>
  <si>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</si>
  <si>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</si>
  <si>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</si>
  <si>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</si>
  <si>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</si>
  <si>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</si>
  <si>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</si>
  <si>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</si>
  <si>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</si>
  <si>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</si>
  <si>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</si>
  <si>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</si>
  <si>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</si>
  <si>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</si>
  <si>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</si>
  <si>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</si>
  <si>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</si>
  <si>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</si>
  <si>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</si>
  <si>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</si>
  <si>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</si>
  <si>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</si>
  <si>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</si>
  <si>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</si>
  <si>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Práce a dodávky HSV</t>
  </si>
  <si>
    <t>ROZPOCET</t>
  </si>
  <si>
    <t>Zemní práce</t>
  </si>
  <si>
    <t>K</t>
  </si>
  <si>
    <t>121151113</t>
  </si>
  <si>
    <t>Sejmutí ornice plochy do 500 m2 tl vrstvy do 200 mm strojně</t>
  </si>
  <si>
    <t>m2</t>
  </si>
  <si>
    <t>4</t>
  </si>
  <si>
    <t>-1930946035</t>
  </si>
  <si>
    <t>PP</t>
  </si>
  <si>
    <t>Sejmutí ornice strojně při souvislé ploše přes 100 do 500 m2, tl. vrstvy do 200 mm</t>
  </si>
  <si>
    <t>Online PSC</t>
  </si>
  <si>
    <t>https://podminky.urs.cz/item/CS_URS_2021_02/121151113</t>
  </si>
  <si>
    <t>VV</t>
  </si>
  <si>
    <t>"sejmutí drnu tl. 200 mm" 3*110</t>
  </si>
  <si>
    <t>Součet</t>
  </si>
  <si>
    <t>131251104</t>
  </si>
  <si>
    <t>Hloubení jam nezapažených v hornině třídy těžitelnosti I skupiny 3 objem do 500 m3 strojně</t>
  </si>
  <si>
    <t>m3</t>
  </si>
  <si>
    <t>-1024830472</t>
  </si>
  <si>
    <t>Hloubení nezapažených jam a zářezů strojně s urovnáním dna do předepsaného profilu a spádu v hornině třídy těžitelnosti I skupiny 3 přes 100 do 500 m3</t>
  </si>
  <si>
    <t>https://podminky.urs.cz/item/CS_URS_2021_02/131251104</t>
  </si>
  <si>
    <t>100*2,75*0,9</t>
  </si>
  <si>
    <t>3</t>
  </si>
  <si>
    <t>162351103</t>
  </si>
  <si>
    <t>Vodorovné přemístění přes 50 do 500 m výkopku/sypaniny z horniny třídy těžitelnosti I skupiny 1 až 3</t>
  </si>
  <si>
    <t>-974357387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</si>
  <si>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</si>
  <si>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https://podminky.urs.cz/item/CS_URS_2024_02/162351103</t>
  </si>
  <si>
    <t>"ornice" 330*0,2*2</t>
  </si>
  <si>
    <t>167151111</t>
  </si>
  <si>
    <t>Nakládání výkopku z hornin třídy těžitelnosti I skupiny 1 až 3 přes 100 m3</t>
  </si>
  <si>
    <t>458592661</t>
  </si>
  <si>
    <t>Nakládání, skládání a překládání neulehlého výkopku nebo sypaniny strojně nakládání, množství přes 100 m3, z hornin třídy těžitelnosti I, skupiny 1 až 3</t>
  </si>
  <si>
    <t>https://podminky.urs.cz/item/CS_URS_2024_02/167151111</t>
  </si>
  <si>
    <t>"ornice k rozprostření" 330*0,2</t>
  </si>
  <si>
    <t>"zpětný zásyp pro zeď" 100*2,75*0,9</t>
  </si>
  <si>
    <t>5</t>
  </si>
  <si>
    <t>215901101</t>
  </si>
  <si>
    <t>Zhutnění podloží z hornin soudržných nebo nesoudržných pod násypy</t>
  </si>
  <si>
    <t>-758770916</t>
  </si>
  <si>
    <t>Zhutnění podloží pod násypy z rostlé horniny třídy těžitelnosti I a II, skupiny 1 až 4 z hornin soudružných a nesoudržných</t>
  </si>
  <si>
    <t>https://podminky.urs.cz/item/CS_URS_2021_02/215901101</t>
  </si>
  <si>
    <t>1,2*100</t>
  </si>
  <si>
    <t>6</t>
  </si>
  <si>
    <t>162351104</t>
  </si>
  <si>
    <t>Vodorovné přemístění přes 500 do 1000 m výkopku/sypaniny z horniny třídy těžitelnosti I skupiny 1 až 3</t>
  </si>
  <si>
    <t>-1772504616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</si>
  <si>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</si>
  <si>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https://podminky.urs.cz/item/CS_URS_2021_02/162351104</t>
  </si>
  <si>
    <t>"výkopek a zásyp zdi" 100*2,75*0,9*2</t>
  </si>
  <si>
    <t>"výkopek žebra na zemní hráz" 18</t>
  </si>
  <si>
    <t>7</t>
  </si>
  <si>
    <t>174101101</t>
  </si>
  <si>
    <t>Zásyp jam, šachet rýh nebo kolem objektů sypaninou se zhutněním</t>
  </si>
  <si>
    <t>994459206</t>
  </si>
  <si>
    <t>Zásyp sypaninou z jakékoliv horniny strojně s uložením výkopku ve vrstvách se zhutněním jam, šachet, rýh nebo kolem objektů v těchto vykopávkách</t>
  </si>
  <si>
    <t>https://podminky.urs.cz/item/CS_URS_2021_02/174101101</t>
  </si>
  <si>
    <t>8</t>
  </si>
  <si>
    <t>181411121</t>
  </si>
  <si>
    <t>Založení lučního trávníku výsevem pl do 1000 m2 v rovině a ve svahu do 1:5</t>
  </si>
  <si>
    <t>1482162197</t>
  </si>
  <si>
    <t>Založení trávníku na půdě předem připravené plochy do 1000 m2 výsevem včetně utažení lučního v rovině nebo na svahu do 1:5</t>
  </si>
  <si>
    <t>https://podminky.urs.cz/item/CS_URS_2021_02/181411121</t>
  </si>
  <si>
    <t>9</t>
  </si>
  <si>
    <t>181351003</t>
  </si>
  <si>
    <t>Rozprostření ornice tl vrstvy do 200 mm pl do 100 m2 v rovině nebo ve svahu do 1:5 strojně</t>
  </si>
  <si>
    <t>1460375146</t>
  </si>
  <si>
    <t>Rozprostření a urovnání ornice v rovině nebo ve svahu sklonu do 1:5 strojně při souvislé ploše do 100 m2, tl. vrstvy do 200 mm</t>
  </si>
  <si>
    <t>https://podminky.urs.cz/item/CS_URS_2021_02/181351003</t>
  </si>
  <si>
    <t>10</t>
  </si>
  <si>
    <t>M</t>
  </si>
  <si>
    <t>00572472</t>
  </si>
  <si>
    <t>osivo směs travní krajinná-rovinná</t>
  </si>
  <si>
    <t>kg</t>
  </si>
  <si>
    <t>493005800</t>
  </si>
  <si>
    <t>312*0,03</t>
  </si>
  <si>
    <t>11</t>
  </si>
  <si>
    <t>132251101</t>
  </si>
  <si>
    <t>Hloubení rýh nezapažených š do 800 mm v hornině třídy těžitelnosti I skupiny 3 objem do 20 m3 strojně</t>
  </si>
  <si>
    <t>-1594573782</t>
  </si>
  <si>
    <t>Hloubení nezapažených rýh šířky do 800 mm strojně s urovnáním dna do předepsaného profilu a spádu v hornině třídy těžitelnosti I skupiny 3 do 20 m3</t>
  </si>
  <si>
    <t>https://podminky.urs.cz/item/CS_URS_2021_02/132251101</t>
  </si>
  <si>
    <t>"žebro"0,3*0,6*100</t>
  </si>
  <si>
    <t>Zakládání</t>
  </si>
  <si>
    <t>211521111</t>
  </si>
  <si>
    <t>Výplň odvodňovacích žeber nebo trativodů kamenivem hrubým drceným frakce 63 až 125 mm</t>
  </si>
  <si>
    <t>790152292</t>
  </si>
  <si>
    <t xml:space="preserve">Výplň kamenivem do rýh odvodňovacích žeber nebo trativodů  bez zhutnění, s úpravou povrchu výplně kamenivem hrubým drceným frakce 63 až 125 mm</t>
  </si>
  <si>
    <t>https://podminky.urs.cz/item/CS_URS_2021_02/211521111</t>
  </si>
  <si>
    <t>0,3*0,6*100</t>
  </si>
  <si>
    <t>13</t>
  </si>
  <si>
    <t>211971121</t>
  </si>
  <si>
    <t>Zřízení opláštění žeber nebo trativodů geotextilií v rýze nebo zářezu sklonu přes 1:2 š do 2,5 m</t>
  </si>
  <si>
    <t>-2093361212</t>
  </si>
  <si>
    <t xml:space="preserve">Zřízení opláštění výplně z geotextilie odvodňovacích žeber nebo trativodů  v rýze nebo zářezu se stěnami svislými nebo šikmými o sklonu přes 1:2 při rozvinuté šířce opláštění do 2,5 m</t>
  </si>
  <si>
    <t>https://podminky.urs.cz/item/CS_URS_2021_02/211971121</t>
  </si>
  <si>
    <t>2*102</t>
  </si>
  <si>
    <t>14</t>
  </si>
  <si>
    <t>919726121</t>
  </si>
  <si>
    <t>Geotextilie pro ochranu, separaci a filtraci netkaná měrná hm do 200 g/m2</t>
  </si>
  <si>
    <t>1468900278</t>
  </si>
  <si>
    <t>Geotextilie netkaná pro ochranu, separaci nebo filtraci měrná hmotnost do 200 g/m2</t>
  </si>
  <si>
    <t>https://podminky.urs.cz/item/CS_URS_2021_02/919726121</t>
  </si>
  <si>
    <t>Svislé a kompletní konstrukce</t>
  </si>
  <si>
    <t>15</t>
  </si>
  <si>
    <t>312362021</t>
  </si>
  <si>
    <t>Výztuž výplňových zdí svařovanými sítěmi Kari</t>
  </si>
  <si>
    <t>t</t>
  </si>
  <si>
    <t>-455975915</t>
  </si>
  <si>
    <t>Výztuž nadzákladových zdí výplňových svislých nebo odkloněných od svislice, rovných nebo oblých ze svařovaných sítí z drátů typu KARI</t>
  </si>
  <si>
    <t>https://podminky.urs.cz/item/CS_URS_2021_02/312362021</t>
  </si>
  <si>
    <t>2,584</t>
  </si>
  <si>
    <t>16</t>
  </si>
  <si>
    <t>341351111</t>
  </si>
  <si>
    <t>Zřízení oboustranného bednění nosných stěn</t>
  </si>
  <si>
    <t>-624517072</t>
  </si>
  <si>
    <t>Bednění stěn a příček nosných rovné oboustranné za každou stranu zřízení</t>
  </si>
  <si>
    <t>https://podminky.urs.cz/item/CS_URS_2021_02/341351111</t>
  </si>
  <si>
    <t>1,5*100*2</t>
  </si>
  <si>
    <t>17</t>
  </si>
  <si>
    <t>341351112</t>
  </si>
  <si>
    <t>Odstranění oboustranného bednění nosných stěn</t>
  </si>
  <si>
    <t>893129205</t>
  </si>
  <si>
    <t>Bednění stěn a příček nosných rovné oboustranné za každou stranu odstranění</t>
  </si>
  <si>
    <t>https://podminky.urs.cz/item/CS_URS_2021_02/341351112</t>
  </si>
  <si>
    <t>18</t>
  </si>
  <si>
    <t>341351911</t>
  </si>
  <si>
    <t>Příplatek k cenám bednění nosných stěn za pohledový beton</t>
  </si>
  <si>
    <t>755722935</t>
  </si>
  <si>
    <t>Bednění stěn a příček nosných Příplatek k cenám bednění za pohledový beton</t>
  </si>
  <si>
    <t>https://podminky.urs.cz/item/CS_URS_2021_02/341351911</t>
  </si>
  <si>
    <t>75*2+0,4*100</t>
  </si>
  <si>
    <t>19</t>
  </si>
  <si>
    <t>273313511</t>
  </si>
  <si>
    <t>Základové desky z betonu tř. C 12/15</t>
  </si>
  <si>
    <t>-2001155097</t>
  </si>
  <si>
    <t>Základy z betonu prostého desky z betonu kamenem neprokládaného tř. C 12/15</t>
  </si>
  <si>
    <t>https://podminky.urs.cz/item/CS_URS_2021_02/273313511</t>
  </si>
  <si>
    <t>0,1*100*1,05</t>
  </si>
  <si>
    <t>20</t>
  </si>
  <si>
    <t>273361221</t>
  </si>
  <si>
    <t>Výztuž základových desek betonářskou ocelí 10 216 (E)</t>
  </si>
  <si>
    <t>404864827</t>
  </si>
  <si>
    <t>Výztuž základů desek z betonářské oceli 10 216 (E)</t>
  </si>
  <si>
    <t>https://podminky.urs.cz/item/CS_URS_2021_02/273361221</t>
  </si>
  <si>
    <t>0,141</t>
  </si>
  <si>
    <t>273361821</t>
  </si>
  <si>
    <t>Výztuž základových desek betonářskou ocelí 10 505 (R)</t>
  </si>
  <si>
    <t>451739558</t>
  </si>
  <si>
    <t>Výztuž základů desek z betonářské oceli 10 505 (R) nebo BSt 500</t>
  </si>
  <si>
    <t>https://podminky.urs.cz/item/CS_URS_2021_02/273361821</t>
  </si>
  <si>
    <t>0,804</t>
  </si>
  <si>
    <t>22</t>
  </si>
  <si>
    <t>274321611</t>
  </si>
  <si>
    <t>Základové pasy ze ŽB bez zvýšených nároků na prostředí tř. C 30/37</t>
  </si>
  <si>
    <t>-1153549437</t>
  </si>
  <si>
    <t>Základy z betonu železového (bez výztuže) pasy z betonu bez zvláštních nároků na prostředí tř. C 30/37</t>
  </si>
  <si>
    <t>https://podminky.urs.cz/item/CS_URS_2021_02/274321611</t>
  </si>
  <si>
    <t>100*0,3*0,95</t>
  </si>
  <si>
    <t>23</t>
  </si>
  <si>
    <t>274351121</t>
  </si>
  <si>
    <t>Zřízení bednění základových pasů rovného</t>
  </si>
  <si>
    <t>1888686271</t>
  </si>
  <si>
    <t>Bednění základů pasů rovné zřízení</t>
  </si>
  <si>
    <t>https://podminky.urs.cz/item/CS_URS_2021_02/274351121</t>
  </si>
  <si>
    <t>0,3*100*2</t>
  </si>
  <si>
    <t>24</t>
  </si>
  <si>
    <t>274351122</t>
  </si>
  <si>
    <t>Odstranění bednění základových pasů rovného</t>
  </si>
  <si>
    <t>-1081227698</t>
  </si>
  <si>
    <t>Bednění základů pasů rovné odstranění</t>
  </si>
  <si>
    <t>https://podminky.urs.cz/item/CS_URS_2021_02/274351122</t>
  </si>
  <si>
    <t>25</t>
  </si>
  <si>
    <t>342321610</t>
  </si>
  <si>
    <t>Stěny výplňové ze ŽB tř. C 30/37</t>
  </si>
  <si>
    <t>170119925</t>
  </si>
  <si>
    <t>Stěny a příčky z betonu železového (bez výztuže) výplňové a oddělovací pevné, ochranné přizdívky tř. C 30/37</t>
  </si>
  <si>
    <t>https://podminky.urs.cz/item/CS_URS_2021_02/342321610</t>
  </si>
  <si>
    <t>1,47*100*0,4+0,5*0,05*0,5*100</t>
  </si>
  <si>
    <t>Ostatní konstrukce a práce, bourání</t>
  </si>
  <si>
    <t>26</t>
  </si>
  <si>
    <t>931991112</t>
  </si>
  <si>
    <t>Zřízení těsnění dilatační spáry gumovým nebo PVC pásem ve stěně</t>
  </si>
  <si>
    <t>m</t>
  </si>
  <si>
    <t>-1602730354</t>
  </si>
  <si>
    <t xml:space="preserve">Zřízení těsnění dilatační spáry pásem gumovým profilovým nebo z PVC  ve stěně</t>
  </si>
  <si>
    <t>https://podminky.urs.cz/item/CS_URS_2021_02/931991112</t>
  </si>
  <si>
    <t>19*1,8</t>
  </si>
  <si>
    <t>27</t>
  </si>
  <si>
    <t>931994142</t>
  </si>
  <si>
    <t>Těsnění dilatační spáry betonové konstrukce polyuretanovým tmelem do pl 4,0 cm2</t>
  </si>
  <si>
    <t>300627650</t>
  </si>
  <si>
    <t xml:space="preserve">Těsnění spáry betonové konstrukce pásy, profily, tmely  tmelem polyuretanovým spáry dilatační do 4,0 cm2</t>
  </si>
  <si>
    <t>https://podminky.urs.cz/item/CS_URS_2021_02/931994142</t>
  </si>
  <si>
    <t>2,4*(100/5)</t>
  </si>
  <si>
    <t>998</t>
  </si>
  <si>
    <t>Přesun hmot</t>
  </si>
  <si>
    <t>28</t>
  </si>
  <si>
    <t>998332011</t>
  </si>
  <si>
    <t>Přesun hmot pro úpravy vodních toků a kanály</t>
  </si>
  <si>
    <t>-143354286</t>
  </si>
  <si>
    <t xml:space="preserve">Přesun hmot pro úpravy vodních toků a kanály, hráze rybníků apod.  dopravní vzdálenost do 500 m</t>
  </si>
  <si>
    <t>https://podminky.urs.cz/item/CS_URS_2021_02/998332011</t>
  </si>
  <si>
    <t>3006-18-2 - SO02</t>
  </si>
  <si>
    <t>3006-18-2 - HSV</t>
  </si>
  <si>
    <t>AGROPROJEKT PSO s.r.o.</t>
  </si>
  <si>
    <t xml:space="preserve">    4 - Vodorovné konstrukce</t>
  </si>
  <si>
    <t xml:space="preserve">    5 - Komunikace pozemní</t>
  </si>
  <si>
    <t xml:space="preserve">    8 - Trubní vedení</t>
  </si>
  <si>
    <t>121151125</t>
  </si>
  <si>
    <t>Sejmutí ornice plochy přes 500 m2 tl vrstvy přes 250 do 300 mm strojně</t>
  </si>
  <si>
    <t>-1523702593</t>
  </si>
  <si>
    <t>Sejmutí ornice strojně při souvislé ploše přes 500 m2, tl. vrstvy přes 250 do 300 mm</t>
  </si>
  <si>
    <t>https://podminky.urs.cz/item/CS_URS_2021_02/121151125</t>
  </si>
  <si>
    <t>122251106</t>
  </si>
  <si>
    <t>Odkopávky a prokopávky nezapažené v hornině třídy těžitelnosti I skupiny 3 objem do 5000 m3 strojně</t>
  </si>
  <si>
    <t>964638921</t>
  </si>
  <si>
    <t>Odkopávky a prokopávky nezapažené strojně v hornině třídy těžitelnosti I skupiny 3 přes 1 000 do 5 000 m3</t>
  </si>
  <si>
    <t>https://podminky.urs.cz/item/CS_URS_2021_02/122251106</t>
  </si>
  <si>
    <t>"zámek hráze+dren"740*0,5*3,5+0,5*0,5*740</t>
  </si>
  <si>
    <t>162251101</t>
  </si>
  <si>
    <t>Vodorovné přemístění do 20 m výkopku/sypaniny z horniny třídy těžitelnosti I skupiny 1 až 3</t>
  </si>
  <si>
    <t>-1432405622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</si>
  <si>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</si>
  <si>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https://podminky.urs.cz/item/CS_URS_2021_02/162251101</t>
  </si>
  <si>
    <t>"zemina z výkopu zpět do hráze" 1480</t>
  </si>
  <si>
    <t>"ornice pro hráz" 567,8</t>
  </si>
  <si>
    <t>981894256</t>
  </si>
  <si>
    <t>https://podminky.urs.cz/item/CS_URS_2021_02/162351103</t>
  </si>
  <si>
    <t>"ornice na pole" 1620-567,8</t>
  </si>
  <si>
    <t>-643827532</t>
  </si>
  <si>
    <t>Nakládání, skládání a překládání neulehlého výkopku nebo sypaniny strojně nakládání, množství přes 100 m3, z hornin třídy těžitelnosti I, skupiny 1 až 3</t>
  </si>
  <si>
    <t>https://podminky.urs.cz/item/CS_URS_2021_02/167151111</t>
  </si>
  <si>
    <t>"zemina zpět do hráze" 1480</t>
  </si>
  <si>
    <t>"ornice" 1620</t>
  </si>
  <si>
    <t>-646558619</t>
  </si>
  <si>
    <t>(4200+5088)*0,03</t>
  </si>
  <si>
    <t>181351113</t>
  </si>
  <si>
    <t>Rozprostření ornice tl vrstvy do 200 mm pl přes 500 m2 v rovině nebo ve svahu do 1:5 strojně</t>
  </si>
  <si>
    <t>-1652702939</t>
  </si>
  <si>
    <t>Rozprostření a urovnání ornice v rovině nebo ve svahu sklonu do 1:5 strojně při souvislé ploše přes 500 m2, tl. vrstvy do 200 mm</t>
  </si>
  <si>
    <t>https://podminky.urs.cz/item/CS_URS_2021_02/181351113</t>
  </si>
  <si>
    <t>"pole" 1052,2/0,1</t>
  </si>
  <si>
    <t>"koruna hráze" 2*739</t>
  </si>
  <si>
    <t>-1970439986</t>
  </si>
  <si>
    <t>"manipulační pruh" 3610</t>
  </si>
  <si>
    <t>171103212</t>
  </si>
  <si>
    <t>Uložení sypanin z horniny třídy těžitelnosti I a II skupiny 1 až 4 do hrází kanálů se zhutněním 100 % PS C s příměsí jílu přes 20 do 50 %</t>
  </si>
  <si>
    <t>1134176090</t>
  </si>
  <si>
    <t>Uložení netříděných sypanin do zemních hrází z hornin třídy těžitelnosti I a II, skupiny 1 až 4 pro jakoukoliv šířku koruny přívodních kanálů inundačních nebo ochranných se zhutněním do 100 % PS - koef. C s příměsí jílové hlíny přes 20 do 50 % objemu</t>
  </si>
  <si>
    <t>https://podminky.urs.cz/item/CS_URS_2021_02/171103212</t>
  </si>
  <si>
    <t>5000+1480</t>
  </si>
  <si>
    <t>132251102</t>
  </si>
  <si>
    <t>Hloubení rýh nezapažených š do 800 mm v hornině třídy těžitelnosti I skupiny 3 objem do 50 m3 strojně</t>
  </si>
  <si>
    <t>2121382948</t>
  </si>
  <si>
    <t>Hloubení nezapažených rýh šířky do 800 mm strojně s urovnáním dna do předepsaného profilu a spádu v hornině třídy těžitelnosti I skupiny 3 přes 20 do 50 m3</t>
  </si>
  <si>
    <t>https://podminky.urs.cz/item/CS_URS_2021_02/132251102</t>
  </si>
  <si>
    <t>"žebro"0,3*0,6*220</t>
  </si>
  <si>
    <t>181451122</t>
  </si>
  <si>
    <t>Založení lučního trávníku výsevem pl přes 1000 m2 ve svahu přes 1:5 do 1:2</t>
  </si>
  <si>
    <t>175992754</t>
  </si>
  <si>
    <t>Založení trávníku na půdě předem připravené plochy přes 1000 m2 výsevem včetně utažení lučního na svahu přes 1:5 do 1:2</t>
  </si>
  <si>
    <t>https://podminky.urs.cz/item/CS_URS_2021_02/181451122</t>
  </si>
  <si>
    <t>"svahy" 4200</t>
  </si>
  <si>
    <t>181951111</t>
  </si>
  <si>
    <t>Úprava pláně v hornině třídy těžitelnosti I skupiny 1 až 3 bez zhutnění strojně</t>
  </si>
  <si>
    <t>-1979289504</t>
  </si>
  <si>
    <t>Úprava pláně vyrovnáním výškových rozdílů strojně v hornině třídy těžitelnosti I, skupiny 1 až 3 bez zhutnění</t>
  </si>
  <si>
    <t>https://podminky.urs.cz/item/CS_URS_2021_02/181951111</t>
  </si>
  <si>
    <t>"zámek" 740*3</t>
  </si>
  <si>
    <t>182201101</t>
  </si>
  <si>
    <t>Svahování násypů strojně</t>
  </si>
  <si>
    <t>-447937128</t>
  </si>
  <si>
    <t>Svahování trvalých svahů do projektovaných profilů strojně s potřebným přemístěním výkopku při svahování násypů v jakékoliv hornině</t>
  </si>
  <si>
    <t>https://podminky.urs.cz/item/CS_URS_2021_02/182201101</t>
  </si>
  <si>
    <t>4200</t>
  </si>
  <si>
    <t>182351133</t>
  </si>
  <si>
    <t>Rozprostření ornice pl přes 500 m2 ve svahu nad 1:5 tl vrstvy do 200 mm strojně</t>
  </si>
  <si>
    <t>-615992395</t>
  </si>
  <si>
    <t>Rozprostření a urovnání ornice ve svahu sklonu přes 1:5 strojně při souvislé ploše přes 500 m2, tl. vrstvy do 200 mm</t>
  </si>
  <si>
    <t>https://podminky.urs.cz/item/CS_URS_2021_02/182351133</t>
  </si>
  <si>
    <t>"svahy hráze" 4200</t>
  </si>
  <si>
    <t>183101214</t>
  </si>
  <si>
    <t>Jamky pro výsadbu s výměnou 50 % půdy zeminy tř 1 až 4 obj přes 0,05 do 0,125 m3 v rovině a svahu do 1:5</t>
  </si>
  <si>
    <t>kus</t>
  </si>
  <si>
    <t>-1263046224</t>
  </si>
  <si>
    <t>Hloubení jamek pro vysazování rostlin v zemině tř.1 až 4 s výměnou půdy z 50% v rovině nebo na svahu do 1:5, objemu přes 0,05 do 0,125 m3</t>
  </si>
  <si>
    <t>https://podminky.urs.cz/item/CS_URS_2021_02/183101214</t>
  </si>
  <si>
    <t>PSC</t>
  </si>
  <si>
    <t xml:space="preserve">Poznámka k souboru cen:_x000d_
1. V cenách jsou započteny i náklady na případné naložení přebytečných výkopků na dopravní prostředek, odvoz na vzdálenost do 20 km a složení výkopků. 2. V cenách nejsou započteny náklady na: a) uložení odpadu na skládku, b) substrát, tyto náklady se oceňují ve specifikaci. 3. V cenách o sklonu svahu přes 1:1 jsou uvažovány podmínky pro svahy běžně schůdné; bez použití lezeckých technik. V případě použití lezeckých technik se tyto náklady oceňují individuálně. </t>
  </si>
  <si>
    <t>30</t>
  </si>
  <si>
    <t>184102122</t>
  </si>
  <si>
    <t>Výsadba dřeviny s balem D přes 0,2 do 0,3 m do jamky se zalitím ve svahu přes 1:5 do 1:2</t>
  </si>
  <si>
    <t>2119835430</t>
  </si>
  <si>
    <t xml:space="preserve">Výsadba dřeviny s balem do předem vyhloubené jamky se zalitím  na svahu přes 1:5 do 1:2, při průměru balu přes 200 do 300 mm</t>
  </si>
  <si>
    <t>https://podminky.urs.cz/item/CS_URS_2021_02/184102122</t>
  </si>
  <si>
    <t xml:space="preserve">Poznámka k souboru cen:_x000d_
1. Ceny lze použít i pro dřeviny pěstované v nádobách. 2. V cenách nejsou započteny náklady na vysazované dřeviny, tyto se oceňují ve specifikaci. 3. V cenách o sklonu svahu přes 1:1 jsou uvažovány podmínky pro svahy běžně schůdné; bez použití lezeckých technik. V případě použití lezeckých technik se tyto náklady oceňují individuálně. </t>
  </si>
  <si>
    <t>184807911</t>
  </si>
  <si>
    <t>Kůl l 2 m D 40 až 60 mm k sazenici 1 až 3 leté</t>
  </si>
  <si>
    <t>-1740549545</t>
  </si>
  <si>
    <t xml:space="preserve">Dodání a osazení kůlu k sazenici  délky 2 m, průměru od 40 do 60 mm, s upevněním sazenice ke kůlu motouzem, sazenice 1 až 3 leté</t>
  </si>
  <si>
    <t>https://podminky.urs.cz/item/CS_URS_2021_02/184807911</t>
  </si>
  <si>
    <t xml:space="preserve">Poznámka k souboru cen:_x000d_
1. V ceně jsou započteny i náklady na zaražení kůlu vedle sazenice nebo na osazení kůlu do jamky při výsadbě sazenic. </t>
  </si>
  <si>
    <t>3*30</t>
  </si>
  <si>
    <t>184813121</t>
  </si>
  <si>
    <t>Ochrana dřevin před okusem ručně pletivem v rovině a svahu do 1:5</t>
  </si>
  <si>
    <t>-814139764</t>
  </si>
  <si>
    <t>Ochrana dřevin před okusem zvěří ručně v rovině nebo ve svahu do 1:5, pletivem, výšky do 2 m</t>
  </si>
  <si>
    <t>https://podminky.urs.cz/item/CS_URS_2021_02/184813121</t>
  </si>
  <si>
    <t xml:space="preserve">Poznámka k souboru cen:_x000d_
1. V ceně -3121 jsou započteny i náklady na spojení konců drátů po celé výšce pletiva a donesení připravených dílů pletiva k vybraným stromům na vzdálenost do 50 m. 2. V cenách prací -3131 až -3134 se provádí: a) sazenice listnaté - nátěr celého vrcholového výhonu s terminálním pupenem, b) sazenice jehličnaté - natírá se terminální pupen i s postraními větvemi horního přeslenu. 3. V ceně - 3121 je uvažována ochrana provedená pouze u kostry porostu, tj. 400 jedinců na hektar (spon 5 x 5 m). 4. Kostra porostu je cílový počet stromů na 1 hektar plochy lesa. 5. V cenách o sklonu svahu přes 1:1 jsou uvažovány podmínky pro svahy běžně schůdné; bez použití lezeckých technik. V případě použití lezeckých technik se tyto náklady oceňují individuálně. </t>
  </si>
  <si>
    <t>184911422</t>
  </si>
  <si>
    <t>Mulčování rostlin kůrou tl do 0,1 m ve svahu přes 1:5 do 1:2</t>
  </si>
  <si>
    <t>1123265716</t>
  </si>
  <si>
    <t>Mulčování vysazených rostlin mulčovací kůrou, tl. do 100 mm na svahu přes 1:5 do 1:2</t>
  </si>
  <si>
    <t>https://podminky.urs.cz/item/CS_URS_2021_02/184911422</t>
  </si>
  <si>
    <t>10391100</t>
  </si>
  <si>
    <t>kůra mulčovací VL</t>
  </si>
  <si>
    <t>-60731069</t>
  </si>
  <si>
    <t>30*0,1*1,5</t>
  </si>
  <si>
    <t>185802114.1</t>
  </si>
  <si>
    <t>Hnojení půdy umělým hnojivem k jednotlivým rostlinám v rovině a svahu do 1:5</t>
  </si>
  <si>
    <t>-1847512673</t>
  </si>
  <si>
    <t xml:space="preserve">Hnojení půdy nebo trávníku  v rovině nebo na svahu do 1:5 umělým hnojivem s rozdělením k jednotlivým rostlinám</t>
  </si>
  <si>
    <t xml:space="preserve">Poznámka k souboru cen:_x000d_
1. V cenách jsou započteny i náklady na rozprostření nebo rozdělení hnojiva. 2. V cenách o sklonu svahu přes 1:1 jsou uvažovány podmínky pro svahy běžně schůdné; bez použití lezeckých technik. V případě použití lezeckých technik se tyto náklady oceňují individuálně. </t>
  </si>
  <si>
    <t>25191155</t>
  </si>
  <si>
    <t>hnojivo průmyslové</t>
  </si>
  <si>
    <t>-1218897261</t>
  </si>
  <si>
    <t>185804312</t>
  </si>
  <si>
    <t>Zalití rostlin vodou plocha přes 20 m2</t>
  </si>
  <si>
    <t>-402243630</t>
  </si>
  <si>
    <t>Zalití rostlin vodou plochy záhonů jednotlivě přes 20 m2</t>
  </si>
  <si>
    <t>https://podminky.urs.cz/item/CS_URS_2021_02/185804312</t>
  </si>
  <si>
    <t>3,9</t>
  </si>
  <si>
    <t>185851121</t>
  </si>
  <si>
    <t>Dovoz vody pro zálivku rostlin za vzdálenost do 1000 m</t>
  </si>
  <si>
    <t>-958476976</t>
  </si>
  <si>
    <t xml:space="preserve">Dovoz vody pro zálivku rostlin  na vzdálenost do 1000 m</t>
  </si>
  <si>
    <t>https://podminky.urs.cz/item/CS_URS_2021_02/185851121</t>
  </si>
  <si>
    <t xml:space="preserve">Poznámka k souboru cen:_x000d_
1. Ceny lze použít pouze tehdy, když není voda dostupná z vodovodního řádu. 2. V cenách jsou započteny i náklady na čerpání vody do cisterny. 3. V cenách nejsou započteny náklady na dodání vody. Tyto náklady se oceňují individuálně. </t>
  </si>
  <si>
    <t>130*0,015*2</t>
  </si>
  <si>
    <t>02656046</t>
  </si>
  <si>
    <t>Stromy</t>
  </si>
  <si>
    <t>-203541586</t>
  </si>
  <si>
    <t xml:space="preserve">Stromy s balem, obvod kmene 10 - 12 cm, výška 1,5 - 2,0 </t>
  </si>
  <si>
    <t>445199955</t>
  </si>
  <si>
    <t>R001</t>
  </si>
  <si>
    <t>Zajištění a nákup vhodných zemin pro násyp hráze</t>
  </si>
  <si>
    <t>-1856337738</t>
  </si>
  <si>
    <t>P</t>
  </si>
  <si>
    <t>Poznámka k položce:_x000d_
včetně naložení, dovoz uvažován z lokality Tovačov 25 km</t>
  </si>
  <si>
    <t>2054632547</t>
  </si>
  <si>
    <t>0,3*0,6*220</t>
  </si>
  <si>
    <t>29</t>
  </si>
  <si>
    <t>211571121</t>
  </si>
  <si>
    <t>Výplň odvodňovacích žeber nebo trativodů kamenivem drobným těženým</t>
  </si>
  <si>
    <t>1737020087</t>
  </si>
  <si>
    <t xml:space="preserve">Výplň kamenivem do rýh odvodňovacích žeber nebo trativodů  bez zhutnění, s úpravou povrchu výplně kamenivem drobným těženým</t>
  </si>
  <si>
    <t>https://podminky.urs.cz/item/CS_URS_2021_02/211571121</t>
  </si>
  <si>
    <t>0,5*750</t>
  </si>
  <si>
    <t>-1654029478</t>
  </si>
  <si>
    <t>2*220</t>
  </si>
  <si>
    <t>31</t>
  </si>
  <si>
    <t>212755214</t>
  </si>
  <si>
    <t>Trativody z drenážních trubek plastových flexibilních D 100 mm bez lože</t>
  </si>
  <si>
    <t>-1153127311</t>
  </si>
  <si>
    <t>Trativody bez lože z drenážních trubek plastových flexibilních D 100 mm</t>
  </si>
  <si>
    <t>https://podminky.urs.cz/item/CS_URS_2021_02/212755214</t>
  </si>
  <si>
    <t>32</t>
  </si>
  <si>
    <t>-1955927020</t>
  </si>
  <si>
    <t>33</t>
  </si>
  <si>
    <t>-684706445</t>
  </si>
  <si>
    <t>34</t>
  </si>
  <si>
    <t>-305351882</t>
  </si>
  <si>
    <t>(5,5+14,2)/1000</t>
  </si>
  <si>
    <t>35</t>
  </si>
  <si>
    <t>1660190774</t>
  </si>
  <si>
    <t>(85+25+45+6)/1000</t>
  </si>
  <si>
    <t>36</t>
  </si>
  <si>
    <t>-249020777</t>
  </si>
  <si>
    <t>16*0,3*0,95</t>
  </si>
  <si>
    <t>37</t>
  </si>
  <si>
    <t>1020144277</t>
  </si>
  <si>
    <t>0,3*11*2</t>
  </si>
  <si>
    <t>38</t>
  </si>
  <si>
    <t>134941253</t>
  </si>
  <si>
    <t>39</t>
  </si>
  <si>
    <t>853662142</t>
  </si>
  <si>
    <t>"žebro přejezdu" 0,7*8*0,3</t>
  </si>
  <si>
    <t>1,9*10*0,4+0,8*6*0,4</t>
  </si>
  <si>
    <t>40</t>
  </si>
  <si>
    <t>596798046</t>
  </si>
  <si>
    <t>0,598</t>
  </si>
  <si>
    <t>41</t>
  </si>
  <si>
    <t>-1013249909</t>
  </si>
  <si>
    <t>2,1*10*2+6*1,5*2</t>
  </si>
  <si>
    <t>42</t>
  </si>
  <si>
    <t>17334427</t>
  </si>
  <si>
    <t>43</t>
  </si>
  <si>
    <t>1020961874</t>
  </si>
  <si>
    <t>10*1,5*2+0,4*10</t>
  </si>
  <si>
    <t>Vodorovné konstrukce</t>
  </si>
  <si>
    <t>44</t>
  </si>
  <si>
    <t>452311171</t>
  </si>
  <si>
    <t>Podkladní desky z betonu prostého bez zvýšených nároků na prostředí tř. C 30/37 otevřený výkop</t>
  </si>
  <si>
    <t>-2028443472</t>
  </si>
  <si>
    <t>Podkladní a zajišťovací konstrukce z betonu prostého v otevřeném výkopu bez zvýšených nároků na prostředí desky pod potrubí, stoky a drobné objekty z betonu tř. C 30/37</t>
  </si>
  <si>
    <t>https://podminky.urs.cz/item/CS_URS_2024_02/452311171</t>
  </si>
  <si>
    <t>"dno drenážní šachtice" 4*1*0,3</t>
  </si>
  <si>
    <t>Komunikace pozemní</t>
  </si>
  <si>
    <t>45</t>
  </si>
  <si>
    <t>564752111</t>
  </si>
  <si>
    <t>Podklad z vibrovaného štěrku VŠ tl 150 mm</t>
  </si>
  <si>
    <t>-411499119</t>
  </si>
  <si>
    <t xml:space="preserve">Podklad nebo kryt z vibrovaného štěrku VŠ  s rozprostřením, vlhčením a zhutněním, po zhutnění tl. 150 mm</t>
  </si>
  <si>
    <t>https://podminky.urs.cz/item/CS_URS_2021_02/564752111</t>
  </si>
  <si>
    <t>46</t>
  </si>
  <si>
    <t>564851111</t>
  </si>
  <si>
    <t>Podklad ze štěrkodrtě ŠD tl 150 mm</t>
  </si>
  <si>
    <t>817802002</t>
  </si>
  <si>
    <t xml:space="preserve">Podklad ze štěrkodrti ŠD  s rozprostřením a zhutněním, po zhutnění tl. 150 mm</t>
  </si>
  <si>
    <t>https://podminky.urs.cz/item/CS_URS_2021_02/564851111</t>
  </si>
  <si>
    <t>47</t>
  </si>
  <si>
    <t>564871111</t>
  </si>
  <si>
    <t>Podklad ze štěrkodrtě ŠD tl 250 mm</t>
  </si>
  <si>
    <t>-1397251257</t>
  </si>
  <si>
    <t xml:space="preserve">Podklad ze štěrkodrti ŠD  s rozprostřením a zhutněním, po zhutnění tl. 250 mm</t>
  </si>
  <si>
    <t>https://podminky.urs.cz/item/CS_URS_2021_02/564871111</t>
  </si>
  <si>
    <t>48</t>
  </si>
  <si>
    <t>564962111</t>
  </si>
  <si>
    <t>Podklad z mechanicky zpevněného kameniva MZK tl 200 mm</t>
  </si>
  <si>
    <t>1128091991</t>
  </si>
  <si>
    <t xml:space="preserve">Podklad z mechanicky zpevněného kameniva MZK (minerální beton)  s rozprostřením a s hutněním, po zhutnění tl. 200 mm</t>
  </si>
  <si>
    <t>https://podminky.urs.cz/item/CS_URS_2021_02/564962111</t>
  </si>
  <si>
    <t>21*5</t>
  </si>
  <si>
    <t>49</t>
  </si>
  <si>
    <t>565155111</t>
  </si>
  <si>
    <t>Asfaltový beton vrstva podkladní ACP 16 (obalované kamenivo OKS) tl 70 mm š do 3 m</t>
  </si>
  <si>
    <t>267882333</t>
  </si>
  <si>
    <t xml:space="preserve">Asfaltový beton vrstva podkladní ACP 16 (obalované kamenivo střednězrnné - OKS)  s rozprostřením a zhutněním v pruhu šířky přes 1,5 do 3 m, po zhutnění tl. 70 mm</t>
  </si>
  <si>
    <t>https://podminky.urs.cz/item/CS_URS_2021_02/565155111</t>
  </si>
  <si>
    <t>50</t>
  </si>
  <si>
    <t>569903311</t>
  </si>
  <si>
    <t>Zřízení zemních krajnic se zhutněním</t>
  </si>
  <si>
    <t>-994408273</t>
  </si>
  <si>
    <t xml:space="preserve">Zřízení zemních krajnic z hornin jakékoliv třídy  se zhutněním</t>
  </si>
  <si>
    <t>0,5*0,45*2*25</t>
  </si>
  <si>
    <t>51</t>
  </si>
  <si>
    <t>573111115</t>
  </si>
  <si>
    <t>Postřik živičný infiltrační s posypem z asfaltu množství 2,5 kg/m2</t>
  </si>
  <si>
    <t>1473153962</t>
  </si>
  <si>
    <t>Postřik infiltrační PI z asfaltu silničního s posypem kamenivem, v množství 2,50 kg/m2</t>
  </si>
  <si>
    <t>https://podminky.urs.cz/item/CS_URS_2021_02/573111115</t>
  </si>
  <si>
    <t>52</t>
  </si>
  <si>
    <t>573231111</t>
  </si>
  <si>
    <t>Postřik živičný spojovací ze silniční emulze v množství 0,70 kg/m2</t>
  </si>
  <si>
    <t>361134098</t>
  </si>
  <si>
    <t>Postřik spojovací PS bez posypu kamenivem ze silniční emulze, v množství 0,70 kg/m2</t>
  </si>
  <si>
    <t>https://podminky.urs.cz/item/CS_URS_2021_02/573231111</t>
  </si>
  <si>
    <t>53</t>
  </si>
  <si>
    <t>573312611</t>
  </si>
  <si>
    <t>Prolití podkladu asfaltem v množství 7 kg/m2</t>
  </si>
  <si>
    <t>1796863577</t>
  </si>
  <si>
    <t xml:space="preserve">Prolití podkladu nebo krytu z kameniva  asfaltem, v množství 7,00 kg/m2</t>
  </si>
  <si>
    <t>https://podminky.urs.cz/item/CS_URS_2021_02/573312611</t>
  </si>
  <si>
    <t>54</t>
  </si>
  <si>
    <t>577134131</t>
  </si>
  <si>
    <t>Asfaltový beton vrstva obrusná ACO 11 (ABS) tř. I tl 40 mm š do 3 m z modifikovaného asfaltu</t>
  </si>
  <si>
    <t>1607095679</t>
  </si>
  <si>
    <t xml:space="preserve">Asfaltový beton vrstva obrusná ACO 11 (ABS)  s rozprostřením a se zhutněním z modifikovaného asfaltu v pruhu šířky přes do 1,5 do 3 m, po zhutnění tl. 40 mm</t>
  </si>
  <si>
    <t>https://podminky.urs.cz/item/CS_URS_2021_02/577134131</t>
  </si>
  <si>
    <t>55</t>
  </si>
  <si>
    <t>58343959</t>
  </si>
  <si>
    <t>kamenivo drcené hrubé frakce 32/63</t>
  </si>
  <si>
    <t>606963951</t>
  </si>
  <si>
    <t>11,25*1,45</t>
  </si>
  <si>
    <t>Trubní vedení</t>
  </si>
  <si>
    <t>56</t>
  </si>
  <si>
    <t>895111131</t>
  </si>
  <si>
    <t>Drenážní šachtice normální z betonových dílců Šn-80 hl do 0,5 m</t>
  </si>
  <si>
    <t>-1856444331</t>
  </si>
  <si>
    <t>Drenážní šachtice normální z betonových dílců typ Šn 80 hl. do 0,5 m</t>
  </si>
  <si>
    <t>https://podminky.urs.cz/item/CS_URS_2021_02/895111131</t>
  </si>
  <si>
    <t>57</t>
  </si>
  <si>
    <t>895111139</t>
  </si>
  <si>
    <t>Příplatek ZKD 0,5 m hloubky drenážní šachtice Šn-80</t>
  </si>
  <si>
    <t>-2025157011</t>
  </si>
  <si>
    <t>Drenážní šachtice normální z betonových dílců typ Šn 80 Příplatek k ceně za každých dalších i započatých 0,5 m hl.</t>
  </si>
  <si>
    <t>https://podminky.urs.cz/item/CS_URS_2021_02/895111139</t>
  </si>
  <si>
    <t>4*3</t>
  </si>
  <si>
    <t>58</t>
  </si>
  <si>
    <t>916132113</t>
  </si>
  <si>
    <t>Osazení obruby z betonové přídlažby s boční opěrou do lože z betonu prostého</t>
  </si>
  <si>
    <t>904149543</t>
  </si>
  <si>
    <t>Osazení silniční obruby z betonové přídlažby (krajníků) s ložem tl. přes 50 do 100 mm, s vyplněním a zatřením spár cementovou maltou šířky do 250 mm s boční opěrou z betonu prostého, do lože z betonu prostého</t>
  </si>
  <si>
    <t>https://podminky.urs.cz/item/CS_URS_2021_02/916132113</t>
  </si>
  <si>
    <t>59</t>
  </si>
  <si>
    <t>59218001</t>
  </si>
  <si>
    <t>krajník betonový silniční 500x250x80mm</t>
  </si>
  <si>
    <t>-2031735426</t>
  </si>
  <si>
    <t>16*1,02 'Přepočtené koeficientem množství</t>
  </si>
  <si>
    <t>60</t>
  </si>
  <si>
    <t>919112112</t>
  </si>
  <si>
    <t>Řezání dilatačních spár š 4 mm hl přes 60 do 80 mm příčných nebo podélných v živičném krytu</t>
  </si>
  <si>
    <t>-1343647920</t>
  </si>
  <si>
    <t xml:space="preserve">Řezání dilatačních spár v živičném krytu  příčných nebo podélných, šířky 4 mm, hloubky přes 60 do 80 mm</t>
  </si>
  <si>
    <t>https://podminky.urs.cz/item/CS_URS_2021_02/919112112</t>
  </si>
  <si>
    <t>61</t>
  </si>
  <si>
    <t>919124121</t>
  </si>
  <si>
    <t>Dilatační spáry vkládané v cementobetonovém krytu s vyplněním spár asfaltovou zálivkou</t>
  </si>
  <si>
    <t>-269086427</t>
  </si>
  <si>
    <t xml:space="preserve">Dilatační spáry vkládané v cementobetonovém krytu  s odstraněním vložek, s vyčištěním a vyplněním spár asfaltovou zálivkou</t>
  </si>
  <si>
    <t>https://podminky.urs.cz/item/CS_URS_2021_02/919124121</t>
  </si>
  <si>
    <t>62</t>
  </si>
  <si>
    <t>748512601</t>
  </si>
  <si>
    <t>3*2,1</t>
  </si>
  <si>
    <t>63</t>
  </si>
  <si>
    <t>277152547</t>
  </si>
  <si>
    <t>2,4*2</t>
  </si>
  <si>
    <t>64</t>
  </si>
  <si>
    <t>935114112</t>
  </si>
  <si>
    <t>Mikroštěrbinový odvodňovací betonový žlab 220x260 mm se spádem dna 0,5 % se základem</t>
  </si>
  <si>
    <t>413112703</t>
  </si>
  <si>
    <t>Štěrbinový odvodňovací betonový žlab se základem z betonu prostého a s obetonováním rozměru 220x260 mm (mikroštěrbinový) se spádem dna 0,5 %</t>
  </si>
  <si>
    <t>https://podminky.urs.cz/item/CS_URS_2021_02/935114112</t>
  </si>
  <si>
    <t>65</t>
  </si>
  <si>
    <t>R002</t>
  </si>
  <si>
    <t xml:space="preserve">Mobilní hrazení </t>
  </si>
  <si>
    <t>kmpl</t>
  </si>
  <si>
    <t>2006935966</t>
  </si>
  <si>
    <t>Mobilní hrazení - dodávka a montáž</t>
  </si>
  <si>
    <t xml:space="preserve">Poznámka k položce:_x000d_
- délka 6 m, výška 1,0 m, rozteč slupic 3000 mm_x000d_
- Trvale osazené části tvoří: boční vedení, kotevní desky a  spodní dosedací prahy_x000d_
-  Všechny trvale osazené části jsou vyrobeny z materiálu tř. 17._x000d_
- Mobilní části tvoří: slupice, hliníková hradidla a stahovací zařízení.</t>
  </si>
  <si>
    <t>66</t>
  </si>
  <si>
    <t>R003</t>
  </si>
  <si>
    <t>Ochrana křížení vodovodu</t>
  </si>
  <si>
    <t>stavba</t>
  </si>
  <si>
    <t>1934340312</t>
  </si>
  <si>
    <t>Poznámka k položce:_x000d_
- včetně výkopu a zásypu 45 m3_x000d_
- včetně materiálu - viz výkres D.2.5_x000d_
- délka 12 m</t>
  </si>
  <si>
    <t>67</t>
  </si>
  <si>
    <t>R004</t>
  </si>
  <si>
    <t>Ochrana křížení vtl plynovodu</t>
  </si>
  <si>
    <t>-2007978756</t>
  </si>
  <si>
    <t>Ochrana křížení vtl plynovodu dle PD a dokladové části</t>
  </si>
  <si>
    <t>Poznámka k položce:_x000d_
- včetně výkopu a zásypu 65 m3_x000d_
- délka 7 m_x000d_
- včetně materiálu</t>
  </si>
  <si>
    <t>68</t>
  </si>
  <si>
    <t>935420504</t>
  </si>
  <si>
    <t xml:space="preserve">Poznámka k souboru cen:_x000d_
1. Ceny jsou určeny pro jakoukoliv konstrukčně-materiálovou charakteristiku. </t>
  </si>
  <si>
    <t>3006-18-3 - SO03</t>
  </si>
  <si>
    <t>3006-18-3 - HSV</t>
  </si>
  <si>
    <t>643591107</t>
  </si>
  <si>
    <t>54*3</t>
  </si>
  <si>
    <t>1569039139</t>
  </si>
  <si>
    <t>2,5*1,1*60,5</t>
  </si>
  <si>
    <t>619135631</t>
  </si>
  <si>
    <t>"ornice" 162*0,2*2</t>
  </si>
  <si>
    <t>-1707030042</t>
  </si>
  <si>
    <t>"výkopek a zásyp zdi" 130,075*2</t>
  </si>
  <si>
    <t xml:space="preserve">"výkopek  na zemní hráz" 166,375-130,075</t>
  </si>
  <si>
    <t>1812870731</t>
  </si>
  <si>
    <t>"ornice" 162*0,2</t>
  </si>
  <si>
    <t>"zpětný zásyp pro zeď" 130,075</t>
  </si>
  <si>
    <t>-1628565066</t>
  </si>
  <si>
    <t>166,375-0,6*60,5</t>
  </si>
  <si>
    <t>-547375609</t>
  </si>
  <si>
    <t>162</t>
  </si>
  <si>
    <t>1764473385</t>
  </si>
  <si>
    <t>162*0,03</t>
  </si>
  <si>
    <t>556673845</t>
  </si>
  <si>
    <t>1962162973</t>
  </si>
  <si>
    <t>1,2*60,5</t>
  </si>
  <si>
    <t>-56098011</t>
  </si>
  <si>
    <t>0,1*1,2*60,5</t>
  </si>
  <si>
    <t>1332084434</t>
  </si>
  <si>
    <t>0,07</t>
  </si>
  <si>
    <t>1780414490</t>
  </si>
  <si>
    <t>0,49</t>
  </si>
  <si>
    <t>1657744349</t>
  </si>
  <si>
    <t>0,3*0,94*60,5</t>
  </si>
  <si>
    <t>2087861827</t>
  </si>
  <si>
    <t>0,3*2*60,5+1*2*0,3</t>
  </si>
  <si>
    <t>1533070439</t>
  </si>
  <si>
    <t>-2093552292</t>
  </si>
  <si>
    <t>0,97</t>
  </si>
  <si>
    <t>1286057947</t>
  </si>
  <si>
    <t>(1,8*40+1,5*30+1,2*15+0,9*15)*2</t>
  </si>
  <si>
    <t>1972879518</t>
  </si>
  <si>
    <t>-904463603</t>
  </si>
  <si>
    <t>1,1*60,5*2</t>
  </si>
  <si>
    <t>458392387</t>
  </si>
  <si>
    <t>0,4*(1,8*40+1,5*30+1,2*15+0,9*15)</t>
  </si>
  <si>
    <t>-943784539</t>
  </si>
  <si>
    <t>"cesta u překopu pro mobilní hrazení" 20</t>
  </si>
  <si>
    <t>1170033668</t>
  </si>
  <si>
    <t>11*1,5</t>
  </si>
  <si>
    <t>-54052086</t>
  </si>
  <si>
    <t>11*3,4</t>
  </si>
  <si>
    <t>-966905654</t>
  </si>
  <si>
    <t xml:space="preserve">Poznámka k položce:_x000d_
- délka 6 m, výška 0,75 m, rozteč slupic 3000 mm_x000d_
- Trvale osazené části tvoří: boční vedení, kotevní desky a  spodní dosedací prahy_x000d_
-  Všechny trvale osazené části jsou vyrobeny z materiálu tř. 17._x000d_
- Mobilní části tvoří: slupice, hliníková hradidla a stahovací zařízení._x000d_
</t>
  </si>
  <si>
    <t>-490896590</t>
  </si>
  <si>
    <t>Poznámka k položce:_x000d_
- včetně výkopu a zásypu_x000d_
- včetně materiálu - viz výkres D.2.5_x000d_
- délka 2 m</t>
  </si>
  <si>
    <t>R005</t>
  </si>
  <si>
    <t>Chránička CETIN</t>
  </si>
  <si>
    <t>-2098489626</t>
  </si>
  <si>
    <t>Chránička kabelů CETIN</t>
  </si>
  <si>
    <t>Poznámka k položce:_x000d_
- délka 4 m_x000d_
- včetně materiálu</t>
  </si>
  <si>
    <t>R006</t>
  </si>
  <si>
    <t>chránička kanalizace</t>
  </si>
  <si>
    <t>-1235924608</t>
  </si>
  <si>
    <t>Poznámka k položce:_x000d_
- obetonování v délce 3 m, cca 2 m3 betonu, 10 m2 bednění_x000d_
- výkop, zásyp</t>
  </si>
  <si>
    <t>2000834835</t>
  </si>
  <si>
    <t>3006-18-4 - SO04</t>
  </si>
  <si>
    <t>3006-18-4 - HSV</t>
  </si>
  <si>
    <t>-2021841193</t>
  </si>
  <si>
    <t>310</t>
  </si>
  <si>
    <t>122151103</t>
  </si>
  <si>
    <t>Odkopávky a prokopávky nezapažené v hornině třídy těžitelnosti I skupiny 1 a 2 objem do 100 m3 strojně</t>
  </si>
  <si>
    <t>1849353673</t>
  </si>
  <si>
    <t>Odkopávky a prokopávky nezapažené strojně v hornině třídy těžitelnosti I skupiny 1 a 2 přes 50 do 100 m3</t>
  </si>
  <si>
    <t>https://podminky.urs.cz/item/CS_URS_2021_02/122151103</t>
  </si>
  <si>
    <t>0,45*175,2</t>
  </si>
  <si>
    <t>803174112</t>
  </si>
  <si>
    <t>2*78,84</t>
  </si>
  <si>
    <t>-1719882144</t>
  </si>
  <si>
    <t>1091045600</t>
  </si>
  <si>
    <t>1,05*175,2</t>
  </si>
  <si>
    <t>-1687846866</t>
  </si>
  <si>
    <t>175,2*2</t>
  </si>
  <si>
    <t>-349234065</t>
  </si>
  <si>
    <t>(350,4+245,28)*0,03</t>
  </si>
  <si>
    <t>817202337</t>
  </si>
  <si>
    <t>350,4</t>
  </si>
  <si>
    <t>-1026864943</t>
  </si>
  <si>
    <t>245,28</t>
  </si>
  <si>
    <t>-1553250591</t>
  </si>
  <si>
    <t>1,4*175,2</t>
  </si>
  <si>
    <t>-1775523649</t>
  </si>
  <si>
    <t>321243680</t>
  </si>
  <si>
    <t>175,2*0,8</t>
  </si>
  <si>
    <t>-1145354900</t>
  </si>
  <si>
    <t>183,96-78,84</t>
  </si>
  <si>
    <t>1744727315</t>
  </si>
  <si>
    <t>Poznámka k položce:_x000d_
- včetně výkopu a zásypu 45 m3_x000d_
- včetně materiálu - viz výkres _x000d_
- délka 3 m, do ochranné trubky DN200 s objímkami a manžetami</t>
  </si>
  <si>
    <t>242349208</t>
  </si>
  <si>
    <t>3006-18-5 - Vedlejší rozpočtové náklady</t>
  </si>
  <si>
    <t>VRN - Vedlejší rozpočtové náklady</t>
  </si>
  <si>
    <t>938909331</t>
  </si>
  <si>
    <t>Čištění vozovek metením ručně podkladu nebo krytu betonového nebo živičného</t>
  </si>
  <si>
    <t>-1506233363</t>
  </si>
  <si>
    <t>Čištění vozovek metením bláta, prachu nebo hlinitého nánosu s odklizením na hromady na vzdálenost do 20 m nebo naložením na dopravní prostředek ručně povrchu podkladu nebo krytu betonového nebo živičného</t>
  </si>
  <si>
    <t>https://podminky.urs.cz/item/CS_URS_2024_02/938909331</t>
  </si>
  <si>
    <t>572241112</t>
  </si>
  <si>
    <t>Vyspravení výtluků asfaltovým betonem ACO (AB) tl přes 40 do 60 mm při vyspravované ploše do 10% na 1 km</t>
  </si>
  <si>
    <t>-813796104</t>
  </si>
  <si>
    <t>Vyspravení výtluků materiálem na bázi asfaltu s řezáním, vysekáním, očištěním, zaplněním směsí a zhutněním asfaltovým betonem ACO (AB) při vyspravované ploše na 1 km komunikace do 10 % tl. přes 40 do 60 mm</t>
  </si>
  <si>
    <t>https://podminky.urs.cz/item/CS_URS_2021_02/572241112</t>
  </si>
  <si>
    <t>938909311</t>
  </si>
  <si>
    <t>Čištění vozovek metením strojně podkladu nebo krytu betonového nebo živičného</t>
  </si>
  <si>
    <t>416974093</t>
  </si>
  <si>
    <t>Čištění vozovek metením bláta, prachu nebo hlinitého nánosu s odklizením na hromady na vzdálenost do 20 m nebo naložením na dopravní prostředek strojně povrchu podkladu nebo krytu betonového nebo živičného</t>
  </si>
  <si>
    <t>https://podminky.urs.cz/item/CS_URS_2021_02/938909311</t>
  </si>
  <si>
    <t>VRN</t>
  </si>
  <si>
    <t>012103000</t>
  </si>
  <si>
    <t>Geodetické práce před výstavbou</t>
  </si>
  <si>
    <t>-1366997956</t>
  </si>
  <si>
    <t>https://podminky.urs.cz/item/CS_URS_2021_02/012103000</t>
  </si>
  <si>
    <t>012303000</t>
  </si>
  <si>
    <t>Geodetické práce po výstavbě</t>
  </si>
  <si>
    <t>1024</t>
  </si>
  <si>
    <t>319582598</t>
  </si>
  <si>
    <t>https://podminky.urs.cz/item/CS_URS_2021_02/012303000</t>
  </si>
  <si>
    <t xml:space="preserve">Poznámka k položce:_x000d_
Geodetické zaměření vybudovaného díla zpracované číselně a graficky (v digitální formě) odpovědným geodetem zhotovitele (ve 2 vyhotoveních v tištěné a 1x digitální verzi -  disk se zdrojovými daty)     </t>
  </si>
  <si>
    <t>030001000</t>
  </si>
  <si>
    <t>Zařízení staveniště</t>
  </si>
  <si>
    <t>-1869121840</t>
  </si>
  <si>
    <t>https://podminky.urs.cz/item/CS_URS_2021_02/030001000</t>
  </si>
  <si>
    <t>"zřízení + odstranění" 1</t>
  </si>
  <si>
    <t>039203000</t>
  </si>
  <si>
    <t>Úprava terénu po zrušení zařízení staveniště</t>
  </si>
  <si>
    <t>-770808740</t>
  </si>
  <si>
    <t>https://podminky.urs.cz/item/CS_URS_2021_02/039203000</t>
  </si>
  <si>
    <t>R10003</t>
  </si>
  <si>
    <t>Zpracování technologických pokynů</t>
  </si>
  <si>
    <t>1245531888</t>
  </si>
  <si>
    <t>R10004</t>
  </si>
  <si>
    <t>Projekt kontrolních zkoušek</t>
  </si>
  <si>
    <t>-61116139</t>
  </si>
  <si>
    <t>R10005</t>
  </si>
  <si>
    <t>Přechodné dopravní značení dle požadavku správce komunikace a DI</t>
  </si>
  <si>
    <t>-1618390671</t>
  </si>
  <si>
    <t xml:space="preserve">Poznámka k položce:_x000d_
- předpoklad 1 výjezd na silnici III.třídy, pohyb mechanizace po místní komunikaci v obc_x000d_
- včetně projednání_x000d_
- zajištění osazení a demontáže po dokončení stavby </t>
  </si>
  <si>
    <t>R10006</t>
  </si>
  <si>
    <t>Vypracování pasportizace dotčených pozemních objektů (fotodokumentace)</t>
  </si>
  <si>
    <t>-1374484488</t>
  </si>
  <si>
    <t>R10007</t>
  </si>
  <si>
    <t>Pasportizace příjezdové komunikace 500m</t>
  </si>
  <si>
    <t>-1375702565</t>
  </si>
  <si>
    <t>R10008</t>
  </si>
  <si>
    <t>Vypracování a schválení povodňového plánu</t>
  </si>
  <si>
    <t>-852342705</t>
  </si>
  <si>
    <t xml:space="preserve">Poznámka k položce:_x000d_
Vypracování a schválení povodňového plánu (podle § 71) zák. č. 254/2001 Sb. o vodách a ozměně některých zákonů (vodní zákon) ve znění pozdějších úprav   </t>
  </si>
  <si>
    <t>R10009</t>
  </si>
  <si>
    <t>Fotodokumentaci postupu prací během provádění díla</t>
  </si>
  <si>
    <t>-1115122777</t>
  </si>
  <si>
    <t xml:space="preserve">Poznámka k položce:_x000d_
Fotodokumentaci postupu prací během provádění díla s popisem pracovních postupů, lokalizací a uvedením data a hodiny pořízení. Fotodokumentace bude doložena ke každé fakturaci 4x na datovém nosiči ve formátu *.JPG s min.rozlišení 5MPx.  </t>
  </si>
  <si>
    <t>R10010</t>
  </si>
  <si>
    <t>Ochrana všech IS v prostoru staveniště</t>
  </si>
  <si>
    <t>-1309574515</t>
  </si>
  <si>
    <t>012414000</t>
  </si>
  <si>
    <t>Geometrický plán</t>
  </si>
  <si>
    <t>2132268780</t>
  </si>
  <si>
    <t>https://podminky.urs.cz/item/CS_URS_2024_02/012414000</t>
  </si>
  <si>
    <t>Poznámka k položce:_x000d_
v potřebném počtu vyhotovení v listinné podobě a 1 vyhotovení v elektronické podobě na vhodném datovém nosiči</t>
  </si>
  <si>
    <t>013254000</t>
  </si>
  <si>
    <t>Dokumentace skutečného provedení stavby</t>
  </si>
  <si>
    <t>778331478</t>
  </si>
  <si>
    <t>https://podminky.urs.cz/item/CS_URS_2024_02/013254000</t>
  </si>
  <si>
    <t xml:space="preserve">Poznámka k položce:_x000d_
Rozumí se zákresy veškerých změn oproti schválené projektové dokumentaci a to ve všech přílohách této projektové dokumentace (označit jako "Skutečné provedení" s datem  a podpisy zhotovitele a technického dozoru objednatele) (v tištěné i digitální verzi - dle SOD)</t>
  </si>
  <si>
    <t>091503000</t>
  </si>
  <si>
    <t>Náklady související s publikační činností</t>
  </si>
  <si>
    <t>-1944976870</t>
  </si>
  <si>
    <t>https://podminky.urs.cz/item/CS_URS_2024_02/091503000</t>
  </si>
  <si>
    <t>Poznámka k položce:_x000d_
dodávka a montáž pamětní desky</t>
  </si>
  <si>
    <t>R10001</t>
  </si>
  <si>
    <t>Vypracování a schválení havarjního plánu</t>
  </si>
  <si>
    <t>1886067338</t>
  </si>
  <si>
    <t>Poznámka k položce:_x000d_
_x000d_
Vypracování a schválení havarijního plánu (podle § 39 odst. 2. písm. a) zák. č. 254/2001 Sb. o vodách a ozměně některých zákonů (vodní zákon) ve znění pozdějších znění</t>
  </si>
  <si>
    <t>R10002</t>
  </si>
  <si>
    <t>Zpracování realizační, výrobní, dodavatelské dokumentace</t>
  </si>
  <si>
    <t>-123379781</t>
  </si>
  <si>
    <t>Poznámka k položce:_x000d_
vč. výkresů výztuže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</si>
</sst>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8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22" xfId="0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40" fillId="0" borderId="0" xfId="0" applyFont="1" applyAlignment="1" applyProtection="1">
      <alignment vertical="center" wrapText="1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21151113" TargetMode="External" /><Relationship Id="rId2" Type="http://schemas.openxmlformats.org/officeDocument/2006/relationships/hyperlink" Target="https://podminky.urs.cz/item/CS_URS_2021_02/131251104" TargetMode="External" /><Relationship Id="rId3" Type="http://schemas.openxmlformats.org/officeDocument/2006/relationships/hyperlink" Target="https://podminky.urs.cz/item/CS_URS_2024_02/162351103" TargetMode="External" /><Relationship Id="rId4" Type="http://schemas.openxmlformats.org/officeDocument/2006/relationships/hyperlink" Target="https://podminky.urs.cz/item/CS_URS_2024_02/167151111" TargetMode="External" /><Relationship Id="rId5" Type="http://schemas.openxmlformats.org/officeDocument/2006/relationships/hyperlink" Target="https://podminky.urs.cz/item/CS_URS_2021_02/215901101" TargetMode="External" /><Relationship Id="rId6" Type="http://schemas.openxmlformats.org/officeDocument/2006/relationships/hyperlink" Target="https://podminky.urs.cz/item/CS_URS_2021_02/162351104" TargetMode="External" /><Relationship Id="rId7" Type="http://schemas.openxmlformats.org/officeDocument/2006/relationships/hyperlink" Target="https://podminky.urs.cz/item/CS_URS_2021_02/174101101" TargetMode="External" /><Relationship Id="rId8" Type="http://schemas.openxmlformats.org/officeDocument/2006/relationships/hyperlink" Target="https://podminky.urs.cz/item/CS_URS_2021_02/181411121" TargetMode="External" /><Relationship Id="rId9" Type="http://schemas.openxmlformats.org/officeDocument/2006/relationships/hyperlink" Target="https://podminky.urs.cz/item/CS_URS_2021_02/181351003" TargetMode="External" /><Relationship Id="rId10" Type="http://schemas.openxmlformats.org/officeDocument/2006/relationships/hyperlink" Target="https://podminky.urs.cz/item/CS_URS_2021_02/132251101" TargetMode="External" /><Relationship Id="rId11" Type="http://schemas.openxmlformats.org/officeDocument/2006/relationships/hyperlink" Target="https://podminky.urs.cz/item/CS_URS_2021_02/211521111" TargetMode="External" /><Relationship Id="rId12" Type="http://schemas.openxmlformats.org/officeDocument/2006/relationships/hyperlink" Target="https://podminky.urs.cz/item/CS_URS_2021_02/211971121" TargetMode="External" /><Relationship Id="rId13" Type="http://schemas.openxmlformats.org/officeDocument/2006/relationships/hyperlink" Target="https://podminky.urs.cz/item/CS_URS_2021_02/919726121" TargetMode="External" /><Relationship Id="rId14" Type="http://schemas.openxmlformats.org/officeDocument/2006/relationships/hyperlink" Target="https://podminky.urs.cz/item/CS_URS_2021_02/312362021" TargetMode="External" /><Relationship Id="rId15" Type="http://schemas.openxmlformats.org/officeDocument/2006/relationships/hyperlink" Target="https://podminky.urs.cz/item/CS_URS_2021_02/341351111" TargetMode="External" /><Relationship Id="rId16" Type="http://schemas.openxmlformats.org/officeDocument/2006/relationships/hyperlink" Target="https://podminky.urs.cz/item/CS_URS_2021_02/341351112" TargetMode="External" /><Relationship Id="rId17" Type="http://schemas.openxmlformats.org/officeDocument/2006/relationships/hyperlink" Target="https://podminky.urs.cz/item/CS_URS_2021_02/341351911" TargetMode="External" /><Relationship Id="rId18" Type="http://schemas.openxmlformats.org/officeDocument/2006/relationships/hyperlink" Target="https://podminky.urs.cz/item/CS_URS_2021_02/273313511" TargetMode="External" /><Relationship Id="rId19" Type="http://schemas.openxmlformats.org/officeDocument/2006/relationships/hyperlink" Target="https://podminky.urs.cz/item/CS_URS_2021_02/273361221" TargetMode="External" /><Relationship Id="rId20" Type="http://schemas.openxmlformats.org/officeDocument/2006/relationships/hyperlink" Target="https://podminky.urs.cz/item/CS_URS_2021_02/273361821" TargetMode="External" /><Relationship Id="rId21" Type="http://schemas.openxmlformats.org/officeDocument/2006/relationships/hyperlink" Target="https://podminky.urs.cz/item/CS_URS_2021_02/274321611" TargetMode="External" /><Relationship Id="rId22" Type="http://schemas.openxmlformats.org/officeDocument/2006/relationships/hyperlink" Target="https://podminky.urs.cz/item/CS_URS_2021_02/274351121" TargetMode="External" /><Relationship Id="rId23" Type="http://schemas.openxmlformats.org/officeDocument/2006/relationships/hyperlink" Target="https://podminky.urs.cz/item/CS_URS_2021_02/274351122" TargetMode="External" /><Relationship Id="rId24" Type="http://schemas.openxmlformats.org/officeDocument/2006/relationships/hyperlink" Target="https://podminky.urs.cz/item/CS_URS_2021_02/342321610" TargetMode="External" /><Relationship Id="rId25" Type="http://schemas.openxmlformats.org/officeDocument/2006/relationships/hyperlink" Target="https://podminky.urs.cz/item/CS_URS_2021_02/931991112" TargetMode="External" /><Relationship Id="rId26" Type="http://schemas.openxmlformats.org/officeDocument/2006/relationships/hyperlink" Target="https://podminky.urs.cz/item/CS_URS_2021_02/931994142" TargetMode="External" /><Relationship Id="rId27" Type="http://schemas.openxmlformats.org/officeDocument/2006/relationships/hyperlink" Target="https://podminky.urs.cz/item/CS_URS_2021_02/998332011" TargetMode="External" /><Relationship Id="rId2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21151125" TargetMode="External" /><Relationship Id="rId2" Type="http://schemas.openxmlformats.org/officeDocument/2006/relationships/hyperlink" Target="https://podminky.urs.cz/item/CS_URS_2021_02/122251106" TargetMode="External" /><Relationship Id="rId3" Type="http://schemas.openxmlformats.org/officeDocument/2006/relationships/hyperlink" Target="https://podminky.urs.cz/item/CS_URS_2021_02/162251101" TargetMode="External" /><Relationship Id="rId4" Type="http://schemas.openxmlformats.org/officeDocument/2006/relationships/hyperlink" Target="https://podminky.urs.cz/item/CS_URS_2021_02/162351103" TargetMode="External" /><Relationship Id="rId5" Type="http://schemas.openxmlformats.org/officeDocument/2006/relationships/hyperlink" Target="https://podminky.urs.cz/item/CS_URS_2021_02/167151111" TargetMode="External" /><Relationship Id="rId6" Type="http://schemas.openxmlformats.org/officeDocument/2006/relationships/hyperlink" Target="https://podminky.urs.cz/item/CS_URS_2021_02/181351113" TargetMode="External" /><Relationship Id="rId7" Type="http://schemas.openxmlformats.org/officeDocument/2006/relationships/hyperlink" Target="https://podminky.urs.cz/item/CS_URS_2021_02/181411121" TargetMode="External" /><Relationship Id="rId8" Type="http://schemas.openxmlformats.org/officeDocument/2006/relationships/hyperlink" Target="https://podminky.urs.cz/item/CS_URS_2021_02/171103212" TargetMode="External" /><Relationship Id="rId9" Type="http://schemas.openxmlformats.org/officeDocument/2006/relationships/hyperlink" Target="https://podminky.urs.cz/item/CS_URS_2021_02/132251102" TargetMode="External" /><Relationship Id="rId10" Type="http://schemas.openxmlformats.org/officeDocument/2006/relationships/hyperlink" Target="https://podminky.urs.cz/item/CS_URS_2021_02/181451122" TargetMode="External" /><Relationship Id="rId11" Type="http://schemas.openxmlformats.org/officeDocument/2006/relationships/hyperlink" Target="https://podminky.urs.cz/item/CS_URS_2021_02/181951111" TargetMode="External" /><Relationship Id="rId12" Type="http://schemas.openxmlformats.org/officeDocument/2006/relationships/hyperlink" Target="https://podminky.urs.cz/item/CS_URS_2021_02/182201101" TargetMode="External" /><Relationship Id="rId13" Type="http://schemas.openxmlformats.org/officeDocument/2006/relationships/hyperlink" Target="https://podminky.urs.cz/item/CS_URS_2021_02/182351133" TargetMode="External" /><Relationship Id="rId14" Type="http://schemas.openxmlformats.org/officeDocument/2006/relationships/hyperlink" Target="https://podminky.urs.cz/item/CS_URS_2021_02/183101214" TargetMode="External" /><Relationship Id="rId15" Type="http://schemas.openxmlformats.org/officeDocument/2006/relationships/hyperlink" Target="https://podminky.urs.cz/item/CS_URS_2021_02/184102122" TargetMode="External" /><Relationship Id="rId16" Type="http://schemas.openxmlformats.org/officeDocument/2006/relationships/hyperlink" Target="https://podminky.urs.cz/item/CS_URS_2021_02/184807911" TargetMode="External" /><Relationship Id="rId17" Type="http://schemas.openxmlformats.org/officeDocument/2006/relationships/hyperlink" Target="https://podminky.urs.cz/item/CS_URS_2021_02/184813121" TargetMode="External" /><Relationship Id="rId18" Type="http://schemas.openxmlformats.org/officeDocument/2006/relationships/hyperlink" Target="https://podminky.urs.cz/item/CS_URS_2021_02/184911422" TargetMode="External" /><Relationship Id="rId19" Type="http://schemas.openxmlformats.org/officeDocument/2006/relationships/hyperlink" Target="https://podminky.urs.cz/item/CS_URS_2021_02/185804312" TargetMode="External" /><Relationship Id="rId20" Type="http://schemas.openxmlformats.org/officeDocument/2006/relationships/hyperlink" Target="https://podminky.urs.cz/item/CS_URS_2021_02/185851121" TargetMode="External" /><Relationship Id="rId21" Type="http://schemas.openxmlformats.org/officeDocument/2006/relationships/hyperlink" Target="https://podminky.urs.cz/item/CS_URS_2021_02/215901101" TargetMode="External" /><Relationship Id="rId22" Type="http://schemas.openxmlformats.org/officeDocument/2006/relationships/hyperlink" Target="https://podminky.urs.cz/item/CS_URS_2021_02/211521111" TargetMode="External" /><Relationship Id="rId23" Type="http://schemas.openxmlformats.org/officeDocument/2006/relationships/hyperlink" Target="https://podminky.urs.cz/item/CS_URS_2021_02/211571121" TargetMode="External" /><Relationship Id="rId24" Type="http://schemas.openxmlformats.org/officeDocument/2006/relationships/hyperlink" Target="https://podminky.urs.cz/item/CS_URS_2021_02/211971121" TargetMode="External" /><Relationship Id="rId25" Type="http://schemas.openxmlformats.org/officeDocument/2006/relationships/hyperlink" Target="https://podminky.urs.cz/item/CS_URS_2021_02/212755214" TargetMode="External" /><Relationship Id="rId26" Type="http://schemas.openxmlformats.org/officeDocument/2006/relationships/hyperlink" Target="https://podminky.urs.cz/item/CS_URS_2021_02/919726121" TargetMode="External" /><Relationship Id="rId27" Type="http://schemas.openxmlformats.org/officeDocument/2006/relationships/hyperlink" Target="https://podminky.urs.cz/item/CS_URS_2021_02/273313511" TargetMode="External" /><Relationship Id="rId28" Type="http://schemas.openxmlformats.org/officeDocument/2006/relationships/hyperlink" Target="https://podminky.urs.cz/item/CS_URS_2021_02/273361221" TargetMode="External" /><Relationship Id="rId29" Type="http://schemas.openxmlformats.org/officeDocument/2006/relationships/hyperlink" Target="https://podminky.urs.cz/item/CS_URS_2021_02/273361821" TargetMode="External" /><Relationship Id="rId30" Type="http://schemas.openxmlformats.org/officeDocument/2006/relationships/hyperlink" Target="https://podminky.urs.cz/item/CS_URS_2021_02/274321611" TargetMode="External" /><Relationship Id="rId31" Type="http://schemas.openxmlformats.org/officeDocument/2006/relationships/hyperlink" Target="https://podminky.urs.cz/item/CS_URS_2021_02/274351121" TargetMode="External" /><Relationship Id="rId32" Type="http://schemas.openxmlformats.org/officeDocument/2006/relationships/hyperlink" Target="https://podminky.urs.cz/item/CS_URS_2021_02/274351122" TargetMode="External" /><Relationship Id="rId33" Type="http://schemas.openxmlformats.org/officeDocument/2006/relationships/hyperlink" Target="https://podminky.urs.cz/item/CS_URS_2021_02/342321610" TargetMode="External" /><Relationship Id="rId34" Type="http://schemas.openxmlformats.org/officeDocument/2006/relationships/hyperlink" Target="https://podminky.urs.cz/item/CS_URS_2021_02/312362021" TargetMode="External" /><Relationship Id="rId35" Type="http://schemas.openxmlformats.org/officeDocument/2006/relationships/hyperlink" Target="https://podminky.urs.cz/item/CS_URS_2021_02/341351111" TargetMode="External" /><Relationship Id="rId36" Type="http://schemas.openxmlformats.org/officeDocument/2006/relationships/hyperlink" Target="https://podminky.urs.cz/item/CS_URS_2021_02/341351112" TargetMode="External" /><Relationship Id="rId37" Type="http://schemas.openxmlformats.org/officeDocument/2006/relationships/hyperlink" Target="https://podminky.urs.cz/item/CS_URS_2021_02/341351911" TargetMode="External" /><Relationship Id="rId38" Type="http://schemas.openxmlformats.org/officeDocument/2006/relationships/hyperlink" Target="https://podminky.urs.cz/item/CS_URS_2024_02/452311171" TargetMode="External" /><Relationship Id="rId39" Type="http://schemas.openxmlformats.org/officeDocument/2006/relationships/hyperlink" Target="https://podminky.urs.cz/item/CS_URS_2021_02/564752111" TargetMode="External" /><Relationship Id="rId40" Type="http://schemas.openxmlformats.org/officeDocument/2006/relationships/hyperlink" Target="https://podminky.urs.cz/item/CS_URS_2021_02/564851111" TargetMode="External" /><Relationship Id="rId41" Type="http://schemas.openxmlformats.org/officeDocument/2006/relationships/hyperlink" Target="https://podminky.urs.cz/item/CS_URS_2021_02/564871111" TargetMode="External" /><Relationship Id="rId42" Type="http://schemas.openxmlformats.org/officeDocument/2006/relationships/hyperlink" Target="https://podminky.urs.cz/item/CS_URS_2021_02/564962111" TargetMode="External" /><Relationship Id="rId43" Type="http://schemas.openxmlformats.org/officeDocument/2006/relationships/hyperlink" Target="https://podminky.urs.cz/item/CS_URS_2021_02/565155111" TargetMode="External" /><Relationship Id="rId44" Type="http://schemas.openxmlformats.org/officeDocument/2006/relationships/hyperlink" Target="https://podminky.urs.cz/item/CS_URS_2021_02/573111115" TargetMode="External" /><Relationship Id="rId45" Type="http://schemas.openxmlformats.org/officeDocument/2006/relationships/hyperlink" Target="https://podminky.urs.cz/item/CS_URS_2021_02/573231111" TargetMode="External" /><Relationship Id="rId46" Type="http://schemas.openxmlformats.org/officeDocument/2006/relationships/hyperlink" Target="https://podminky.urs.cz/item/CS_URS_2021_02/573312611" TargetMode="External" /><Relationship Id="rId47" Type="http://schemas.openxmlformats.org/officeDocument/2006/relationships/hyperlink" Target="https://podminky.urs.cz/item/CS_URS_2021_02/577134131" TargetMode="External" /><Relationship Id="rId48" Type="http://schemas.openxmlformats.org/officeDocument/2006/relationships/hyperlink" Target="https://podminky.urs.cz/item/CS_URS_2021_02/895111131" TargetMode="External" /><Relationship Id="rId49" Type="http://schemas.openxmlformats.org/officeDocument/2006/relationships/hyperlink" Target="https://podminky.urs.cz/item/CS_URS_2021_02/895111139" TargetMode="External" /><Relationship Id="rId50" Type="http://schemas.openxmlformats.org/officeDocument/2006/relationships/hyperlink" Target="https://podminky.urs.cz/item/CS_URS_2021_02/916132113" TargetMode="External" /><Relationship Id="rId51" Type="http://schemas.openxmlformats.org/officeDocument/2006/relationships/hyperlink" Target="https://podminky.urs.cz/item/CS_URS_2021_02/919112112" TargetMode="External" /><Relationship Id="rId52" Type="http://schemas.openxmlformats.org/officeDocument/2006/relationships/hyperlink" Target="https://podminky.urs.cz/item/CS_URS_2021_02/919124121" TargetMode="External" /><Relationship Id="rId53" Type="http://schemas.openxmlformats.org/officeDocument/2006/relationships/hyperlink" Target="https://podminky.urs.cz/item/CS_URS_2021_02/931991112" TargetMode="External" /><Relationship Id="rId54" Type="http://schemas.openxmlformats.org/officeDocument/2006/relationships/hyperlink" Target="https://podminky.urs.cz/item/CS_URS_2021_02/931994142" TargetMode="External" /><Relationship Id="rId55" Type="http://schemas.openxmlformats.org/officeDocument/2006/relationships/hyperlink" Target="https://podminky.urs.cz/item/CS_URS_2021_02/935114112" TargetMode="External" /><Relationship Id="rId56" Type="http://schemas.openxmlformats.org/officeDocument/2006/relationships/hyperlink" Target="https://podminky.urs.cz/item/CS_URS_2021_02/998332011" TargetMode="External" /><Relationship Id="rId5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21151113" TargetMode="External" /><Relationship Id="rId2" Type="http://schemas.openxmlformats.org/officeDocument/2006/relationships/hyperlink" Target="https://podminky.urs.cz/item/CS_URS_2021_02/131251104" TargetMode="External" /><Relationship Id="rId3" Type="http://schemas.openxmlformats.org/officeDocument/2006/relationships/hyperlink" Target="https://podminky.urs.cz/item/CS_URS_2024_02/162351103" TargetMode="External" /><Relationship Id="rId4" Type="http://schemas.openxmlformats.org/officeDocument/2006/relationships/hyperlink" Target="https://podminky.urs.cz/item/CS_URS_2021_02/162351104" TargetMode="External" /><Relationship Id="rId5" Type="http://schemas.openxmlformats.org/officeDocument/2006/relationships/hyperlink" Target="https://podminky.urs.cz/item/CS_URS_2024_02/167151111" TargetMode="External" /><Relationship Id="rId6" Type="http://schemas.openxmlformats.org/officeDocument/2006/relationships/hyperlink" Target="https://podminky.urs.cz/item/CS_URS_2021_02/174101101" TargetMode="External" /><Relationship Id="rId7" Type="http://schemas.openxmlformats.org/officeDocument/2006/relationships/hyperlink" Target="https://podminky.urs.cz/item/CS_URS_2021_02/181351003" TargetMode="External" /><Relationship Id="rId8" Type="http://schemas.openxmlformats.org/officeDocument/2006/relationships/hyperlink" Target="https://podminky.urs.cz/item/CS_URS_2021_02/181411121" TargetMode="External" /><Relationship Id="rId9" Type="http://schemas.openxmlformats.org/officeDocument/2006/relationships/hyperlink" Target="https://podminky.urs.cz/item/CS_URS_2021_02/215901101" TargetMode="External" /><Relationship Id="rId10" Type="http://schemas.openxmlformats.org/officeDocument/2006/relationships/hyperlink" Target="https://podminky.urs.cz/item/CS_URS_2021_02/273313511" TargetMode="External" /><Relationship Id="rId11" Type="http://schemas.openxmlformats.org/officeDocument/2006/relationships/hyperlink" Target="https://podminky.urs.cz/item/CS_URS_2021_02/273361221" TargetMode="External" /><Relationship Id="rId12" Type="http://schemas.openxmlformats.org/officeDocument/2006/relationships/hyperlink" Target="https://podminky.urs.cz/item/CS_URS_2021_02/273361821" TargetMode="External" /><Relationship Id="rId13" Type="http://schemas.openxmlformats.org/officeDocument/2006/relationships/hyperlink" Target="https://podminky.urs.cz/item/CS_URS_2021_02/274321611" TargetMode="External" /><Relationship Id="rId14" Type="http://schemas.openxmlformats.org/officeDocument/2006/relationships/hyperlink" Target="https://podminky.urs.cz/item/CS_URS_2021_02/274351121" TargetMode="External" /><Relationship Id="rId15" Type="http://schemas.openxmlformats.org/officeDocument/2006/relationships/hyperlink" Target="https://podminky.urs.cz/item/CS_URS_2021_02/274351122" TargetMode="External" /><Relationship Id="rId16" Type="http://schemas.openxmlformats.org/officeDocument/2006/relationships/hyperlink" Target="https://podminky.urs.cz/item/CS_URS_2021_02/312362021" TargetMode="External" /><Relationship Id="rId17" Type="http://schemas.openxmlformats.org/officeDocument/2006/relationships/hyperlink" Target="https://podminky.urs.cz/item/CS_URS_2021_02/341351111" TargetMode="External" /><Relationship Id="rId18" Type="http://schemas.openxmlformats.org/officeDocument/2006/relationships/hyperlink" Target="https://podminky.urs.cz/item/CS_URS_2021_02/341351112" TargetMode="External" /><Relationship Id="rId19" Type="http://schemas.openxmlformats.org/officeDocument/2006/relationships/hyperlink" Target="https://podminky.urs.cz/item/CS_URS_2021_02/341351911" TargetMode="External" /><Relationship Id="rId20" Type="http://schemas.openxmlformats.org/officeDocument/2006/relationships/hyperlink" Target="https://podminky.urs.cz/item/CS_URS_2021_02/342321610" TargetMode="External" /><Relationship Id="rId21" Type="http://schemas.openxmlformats.org/officeDocument/2006/relationships/hyperlink" Target="https://podminky.urs.cz/item/CS_URS_2021_02/564962111" TargetMode="External" /><Relationship Id="rId22" Type="http://schemas.openxmlformats.org/officeDocument/2006/relationships/hyperlink" Target="https://podminky.urs.cz/item/CS_URS_2021_02/931991112" TargetMode="External" /><Relationship Id="rId23" Type="http://schemas.openxmlformats.org/officeDocument/2006/relationships/hyperlink" Target="https://podminky.urs.cz/item/CS_URS_2021_02/931994142" TargetMode="External" /><Relationship Id="rId24" Type="http://schemas.openxmlformats.org/officeDocument/2006/relationships/hyperlink" Target="https://podminky.urs.cz/item/CS_URS_2021_02/998332011" TargetMode="External" /><Relationship Id="rId2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21151113" TargetMode="External" /><Relationship Id="rId2" Type="http://schemas.openxmlformats.org/officeDocument/2006/relationships/hyperlink" Target="https://podminky.urs.cz/item/CS_URS_2021_02/122151103" TargetMode="External" /><Relationship Id="rId3" Type="http://schemas.openxmlformats.org/officeDocument/2006/relationships/hyperlink" Target="https://podminky.urs.cz/item/CS_URS_2021_02/162351103" TargetMode="External" /><Relationship Id="rId4" Type="http://schemas.openxmlformats.org/officeDocument/2006/relationships/hyperlink" Target="https://podminky.urs.cz/item/CS_URS_2021_02/167151111" TargetMode="External" /><Relationship Id="rId5" Type="http://schemas.openxmlformats.org/officeDocument/2006/relationships/hyperlink" Target="https://podminky.urs.cz/item/CS_URS_2021_02/171103212" TargetMode="External" /><Relationship Id="rId6" Type="http://schemas.openxmlformats.org/officeDocument/2006/relationships/hyperlink" Target="https://podminky.urs.cz/item/CS_URS_2021_02/181351003" TargetMode="External" /><Relationship Id="rId7" Type="http://schemas.openxmlformats.org/officeDocument/2006/relationships/hyperlink" Target="https://podminky.urs.cz/item/CS_URS_2021_02/181411121" TargetMode="External" /><Relationship Id="rId8" Type="http://schemas.openxmlformats.org/officeDocument/2006/relationships/hyperlink" Target="https://podminky.urs.cz/item/CS_URS_2021_02/181451122" TargetMode="External" /><Relationship Id="rId9" Type="http://schemas.openxmlformats.org/officeDocument/2006/relationships/hyperlink" Target="https://podminky.urs.cz/item/CS_URS_2021_02/182201101" TargetMode="External" /><Relationship Id="rId10" Type="http://schemas.openxmlformats.org/officeDocument/2006/relationships/hyperlink" Target="https://podminky.urs.cz/item/CS_URS_2021_02/182351133" TargetMode="External" /><Relationship Id="rId11" Type="http://schemas.openxmlformats.org/officeDocument/2006/relationships/hyperlink" Target="https://podminky.urs.cz/item/CS_URS_2021_02/215901101" TargetMode="External" /><Relationship Id="rId12" Type="http://schemas.openxmlformats.org/officeDocument/2006/relationships/hyperlink" Target="https://podminky.urs.cz/item/CS_URS_2021_02/998332011" TargetMode="External" /><Relationship Id="rId13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38909331" TargetMode="External" /><Relationship Id="rId2" Type="http://schemas.openxmlformats.org/officeDocument/2006/relationships/hyperlink" Target="https://podminky.urs.cz/item/CS_URS_2021_02/572241112" TargetMode="External" /><Relationship Id="rId3" Type="http://schemas.openxmlformats.org/officeDocument/2006/relationships/hyperlink" Target="https://podminky.urs.cz/item/CS_URS_2021_02/938909311" TargetMode="External" /><Relationship Id="rId4" Type="http://schemas.openxmlformats.org/officeDocument/2006/relationships/hyperlink" Target="https://podminky.urs.cz/item/CS_URS_2021_02/012103000" TargetMode="External" /><Relationship Id="rId5" Type="http://schemas.openxmlformats.org/officeDocument/2006/relationships/hyperlink" Target="https://podminky.urs.cz/item/CS_URS_2021_02/012303000" TargetMode="External" /><Relationship Id="rId6" Type="http://schemas.openxmlformats.org/officeDocument/2006/relationships/hyperlink" Target="https://podminky.urs.cz/item/CS_URS_2021_02/030001000" TargetMode="External" /><Relationship Id="rId7" Type="http://schemas.openxmlformats.org/officeDocument/2006/relationships/hyperlink" Target="https://podminky.urs.cz/item/CS_URS_2021_02/039203000" TargetMode="External" /><Relationship Id="rId8" Type="http://schemas.openxmlformats.org/officeDocument/2006/relationships/hyperlink" Target="https://podminky.urs.cz/item/CS_URS_2024_02/012414000" TargetMode="External" /><Relationship Id="rId9" Type="http://schemas.openxmlformats.org/officeDocument/2006/relationships/hyperlink" Target="https://podminky.urs.cz/item/CS_URS_2024_02/013254000" TargetMode="External" /><Relationship Id="rId10" Type="http://schemas.openxmlformats.org/officeDocument/2006/relationships/hyperlink" Target="https://podminky.urs.cz/item/CS_URS_2024_02/091503000" TargetMode="External" /><Relationship Id="rId1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28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L14" s="21"/>
      <c r="AM14" s="21"/>
      <c r="AN14" s="33" t="s">
        <v>28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30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30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33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34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35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36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37</v>
      </c>
      <c r="E29" s="46"/>
      <c r="F29" s="31" t="s">
        <v>38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39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40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41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42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43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44</v>
      </c>
      <c r="U35" s="53"/>
      <c r="V35" s="53"/>
      <c r="W35" s="53"/>
      <c r="X35" s="55" t="s">
        <v>45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46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47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48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49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48</v>
      </c>
      <c r="AI60" s="41"/>
      <c r="AJ60" s="41"/>
      <c r="AK60" s="41"/>
      <c r="AL60" s="41"/>
      <c r="AM60" s="63" t="s">
        <v>49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50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51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48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49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48</v>
      </c>
      <c r="AI75" s="41"/>
      <c r="AJ75" s="41"/>
      <c r="AK75" s="41"/>
      <c r="AL75" s="41"/>
      <c r="AM75" s="63" t="s">
        <v>49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52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3006-18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Protipovodňová opatření v k. ú. Břest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15. 8. 2019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29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53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27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31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54</v>
      </c>
      <c r="D92" s="93"/>
      <c r="E92" s="93"/>
      <c r="F92" s="93"/>
      <c r="G92" s="93"/>
      <c r="H92" s="94"/>
      <c r="I92" s="95" t="s">
        <v>55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56</v>
      </c>
      <c r="AH92" s="93"/>
      <c r="AI92" s="93"/>
      <c r="AJ92" s="93"/>
      <c r="AK92" s="93"/>
      <c r="AL92" s="93"/>
      <c r="AM92" s="93"/>
      <c r="AN92" s="95" t="s">
        <v>57</v>
      </c>
      <c r="AO92" s="93"/>
      <c r="AP92" s="97"/>
      <c r="AQ92" s="98" t="s">
        <v>58</v>
      </c>
      <c r="AR92" s="43"/>
      <c r="AS92" s="99" t="s">
        <v>59</v>
      </c>
      <c r="AT92" s="100" t="s">
        <v>60</v>
      </c>
      <c r="AU92" s="100" t="s">
        <v>61</v>
      </c>
      <c r="AV92" s="100" t="s">
        <v>62</v>
      </c>
      <c r="AW92" s="100" t="s">
        <v>63</v>
      </c>
      <c r="AX92" s="100" t="s">
        <v>64</v>
      </c>
      <c r="AY92" s="100" t="s">
        <v>65</v>
      </c>
      <c r="AZ92" s="100" t="s">
        <v>66</v>
      </c>
      <c r="BA92" s="100" t="s">
        <v>67</v>
      </c>
      <c r="BB92" s="100" t="s">
        <v>68</v>
      </c>
      <c r="BC92" s="100" t="s">
        <v>69</v>
      </c>
      <c r="BD92" s="101" t="s">
        <v>70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71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ROUND(AG95+AG97+AG99+AG101+AG103,2)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ROUND(AS95+AS97+AS99+AS101+AS103,2)</f>
        <v>0</v>
      </c>
      <c r="AT94" s="113">
        <f>ROUND(SUM(AV94:AW94),2)</f>
        <v>0</v>
      </c>
      <c r="AU94" s="114">
        <f>ROUND(AU95+AU97+AU99+AU101+AU103,5)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ROUND(AZ95+AZ97+AZ99+AZ101+AZ103,2)</f>
        <v>0</v>
      </c>
      <c r="BA94" s="113">
        <f>ROUND(BA95+BA97+BA99+BA101+BA103,2)</f>
        <v>0</v>
      </c>
      <c r="BB94" s="113">
        <f>ROUND(BB95+BB97+BB99+BB101+BB103,2)</f>
        <v>0</v>
      </c>
      <c r="BC94" s="113">
        <f>ROUND(BC95+BC97+BC99+BC101+BC103,2)</f>
        <v>0</v>
      </c>
      <c r="BD94" s="115">
        <f>ROUND(BD95+BD97+BD99+BD101+BD103,2)</f>
        <v>0</v>
      </c>
      <c r="BE94" s="6"/>
      <c r="BS94" s="116" t="s">
        <v>72</v>
      </c>
      <c r="BT94" s="116" t="s">
        <v>73</v>
      </c>
      <c r="BU94" s="117" t="s">
        <v>74</v>
      </c>
      <c r="BV94" s="116" t="s">
        <v>75</v>
      </c>
      <c r="BW94" s="116" t="s">
        <v>5</v>
      </c>
      <c r="BX94" s="116" t="s">
        <v>76</v>
      </c>
      <c r="CL94" s="116" t="s">
        <v>1</v>
      </c>
    </row>
    <row r="95" s="7" customFormat="1" ht="24.75" customHeight="1">
      <c r="A95" s="7"/>
      <c r="B95" s="118"/>
      <c r="C95" s="119"/>
      <c r="D95" s="120" t="s">
        <v>77</v>
      </c>
      <c r="E95" s="120"/>
      <c r="F95" s="120"/>
      <c r="G95" s="120"/>
      <c r="H95" s="120"/>
      <c r="I95" s="121"/>
      <c r="J95" s="120" t="s">
        <v>78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ROUND(AG96,2)</f>
        <v>0</v>
      </c>
      <c r="AH95" s="121"/>
      <c r="AI95" s="121"/>
      <c r="AJ95" s="121"/>
      <c r="AK95" s="121"/>
      <c r="AL95" s="121"/>
      <c r="AM95" s="121"/>
      <c r="AN95" s="123">
        <f>SUM(AG95,AT95)</f>
        <v>0</v>
      </c>
      <c r="AO95" s="121"/>
      <c r="AP95" s="121"/>
      <c r="AQ95" s="124" t="s">
        <v>79</v>
      </c>
      <c r="AR95" s="125"/>
      <c r="AS95" s="126">
        <f>ROUND(AS96,2)</f>
        <v>0</v>
      </c>
      <c r="AT95" s="127">
        <f>ROUND(SUM(AV95:AW95),2)</f>
        <v>0</v>
      </c>
      <c r="AU95" s="128">
        <f>ROUND(AU96,5)</f>
        <v>0</v>
      </c>
      <c r="AV95" s="127">
        <f>ROUND(AZ95*L29,2)</f>
        <v>0</v>
      </c>
      <c r="AW95" s="127">
        <f>ROUND(BA95*L30,2)</f>
        <v>0</v>
      </c>
      <c r="AX95" s="127">
        <f>ROUND(BB95*L29,2)</f>
        <v>0</v>
      </c>
      <c r="AY95" s="127">
        <f>ROUND(BC95*L30,2)</f>
        <v>0</v>
      </c>
      <c r="AZ95" s="127">
        <f>ROUND(AZ96,2)</f>
        <v>0</v>
      </c>
      <c r="BA95" s="127">
        <f>ROUND(BA96,2)</f>
        <v>0</v>
      </c>
      <c r="BB95" s="127">
        <f>ROUND(BB96,2)</f>
        <v>0</v>
      </c>
      <c r="BC95" s="127">
        <f>ROUND(BC96,2)</f>
        <v>0</v>
      </c>
      <c r="BD95" s="129">
        <f>ROUND(BD96,2)</f>
        <v>0</v>
      </c>
      <c r="BE95" s="7"/>
      <c r="BS95" s="130" t="s">
        <v>72</v>
      </c>
      <c r="BT95" s="130" t="s">
        <v>80</v>
      </c>
      <c r="BU95" s="130" t="s">
        <v>74</v>
      </c>
      <c r="BV95" s="130" t="s">
        <v>75</v>
      </c>
      <c r="BW95" s="130" t="s">
        <v>81</v>
      </c>
      <c r="BX95" s="130" t="s">
        <v>5</v>
      </c>
      <c r="CL95" s="130" t="s">
        <v>1</v>
      </c>
      <c r="CM95" s="130" t="s">
        <v>82</v>
      </c>
    </row>
    <row r="96" s="4" customFormat="1" ht="23.25" customHeight="1">
      <c r="A96" s="131" t="s">
        <v>83</v>
      </c>
      <c r="B96" s="69"/>
      <c r="C96" s="132"/>
      <c r="D96" s="132"/>
      <c r="E96" s="133" t="s">
        <v>77</v>
      </c>
      <c r="F96" s="133"/>
      <c r="G96" s="133"/>
      <c r="H96" s="133"/>
      <c r="I96" s="133"/>
      <c r="J96" s="132"/>
      <c r="K96" s="133" t="s">
        <v>84</v>
      </c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4">
        <f>'3006-18-1 - HSV'!J32</f>
        <v>0</v>
      </c>
      <c r="AH96" s="132"/>
      <c r="AI96" s="132"/>
      <c r="AJ96" s="132"/>
      <c r="AK96" s="132"/>
      <c r="AL96" s="132"/>
      <c r="AM96" s="132"/>
      <c r="AN96" s="134">
        <f>SUM(AG96,AT96)</f>
        <v>0</v>
      </c>
      <c r="AO96" s="132"/>
      <c r="AP96" s="132"/>
      <c r="AQ96" s="135" t="s">
        <v>85</v>
      </c>
      <c r="AR96" s="71"/>
      <c r="AS96" s="136">
        <v>0</v>
      </c>
      <c r="AT96" s="137">
        <f>ROUND(SUM(AV96:AW96),2)</f>
        <v>0</v>
      </c>
      <c r="AU96" s="138">
        <f>'3006-18-1 - HSV'!P126</f>
        <v>0</v>
      </c>
      <c r="AV96" s="137">
        <f>'3006-18-1 - HSV'!J35</f>
        <v>0</v>
      </c>
      <c r="AW96" s="137">
        <f>'3006-18-1 - HSV'!J36</f>
        <v>0</v>
      </c>
      <c r="AX96" s="137">
        <f>'3006-18-1 - HSV'!J37</f>
        <v>0</v>
      </c>
      <c r="AY96" s="137">
        <f>'3006-18-1 - HSV'!J38</f>
        <v>0</v>
      </c>
      <c r="AZ96" s="137">
        <f>'3006-18-1 - HSV'!F35</f>
        <v>0</v>
      </c>
      <c r="BA96" s="137">
        <f>'3006-18-1 - HSV'!F36</f>
        <v>0</v>
      </c>
      <c r="BB96" s="137">
        <f>'3006-18-1 - HSV'!F37</f>
        <v>0</v>
      </c>
      <c r="BC96" s="137">
        <f>'3006-18-1 - HSV'!F38</f>
        <v>0</v>
      </c>
      <c r="BD96" s="139">
        <f>'3006-18-1 - HSV'!F39</f>
        <v>0</v>
      </c>
      <c r="BE96" s="4"/>
      <c r="BT96" s="140" t="s">
        <v>82</v>
      </c>
      <c r="BV96" s="140" t="s">
        <v>75</v>
      </c>
      <c r="BW96" s="140" t="s">
        <v>86</v>
      </c>
      <c r="BX96" s="140" t="s">
        <v>81</v>
      </c>
      <c r="CL96" s="140" t="s">
        <v>1</v>
      </c>
    </row>
    <row r="97" s="7" customFormat="1" ht="24.75" customHeight="1">
      <c r="A97" s="7"/>
      <c r="B97" s="118"/>
      <c r="C97" s="119"/>
      <c r="D97" s="120" t="s">
        <v>87</v>
      </c>
      <c r="E97" s="120"/>
      <c r="F97" s="120"/>
      <c r="G97" s="120"/>
      <c r="H97" s="120"/>
      <c r="I97" s="121"/>
      <c r="J97" s="120" t="s">
        <v>88</v>
      </c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2">
        <f>ROUND(AG98,2)</f>
        <v>0</v>
      </c>
      <c r="AH97" s="121"/>
      <c r="AI97" s="121"/>
      <c r="AJ97" s="121"/>
      <c r="AK97" s="121"/>
      <c r="AL97" s="121"/>
      <c r="AM97" s="121"/>
      <c r="AN97" s="123">
        <f>SUM(AG97,AT97)</f>
        <v>0</v>
      </c>
      <c r="AO97" s="121"/>
      <c r="AP97" s="121"/>
      <c r="AQ97" s="124" t="s">
        <v>79</v>
      </c>
      <c r="AR97" s="125"/>
      <c r="AS97" s="126">
        <f>ROUND(AS98,2)</f>
        <v>0</v>
      </c>
      <c r="AT97" s="127">
        <f>ROUND(SUM(AV97:AW97),2)</f>
        <v>0</v>
      </c>
      <c r="AU97" s="128">
        <f>ROUND(AU98,5)</f>
        <v>0</v>
      </c>
      <c r="AV97" s="127">
        <f>ROUND(AZ97*L29,2)</f>
        <v>0</v>
      </c>
      <c r="AW97" s="127">
        <f>ROUND(BA97*L30,2)</f>
        <v>0</v>
      </c>
      <c r="AX97" s="127">
        <f>ROUND(BB97*L29,2)</f>
        <v>0</v>
      </c>
      <c r="AY97" s="127">
        <f>ROUND(BC97*L30,2)</f>
        <v>0</v>
      </c>
      <c r="AZ97" s="127">
        <f>ROUND(AZ98,2)</f>
        <v>0</v>
      </c>
      <c r="BA97" s="127">
        <f>ROUND(BA98,2)</f>
        <v>0</v>
      </c>
      <c r="BB97" s="127">
        <f>ROUND(BB98,2)</f>
        <v>0</v>
      </c>
      <c r="BC97" s="127">
        <f>ROUND(BC98,2)</f>
        <v>0</v>
      </c>
      <c r="BD97" s="129">
        <f>ROUND(BD98,2)</f>
        <v>0</v>
      </c>
      <c r="BE97" s="7"/>
      <c r="BS97" s="130" t="s">
        <v>72</v>
      </c>
      <c r="BT97" s="130" t="s">
        <v>80</v>
      </c>
      <c r="BU97" s="130" t="s">
        <v>74</v>
      </c>
      <c r="BV97" s="130" t="s">
        <v>75</v>
      </c>
      <c r="BW97" s="130" t="s">
        <v>89</v>
      </c>
      <c r="BX97" s="130" t="s">
        <v>5</v>
      </c>
      <c r="CL97" s="130" t="s">
        <v>1</v>
      </c>
      <c r="CM97" s="130" t="s">
        <v>82</v>
      </c>
    </row>
    <row r="98" s="4" customFormat="1" ht="23.25" customHeight="1">
      <c r="A98" s="131" t="s">
        <v>83</v>
      </c>
      <c r="B98" s="69"/>
      <c r="C98" s="132"/>
      <c r="D98" s="132"/>
      <c r="E98" s="133" t="s">
        <v>87</v>
      </c>
      <c r="F98" s="133"/>
      <c r="G98" s="133"/>
      <c r="H98" s="133"/>
      <c r="I98" s="133"/>
      <c r="J98" s="132"/>
      <c r="K98" s="133" t="s">
        <v>84</v>
      </c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  <c r="AF98" s="133"/>
      <c r="AG98" s="134">
        <f>'3006-18-2 - HSV'!J32</f>
        <v>0</v>
      </c>
      <c r="AH98" s="132"/>
      <c r="AI98" s="132"/>
      <c r="AJ98" s="132"/>
      <c r="AK98" s="132"/>
      <c r="AL98" s="132"/>
      <c r="AM98" s="132"/>
      <c r="AN98" s="134">
        <f>SUM(AG98,AT98)</f>
        <v>0</v>
      </c>
      <c r="AO98" s="132"/>
      <c r="AP98" s="132"/>
      <c r="AQ98" s="135" t="s">
        <v>85</v>
      </c>
      <c r="AR98" s="71"/>
      <c r="AS98" s="136">
        <v>0</v>
      </c>
      <c r="AT98" s="137">
        <f>ROUND(SUM(AV98:AW98),2)</f>
        <v>0</v>
      </c>
      <c r="AU98" s="138">
        <f>'3006-18-2 - HSV'!P129</f>
        <v>0</v>
      </c>
      <c r="AV98" s="137">
        <f>'3006-18-2 - HSV'!J35</f>
        <v>0</v>
      </c>
      <c r="AW98" s="137">
        <f>'3006-18-2 - HSV'!J36</f>
        <v>0</v>
      </c>
      <c r="AX98" s="137">
        <f>'3006-18-2 - HSV'!J37</f>
        <v>0</v>
      </c>
      <c r="AY98" s="137">
        <f>'3006-18-2 - HSV'!J38</f>
        <v>0</v>
      </c>
      <c r="AZ98" s="137">
        <f>'3006-18-2 - HSV'!F35</f>
        <v>0</v>
      </c>
      <c r="BA98" s="137">
        <f>'3006-18-2 - HSV'!F36</f>
        <v>0</v>
      </c>
      <c r="BB98" s="137">
        <f>'3006-18-2 - HSV'!F37</f>
        <v>0</v>
      </c>
      <c r="BC98" s="137">
        <f>'3006-18-2 - HSV'!F38</f>
        <v>0</v>
      </c>
      <c r="BD98" s="139">
        <f>'3006-18-2 - HSV'!F39</f>
        <v>0</v>
      </c>
      <c r="BE98" s="4"/>
      <c r="BT98" s="140" t="s">
        <v>82</v>
      </c>
      <c r="BV98" s="140" t="s">
        <v>75</v>
      </c>
      <c r="BW98" s="140" t="s">
        <v>90</v>
      </c>
      <c r="BX98" s="140" t="s">
        <v>89</v>
      </c>
      <c r="CL98" s="140" t="s">
        <v>1</v>
      </c>
    </row>
    <row r="99" s="7" customFormat="1" ht="24.75" customHeight="1">
      <c r="A99" s="7"/>
      <c r="B99" s="118"/>
      <c r="C99" s="119"/>
      <c r="D99" s="120" t="s">
        <v>91</v>
      </c>
      <c r="E99" s="120"/>
      <c r="F99" s="120"/>
      <c r="G99" s="120"/>
      <c r="H99" s="120"/>
      <c r="I99" s="121"/>
      <c r="J99" s="120" t="s">
        <v>92</v>
      </c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2">
        <f>ROUND(AG100,2)</f>
        <v>0</v>
      </c>
      <c r="AH99" s="121"/>
      <c r="AI99" s="121"/>
      <c r="AJ99" s="121"/>
      <c r="AK99" s="121"/>
      <c r="AL99" s="121"/>
      <c r="AM99" s="121"/>
      <c r="AN99" s="123">
        <f>SUM(AG99,AT99)</f>
        <v>0</v>
      </c>
      <c r="AO99" s="121"/>
      <c r="AP99" s="121"/>
      <c r="AQ99" s="124" t="s">
        <v>79</v>
      </c>
      <c r="AR99" s="125"/>
      <c r="AS99" s="126">
        <f>ROUND(AS100,2)</f>
        <v>0</v>
      </c>
      <c r="AT99" s="127">
        <f>ROUND(SUM(AV99:AW99),2)</f>
        <v>0</v>
      </c>
      <c r="AU99" s="128">
        <f>ROUND(AU100,5)</f>
        <v>0</v>
      </c>
      <c r="AV99" s="127">
        <f>ROUND(AZ99*L29,2)</f>
        <v>0</v>
      </c>
      <c r="AW99" s="127">
        <f>ROUND(BA99*L30,2)</f>
        <v>0</v>
      </c>
      <c r="AX99" s="127">
        <f>ROUND(BB99*L29,2)</f>
        <v>0</v>
      </c>
      <c r="AY99" s="127">
        <f>ROUND(BC99*L30,2)</f>
        <v>0</v>
      </c>
      <c r="AZ99" s="127">
        <f>ROUND(AZ100,2)</f>
        <v>0</v>
      </c>
      <c r="BA99" s="127">
        <f>ROUND(BA100,2)</f>
        <v>0</v>
      </c>
      <c r="BB99" s="127">
        <f>ROUND(BB100,2)</f>
        <v>0</v>
      </c>
      <c r="BC99" s="127">
        <f>ROUND(BC100,2)</f>
        <v>0</v>
      </c>
      <c r="BD99" s="129">
        <f>ROUND(BD100,2)</f>
        <v>0</v>
      </c>
      <c r="BE99" s="7"/>
      <c r="BS99" s="130" t="s">
        <v>72</v>
      </c>
      <c r="BT99" s="130" t="s">
        <v>80</v>
      </c>
      <c r="BU99" s="130" t="s">
        <v>74</v>
      </c>
      <c r="BV99" s="130" t="s">
        <v>75</v>
      </c>
      <c r="BW99" s="130" t="s">
        <v>93</v>
      </c>
      <c r="BX99" s="130" t="s">
        <v>5</v>
      </c>
      <c r="CL99" s="130" t="s">
        <v>1</v>
      </c>
      <c r="CM99" s="130" t="s">
        <v>82</v>
      </c>
    </row>
    <row r="100" s="4" customFormat="1" ht="23.25" customHeight="1">
      <c r="A100" s="131" t="s">
        <v>83</v>
      </c>
      <c r="B100" s="69"/>
      <c r="C100" s="132"/>
      <c r="D100" s="132"/>
      <c r="E100" s="133" t="s">
        <v>91</v>
      </c>
      <c r="F100" s="133"/>
      <c r="G100" s="133"/>
      <c r="H100" s="133"/>
      <c r="I100" s="133"/>
      <c r="J100" s="132"/>
      <c r="K100" s="133" t="s">
        <v>84</v>
      </c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  <c r="AF100" s="133"/>
      <c r="AG100" s="134">
        <f>'3006-18-3 - HSV'!J32</f>
        <v>0</v>
      </c>
      <c r="AH100" s="132"/>
      <c r="AI100" s="132"/>
      <c r="AJ100" s="132"/>
      <c r="AK100" s="132"/>
      <c r="AL100" s="132"/>
      <c r="AM100" s="132"/>
      <c r="AN100" s="134">
        <f>SUM(AG100,AT100)</f>
        <v>0</v>
      </c>
      <c r="AO100" s="132"/>
      <c r="AP100" s="132"/>
      <c r="AQ100" s="135" t="s">
        <v>85</v>
      </c>
      <c r="AR100" s="71"/>
      <c r="AS100" s="136">
        <v>0</v>
      </c>
      <c r="AT100" s="137">
        <f>ROUND(SUM(AV100:AW100),2)</f>
        <v>0</v>
      </c>
      <c r="AU100" s="138">
        <f>'3006-18-3 - HSV'!P126</f>
        <v>0</v>
      </c>
      <c r="AV100" s="137">
        <f>'3006-18-3 - HSV'!J35</f>
        <v>0</v>
      </c>
      <c r="AW100" s="137">
        <f>'3006-18-3 - HSV'!J36</f>
        <v>0</v>
      </c>
      <c r="AX100" s="137">
        <f>'3006-18-3 - HSV'!J37</f>
        <v>0</v>
      </c>
      <c r="AY100" s="137">
        <f>'3006-18-3 - HSV'!J38</f>
        <v>0</v>
      </c>
      <c r="AZ100" s="137">
        <f>'3006-18-3 - HSV'!F35</f>
        <v>0</v>
      </c>
      <c r="BA100" s="137">
        <f>'3006-18-3 - HSV'!F36</f>
        <v>0</v>
      </c>
      <c r="BB100" s="137">
        <f>'3006-18-3 - HSV'!F37</f>
        <v>0</v>
      </c>
      <c r="BC100" s="137">
        <f>'3006-18-3 - HSV'!F38</f>
        <v>0</v>
      </c>
      <c r="BD100" s="139">
        <f>'3006-18-3 - HSV'!F39</f>
        <v>0</v>
      </c>
      <c r="BE100" s="4"/>
      <c r="BT100" s="140" t="s">
        <v>82</v>
      </c>
      <c r="BV100" s="140" t="s">
        <v>75</v>
      </c>
      <c r="BW100" s="140" t="s">
        <v>94</v>
      </c>
      <c r="BX100" s="140" t="s">
        <v>93</v>
      </c>
      <c r="CL100" s="140" t="s">
        <v>1</v>
      </c>
    </row>
    <row r="101" s="7" customFormat="1" ht="24.75" customHeight="1">
      <c r="A101" s="7"/>
      <c r="B101" s="118"/>
      <c r="C101" s="119"/>
      <c r="D101" s="120" t="s">
        <v>95</v>
      </c>
      <c r="E101" s="120"/>
      <c r="F101" s="120"/>
      <c r="G101" s="120"/>
      <c r="H101" s="120"/>
      <c r="I101" s="121"/>
      <c r="J101" s="120" t="s">
        <v>96</v>
      </c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2">
        <f>ROUND(AG102,2)</f>
        <v>0</v>
      </c>
      <c r="AH101" s="121"/>
      <c r="AI101" s="121"/>
      <c r="AJ101" s="121"/>
      <c r="AK101" s="121"/>
      <c r="AL101" s="121"/>
      <c r="AM101" s="121"/>
      <c r="AN101" s="123">
        <f>SUM(AG101,AT101)</f>
        <v>0</v>
      </c>
      <c r="AO101" s="121"/>
      <c r="AP101" s="121"/>
      <c r="AQ101" s="124" t="s">
        <v>79</v>
      </c>
      <c r="AR101" s="125"/>
      <c r="AS101" s="126">
        <f>ROUND(AS102,2)</f>
        <v>0</v>
      </c>
      <c r="AT101" s="127">
        <f>ROUND(SUM(AV101:AW101),2)</f>
        <v>0</v>
      </c>
      <c r="AU101" s="128">
        <f>ROUND(AU102,5)</f>
        <v>0</v>
      </c>
      <c r="AV101" s="127">
        <f>ROUND(AZ101*L29,2)</f>
        <v>0</v>
      </c>
      <c r="AW101" s="127">
        <f>ROUND(BA101*L30,2)</f>
        <v>0</v>
      </c>
      <c r="AX101" s="127">
        <f>ROUND(BB101*L29,2)</f>
        <v>0</v>
      </c>
      <c r="AY101" s="127">
        <f>ROUND(BC101*L30,2)</f>
        <v>0</v>
      </c>
      <c r="AZ101" s="127">
        <f>ROUND(AZ102,2)</f>
        <v>0</v>
      </c>
      <c r="BA101" s="127">
        <f>ROUND(BA102,2)</f>
        <v>0</v>
      </c>
      <c r="BB101" s="127">
        <f>ROUND(BB102,2)</f>
        <v>0</v>
      </c>
      <c r="BC101" s="127">
        <f>ROUND(BC102,2)</f>
        <v>0</v>
      </c>
      <c r="BD101" s="129">
        <f>ROUND(BD102,2)</f>
        <v>0</v>
      </c>
      <c r="BE101" s="7"/>
      <c r="BS101" s="130" t="s">
        <v>72</v>
      </c>
      <c r="BT101" s="130" t="s">
        <v>80</v>
      </c>
      <c r="BU101" s="130" t="s">
        <v>74</v>
      </c>
      <c r="BV101" s="130" t="s">
        <v>75</v>
      </c>
      <c r="BW101" s="130" t="s">
        <v>97</v>
      </c>
      <c r="BX101" s="130" t="s">
        <v>5</v>
      </c>
      <c r="CL101" s="130" t="s">
        <v>1</v>
      </c>
      <c r="CM101" s="130" t="s">
        <v>82</v>
      </c>
    </row>
    <row r="102" s="4" customFormat="1" ht="23.25" customHeight="1">
      <c r="A102" s="131" t="s">
        <v>83</v>
      </c>
      <c r="B102" s="69"/>
      <c r="C102" s="132"/>
      <c r="D102" s="132"/>
      <c r="E102" s="133" t="s">
        <v>95</v>
      </c>
      <c r="F102" s="133"/>
      <c r="G102" s="133"/>
      <c r="H102" s="133"/>
      <c r="I102" s="133"/>
      <c r="J102" s="132"/>
      <c r="K102" s="133" t="s">
        <v>84</v>
      </c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  <c r="AF102" s="133"/>
      <c r="AG102" s="134">
        <f>'3006-18-4 - HSV'!J32</f>
        <v>0</v>
      </c>
      <c r="AH102" s="132"/>
      <c r="AI102" s="132"/>
      <c r="AJ102" s="132"/>
      <c r="AK102" s="132"/>
      <c r="AL102" s="132"/>
      <c r="AM102" s="132"/>
      <c r="AN102" s="134">
        <f>SUM(AG102,AT102)</f>
        <v>0</v>
      </c>
      <c r="AO102" s="132"/>
      <c r="AP102" s="132"/>
      <c r="AQ102" s="135" t="s">
        <v>85</v>
      </c>
      <c r="AR102" s="71"/>
      <c r="AS102" s="136">
        <v>0</v>
      </c>
      <c r="AT102" s="137">
        <f>ROUND(SUM(AV102:AW102),2)</f>
        <v>0</v>
      </c>
      <c r="AU102" s="138">
        <f>'3006-18-4 - HSV'!P124</f>
        <v>0</v>
      </c>
      <c r="AV102" s="137">
        <f>'3006-18-4 - HSV'!J35</f>
        <v>0</v>
      </c>
      <c r="AW102" s="137">
        <f>'3006-18-4 - HSV'!J36</f>
        <v>0</v>
      </c>
      <c r="AX102" s="137">
        <f>'3006-18-4 - HSV'!J37</f>
        <v>0</v>
      </c>
      <c r="AY102" s="137">
        <f>'3006-18-4 - HSV'!J38</f>
        <v>0</v>
      </c>
      <c r="AZ102" s="137">
        <f>'3006-18-4 - HSV'!F35</f>
        <v>0</v>
      </c>
      <c r="BA102" s="137">
        <f>'3006-18-4 - HSV'!F36</f>
        <v>0</v>
      </c>
      <c r="BB102" s="137">
        <f>'3006-18-4 - HSV'!F37</f>
        <v>0</v>
      </c>
      <c r="BC102" s="137">
        <f>'3006-18-4 - HSV'!F38</f>
        <v>0</v>
      </c>
      <c r="BD102" s="139">
        <f>'3006-18-4 - HSV'!F39</f>
        <v>0</v>
      </c>
      <c r="BE102" s="4"/>
      <c r="BT102" s="140" t="s">
        <v>82</v>
      </c>
      <c r="BV102" s="140" t="s">
        <v>75</v>
      </c>
      <c r="BW102" s="140" t="s">
        <v>98</v>
      </c>
      <c r="BX102" s="140" t="s">
        <v>97</v>
      </c>
      <c r="CL102" s="140" t="s">
        <v>1</v>
      </c>
    </row>
    <row r="103" s="7" customFormat="1" ht="24.75" customHeight="1">
      <c r="A103" s="131" t="s">
        <v>83</v>
      </c>
      <c r="B103" s="118"/>
      <c r="C103" s="119"/>
      <c r="D103" s="120" t="s">
        <v>99</v>
      </c>
      <c r="E103" s="120"/>
      <c r="F103" s="120"/>
      <c r="G103" s="120"/>
      <c r="H103" s="120"/>
      <c r="I103" s="121"/>
      <c r="J103" s="120" t="s">
        <v>100</v>
      </c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3">
        <f>'3006-18-5 - Vedlejší rozp...'!J30</f>
        <v>0</v>
      </c>
      <c r="AH103" s="121"/>
      <c r="AI103" s="121"/>
      <c r="AJ103" s="121"/>
      <c r="AK103" s="121"/>
      <c r="AL103" s="121"/>
      <c r="AM103" s="121"/>
      <c r="AN103" s="123">
        <f>SUM(AG103,AT103)</f>
        <v>0</v>
      </c>
      <c r="AO103" s="121"/>
      <c r="AP103" s="121"/>
      <c r="AQ103" s="124" t="s">
        <v>79</v>
      </c>
      <c r="AR103" s="125"/>
      <c r="AS103" s="141">
        <v>0</v>
      </c>
      <c r="AT103" s="142">
        <f>ROUND(SUM(AV103:AW103),2)</f>
        <v>0</v>
      </c>
      <c r="AU103" s="143">
        <f>'3006-18-5 - Vedlejší rozp...'!P119</f>
        <v>0</v>
      </c>
      <c r="AV103" s="142">
        <f>'3006-18-5 - Vedlejší rozp...'!J33</f>
        <v>0</v>
      </c>
      <c r="AW103" s="142">
        <f>'3006-18-5 - Vedlejší rozp...'!J34</f>
        <v>0</v>
      </c>
      <c r="AX103" s="142">
        <f>'3006-18-5 - Vedlejší rozp...'!J35</f>
        <v>0</v>
      </c>
      <c r="AY103" s="142">
        <f>'3006-18-5 - Vedlejší rozp...'!J36</f>
        <v>0</v>
      </c>
      <c r="AZ103" s="142">
        <f>'3006-18-5 - Vedlejší rozp...'!F33</f>
        <v>0</v>
      </c>
      <c r="BA103" s="142">
        <f>'3006-18-5 - Vedlejší rozp...'!F34</f>
        <v>0</v>
      </c>
      <c r="BB103" s="142">
        <f>'3006-18-5 - Vedlejší rozp...'!F35</f>
        <v>0</v>
      </c>
      <c r="BC103" s="142">
        <f>'3006-18-5 - Vedlejší rozp...'!F36</f>
        <v>0</v>
      </c>
      <c r="BD103" s="144">
        <f>'3006-18-5 - Vedlejší rozp...'!F37</f>
        <v>0</v>
      </c>
      <c r="BE103" s="7"/>
      <c r="BT103" s="130" t="s">
        <v>80</v>
      </c>
      <c r="BV103" s="130" t="s">
        <v>75</v>
      </c>
      <c r="BW103" s="130" t="s">
        <v>101</v>
      </c>
      <c r="BX103" s="130" t="s">
        <v>5</v>
      </c>
      <c r="CL103" s="130" t="s">
        <v>1</v>
      </c>
      <c r="CM103" s="130" t="s">
        <v>82</v>
      </c>
    </row>
    <row r="104" s="2" customFormat="1" ht="30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43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43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</row>
  </sheetData>
  <sheetProtection sheet="1" formatColumns="0" formatRows="0" objects="1" scenarios="1" spinCount="100000" saltValue="a5FHK1Ursjsnwp1cHXcIm0HG+Wh4dAGJx7Y8gHkdxQ1fgepBj8vpXQvj3U1yuRIvyG+da6Fnn1cfYUmALq+Nhg==" hashValue="QCV81xHpmgJtHEMnaPdCnIjPn0aIQ9B6eMkfGnGb15OTz7RE1HcAo9PqdcmAMXRoqNsqnke7hz/e1ioWEaQiWQ==" algorithmName="SHA-512" password="CC35"/>
  <mergeCells count="74">
    <mergeCell ref="L85:AO85"/>
    <mergeCell ref="AM87:AN87"/>
    <mergeCell ref="AM89:AP89"/>
    <mergeCell ref="AS89:AT91"/>
    <mergeCell ref="AM90:AP90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K96:AF96"/>
    <mergeCell ref="AN96:AP96"/>
    <mergeCell ref="AG96:AM96"/>
    <mergeCell ref="E96:I96"/>
    <mergeCell ref="D97:H97"/>
    <mergeCell ref="J97:AF97"/>
    <mergeCell ref="AN97:AP97"/>
    <mergeCell ref="AG97:AM97"/>
    <mergeCell ref="AG98:AM98"/>
    <mergeCell ref="AN98:AP98"/>
    <mergeCell ref="E98:I98"/>
    <mergeCell ref="K98:AF98"/>
    <mergeCell ref="AN99:AP99"/>
    <mergeCell ref="AG99:AM99"/>
    <mergeCell ref="D99:H99"/>
    <mergeCell ref="J99:AF99"/>
    <mergeCell ref="AN100:AP100"/>
    <mergeCell ref="AG100:AM100"/>
    <mergeCell ref="E100:I100"/>
    <mergeCell ref="K100:AF100"/>
    <mergeCell ref="AN101:AP101"/>
    <mergeCell ref="AG101:AM101"/>
    <mergeCell ref="D101:H101"/>
    <mergeCell ref="J101:AF101"/>
    <mergeCell ref="AN102:AP102"/>
    <mergeCell ref="AG102:AM102"/>
    <mergeCell ref="E102:I102"/>
    <mergeCell ref="K102:AF102"/>
    <mergeCell ref="AN103:AP103"/>
    <mergeCell ref="AG103:AM103"/>
    <mergeCell ref="D103:H103"/>
    <mergeCell ref="J103:AF103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96" location="'3006-18-1 - HSV'!C2" display="/"/>
    <hyperlink ref="A98" location="'3006-18-2 - HSV'!C2" display="/"/>
    <hyperlink ref="A100" location="'3006-18-3 - HSV'!C2" display="/"/>
    <hyperlink ref="A102" location="'3006-18-4 - HSV'!C2" display="/"/>
    <hyperlink ref="A103" location="'3006-18-5 - Vedlejší rozp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1.667969" style="1" customWidth="1"/>
    <col min="13" max="13" width="10.83203" style="1" customWidth="1"/>
    <col min="15" max="15" width="14.16016" style="1" customWidth="1"/>
    <col min="16" max="16" width="14.16016" style="1" customWidth="1"/>
    <col min="17" max="17" width="14.16016" style="1" customWidth="1"/>
    <col min="18" max="18" width="14.16016" style="1" customWidth="1"/>
    <col min="19" max="19" width="14.16016" style="1" customWidth="1"/>
    <col min="20" max="20" width="14.16016" style="1" customWidth="1"/>
    <col min="21" max="21" width="16.33203" style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86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82</v>
      </c>
    </row>
    <row r="4" s="1" customFormat="1" ht="24.96" customHeight="1">
      <c r="B4" s="19"/>
      <c r="D4" s="147" t="s">
        <v>102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Protipovodňová opatření v k. ú. Břest</v>
      </c>
      <c r="F7" s="149"/>
      <c r="G7" s="149"/>
      <c r="H7" s="149"/>
      <c r="L7" s="19"/>
    </row>
    <row r="8" s="1" customFormat="1" ht="12" customHeight="1">
      <c r="B8" s="19"/>
      <c r="D8" s="149" t="s">
        <v>103</v>
      </c>
      <c r="L8" s="19"/>
    </row>
    <row r="9" s="2" customFormat="1" ht="16.5" customHeight="1">
      <c r="A9" s="37"/>
      <c r="B9" s="43"/>
      <c r="C9" s="37"/>
      <c r="D9" s="37"/>
      <c r="E9" s="150" t="s">
        <v>104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105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106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21</v>
      </c>
      <c r="G14" s="37"/>
      <c r="H14" s="37"/>
      <c r="I14" s="149" t="s">
        <v>22</v>
      </c>
      <c r="J14" s="152" t="str">
        <f>'Rekapitulace stavby'!AN8</f>
        <v>15. 8. 2019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49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27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26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29</v>
      </c>
      <c r="E22" s="37"/>
      <c r="F22" s="37"/>
      <c r="G22" s="37"/>
      <c r="H22" s="37"/>
      <c r="I22" s="149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49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31</v>
      </c>
      <c r="E25" s="37"/>
      <c r="F25" s="37"/>
      <c r="G25" s="37"/>
      <c r="H25" s="37"/>
      <c r="I25" s="149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49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32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33</v>
      </c>
      <c r="E32" s="37"/>
      <c r="F32" s="37"/>
      <c r="G32" s="37"/>
      <c r="H32" s="37"/>
      <c r="I32" s="37"/>
      <c r="J32" s="159">
        <f>ROUND(J126,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35</v>
      </c>
      <c r="G34" s="37"/>
      <c r="H34" s="37"/>
      <c r="I34" s="160" t="s">
        <v>34</v>
      </c>
      <c r="J34" s="160" t="s">
        <v>36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37</v>
      </c>
      <c r="E35" s="149" t="s">
        <v>38</v>
      </c>
      <c r="F35" s="162">
        <f>ROUND((SUM(BE126:BE244)),  2)</f>
        <v>0</v>
      </c>
      <c r="G35" s="37"/>
      <c r="H35" s="37"/>
      <c r="I35" s="163">
        <v>0.20999999999999999</v>
      </c>
      <c r="J35" s="162">
        <f>ROUND(((SUM(BE126:BE244))*I35),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39</v>
      </c>
      <c r="F36" s="162">
        <f>ROUND((SUM(BF126:BF244)),  2)</f>
        <v>0</v>
      </c>
      <c r="G36" s="37"/>
      <c r="H36" s="37"/>
      <c r="I36" s="163">
        <v>0.12</v>
      </c>
      <c r="J36" s="162">
        <f>ROUND(((SUM(BF126:BF244))*I36),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40</v>
      </c>
      <c r="F37" s="162">
        <f>ROUND((SUM(BG126:BG244)),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41</v>
      </c>
      <c r="F38" s="162">
        <f>ROUND((SUM(BH126:BH244)),  2)</f>
        <v>0</v>
      </c>
      <c r="G38" s="37"/>
      <c r="H38" s="37"/>
      <c r="I38" s="163">
        <v>0.12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42</v>
      </c>
      <c r="F39" s="162">
        <f>ROUND((SUM(BI126:BI244)),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43</v>
      </c>
      <c r="E41" s="166"/>
      <c r="F41" s="166"/>
      <c r="G41" s="167" t="s">
        <v>44</v>
      </c>
      <c r="H41" s="168" t="s">
        <v>45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46</v>
      </c>
      <c r="E50" s="172"/>
      <c r="F50" s="172"/>
      <c r="G50" s="171" t="s">
        <v>47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48</v>
      </c>
      <c r="E61" s="174"/>
      <c r="F61" s="175" t="s">
        <v>49</v>
      </c>
      <c r="G61" s="173" t="s">
        <v>48</v>
      </c>
      <c r="H61" s="174"/>
      <c r="I61" s="174"/>
      <c r="J61" s="176" t="s">
        <v>49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50</v>
      </c>
      <c r="E65" s="177"/>
      <c r="F65" s="177"/>
      <c r="G65" s="171" t="s">
        <v>51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48</v>
      </c>
      <c r="E76" s="174"/>
      <c r="F76" s="175" t="s">
        <v>49</v>
      </c>
      <c r="G76" s="173" t="s">
        <v>48</v>
      </c>
      <c r="H76" s="174"/>
      <c r="I76" s="174"/>
      <c r="J76" s="176" t="s">
        <v>49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107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Protipovodňová opatření v k. ú. Břest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103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104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105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3006-18-1 - HSV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31" t="s">
        <v>22</v>
      </c>
      <c r="J91" s="78" t="str">
        <f>IF(J14="","",J14)</f>
        <v>15. 8. 2019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31" t="s">
        <v>29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9"/>
      <c r="E94" s="39"/>
      <c r="F94" s="26" t="str">
        <f>IF(E20="","",E20)</f>
        <v>Vyplň údaj</v>
      </c>
      <c r="G94" s="39"/>
      <c r="H94" s="39"/>
      <c r="I94" s="31" t="s">
        <v>31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108</v>
      </c>
      <c r="D96" s="184"/>
      <c r="E96" s="184"/>
      <c r="F96" s="184"/>
      <c r="G96" s="184"/>
      <c r="H96" s="184"/>
      <c r="I96" s="184"/>
      <c r="J96" s="185" t="s">
        <v>109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110</v>
      </c>
      <c r="D98" s="39"/>
      <c r="E98" s="39"/>
      <c r="F98" s="39"/>
      <c r="G98" s="39"/>
      <c r="H98" s="39"/>
      <c r="I98" s="39"/>
      <c r="J98" s="109">
        <f>J126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111</v>
      </c>
    </row>
    <row r="99" s="9" customFormat="1" ht="24.96" customHeight="1">
      <c r="A99" s="9"/>
      <c r="B99" s="187"/>
      <c r="C99" s="188"/>
      <c r="D99" s="189" t="s">
        <v>112</v>
      </c>
      <c r="E99" s="190"/>
      <c r="F99" s="190"/>
      <c r="G99" s="190"/>
      <c r="H99" s="190"/>
      <c r="I99" s="190"/>
      <c r="J99" s="191">
        <f>J127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113</v>
      </c>
      <c r="E100" s="195"/>
      <c r="F100" s="195"/>
      <c r="G100" s="195"/>
      <c r="H100" s="195"/>
      <c r="I100" s="195"/>
      <c r="J100" s="196">
        <f>J128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2"/>
      <c r="D101" s="194" t="s">
        <v>114</v>
      </c>
      <c r="E101" s="195"/>
      <c r="F101" s="195"/>
      <c r="G101" s="195"/>
      <c r="H101" s="195"/>
      <c r="I101" s="195"/>
      <c r="J101" s="196">
        <f>J176</f>
        <v>0</v>
      </c>
      <c r="K101" s="132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2"/>
      <c r="D102" s="194" t="s">
        <v>115</v>
      </c>
      <c r="E102" s="195"/>
      <c r="F102" s="195"/>
      <c r="G102" s="195"/>
      <c r="H102" s="195"/>
      <c r="I102" s="195"/>
      <c r="J102" s="196">
        <f>J189</f>
        <v>0</v>
      </c>
      <c r="K102" s="132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3"/>
      <c r="C103" s="132"/>
      <c r="D103" s="194" t="s">
        <v>116</v>
      </c>
      <c r="E103" s="195"/>
      <c r="F103" s="195"/>
      <c r="G103" s="195"/>
      <c r="H103" s="195"/>
      <c r="I103" s="195"/>
      <c r="J103" s="196">
        <f>J232</f>
        <v>0</v>
      </c>
      <c r="K103" s="132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3"/>
      <c r="C104" s="132"/>
      <c r="D104" s="194" t="s">
        <v>117</v>
      </c>
      <c r="E104" s="195"/>
      <c r="F104" s="195"/>
      <c r="G104" s="195"/>
      <c r="H104" s="195"/>
      <c r="I104" s="195"/>
      <c r="J104" s="196">
        <f>J241</f>
        <v>0</v>
      </c>
      <c r="K104" s="132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118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182" t="str">
        <f>E7</f>
        <v>Protipovodňová opatření v k. ú. Břest</v>
      </c>
      <c r="F114" s="31"/>
      <c r="G114" s="31"/>
      <c r="H114" s="31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1" customFormat="1" ht="12" customHeight="1">
      <c r="B115" s="20"/>
      <c r="C115" s="31" t="s">
        <v>103</v>
      </c>
      <c r="D115" s="21"/>
      <c r="E115" s="21"/>
      <c r="F115" s="21"/>
      <c r="G115" s="21"/>
      <c r="H115" s="21"/>
      <c r="I115" s="21"/>
      <c r="J115" s="21"/>
      <c r="K115" s="21"/>
      <c r="L115" s="19"/>
    </row>
    <row r="116" s="2" customFormat="1" ht="16.5" customHeight="1">
      <c r="A116" s="37"/>
      <c r="B116" s="38"/>
      <c r="C116" s="39"/>
      <c r="D116" s="39"/>
      <c r="E116" s="182" t="s">
        <v>104</v>
      </c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105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75" t="str">
        <f>E11</f>
        <v>3006-18-1 - HSV</v>
      </c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20</v>
      </c>
      <c r="D120" s="39"/>
      <c r="E120" s="39"/>
      <c r="F120" s="26" t="str">
        <f>F14</f>
        <v xml:space="preserve"> </v>
      </c>
      <c r="G120" s="39"/>
      <c r="H120" s="39"/>
      <c r="I120" s="31" t="s">
        <v>22</v>
      </c>
      <c r="J120" s="78" t="str">
        <f>IF(J14="","",J14)</f>
        <v>15. 8. 2019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24</v>
      </c>
      <c r="D122" s="39"/>
      <c r="E122" s="39"/>
      <c r="F122" s="26" t="str">
        <f>E17</f>
        <v xml:space="preserve"> </v>
      </c>
      <c r="G122" s="39"/>
      <c r="H122" s="39"/>
      <c r="I122" s="31" t="s">
        <v>29</v>
      </c>
      <c r="J122" s="35" t="str">
        <f>E23</f>
        <v xml:space="preserve"> 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27</v>
      </c>
      <c r="D123" s="39"/>
      <c r="E123" s="39"/>
      <c r="F123" s="26" t="str">
        <f>IF(E20="","",E20)</f>
        <v>Vyplň údaj</v>
      </c>
      <c r="G123" s="39"/>
      <c r="H123" s="39"/>
      <c r="I123" s="31" t="s">
        <v>31</v>
      </c>
      <c r="J123" s="35" t="str">
        <f>E26</f>
        <v xml:space="preserve"> 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1" customFormat="1" ht="29.28" customHeight="1">
      <c r="A125" s="198"/>
      <c r="B125" s="199"/>
      <c r="C125" s="200" t="s">
        <v>119</v>
      </c>
      <c r="D125" s="201" t="s">
        <v>58</v>
      </c>
      <c r="E125" s="201" t="s">
        <v>54</v>
      </c>
      <c r="F125" s="201" t="s">
        <v>55</v>
      </c>
      <c r="G125" s="201" t="s">
        <v>120</v>
      </c>
      <c r="H125" s="201" t="s">
        <v>121</v>
      </c>
      <c r="I125" s="201" t="s">
        <v>122</v>
      </c>
      <c r="J125" s="202" t="s">
        <v>109</v>
      </c>
      <c r="K125" s="203" t="s">
        <v>123</v>
      </c>
      <c r="L125" s="204"/>
      <c r="M125" s="99" t="s">
        <v>1</v>
      </c>
      <c r="N125" s="100" t="s">
        <v>37</v>
      </c>
      <c r="O125" s="100" t="s">
        <v>124</v>
      </c>
      <c r="P125" s="100" t="s">
        <v>125</v>
      </c>
      <c r="Q125" s="100" t="s">
        <v>126</v>
      </c>
      <c r="R125" s="100" t="s">
        <v>127</v>
      </c>
      <c r="S125" s="100" t="s">
        <v>128</v>
      </c>
      <c r="T125" s="101" t="s">
        <v>129</v>
      </c>
      <c r="U125" s="198"/>
      <c r="V125" s="198"/>
      <c r="W125" s="198"/>
      <c r="X125" s="198"/>
      <c r="Y125" s="198"/>
      <c r="Z125" s="198"/>
      <c r="AA125" s="198"/>
      <c r="AB125" s="198"/>
      <c r="AC125" s="198"/>
      <c r="AD125" s="198"/>
      <c r="AE125" s="198"/>
    </row>
    <row r="126" s="2" customFormat="1" ht="22.8" customHeight="1">
      <c r="A126" s="37"/>
      <c r="B126" s="38"/>
      <c r="C126" s="106" t="s">
        <v>130</v>
      </c>
      <c r="D126" s="39"/>
      <c r="E126" s="39"/>
      <c r="F126" s="39"/>
      <c r="G126" s="39"/>
      <c r="H126" s="39"/>
      <c r="I126" s="39"/>
      <c r="J126" s="205">
        <f>BK126</f>
        <v>0</v>
      </c>
      <c r="K126" s="39"/>
      <c r="L126" s="43"/>
      <c r="M126" s="102"/>
      <c r="N126" s="206"/>
      <c r="O126" s="103"/>
      <c r="P126" s="207">
        <f>P127</f>
        <v>0</v>
      </c>
      <c r="Q126" s="103"/>
      <c r="R126" s="207">
        <f>R127</f>
        <v>276.4562587885448</v>
      </c>
      <c r="S126" s="103"/>
      <c r="T126" s="208">
        <f>T127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72</v>
      </c>
      <c r="AU126" s="16" t="s">
        <v>111</v>
      </c>
      <c r="BK126" s="209">
        <f>BK127</f>
        <v>0</v>
      </c>
    </row>
    <row r="127" s="12" customFormat="1" ht="25.92" customHeight="1">
      <c r="A127" s="12"/>
      <c r="B127" s="210"/>
      <c r="C127" s="211"/>
      <c r="D127" s="212" t="s">
        <v>72</v>
      </c>
      <c r="E127" s="213" t="s">
        <v>84</v>
      </c>
      <c r="F127" s="213" t="s">
        <v>131</v>
      </c>
      <c r="G127" s="211"/>
      <c r="H127" s="211"/>
      <c r="I127" s="214"/>
      <c r="J127" s="215">
        <f>BK127</f>
        <v>0</v>
      </c>
      <c r="K127" s="211"/>
      <c r="L127" s="216"/>
      <c r="M127" s="217"/>
      <c r="N127" s="218"/>
      <c r="O127" s="218"/>
      <c r="P127" s="219">
        <f>P128+P176+P189+P232+P241</f>
        <v>0</v>
      </c>
      <c r="Q127" s="218"/>
      <c r="R127" s="219">
        <f>R128+R176+R189+R232+R241</f>
        <v>276.4562587885448</v>
      </c>
      <c r="S127" s="218"/>
      <c r="T127" s="220">
        <f>T128+T176+T189+T232+T241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1" t="s">
        <v>80</v>
      </c>
      <c r="AT127" s="222" t="s">
        <v>72</v>
      </c>
      <c r="AU127" s="222" t="s">
        <v>73</v>
      </c>
      <c r="AY127" s="221" t="s">
        <v>132</v>
      </c>
      <c r="BK127" s="223">
        <f>BK128+BK176+BK189+BK232+BK241</f>
        <v>0</v>
      </c>
    </row>
    <row r="128" s="12" customFormat="1" ht="22.8" customHeight="1">
      <c r="A128" s="12"/>
      <c r="B128" s="210"/>
      <c r="C128" s="211"/>
      <c r="D128" s="212" t="s">
        <v>72</v>
      </c>
      <c r="E128" s="224" t="s">
        <v>80</v>
      </c>
      <c r="F128" s="224" t="s">
        <v>133</v>
      </c>
      <c r="G128" s="211"/>
      <c r="H128" s="211"/>
      <c r="I128" s="214"/>
      <c r="J128" s="225">
        <f>BK128</f>
        <v>0</v>
      </c>
      <c r="K128" s="211"/>
      <c r="L128" s="216"/>
      <c r="M128" s="217"/>
      <c r="N128" s="218"/>
      <c r="O128" s="218"/>
      <c r="P128" s="219">
        <f>SUM(P129:P175)</f>
        <v>0</v>
      </c>
      <c r="Q128" s="218"/>
      <c r="R128" s="219">
        <f>SUM(R129:R175)</f>
        <v>0.0093600000000000003</v>
      </c>
      <c r="S128" s="218"/>
      <c r="T128" s="220">
        <f>SUM(T129:T175)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80</v>
      </c>
      <c r="AT128" s="222" t="s">
        <v>72</v>
      </c>
      <c r="AU128" s="222" t="s">
        <v>80</v>
      </c>
      <c r="AY128" s="221" t="s">
        <v>132</v>
      </c>
      <c r="BK128" s="223">
        <f>SUM(BK129:BK175)</f>
        <v>0</v>
      </c>
    </row>
    <row r="129" s="2" customFormat="1" ht="24.15" customHeight="1">
      <c r="A129" s="37"/>
      <c r="B129" s="38"/>
      <c r="C129" s="226" t="s">
        <v>80</v>
      </c>
      <c r="D129" s="226" t="s">
        <v>134</v>
      </c>
      <c r="E129" s="227" t="s">
        <v>135</v>
      </c>
      <c r="F129" s="228" t="s">
        <v>136</v>
      </c>
      <c r="G129" s="229" t="s">
        <v>137</v>
      </c>
      <c r="H129" s="230">
        <v>330</v>
      </c>
      <c r="I129" s="231"/>
      <c r="J129" s="232">
        <f>ROUND(I129*H129,2)</f>
        <v>0</v>
      </c>
      <c r="K129" s="233"/>
      <c r="L129" s="43"/>
      <c r="M129" s="234" t="s">
        <v>1</v>
      </c>
      <c r="N129" s="235" t="s">
        <v>38</v>
      </c>
      <c r="O129" s="90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8" t="s">
        <v>138</v>
      </c>
      <c r="AT129" s="238" t="s">
        <v>134</v>
      </c>
      <c r="AU129" s="238" t="s">
        <v>82</v>
      </c>
      <c r="AY129" s="16" t="s">
        <v>132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6" t="s">
        <v>80</v>
      </c>
      <c r="BK129" s="239">
        <f>ROUND(I129*H129,2)</f>
        <v>0</v>
      </c>
      <c r="BL129" s="16" t="s">
        <v>138</v>
      </c>
      <c r="BM129" s="238" t="s">
        <v>139</v>
      </c>
    </row>
    <row r="130" s="2" customFormat="1">
      <c r="A130" s="37"/>
      <c r="B130" s="38"/>
      <c r="C130" s="39"/>
      <c r="D130" s="240" t="s">
        <v>140</v>
      </c>
      <c r="E130" s="39"/>
      <c r="F130" s="241" t="s">
        <v>141</v>
      </c>
      <c r="G130" s="39"/>
      <c r="H130" s="39"/>
      <c r="I130" s="242"/>
      <c r="J130" s="39"/>
      <c r="K130" s="39"/>
      <c r="L130" s="43"/>
      <c r="M130" s="243"/>
      <c r="N130" s="244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140</v>
      </c>
      <c r="AU130" s="16" t="s">
        <v>82</v>
      </c>
    </row>
    <row r="131" s="2" customFormat="1">
      <c r="A131" s="37"/>
      <c r="B131" s="38"/>
      <c r="C131" s="39"/>
      <c r="D131" s="245" t="s">
        <v>142</v>
      </c>
      <c r="E131" s="39"/>
      <c r="F131" s="246" t="s">
        <v>143</v>
      </c>
      <c r="G131" s="39"/>
      <c r="H131" s="39"/>
      <c r="I131" s="242"/>
      <c r="J131" s="39"/>
      <c r="K131" s="39"/>
      <c r="L131" s="43"/>
      <c r="M131" s="243"/>
      <c r="N131" s="244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142</v>
      </c>
      <c r="AU131" s="16" t="s">
        <v>82</v>
      </c>
    </row>
    <row r="132" s="13" customFormat="1">
      <c r="A132" s="13"/>
      <c r="B132" s="247"/>
      <c r="C132" s="248"/>
      <c r="D132" s="240" t="s">
        <v>144</v>
      </c>
      <c r="E132" s="249" t="s">
        <v>1</v>
      </c>
      <c r="F132" s="250" t="s">
        <v>145</v>
      </c>
      <c r="G132" s="248"/>
      <c r="H132" s="251">
        <v>330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7" t="s">
        <v>144</v>
      </c>
      <c r="AU132" s="257" t="s">
        <v>82</v>
      </c>
      <c r="AV132" s="13" t="s">
        <v>82</v>
      </c>
      <c r="AW132" s="13" t="s">
        <v>30</v>
      </c>
      <c r="AX132" s="13" t="s">
        <v>73</v>
      </c>
      <c r="AY132" s="257" t="s">
        <v>132</v>
      </c>
    </row>
    <row r="133" s="14" customFormat="1">
      <c r="A133" s="14"/>
      <c r="B133" s="258"/>
      <c r="C133" s="259"/>
      <c r="D133" s="240" t="s">
        <v>144</v>
      </c>
      <c r="E133" s="260" t="s">
        <v>1</v>
      </c>
      <c r="F133" s="261" t="s">
        <v>146</v>
      </c>
      <c r="G133" s="259"/>
      <c r="H133" s="262">
        <v>330</v>
      </c>
      <c r="I133" s="263"/>
      <c r="J133" s="259"/>
      <c r="K133" s="259"/>
      <c r="L133" s="264"/>
      <c r="M133" s="265"/>
      <c r="N133" s="266"/>
      <c r="O133" s="266"/>
      <c r="P133" s="266"/>
      <c r="Q133" s="266"/>
      <c r="R133" s="266"/>
      <c r="S133" s="266"/>
      <c r="T133" s="267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8" t="s">
        <v>144</v>
      </c>
      <c r="AU133" s="268" t="s">
        <v>82</v>
      </c>
      <c r="AV133" s="14" t="s">
        <v>138</v>
      </c>
      <c r="AW133" s="14" t="s">
        <v>30</v>
      </c>
      <c r="AX133" s="14" t="s">
        <v>80</v>
      </c>
      <c r="AY133" s="268" t="s">
        <v>132</v>
      </c>
    </row>
    <row r="134" s="2" customFormat="1" ht="33" customHeight="1">
      <c r="A134" s="37"/>
      <c r="B134" s="38"/>
      <c r="C134" s="226" t="s">
        <v>82</v>
      </c>
      <c r="D134" s="226" t="s">
        <v>134</v>
      </c>
      <c r="E134" s="227" t="s">
        <v>147</v>
      </c>
      <c r="F134" s="228" t="s">
        <v>148</v>
      </c>
      <c r="G134" s="229" t="s">
        <v>149</v>
      </c>
      <c r="H134" s="230">
        <v>247.5</v>
      </c>
      <c r="I134" s="231"/>
      <c r="J134" s="232">
        <f>ROUND(I134*H134,2)</f>
        <v>0</v>
      </c>
      <c r="K134" s="233"/>
      <c r="L134" s="43"/>
      <c r="M134" s="234" t="s">
        <v>1</v>
      </c>
      <c r="N134" s="235" t="s">
        <v>38</v>
      </c>
      <c r="O134" s="90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8" t="s">
        <v>138</v>
      </c>
      <c r="AT134" s="238" t="s">
        <v>134</v>
      </c>
      <c r="AU134" s="238" t="s">
        <v>82</v>
      </c>
      <c r="AY134" s="16" t="s">
        <v>132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6" t="s">
        <v>80</v>
      </c>
      <c r="BK134" s="239">
        <f>ROUND(I134*H134,2)</f>
        <v>0</v>
      </c>
      <c r="BL134" s="16" t="s">
        <v>138</v>
      </c>
      <c r="BM134" s="238" t="s">
        <v>150</v>
      </c>
    </row>
    <row r="135" s="2" customFormat="1">
      <c r="A135" s="37"/>
      <c r="B135" s="38"/>
      <c r="C135" s="39"/>
      <c r="D135" s="240" t="s">
        <v>140</v>
      </c>
      <c r="E135" s="39"/>
      <c r="F135" s="241" t="s">
        <v>151</v>
      </c>
      <c r="G135" s="39"/>
      <c r="H135" s="39"/>
      <c r="I135" s="242"/>
      <c r="J135" s="39"/>
      <c r="K135" s="39"/>
      <c r="L135" s="43"/>
      <c r="M135" s="243"/>
      <c r="N135" s="244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140</v>
      </c>
      <c r="AU135" s="16" t="s">
        <v>82</v>
      </c>
    </row>
    <row r="136" s="2" customFormat="1">
      <c r="A136" s="37"/>
      <c r="B136" s="38"/>
      <c r="C136" s="39"/>
      <c r="D136" s="245" t="s">
        <v>142</v>
      </c>
      <c r="E136" s="39"/>
      <c r="F136" s="246" t="s">
        <v>152</v>
      </c>
      <c r="G136" s="39"/>
      <c r="H136" s="39"/>
      <c r="I136" s="242"/>
      <c r="J136" s="39"/>
      <c r="K136" s="39"/>
      <c r="L136" s="43"/>
      <c r="M136" s="243"/>
      <c r="N136" s="244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142</v>
      </c>
      <c r="AU136" s="16" t="s">
        <v>82</v>
      </c>
    </row>
    <row r="137" s="13" customFormat="1">
      <c r="A137" s="13"/>
      <c r="B137" s="247"/>
      <c r="C137" s="248"/>
      <c r="D137" s="240" t="s">
        <v>144</v>
      </c>
      <c r="E137" s="249" t="s">
        <v>1</v>
      </c>
      <c r="F137" s="250" t="s">
        <v>153</v>
      </c>
      <c r="G137" s="248"/>
      <c r="H137" s="251">
        <v>247.5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7" t="s">
        <v>144</v>
      </c>
      <c r="AU137" s="257" t="s">
        <v>82</v>
      </c>
      <c r="AV137" s="13" t="s">
        <v>82</v>
      </c>
      <c r="AW137" s="13" t="s">
        <v>30</v>
      </c>
      <c r="AX137" s="13" t="s">
        <v>73</v>
      </c>
      <c r="AY137" s="257" t="s">
        <v>132</v>
      </c>
    </row>
    <row r="138" s="14" customFormat="1">
      <c r="A138" s="14"/>
      <c r="B138" s="258"/>
      <c r="C138" s="259"/>
      <c r="D138" s="240" t="s">
        <v>144</v>
      </c>
      <c r="E138" s="260" t="s">
        <v>1</v>
      </c>
      <c r="F138" s="261" t="s">
        <v>146</v>
      </c>
      <c r="G138" s="259"/>
      <c r="H138" s="262">
        <v>247.5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8" t="s">
        <v>144</v>
      </c>
      <c r="AU138" s="268" t="s">
        <v>82</v>
      </c>
      <c r="AV138" s="14" t="s">
        <v>138</v>
      </c>
      <c r="AW138" s="14" t="s">
        <v>30</v>
      </c>
      <c r="AX138" s="14" t="s">
        <v>80</v>
      </c>
      <c r="AY138" s="268" t="s">
        <v>132</v>
      </c>
    </row>
    <row r="139" s="2" customFormat="1" ht="37.8" customHeight="1">
      <c r="A139" s="37"/>
      <c r="B139" s="38"/>
      <c r="C139" s="226" t="s">
        <v>154</v>
      </c>
      <c r="D139" s="226" t="s">
        <v>134</v>
      </c>
      <c r="E139" s="227" t="s">
        <v>155</v>
      </c>
      <c r="F139" s="228" t="s">
        <v>156</v>
      </c>
      <c r="G139" s="229" t="s">
        <v>149</v>
      </c>
      <c r="H139" s="230">
        <v>132</v>
      </c>
      <c r="I139" s="231"/>
      <c r="J139" s="232">
        <f>ROUND(I139*H139,2)</f>
        <v>0</v>
      </c>
      <c r="K139" s="233"/>
      <c r="L139" s="43"/>
      <c r="M139" s="234" t="s">
        <v>1</v>
      </c>
      <c r="N139" s="235" t="s">
        <v>38</v>
      </c>
      <c r="O139" s="90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8" t="s">
        <v>138</v>
      </c>
      <c r="AT139" s="238" t="s">
        <v>134</v>
      </c>
      <c r="AU139" s="238" t="s">
        <v>82</v>
      </c>
      <c r="AY139" s="16" t="s">
        <v>132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6" t="s">
        <v>80</v>
      </c>
      <c r="BK139" s="239">
        <f>ROUND(I139*H139,2)</f>
        <v>0</v>
      </c>
      <c r="BL139" s="16" t="s">
        <v>138</v>
      </c>
      <c r="BM139" s="238" t="s">
        <v>157</v>
      </c>
    </row>
    <row r="140" s="2" customFormat="1">
      <c r="A140" s="37"/>
      <c r="B140" s="38"/>
      <c r="C140" s="39"/>
      <c r="D140" s="240" t="s">
        <v>140</v>
      </c>
      <c r="E140" s="39"/>
      <c r="F140" s="241" t="s">
        <v>158</v>
      </c>
      <c r="G140" s="39"/>
      <c r="H140" s="39"/>
      <c r="I140" s="242"/>
      <c r="J140" s="39"/>
      <c r="K140" s="39"/>
      <c r="L140" s="43"/>
      <c r="M140" s="243"/>
      <c r="N140" s="244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140</v>
      </c>
      <c r="AU140" s="16" t="s">
        <v>82</v>
      </c>
    </row>
    <row r="141" s="2" customFormat="1">
      <c r="A141" s="37"/>
      <c r="B141" s="38"/>
      <c r="C141" s="39"/>
      <c r="D141" s="245" t="s">
        <v>142</v>
      </c>
      <c r="E141" s="39"/>
      <c r="F141" s="246" t="s">
        <v>159</v>
      </c>
      <c r="G141" s="39"/>
      <c r="H141" s="39"/>
      <c r="I141" s="242"/>
      <c r="J141" s="39"/>
      <c r="K141" s="39"/>
      <c r="L141" s="43"/>
      <c r="M141" s="243"/>
      <c r="N141" s="244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142</v>
      </c>
      <c r="AU141" s="16" t="s">
        <v>82</v>
      </c>
    </row>
    <row r="142" s="13" customFormat="1">
      <c r="A142" s="13"/>
      <c r="B142" s="247"/>
      <c r="C142" s="248"/>
      <c r="D142" s="240" t="s">
        <v>144</v>
      </c>
      <c r="E142" s="249" t="s">
        <v>1</v>
      </c>
      <c r="F142" s="250" t="s">
        <v>160</v>
      </c>
      <c r="G142" s="248"/>
      <c r="H142" s="251">
        <v>132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7" t="s">
        <v>144</v>
      </c>
      <c r="AU142" s="257" t="s">
        <v>82</v>
      </c>
      <c r="AV142" s="13" t="s">
        <v>82</v>
      </c>
      <c r="AW142" s="13" t="s">
        <v>30</v>
      </c>
      <c r="AX142" s="13" t="s">
        <v>80</v>
      </c>
      <c r="AY142" s="257" t="s">
        <v>132</v>
      </c>
    </row>
    <row r="143" s="2" customFormat="1" ht="24.15" customHeight="1">
      <c r="A143" s="37"/>
      <c r="B143" s="38"/>
      <c r="C143" s="226" t="s">
        <v>138</v>
      </c>
      <c r="D143" s="226" t="s">
        <v>134</v>
      </c>
      <c r="E143" s="227" t="s">
        <v>161</v>
      </c>
      <c r="F143" s="228" t="s">
        <v>162</v>
      </c>
      <c r="G143" s="229" t="s">
        <v>149</v>
      </c>
      <c r="H143" s="230">
        <v>313.5</v>
      </c>
      <c r="I143" s="231"/>
      <c r="J143" s="232">
        <f>ROUND(I143*H143,2)</f>
        <v>0</v>
      </c>
      <c r="K143" s="233"/>
      <c r="L143" s="43"/>
      <c r="M143" s="234" t="s">
        <v>1</v>
      </c>
      <c r="N143" s="235" t="s">
        <v>38</v>
      </c>
      <c r="O143" s="90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8" t="s">
        <v>138</v>
      </c>
      <c r="AT143" s="238" t="s">
        <v>134</v>
      </c>
      <c r="AU143" s="238" t="s">
        <v>82</v>
      </c>
      <c r="AY143" s="16" t="s">
        <v>132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6" t="s">
        <v>80</v>
      </c>
      <c r="BK143" s="239">
        <f>ROUND(I143*H143,2)</f>
        <v>0</v>
      </c>
      <c r="BL143" s="16" t="s">
        <v>138</v>
      </c>
      <c r="BM143" s="238" t="s">
        <v>163</v>
      </c>
    </row>
    <row r="144" s="2" customFormat="1">
      <c r="A144" s="37"/>
      <c r="B144" s="38"/>
      <c r="C144" s="39"/>
      <c r="D144" s="240" t="s">
        <v>140</v>
      </c>
      <c r="E144" s="39"/>
      <c r="F144" s="241" t="s">
        <v>164</v>
      </c>
      <c r="G144" s="39"/>
      <c r="H144" s="39"/>
      <c r="I144" s="242"/>
      <c r="J144" s="39"/>
      <c r="K144" s="39"/>
      <c r="L144" s="43"/>
      <c r="M144" s="243"/>
      <c r="N144" s="244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140</v>
      </c>
      <c r="AU144" s="16" t="s">
        <v>82</v>
      </c>
    </row>
    <row r="145" s="2" customFormat="1">
      <c r="A145" s="37"/>
      <c r="B145" s="38"/>
      <c r="C145" s="39"/>
      <c r="D145" s="245" t="s">
        <v>142</v>
      </c>
      <c r="E145" s="39"/>
      <c r="F145" s="246" t="s">
        <v>165</v>
      </c>
      <c r="G145" s="39"/>
      <c r="H145" s="39"/>
      <c r="I145" s="242"/>
      <c r="J145" s="39"/>
      <c r="K145" s="39"/>
      <c r="L145" s="43"/>
      <c r="M145" s="243"/>
      <c r="N145" s="244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142</v>
      </c>
      <c r="AU145" s="16" t="s">
        <v>82</v>
      </c>
    </row>
    <row r="146" s="13" customFormat="1">
      <c r="A146" s="13"/>
      <c r="B146" s="247"/>
      <c r="C146" s="248"/>
      <c r="D146" s="240" t="s">
        <v>144</v>
      </c>
      <c r="E146" s="249" t="s">
        <v>1</v>
      </c>
      <c r="F146" s="250" t="s">
        <v>166</v>
      </c>
      <c r="G146" s="248"/>
      <c r="H146" s="251">
        <v>66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7" t="s">
        <v>144</v>
      </c>
      <c r="AU146" s="257" t="s">
        <v>82</v>
      </c>
      <c r="AV146" s="13" t="s">
        <v>82</v>
      </c>
      <c r="AW146" s="13" t="s">
        <v>30</v>
      </c>
      <c r="AX146" s="13" t="s">
        <v>73</v>
      </c>
      <c r="AY146" s="257" t="s">
        <v>132</v>
      </c>
    </row>
    <row r="147" s="13" customFormat="1">
      <c r="A147" s="13"/>
      <c r="B147" s="247"/>
      <c r="C147" s="248"/>
      <c r="D147" s="240" t="s">
        <v>144</v>
      </c>
      <c r="E147" s="249" t="s">
        <v>1</v>
      </c>
      <c r="F147" s="250" t="s">
        <v>167</v>
      </c>
      <c r="G147" s="248"/>
      <c r="H147" s="251">
        <v>247.5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7" t="s">
        <v>144</v>
      </c>
      <c r="AU147" s="257" t="s">
        <v>82</v>
      </c>
      <c r="AV147" s="13" t="s">
        <v>82</v>
      </c>
      <c r="AW147" s="13" t="s">
        <v>30</v>
      </c>
      <c r="AX147" s="13" t="s">
        <v>73</v>
      </c>
      <c r="AY147" s="257" t="s">
        <v>132</v>
      </c>
    </row>
    <row r="148" s="14" customFormat="1">
      <c r="A148" s="14"/>
      <c r="B148" s="258"/>
      <c r="C148" s="259"/>
      <c r="D148" s="240" t="s">
        <v>144</v>
      </c>
      <c r="E148" s="260" t="s">
        <v>1</v>
      </c>
      <c r="F148" s="261" t="s">
        <v>146</v>
      </c>
      <c r="G148" s="259"/>
      <c r="H148" s="262">
        <v>313.5</v>
      </c>
      <c r="I148" s="263"/>
      <c r="J148" s="259"/>
      <c r="K148" s="259"/>
      <c r="L148" s="264"/>
      <c r="M148" s="265"/>
      <c r="N148" s="266"/>
      <c r="O148" s="266"/>
      <c r="P148" s="266"/>
      <c r="Q148" s="266"/>
      <c r="R148" s="266"/>
      <c r="S148" s="266"/>
      <c r="T148" s="26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8" t="s">
        <v>144</v>
      </c>
      <c r="AU148" s="268" t="s">
        <v>82</v>
      </c>
      <c r="AV148" s="14" t="s">
        <v>138</v>
      </c>
      <c r="AW148" s="14" t="s">
        <v>30</v>
      </c>
      <c r="AX148" s="14" t="s">
        <v>80</v>
      </c>
      <c r="AY148" s="268" t="s">
        <v>132</v>
      </c>
    </row>
    <row r="149" s="2" customFormat="1" ht="24.15" customHeight="1">
      <c r="A149" s="37"/>
      <c r="B149" s="38"/>
      <c r="C149" s="226" t="s">
        <v>168</v>
      </c>
      <c r="D149" s="226" t="s">
        <v>134</v>
      </c>
      <c r="E149" s="227" t="s">
        <v>169</v>
      </c>
      <c r="F149" s="228" t="s">
        <v>170</v>
      </c>
      <c r="G149" s="229" t="s">
        <v>137</v>
      </c>
      <c r="H149" s="230">
        <v>120</v>
      </c>
      <c r="I149" s="231"/>
      <c r="J149" s="232">
        <f>ROUND(I149*H149,2)</f>
        <v>0</v>
      </c>
      <c r="K149" s="233"/>
      <c r="L149" s="43"/>
      <c r="M149" s="234" t="s">
        <v>1</v>
      </c>
      <c r="N149" s="235" t="s">
        <v>38</v>
      </c>
      <c r="O149" s="90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8" t="s">
        <v>138</v>
      </c>
      <c r="AT149" s="238" t="s">
        <v>134</v>
      </c>
      <c r="AU149" s="238" t="s">
        <v>82</v>
      </c>
      <c r="AY149" s="16" t="s">
        <v>132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6" t="s">
        <v>80</v>
      </c>
      <c r="BK149" s="239">
        <f>ROUND(I149*H149,2)</f>
        <v>0</v>
      </c>
      <c r="BL149" s="16" t="s">
        <v>138</v>
      </c>
      <c r="BM149" s="238" t="s">
        <v>171</v>
      </c>
    </row>
    <row r="150" s="2" customFormat="1">
      <c r="A150" s="37"/>
      <c r="B150" s="38"/>
      <c r="C150" s="39"/>
      <c r="D150" s="240" t="s">
        <v>140</v>
      </c>
      <c r="E150" s="39"/>
      <c r="F150" s="241" t="s">
        <v>172</v>
      </c>
      <c r="G150" s="39"/>
      <c r="H150" s="39"/>
      <c r="I150" s="242"/>
      <c r="J150" s="39"/>
      <c r="K150" s="39"/>
      <c r="L150" s="43"/>
      <c r="M150" s="243"/>
      <c r="N150" s="244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140</v>
      </c>
      <c r="AU150" s="16" t="s">
        <v>82</v>
      </c>
    </row>
    <row r="151" s="2" customFormat="1">
      <c r="A151" s="37"/>
      <c r="B151" s="38"/>
      <c r="C151" s="39"/>
      <c r="D151" s="245" t="s">
        <v>142</v>
      </c>
      <c r="E151" s="39"/>
      <c r="F151" s="246" t="s">
        <v>173</v>
      </c>
      <c r="G151" s="39"/>
      <c r="H151" s="39"/>
      <c r="I151" s="242"/>
      <c r="J151" s="39"/>
      <c r="K151" s="39"/>
      <c r="L151" s="43"/>
      <c r="M151" s="243"/>
      <c r="N151" s="244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142</v>
      </c>
      <c r="AU151" s="16" t="s">
        <v>82</v>
      </c>
    </row>
    <row r="152" s="13" customFormat="1">
      <c r="A152" s="13"/>
      <c r="B152" s="247"/>
      <c r="C152" s="248"/>
      <c r="D152" s="240" t="s">
        <v>144</v>
      </c>
      <c r="E152" s="249" t="s">
        <v>1</v>
      </c>
      <c r="F152" s="250" t="s">
        <v>174</v>
      </c>
      <c r="G152" s="248"/>
      <c r="H152" s="251">
        <v>120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7" t="s">
        <v>144</v>
      </c>
      <c r="AU152" s="257" t="s">
        <v>82</v>
      </c>
      <c r="AV152" s="13" t="s">
        <v>82</v>
      </c>
      <c r="AW152" s="13" t="s">
        <v>30</v>
      </c>
      <c r="AX152" s="13" t="s">
        <v>80</v>
      </c>
      <c r="AY152" s="257" t="s">
        <v>132</v>
      </c>
    </row>
    <row r="153" s="2" customFormat="1" ht="37.8" customHeight="1">
      <c r="A153" s="37"/>
      <c r="B153" s="38"/>
      <c r="C153" s="226" t="s">
        <v>175</v>
      </c>
      <c r="D153" s="226" t="s">
        <v>134</v>
      </c>
      <c r="E153" s="227" t="s">
        <v>176</v>
      </c>
      <c r="F153" s="228" t="s">
        <v>177</v>
      </c>
      <c r="G153" s="229" t="s">
        <v>149</v>
      </c>
      <c r="H153" s="230">
        <v>513</v>
      </c>
      <c r="I153" s="231"/>
      <c r="J153" s="232">
        <f>ROUND(I153*H153,2)</f>
        <v>0</v>
      </c>
      <c r="K153" s="233"/>
      <c r="L153" s="43"/>
      <c r="M153" s="234" t="s">
        <v>1</v>
      </c>
      <c r="N153" s="235" t="s">
        <v>38</v>
      </c>
      <c r="O153" s="90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8" t="s">
        <v>138</v>
      </c>
      <c r="AT153" s="238" t="s">
        <v>134</v>
      </c>
      <c r="AU153" s="238" t="s">
        <v>82</v>
      </c>
      <c r="AY153" s="16" t="s">
        <v>132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6" t="s">
        <v>80</v>
      </c>
      <c r="BK153" s="239">
        <f>ROUND(I153*H153,2)</f>
        <v>0</v>
      </c>
      <c r="BL153" s="16" t="s">
        <v>138</v>
      </c>
      <c r="BM153" s="238" t="s">
        <v>178</v>
      </c>
    </row>
    <row r="154" s="2" customFormat="1">
      <c r="A154" s="37"/>
      <c r="B154" s="38"/>
      <c r="C154" s="39"/>
      <c r="D154" s="240" t="s">
        <v>140</v>
      </c>
      <c r="E154" s="39"/>
      <c r="F154" s="241" t="s">
        <v>179</v>
      </c>
      <c r="G154" s="39"/>
      <c r="H154" s="39"/>
      <c r="I154" s="242"/>
      <c r="J154" s="39"/>
      <c r="K154" s="39"/>
      <c r="L154" s="43"/>
      <c r="M154" s="243"/>
      <c r="N154" s="244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140</v>
      </c>
      <c r="AU154" s="16" t="s">
        <v>82</v>
      </c>
    </row>
    <row r="155" s="2" customFormat="1">
      <c r="A155" s="37"/>
      <c r="B155" s="38"/>
      <c r="C155" s="39"/>
      <c r="D155" s="245" t="s">
        <v>142</v>
      </c>
      <c r="E155" s="39"/>
      <c r="F155" s="246" t="s">
        <v>180</v>
      </c>
      <c r="G155" s="39"/>
      <c r="H155" s="39"/>
      <c r="I155" s="242"/>
      <c r="J155" s="39"/>
      <c r="K155" s="39"/>
      <c r="L155" s="43"/>
      <c r="M155" s="243"/>
      <c r="N155" s="244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142</v>
      </c>
      <c r="AU155" s="16" t="s">
        <v>82</v>
      </c>
    </row>
    <row r="156" s="13" customFormat="1">
      <c r="A156" s="13"/>
      <c r="B156" s="247"/>
      <c r="C156" s="248"/>
      <c r="D156" s="240" t="s">
        <v>144</v>
      </c>
      <c r="E156" s="249" t="s">
        <v>1</v>
      </c>
      <c r="F156" s="250" t="s">
        <v>181</v>
      </c>
      <c r="G156" s="248"/>
      <c r="H156" s="251">
        <v>495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7" t="s">
        <v>144</v>
      </c>
      <c r="AU156" s="257" t="s">
        <v>82</v>
      </c>
      <c r="AV156" s="13" t="s">
        <v>82</v>
      </c>
      <c r="AW156" s="13" t="s">
        <v>30</v>
      </c>
      <c r="AX156" s="13" t="s">
        <v>73</v>
      </c>
      <c r="AY156" s="257" t="s">
        <v>132</v>
      </c>
    </row>
    <row r="157" s="13" customFormat="1">
      <c r="A157" s="13"/>
      <c r="B157" s="247"/>
      <c r="C157" s="248"/>
      <c r="D157" s="240" t="s">
        <v>144</v>
      </c>
      <c r="E157" s="249" t="s">
        <v>1</v>
      </c>
      <c r="F157" s="250" t="s">
        <v>182</v>
      </c>
      <c r="G157" s="248"/>
      <c r="H157" s="251">
        <v>18</v>
      </c>
      <c r="I157" s="252"/>
      <c r="J157" s="248"/>
      <c r="K157" s="248"/>
      <c r="L157" s="253"/>
      <c r="M157" s="254"/>
      <c r="N157" s="255"/>
      <c r="O157" s="255"/>
      <c r="P157" s="255"/>
      <c r="Q157" s="255"/>
      <c r="R157" s="255"/>
      <c r="S157" s="255"/>
      <c r="T157" s="25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7" t="s">
        <v>144</v>
      </c>
      <c r="AU157" s="257" t="s">
        <v>82</v>
      </c>
      <c r="AV157" s="13" t="s">
        <v>82</v>
      </c>
      <c r="AW157" s="13" t="s">
        <v>30</v>
      </c>
      <c r="AX157" s="13" t="s">
        <v>73</v>
      </c>
      <c r="AY157" s="257" t="s">
        <v>132</v>
      </c>
    </row>
    <row r="158" s="14" customFormat="1">
      <c r="A158" s="14"/>
      <c r="B158" s="258"/>
      <c r="C158" s="259"/>
      <c r="D158" s="240" t="s">
        <v>144</v>
      </c>
      <c r="E158" s="260" t="s">
        <v>1</v>
      </c>
      <c r="F158" s="261" t="s">
        <v>146</v>
      </c>
      <c r="G158" s="259"/>
      <c r="H158" s="262">
        <v>513</v>
      </c>
      <c r="I158" s="263"/>
      <c r="J158" s="259"/>
      <c r="K158" s="259"/>
      <c r="L158" s="264"/>
      <c r="M158" s="265"/>
      <c r="N158" s="266"/>
      <c r="O158" s="266"/>
      <c r="P158" s="266"/>
      <c r="Q158" s="266"/>
      <c r="R158" s="266"/>
      <c r="S158" s="266"/>
      <c r="T158" s="26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8" t="s">
        <v>144</v>
      </c>
      <c r="AU158" s="268" t="s">
        <v>82</v>
      </c>
      <c r="AV158" s="14" t="s">
        <v>138</v>
      </c>
      <c r="AW158" s="14" t="s">
        <v>30</v>
      </c>
      <c r="AX158" s="14" t="s">
        <v>80</v>
      </c>
      <c r="AY158" s="268" t="s">
        <v>132</v>
      </c>
    </row>
    <row r="159" s="2" customFormat="1" ht="24.15" customHeight="1">
      <c r="A159" s="37"/>
      <c r="B159" s="38"/>
      <c r="C159" s="226" t="s">
        <v>183</v>
      </c>
      <c r="D159" s="226" t="s">
        <v>134</v>
      </c>
      <c r="E159" s="227" t="s">
        <v>184</v>
      </c>
      <c r="F159" s="228" t="s">
        <v>185</v>
      </c>
      <c r="G159" s="229" t="s">
        <v>149</v>
      </c>
      <c r="H159" s="230">
        <v>247.5</v>
      </c>
      <c r="I159" s="231"/>
      <c r="J159" s="232">
        <f>ROUND(I159*H159,2)</f>
        <v>0</v>
      </c>
      <c r="K159" s="233"/>
      <c r="L159" s="43"/>
      <c r="M159" s="234" t="s">
        <v>1</v>
      </c>
      <c r="N159" s="235" t="s">
        <v>38</v>
      </c>
      <c r="O159" s="90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8" t="s">
        <v>138</v>
      </c>
      <c r="AT159" s="238" t="s">
        <v>134</v>
      </c>
      <c r="AU159" s="238" t="s">
        <v>82</v>
      </c>
      <c r="AY159" s="16" t="s">
        <v>132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6" t="s">
        <v>80</v>
      </c>
      <c r="BK159" s="239">
        <f>ROUND(I159*H159,2)</f>
        <v>0</v>
      </c>
      <c r="BL159" s="16" t="s">
        <v>138</v>
      </c>
      <c r="BM159" s="238" t="s">
        <v>186</v>
      </c>
    </row>
    <row r="160" s="2" customFormat="1">
      <c r="A160" s="37"/>
      <c r="B160" s="38"/>
      <c r="C160" s="39"/>
      <c r="D160" s="240" t="s">
        <v>140</v>
      </c>
      <c r="E160" s="39"/>
      <c r="F160" s="241" t="s">
        <v>187</v>
      </c>
      <c r="G160" s="39"/>
      <c r="H160" s="39"/>
      <c r="I160" s="242"/>
      <c r="J160" s="39"/>
      <c r="K160" s="39"/>
      <c r="L160" s="43"/>
      <c r="M160" s="243"/>
      <c r="N160" s="244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140</v>
      </c>
      <c r="AU160" s="16" t="s">
        <v>82</v>
      </c>
    </row>
    <row r="161" s="2" customFormat="1">
      <c r="A161" s="37"/>
      <c r="B161" s="38"/>
      <c r="C161" s="39"/>
      <c r="D161" s="245" t="s">
        <v>142</v>
      </c>
      <c r="E161" s="39"/>
      <c r="F161" s="246" t="s">
        <v>188</v>
      </c>
      <c r="G161" s="39"/>
      <c r="H161" s="39"/>
      <c r="I161" s="242"/>
      <c r="J161" s="39"/>
      <c r="K161" s="39"/>
      <c r="L161" s="43"/>
      <c r="M161" s="243"/>
      <c r="N161" s="244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142</v>
      </c>
      <c r="AU161" s="16" t="s">
        <v>82</v>
      </c>
    </row>
    <row r="162" s="13" customFormat="1">
      <c r="A162" s="13"/>
      <c r="B162" s="247"/>
      <c r="C162" s="248"/>
      <c r="D162" s="240" t="s">
        <v>144</v>
      </c>
      <c r="E162" s="249" t="s">
        <v>1</v>
      </c>
      <c r="F162" s="250" t="s">
        <v>153</v>
      </c>
      <c r="G162" s="248"/>
      <c r="H162" s="251">
        <v>247.5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7" t="s">
        <v>144</v>
      </c>
      <c r="AU162" s="257" t="s">
        <v>82</v>
      </c>
      <c r="AV162" s="13" t="s">
        <v>82</v>
      </c>
      <c r="AW162" s="13" t="s">
        <v>30</v>
      </c>
      <c r="AX162" s="13" t="s">
        <v>80</v>
      </c>
      <c r="AY162" s="257" t="s">
        <v>132</v>
      </c>
    </row>
    <row r="163" s="2" customFormat="1" ht="24.15" customHeight="1">
      <c r="A163" s="37"/>
      <c r="B163" s="38"/>
      <c r="C163" s="226" t="s">
        <v>189</v>
      </c>
      <c r="D163" s="226" t="s">
        <v>134</v>
      </c>
      <c r="E163" s="227" t="s">
        <v>190</v>
      </c>
      <c r="F163" s="228" t="s">
        <v>191</v>
      </c>
      <c r="G163" s="229" t="s">
        <v>137</v>
      </c>
      <c r="H163" s="230">
        <v>312</v>
      </c>
      <c r="I163" s="231"/>
      <c r="J163" s="232">
        <f>ROUND(I163*H163,2)</f>
        <v>0</v>
      </c>
      <c r="K163" s="233"/>
      <c r="L163" s="43"/>
      <c r="M163" s="234" t="s">
        <v>1</v>
      </c>
      <c r="N163" s="235" t="s">
        <v>38</v>
      </c>
      <c r="O163" s="90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8" t="s">
        <v>138</v>
      </c>
      <c r="AT163" s="238" t="s">
        <v>134</v>
      </c>
      <c r="AU163" s="238" t="s">
        <v>82</v>
      </c>
      <c r="AY163" s="16" t="s">
        <v>132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6" t="s">
        <v>80</v>
      </c>
      <c r="BK163" s="239">
        <f>ROUND(I163*H163,2)</f>
        <v>0</v>
      </c>
      <c r="BL163" s="16" t="s">
        <v>138</v>
      </c>
      <c r="BM163" s="238" t="s">
        <v>192</v>
      </c>
    </row>
    <row r="164" s="2" customFormat="1">
      <c r="A164" s="37"/>
      <c r="B164" s="38"/>
      <c r="C164" s="39"/>
      <c r="D164" s="240" t="s">
        <v>140</v>
      </c>
      <c r="E164" s="39"/>
      <c r="F164" s="241" t="s">
        <v>193</v>
      </c>
      <c r="G164" s="39"/>
      <c r="H164" s="39"/>
      <c r="I164" s="242"/>
      <c r="J164" s="39"/>
      <c r="K164" s="39"/>
      <c r="L164" s="43"/>
      <c r="M164" s="243"/>
      <c r="N164" s="244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140</v>
      </c>
      <c r="AU164" s="16" t="s">
        <v>82</v>
      </c>
    </row>
    <row r="165" s="2" customFormat="1">
      <c r="A165" s="37"/>
      <c r="B165" s="38"/>
      <c r="C165" s="39"/>
      <c r="D165" s="245" t="s">
        <v>142</v>
      </c>
      <c r="E165" s="39"/>
      <c r="F165" s="246" t="s">
        <v>194</v>
      </c>
      <c r="G165" s="39"/>
      <c r="H165" s="39"/>
      <c r="I165" s="242"/>
      <c r="J165" s="39"/>
      <c r="K165" s="39"/>
      <c r="L165" s="43"/>
      <c r="M165" s="243"/>
      <c r="N165" s="244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142</v>
      </c>
      <c r="AU165" s="16" t="s">
        <v>82</v>
      </c>
    </row>
    <row r="166" s="2" customFormat="1" ht="24.15" customHeight="1">
      <c r="A166" s="37"/>
      <c r="B166" s="38"/>
      <c r="C166" s="226" t="s">
        <v>195</v>
      </c>
      <c r="D166" s="226" t="s">
        <v>134</v>
      </c>
      <c r="E166" s="227" t="s">
        <v>196</v>
      </c>
      <c r="F166" s="228" t="s">
        <v>197</v>
      </c>
      <c r="G166" s="229" t="s">
        <v>137</v>
      </c>
      <c r="H166" s="230">
        <v>312</v>
      </c>
      <c r="I166" s="231"/>
      <c r="J166" s="232">
        <f>ROUND(I166*H166,2)</f>
        <v>0</v>
      </c>
      <c r="K166" s="233"/>
      <c r="L166" s="43"/>
      <c r="M166" s="234" t="s">
        <v>1</v>
      </c>
      <c r="N166" s="235" t="s">
        <v>38</v>
      </c>
      <c r="O166" s="90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8" t="s">
        <v>138</v>
      </c>
      <c r="AT166" s="238" t="s">
        <v>134</v>
      </c>
      <c r="AU166" s="238" t="s">
        <v>82</v>
      </c>
      <c r="AY166" s="16" t="s">
        <v>132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6" t="s">
        <v>80</v>
      </c>
      <c r="BK166" s="239">
        <f>ROUND(I166*H166,2)</f>
        <v>0</v>
      </c>
      <c r="BL166" s="16" t="s">
        <v>138</v>
      </c>
      <c r="BM166" s="238" t="s">
        <v>198</v>
      </c>
    </row>
    <row r="167" s="2" customFormat="1">
      <c r="A167" s="37"/>
      <c r="B167" s="38"/>
      <c r="C167" s="39"/>
      <c r="D167" s="240" t="s">
        <v>140</v>
      </c>
      <c r="E167" s="39"/>
      <c r="F167" s="241" t="s">
        <v>199</v>
      </c>
      <c r="G167" s="39"/>
      <c r="H167" s="39"/>
      <c r="I167" s="242"/>
      <c r="J167" s="39"/>
      <c r="K167" s="39"/>
      <c r="L167" s="43"/>
      <c r="M167" s="243"/>
      <c r="N167" s="244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140</v>
      </c>
      <c r="AU167" s="16" t="s">
        <v>82</v>
      </c>
    </row>
    <row r="168" s="2" customFormat="1">
      <c r="A168" s="37"/>
      <c r="B168" s="38"/>
      <c r="C168" s="39"/>
      <c r="D168" s="245" t="s">
        <v>142</v>
      </c>
      <c r="E168" s="39"/>
      <c r="F168" s="246" t="s">
        <v>200</v>
      </c>
      <c r="G168" s="39"/>
      <c r="H168" s="39"/>
      <c r="I168" s="242"/>
      <c r="J168" s="39"/>
      <c r="K168" s="39"/>
      <c r="L168" s="43"/>
      <c r="M168" s="243"/>
      <c r="N168" s="244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142</v>
      </c>
      <c r="AU168" s="16" t="s">
        <v>82</v>
      </c>
    </row>
    <row r="169" s="2" customFormat="1" ht="16.5" customHeight="1">
      <c r="A169" s="37"/>
      <c r="B169" s="38"/>
      <c r="C169" s="269" t="s">
        <v>201</v>
      </c>
      <c r="D169" s="269" t="s">
        <v>202</v>
      </c>
      <c r="E169" s="270" t="s">
        <v>203</v>
      </c>
      <c r="F169" s="271" t="s">
        <v>204</v>
      </c>
      <c r="G169" s="272" t="s">
        <v>205</v>
      </c>
      <c r="H169" s="273">
        <v>9.3599999999999994</v>
      </c>
      <c r="I169" s="274"/>
      <c r="J169" s="275">
        <f>ROUND(I169*H169,2)</f>
        <v>0</v>
      </c>
      <c r="K169" s="276"/>
      <c r="L169" s="277"/>
      <c r="M169" s="278" t="s">
        <v>1</v>
      </c>
      <c r="N169" s="279" t="s">
        <v>38</v>
      </c>
      <c r="O169" s="90"/>
      <c r="P169" s="236">
        <f>O169*H169</f>
        <v>0</v>
      </c>
      <c r="Q169" s="236">
        <v>0.001</v>
      </c>
      <c r="R169" s="236">
        <f>Q169*H169</f>
        <v>0.0093600000000000003</v>
      </c>
      <c r="S169" s="236">
        <v>0</v>
      </c>
      <c r="T169" s="237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8" t="s">
        <v>189</v>
      </c>
      <c r="AT169" s="238" t="s">
        <v>202</v>
      </c>
      <c r="AU169" s="238" t="s">
        <v>82</v>
      </c>
      <c r="AY169" s="16" t="s">
        <v>132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6" t="s">
        <v>80</v>
      </c>
      <c r="BK169" s="239">
        <f>ROUND(I169*H169,2)</f>
        <v>0</v>
      </c>
      <c r="BL169" s="16" t="s">
        <v>138</v>
      </c>
      <c r="BM169" s="238" t="s">
        <v>206</v>
      </c>
    </row>
    <row r="170" s="2" customFormat="1">
      <c r="A170" s="37"/>
      <c r="B170" s="38"/>
      <c r="C170" s="39"/>
      <c r="D170" s="240" t="s">
        <v>140</v>
      </c>
      <c r="E170" s="39"/>
      <c r="F170" s="241" t="s">
        <v>204</v>
      </c>
      <c r="G170" s="39"/>
      <c r="H170" s="39"/>
      <c r="I170" s="242"/>
      <c r="J170" s="39"/>
      <c r="K170" s="39"/>
      <c r="L170" s="43"/>
      <c r="M170" s="243"/>
      <c r="N170" s="244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140</v>
      </c>
      <c r="AU170" s="16" t="s">
        <v>82</v>
      </c>
    </row>
    <row r="171" s="13" customFormat="1">
      <c r="A171" s="13"/>
      <c r="B171" s="247"/>
      <c r="C171" s="248"/>
      <c r="D171" s="240" t="s">
        <v>144</v>
      </c>
      <c r="E171" s="249" t="s">
        <v>1</v>
      </c>
      <c r="F171" s="250" t="s">
        <v>207</v>
      </c>
      <c r="G171" s="248"/>
      <c r="H171" s="251">
        <v>9.3599999999999994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7" t="s">
        <v>144</v>
      </c>
      <c r="AU171" s="257" t="s">
        <v>82</v>
      </c>
      <c r="AV171" s="13" t="s">
        <v>82</v>
      </c>
      <c r="AW171" s="13" t="s">
        <v>30</v>
      </c>
      <c r="AX171" s="13" t="s">
        <v>80</v>
      </c>
      <c r="AY171" s="257" t="s">
        <v>132</v>
      </c>
    </row>
    <row r="172" s="2" customFormat="1" ht="33" customHeight="1">
      <c r="A172" s="37"/>
      <c r="B172" s="38"/>
      <c r="C172" s="226" t="s">
        <v>208</v>
      </c>
      <c r="D172" s="226" t="s">
        <v>134</v>
      </c>
      <c r="E172" s="227" t="s">
        <v>209</v>
      </c>
      <c r="F172" s="228" t="s">
        <v>210</v>
      </c>
      <c r="G172" s="229" t="s">
        <v>149</v>
      </c>
      <c r="H172" s="230">
        <v>18</v>
      </c>
      <c r="I172" s="231"/>
      <c r="J172" s="232">
        <f>ROUND(I172*H172,2)</f>
        <v>0</v>
      </c>
      <c r="K172" s="233"/>
      <c r="L172" s="43"/>
      <c r="M172" s="234" t="s">
        <v>1</v>
      </c>
      <c r="N172" s="235" t="s">
        <v>38</v>
      </c>
      <c r="O172" s="90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8" t="s">
        <v>138</v>
      </c>
      <c r="AT172" s="238" t="s">
        <v>134</v>
      </c>
      <c r="AU172" s="238" t="s">
        <v>82</v>
      </c>
      <c r="AY172" s="16" t="s">
        <v>132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6" t="s">
        <v>80</v>
      </c>
      <c r="BK172" s="239">
        <f>ROUND(I172*H172,2)</f>
        <v>0</v>
      </c>
      <c r="BL172" s="16" t="s">
        <v>138</v>
      </c>
      <c r="BM172" s="238" t="s">
        <v>211</v>
      </c>
    </row>
    <row r="173" s="2" customFormat="1">
      <c r="A173" s="37"/>
      <c r="B173" s="38"/>
      <c r="C173" s="39"/>
      <c r="D173" s="240" t="s">
        <v>140</v>
      </c>
      <c r="E173" s="39"/>
      <c r="F173" s="241" t="s">
        <v>212</v>
      </c>
      <c r="G173" s="39"/>
      <c r="H173" s="39"/>
      <c r="I173" s="242"/>
      <c r="J173" s="39"/>
      <c r="K173" s="39"/>
      <c r="L173" s="43"/>
      <c r="M173" s="243"/>
      <c r="N173" s="244"/>
      <c r="O173" s="90"/>
      <c r="P173" s="90"/>
      <c r="Q173" s="90"/>
      <c r="R173" s="90"/>
      <c r="S173" s="90"/>
      <c r="T173" s="91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140</v>
      </c>
      <c r="AU173" s="16" t="s">
        <v>82</v>
      </c>
    </row>
    <row r="174" s="2" customFormat="1">
      <c r="A174" s="37"/>
      <c r="B174" s="38"/>
      <c r="C174" s="39"/>
      <c r="D174" s="245" t="s">
        <v>142</v>
      </c>
      <c r="E174" s="39"/>
      <c r="F174" s="246" t="s">
        <v>213</v>
      </c>
      <c r="G174" s="39"/>
      <c r="H174" s="39"/>
      <c r="I174" s="242"/>
      <c r="J174" s="39"/>
      <c r="K174" s="39"/>
      <c r="L174" s="43"/>
      <c r="M174" s="243"/>
      <c r="N174" s="244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142</v>
      </c>
      <c r="AU174" s="16" t="s">
        <v>82</v>
      </c>
    </row>
    <row r="175" s="13" customFormat="1">
      <c r="A175" s="13"/>
      <c r="B175" s="247"/>
      <c r="C175" s="248"/>
      <c r="D175" s="240" t="s">
        <v>144</v>
      </c>
      <c r="E175" s="249" t="s">
        <v>1</v>
      </c>
      <c r="F175" s="250" t="s">
        <v>214</v>
      </c>
      <c r="G175" s="248"/>
      <c r="H175" s="251">
        <v>18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7" t="s">
        <v>144</v>
      </c>
      <c r="AU175" s="257" t="s">
        <v>82</v>
      </c>
      <c r="AV175" s="13" t="s">
        <v>82</v>
      </c>
      <c r="AW175" s="13" t="s">
        <v>30</v>
      </c>
      <c r="AX175" s="13" t="s">
        <v>80</v>
      </c>
      <c r="AY175" s="257" t="s">
        <v>132</v>
      </c>
    </row>
    <row r="176" s="12" customFormat="1" ht="22.8" customHeight="1">
      <c r="A176" s="12"/>
      <c r="B176" s="210"/>
      <c r="C176" s="211"/>
      <c r="D176" s="212" t="s">
        <v>72</v>
      </c>
      <c r="E176" s="224" t="s">
        <v>82</v>
      </c>
      <c r="F176" s="224" t="s">
        <v>215</v>
      </c>
      <c r="G176" s="211"/>
      <c r="H176" s="211"/>
      <c r="I176" s="214"/>
      <c r="J176" s="225">
        <f>BK176</f>
        <v>0</v>
      </c>
      <c r="K176" s="211"/>
      <c r="L176" s="216"/>
      <c r="M176" s="217"/>
      <c r="N176" s="218"/>
      <c r="O176" s="218"/>
      <c r="P176" s="219">
        <f>SUM(P177:P188)</f>
        <v>0</v>
      </c>
      <c r="Q176" s="218"/>
      <c r="R176" s="219">
        <f>SUM(R177:R188)</f>
        <v>29.476057799999996</v>
      </c>
      <c r="S176" s="218"/>
      <c r="T176" s="220">
        <f>SUM(T177:T188)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1" t="s">
        <v>80</v>
      </c>
      <c r="AT176" s="222" t="s">
        <v>72</v>
      </c>
      <c r="AU176" s="222" t="s">
        <v>80</v>
      </c>
      <c r="AY176" s="221" t="s">
        <v>132</v>
      </c>
      <c r="BK176" s="223">
        <f>SUM(BK177:BK188)</f>
        <v>0</v>
      </c>
    </row>
    <row r="177" s="2" customFormat="1" ht="33" customHeight="1">
      <c r="A177" s="37"/>
      <c r="B177" s="38"/>
      <c r="C177" s="226" t="s">
        <v>8</v>
      </c>
      <c r="D177" s="226" t="s">
        <v>134</v>
      </c>
      <c r="E177" s="227" t="s">
        <v>216</v>
      </c>
      <c r="F177" s="228" t="s">
        <v>217</v>
      </c>
      <c r="G177" s="229" t="s">
        <v>149</v>
      </c>
      <c r="H177" s="230">
        <v>18</v>
      </c>
      <c r="I177" s="231"/>
      <c r="J177" s="232">
        <f>ROUND(I177*H177,2)</f>
        <v>0</v>
      </c>
      <c r="K177" s="233"/>
      <c r="L177" s="43"/>
      <c r="M177" s="234" t="s">
        <v>1</v>
      </c>
      <c r="N177" s="235" t="s">
        <v>38</v>
      </c>
      <c r="O177" s="90"/>
      <c r="P177" s="236">
        <f>O177*H177</f>
        <v>0</v>
      </c>
      <c r="Q177" s="236">
        <v>1.6299999999999999</v>
      </c>
      <c r="R177" s="236">
        <f>Q177*H177</f>
        <v>29.339999999999996</v>
      </c>
      <c r="S177" s="236">
        <v>0</v>
      </c>
      <c r="T177" s="237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8" t="s">
        <v>138</v>
      </c>
      <c r="AT177" s="238" t="s">
        <v>134</v>
      </c>
      <c r="AU177" s="238" t="s">
        <v>82</v>
      </c>
      <c r="AY177" s="16" t="s">
        <v>132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6" t="s">
        <v>80</v>
      </c>
      <c r="BK177" s="239">
        <f>ROUND(I177*H177,2)</f>
        <v>0</v>
      </c>
      <c r="BL177" s="16" t="s">
        <v>138</v>
      </c>
      <c r="BM177" s="238" t="s">
        <v>218</v>
      </c>
    </row>
    <row r="178" s="2" customFormat="1">
      <c r="A178" s="37"/>
      <c r="B178" s="38"/>
      <c r="C178" s="39"/>
      <c r="D178" s="240" t="s">
        <v>140</v>
      </c>
      <c r="E178" s="39"/>
      <c r="F178" s="241" t="s">
        <v>219</v>
      </c>
      <c r="G178" s="39"/>
      <c r="H178" s="39"/>
      <c r="I178" s="242"/>
      <c r="J178" s="39"/>
      <c r="K178" s="39"/>
      <c r="L178" s="43"/>
      <c r="M178" s="243"/>
      <c r="N178" s="244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140</v>
      </c>
      <c r="AU178" s="16" t="s">
        <v>82</v>
      </c>
    </row>
    <row r="179" s="2" customFormat="1">
      <c r="A179" s="37"/>
      <c r="B179" s="38"/>
      <c r="C179" s="39"/>
      <c r="D179" s="245" t="s">
        <v>142</v>
      </c>
      <c r="E179" s="39"/>
      <c r="F179" s="246" t="s">
        <v>220</v>
      </c>
      <c r="G179" s="39"/>
      <c r="H179" s="39"/>
      <c r="I179" s="242"/>
      <c r="J179" s="39"/>
      <c r="K179" s="39"/>
      <c r="L179" s="43"/>
      <c r="M179" s="243"/>
      <c r="N179" s="244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142</v>
      </c>
      <c r="AU179" s="16" t="s">
        <v>82</v>
      </c>
    </row>
    <row r="180" s="13" customFormat="1">
      <c r="A180" s="13"/>
      <c r="B180" s="247"/>
      <c r="C180" s="248"/>
      <c r="D180" s="240" t="s">
        <v>144</v>
      </c>
      <c r="E180" s="249" t="s">
        <v>1</v>
      </c>
      <c r="F180" s="250" t="s">
        <v>221</v>
      </c>
      <c r="G180" s="248"/>
      <c r="H180" s="251">
        <v>18</v>
      </c>
      <c r="I180" s="252"/>
      <c r="J180" s="248"/>
      <c r="K180" s="248"/>
      <c r="L180" s="253"/>
      <c r="M180" s="254"/>
      <c r="N180" s="255"/>
      <c r="O180" s="255"/>
      <c r="P180" s="255"/>
      <c r="Q180" s="255"/>
      <c r="R180" s="255"/>
      <c r="S180" s="255"/>
      <c r="T180" s="25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7" t="s">
        <v>144</v>
      </c>
      <c r="AU180" s="257" t="s">
        <v>82</v>
      </c>
      <c r="AV180" s="13" t="s">
        <v>82</v>
      </c>
      <c r="AW180" s="13" t="s">
        <v>30</v>
      </c>
      <c r="AX180" s="13" t="s">
        <v>80</v>
      </c>
      <c r="AY180" s="257" t="s">
        <v>132</v>
      </c>
    </row>
    <row r="181" s="2" customFormat="1" ht="33" customHeight="1">
      <c r="A181" s="37"/>
      <c r="B181" s="38"/>
      <c r="C181" s="226" t="s">
        <v>222</v>
      </c>
      <c r="D181" s="226" t="s">
        <v>134</v>
      </c>
      <c r="E181" s="227" t="s">
        <v>223</v>
      </c>
      <c r="F181" s="228" t="s">
        <v>224</v>
      </c>
      <c r="G181" s="229" t="s">
        <v>137</v>
      </c>
      <c r="H181" s="230">
        <v>204</v>
      </c>
      <c r="I181" s="231"/>
      <c r="J181" s="232">
        <f>ROUND(I181*H181,2)</f>
        <v>0</v>
      </c>
      <c r="K181" s="233"/>
      <c r="L181" s="43"/>
      <c r="M181" s="234" t="s">
        <v>1</v>
      </c>
      <c r="N181" s="235" t="s">
        <v>38</v>
      </c>
      <c r="O181" s="90"/>
      <c r="P181" s="236">
        <f>O181*H181</f>
        <v>0</v>
      </c>
      <c r="Q181" s="236">
        <v>0.00030945000000000001</v>
      </c>
      <c r="R181" s="236">
        <f>Q181*H181</f>
        <v>0.063127799999999998</v>
      </c>
      <c r="S181" s="236">
        <v>0</v>
      </c>
      <c r="T181" s="237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8" t="s">
        <v>138</v>
      </c>
      <c r="AT181" s="238" t="s">
        <v>134</v>
      </c>
      <c r="AU181" s="238" t="s">
        <v>82</v>
      </c>
      <c r="AY181" s="16" t="s">
        <v>132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6" t="s">
        <v>80</v>
      </c>
      <c r="BK181" s="239">
        <f>ROUND(I181*H181,2)</f>
        <v>0</v>
      </c>
      <c r="BL181" s="16" t="s">
        <v>138</v>
      </c>
      <c r="BM181" s="238" t="s">
        <v>225</v>
      </c>
    </row>
    <row r="182" s="2" customFormat="1">
      <c r="A182" s="37"/>
      <c r="B182" s="38"/>
      <c r="C182" s="39"/>
      <c r="D182" s="240" t="s">
        <v>140</v>
      </c>
      <c r="E182" s="39"/>
      <c r="F182" s="241" t="s">
        <v>226</v>
      </c>
      <c r="G182" s="39"/>
      <c r="H182" s="39"/>
      <c r="I182" s="242"/>
      <c r="J182" s="39"/>
      <c r="K182" s="39"/>
      <c r="L182" s="43"/>
      <c r="M182" s="243"/>
      <c r="N182" s="244"/>
      <c r="O182" s="90"/>
      <c r="P182" s="90"/>
      <c r="Q182" s="90"/>
      <c r="R182" s="90"/>
      <c r="S182" s="90"/>
      <c r="T182" s="91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140</v>
      </c>
      <c r="AU182" s="16" t="s">
        <v>82</v>
      </c>
    </row>
    <row r="183" s="2" customFormat="1">
      <c r="A183" s="37"/>
      <c r="B183" s="38"/>
      <c r="C183" s="39"/>
      <c r="D183" s="245" t="s">
        <v>142</v>
      </c>
      <c r="E183" s="39"/>
      <c r="F183" s="246" t="s">
        <v>227</v>
      </c>
      <c r="G183" s="39"/>
      <c r="H183" s="39"/>
      <c r="I183" s="242"/>
      <c r="J183" s="39"/>
      <c r="K183" s="39"/>
      <c r="L183" s="43"/>
      <c r="M183" s="243"/>
      <c r="N183" s="244"/>
      <c r="O183" s="90"/>
      <c r="P183" s="90"/>
      <c r="Q183" s="90"/>
      <c r="R183" s="90"/>
      <c r="S183" s="90"/>
      <c r="T183" s="9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142</v>
      </c>
      <c r="AU183" s="16" t="s">
        <v>82</v>
      </c>
    </row>
    <row r="184" s="13" customFormat="1">
      <c r="A184" s="13"/>
      <c r="B184" s="247"/>
      <c r="C184" s="248"/>
      <c r="D184" s="240" t="s">
        <v>144</v>
      </c>
      <c r="E184" s="249" t="s">
        <v>1</v>
      </c>
      <c r="F184" s="250" t="s">
        <v>228</v>
      </c>
      <c r="G184" s="248"/>
      <c r="H184" s="251">
        <v>204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7" t="s">
        <v>144</v>
      </c>
      <c r="AU184" s="257" t="s">
        <v>82</v>
      </c>
      <c r="AV184" s="13" t="s">
        <v>82</v>
      </c>
      <c r="AW184" s="13" t="s">
        <v>30</v>
      </c>
      <c r="AX184" s="13" t="s">
        <v>80</v>
      </c>
      <c r="AY184" s="257" t="s">
        <v>132</v>
      </c>
    </row>
    <row r="185" s="2" customFormat="1" ht="24.15" customHeight="1">
      <c r="A185" s="37"/>
      <c r="B185" s="38"/>
      <c r="C185" s="226" t="s">
        <v>229</v>
      </c>
      <c r="D185" s="226" t="s">
        <v>134</v>
      </c>
      <c r="E185" s="227" t="s">
        <v>230</v>
      </c>
      <c r="F185" s="228" t="s">
        <v>231</v>
      </c>
      <c r="G185" s="229" t="s">
        <v>137</v>
      </c>
      <c r="H185" s="230">
        <v>204</v>
      </c>
      <c r="I185" s="231"/>
      <c r="J185" s="232">
        <f>ROUND(I185*H185,2)</f>
        <v>0</v>
      </c>
      <c r="K185" s="233"/>
      <c r="L185" s="43"/>
      <c r="M185" s="234" t="s">
        <v>1</v>
      </c>
      <c r="N185" s="235" t="s">
        <v>38</v>
      </c>
      <c r="O185" s="90"/>
      <c r="P185" s="236">
        <f>O185*H185</f>
        <v>0</v>
      </c>
      <c r="Q185" s="236">
        <v>0.00035750000000000002</v>
      </c>
      <c r="R185" s="236">
        <f>Q185*H185</f>
        <v>0.072930000000000009</v>
      </c>
      <c r="S185" s="236">
        <v>0</v>
      </c>
      <c r="T185" s="237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8" t="s">
        <v>138</v>
      </c>
      <c r="AT185" s="238" t="s">
        <v>134</v>
      </c>
      <c r="AU185" s="238" t="s">
        <v>82</v>
      </c>
      <c r="AY185" s="16" t="s">
        <v>132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6" t="s">
        <v>80</v>
      </c>
      <c r="BK185" s="239">
        <f>ROUND(I185*H185,2)</f>
        <v>0</v>
      </c>
      <c r="BL185" s="16" t="s">
        <v>138</v>
      </c>
      <c r="BM185" s="238" t="s">
        <v>232</v>
      </c>
    </row>
    <row r="186" s="2" customFormat="1">
      <c r="A186" s="37"/>
      <c r="B186" s="38"/>
      <c r="C186" s="39"/>
      <c r="D186" s="240" t="s">
        <v>140</v>
      </c>
      <c r="E186" s="39"/>
      <c r="F186" s="241" t="s">
        <v>233</v>
      </c>
      <c r="G186" s="39"/>
      <c r="H186" s="39"/>
      <c r="I186" s="242"/>
      <c r="J186" s="39"/>
      <c r="K186" s="39"/>
      <c r="L186" s="43"/>
      <c r="M186" s="243"/>
      <c r="N186" s="244"/>
      <c r="O186" s="90"/>
      <c r="P186" s="90"/>
      <c r="Q186" s="90"/>
      <c r="R186" s="90"/>
      <c r="S186" s="90"/>
      <c r="T186" s="91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140</v>
      </c>
      <c r="AU186" s="16" t="s">
        <v>82</v>
      </c>
    </row>
    <row r="187" s="2" customFormat="1">
      <c r="A187" s="37"/>
      <c r="B187" s="38"/>
      <c r="C187" s="39"/>
      <c r="D187" s="245" t="s">
        <v>142</v>
      </c>
      <c r="E187" s="39"/>
      <c r="F187" s="246" t="s">
        <v>234</v>
      </c>
      <c r="G187" s="39"/>
      <c r="H187" s="39"/>
      <c r="I187" s="242"/>
      <c r="J187" s="39"/>
      <c r="K187" s="39"/>
      <c r="L187" s="43"/>
      <c r="M187" s="243"/>
      <c r="N187" s="244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142</v>
      </c>
      <c r="AU187" s="16" t="s">
        <v>82</v>
      </c>
    </row>
    <row r="188" s="13" customFormat="1">
      <c r="A188" s="13"/>
      <c r="B188" s="247"/>
      <c r="C188" s="248"/>
      <c r="D188" s="240" t="s">
        <v>144</v>
      </c>
      <c r="E188" s="249" t="s">
        <v>1</v>
      </c>
      <c r="F188" s="250" t="s">
        <v>228</v>
      </c>
      <c r="G188" s="248"/>
      <c r="H188" s="251">
        <v>204</v>
      </c>
      <c r="I188" s="252"/>
      <c r="J188" s="248"/>
      <c r="K188" s="248"/>
      <c r="L188" s="253"/>
      <c r="M188" s="254"/>
      <c r="N188" s="255"/>
      <c r="O188" s="255"/>
      <c r="P188" s="255"/>
      <c r="Q188" s="255"/>
      <c r="R188" s="255"/>
      <c r="S188" s="255"/>
      <c r="T188" s="25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7" t="s">
        <v>144</v>
      </c>
      <c r="AU188" s="257" t="s">
        <v>82</v>
      </c>
      <c r="AV188" s="13" t="s">
        <v>82</v>
      </c>
      <c r="AW188" s="13" t="s">
        <v>30</v>
      </c>
      <c r="AX188" s="13" t="s">
        <v>80</v>
      </c>
      <c r="AY188" s="257" t="s">
        <v>132</v>
      </c>
    </row>
    <row r="189" s="12" customFormat="1" ht="22.8" customHeight="1">
      <c r="A189" s="12"/>
      <c r="B189" s="210"/>
      <c r="C189" s="211"/>
      <c r="D189" s="212" t="s">
        <v>72</v>
      </c>
      <c r="E189" s="224" t="s">
        <v>154</v>
      </c>
      <c r="F189" s="224" t="s">
        <v>235</v>
      </c>
      <c r="G189" s="211"/>
      <c r="H189" s="211"/>
      <c r="I189" s="214"/>
      <c r="J189" s="225">
        <f>BK189</f>
        <v>0</v>
      </c>
      <c r="K189" s="211"/>
      <c r="L189" s="216"/>
      <c r="M189" s="217"/>
      <c r="N189" s="218"/>
      <c r="O189" s="218"/>
      <c r="P189" s="219">
        <f>SUM(P190:P231)</f>
        <v>0</v>
      </c>
      <c r="Q189" s="218"/>
      <c r="R189" s="219">
        <f>SUM(R190:R231)</f>
        <v>246.15884008454481</v>
      </c>
      <c r="S189" s="218"/>
      <c r="T189" s="220">
        <f>SUM(T190:T231)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1" t="s">
        <v>80</v>
      </c>
      <c r="AT189" s="222" t="s">
        <v>72</v>
      </c>
      <c r="AU189" s="222" t="s">
        <v>80</v>
      </c>
      <c r="AY189" s="221" t="s">
        <v>132</v>
      </c>
      <c r="BK189" s="223">
        <f>SUM(BK190:BK231)</f>
        <v>0</v>
      </c>
    </row>
    <row r="190" s="2" customFormat="1" ht="16.5" customHeight="1">
      <c r="A190" s="37"/>
      <c r="B190" s="38"/>
      <c r="C190" s="226" t="s">
        <v>236</v>
      </c>
      <c r="D190" s="226" t="s">
        <v>134</v>
      </c>
      <c r="E190" s="227" t="s">
        <v>237</v>
      </c>
      <c r="F190" s="228" t="s">
        <v>238</v>
      </c>
      <c r="G190" s="229" t="s">
        <v>239</v>
      </c>
      <c r="H190" s="230">
        <v>2.5840000000000001</v>
      </c>
      <c r="I190" s="231"/>
      <c r="J190" s="232">
        <f>ROUND(I190*H190,2)</f>
        <v>0</v>
      </c>
      <c r="K190" s="233"/>
      <c r="L190" s="43"/>
      <c r="M190" s="234" t="s">
        <v>1</v>
      </c>
      <c r="N190" s="235" t="s">
        <v>38</v>
      </c>
      <c r="O190" s="90"/>
      <c r="P190" s="236">
        <f>O190*H190</f>
        <v>0</v>
      </c>
      <c r="Q190" s="236">
        <v>1.0627727797</v>
      </c>
      <c r="R190" s="236">
        <f>Q190*H190</f>
        <v>2.7462048627448001</v>
      </c>
      <c r="S190" s="236">
        <v>0</v>
      </c>
      <c r="T190" s="237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8" t="s">
        <v>138</v>
      </c>
      <c r="AT190" s="238" t="s">
        <v>134</v>
      </c>
      <c r="AU190" s="238" t="s">
        <v>82</v>
      </c>
      <c r="AY190" s="16" t="s">
        <v>132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6" t="s">
        <v>80</v>
      </c>
      <c r="BK190" s="239">
        <f>ROUND(I190*H190,2)</f>
        <v>0</v>
      </c>
      <c r="BL190" s="16" t="s">
        <v>138</v>
      </c>
      <c r="BM190" s="238" t="s">
        <v>240</v>
      </c>
    </row>
    <row r="191" s="2" customFormat="1">
      <c r="A191" s="37"/>
      <c r="B191" s="38"/>
      <c r="C191" s="39"/>
      <c r="D191" s="240" t="s">
        <v>140</v>
      </c>
      <c r="E191" s="39"/>
      <c r="F191" s="241" t="s">
        <v>241</v>
      </c>
      <c r="G191" s="39"/>
      <c r="H191" s="39"/>
      <c r="I191" s="242"/>
      <c r="J191" s="39"/>
      <c r="K191" s="39"/>
      <c r="L191" s="43"/>
      <c r="M191" s="243"/>
      <c r="N191" s="244"/>
      <c r="O191" s="90"/>
      <c r="P191" s="90"/>
      <c r="Q191" s="90"/>
      <c r="R191" s="90"/>
      <c r="S191" s="90"/>
      <c r="T191" s="91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140</v>
      </c>
      <c r="AU191" s="16" t="s">
        <v>82</v>
      </c>
    </row>
    <row r="192" s="2" customFormat="1">
      <c r="A192" s="37"/>
      <c r="B192" s="38"/>
      <c r="C192" s="39"/>
      <c r="D192" s="245" t="s">
        <v>142</v>
      </c>
      <c r="E192" s="39"/>
      <c r="F192" s="246" t="s">
        <v>242</v>
      </c>
      <c r="G192" s="39"/>
      <c r="H192" s="39"/>
      <c r="I192" s="242"/>
      <c r="J192" s="39"/>
      <c r="K192" s="39"/>
      <c r="L192" s="43"/>
      <c r="M192" s="243"/>
      <c r="N192" s="244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142</v>
      </c>
      <c r="AU192" s="16" t="s">
        <v>82</v>
      </c>
    </row>
    <row r="193" s="13" customFormat="1">
      <c r="A193" s="13"/>
      <c r="B193" s="247"/>
      <c r="C193" s="248"/>
      <c r="D193" s="240" t="s">
        <v>144</v>
      </c>
      <c r="E193" s="249" t="s">
        <v>1</v>
      </c>
      <c r="F193" s="250" t="s">
        <v>243</v>
      </c>
      <c r="G193" s="248"/>
      <c r="H193" s="251">
        <v>2.5840000000000001</v>
      </c>
      <c r="I193" s="252"/>
      <c r="J193" s="248"/>
      <c r="K193" s="248"/>
      <c r="L193" s="253"/>
      <c r="M193" s="254"/>
      <c r="N193" s="255"/>
      <c r="O193" s="255"/>
      <c r="P193" s="255"/>
      <c r="Q193" s="255"/>
      <c r="R193" s="255"/>
      <c r="S193" s="255"/>
      <c r="T193" s="25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7" t="s">
        <v>144</v>
      </c>
      <c r="AU193" s="257" t="s">
        <v>82</v>
      </c>
      <c r="AV193" s="13" t="s">
        <v>82</v>
      </c>
      <c r="AW193" s="13" t="s">
        <v>30</v>
      </c>
      <c r="AX193" s="13" t="s">
        <v>80</v>
      </c>
      <c r="AY193" s="257" t="s">
        <v>132</v>
      </c>
    </row>
    <row r="194" s="2" customFormat="1" ht="16.5" customHeight="1">
      <c r="A194" s="37"/>
      <c r="B194" s="38"/>
      <c r="C194" s="226" t="s">
        <v>244</v>
      </c>
      <c r="D194" s="226" t="s">
        <v>134</v>
      </c>
      <c r="E194" s="227" t="s">
        <v>245</v>
      </c>
      <c r="F194" s="228" t="s">
        <v>246</v>
      </c>
      <c r="G194" s="229" t="s">
        <v>137</v>
      </c>
      <c r="H194" s="230">
        <v>300</v>
      </c>
      <c r="I194" s="231"/>
      <c r="J194" s="232">
        <f>ROUND(I194*H194,2)</f>
        <v>0</v>
      </c>
      <c r="K194" s="233"/>
      <c r="L194" s="43"/>
      <c r="M194" s="234" t="s">
        <v>1</v>
      </c>
      <c r="N194" s="235" t="s">
        <v>38</v>
      </c>
      <c r="O194" s="90"/>
      <c r="P194" s="236">
        <f>O194*H194</f>
        <v>0</v>
      </c>
      <c r="Q194" s="236">
        <v>0.0027469</v>
      </c>
      <c r="R194" s="236">
        <f>Q194*H194</f>
        <v>0.82406999999999997</v>
      </c>
      <c r="S194" s="236">
        <v>0</v>
      </c>
      <c r="T194" s="237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8" t="s">
        <v>138</v>
      </c>
      <c r="AT194" s="238" t="s">
        <v>134</v>
      </c>
      <c r="AU194" s="238" t="s">
        <v>82</v>
      </c>
      <c r="AY194" s="16" t="s">
        <v>132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6" t="s">
        <v>80</v>
      </c>
      <c r="BK194" s="239">
        <f>ROUND(I194*H194,2)</f>
        <v>0</v>
      </c>
      <c r="BL194" s="16" t="s">
        <v>138</v>
      </c>
      <c r="BM194" s="238" t="s">
        <v>247</v>
      </c>
    </row>
    <row r="195" s="2" customFormat="1">
      <c r="A195" s="37"/>
      <c r="B195" s="38"/>
      <c r="C195" s="39"/>
      <c r="D195" s="240" t="s">
        <v>140</v>
      </c>
      <c r="E195" s="39"/>
      <c r="F195" s="241" t="s">
        <v>248</v>
      </c>
      <c r="G195" s="39"/>
      <c r="H195" s="39"/>
      <c r="I195" s="242"/>
      <c r="J195" s="39"/>
      <c r="K195" s="39"/>
      <c r="L195" s="43"/>
      <c r="M195" s="243"/>
      <c r="N195" s="244"/>
      <c r="O195" s="90"/>
      <c r="P195" s="90"/>
      <c r="Q195" s="90"/>
      <c r="R195" s="90"/>
      <c r="S195" s="90"/>
      <c r="T195" s="91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140</v>
      </c>
      <c r="AU195" s="16" t="s">
        <v>82</v>
      </c>
    </row>
    <row r="196" s="2" customFormat="1">
      <c r="A196" s="37"/>
      <c r="B196" s="38"/>
      <c r="C196" s="39"/>
      <c r="D196" s="245" t="s">
        <v>142</v>
      </c>
      <c r="E196" s="39"/>
      <c r="F196" s="246" t="s">
        <v>249</v>
      </c>
      <c r="G196" s="39"/>
      <c r="H196" s="39"/>
      <c r="I196" s="242"/>
      <c r="J196" s="39"/>
      <c r="K196" s="39"/>
      <c r="L196" s="43"/>
      <c r="M196" s="243"/>
      <c r="N196" s="244"/>
      <c r="O196" s="90"/>
      <c r="P196" s="90"/>
      <c r="Q196" s="90"/>
      <c r="R196" s="90"/>
      <c r="S196" s="90"/>
      <c r="T196" s="91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142</v>
      </c>
      <c r="AU196" s="16" t="s">
        <v>82</v>
      </c>
    </row>
    <row r="197" s="13" customFormat="1">
      <c r="A197" s="13"/>
      <c r="B197" s="247"/>
      <c r="C197" s="248"/>
      <c r="D197" s="240" t="s">
        <v>144</v>
      </c>
      <c r="E197" s="249" t="s">
        <v>1</v>
      </c>
      <c r="F197" s="250" t="s">
        <v>250</v>
      </c>
      <c r="G197" s="248"/>
      <c r="H197" s="251">
        <v>300</v>
      </c>
      <c r="I197" s="252"/>
      <c r="J197" s="248"/>
      <c r="K197" s="248"/>
      <c r="L197" s="253"/>
      <c r="M197" s="254"/>
      <c r="N197" s="255"/>
      <c r="O197" s="255"/>
      <c r="P197" s="255"/>
      <c r="Q197" s="255"/>
      <c r="R197" s="255"/>
      <c r="S197" s="255"/>
      <c r="T197" s="25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7" t="s">
        <v>144</v>
      </c>
      <c r="AU197" s="257" t="s">
        <v>82</v>
      </c>
      <c r="AV197" s="13" t="s">
        <v>82</v>
      </c>
      <c r="AW197" s="13" t="s">
        <v>30</v>
      </c>
      <c r="AX197" s="13" t="s">
        <v>80</v>
      </c>
      <c r="AY197" s="257" t="s">
        <v>132</v>
      </c>
    </row>
    <row r="198" s="2" customFormat="1" ht="16.5" customHeight="1">
      <c r="A198" s="37"/>
      <c r="B198" s="38"/>
      <c r="C198" s="226" t="s">
        <v>251</v>
      </c>
      <c r="D198" s="226" t="s">
        <v>134</v>
      </c>
      <c r="E198" s="227" t="s">
        <v>252</v>
      </c>
      <c r="F198" s="228" t="s">
        <v>253</v>
      </c>
      <c r="G198" s="229" t="s">
        <v>137</v>
      </c>
      <c r="H198" s="230">
        <v>300</v>
      </c>
      <c r="I198" s="231"/>
      <c r="J198" s="232">
        <f>ROUND(I198*H198,2)</f>
        <v>0</v>
      </c>
      <c r="K198" s="233"/>
      <c r="L198" s="43"/>
      <c r="M198" s="234" t="s">
        <v>1</v>
      </c>
      <c r="N198" s="235" t="s">
        <v>38</v>
      </c>
      <c r="O198" s="90"/>
      <c r="P198" s="236">
        <f>O198*H198</f>
        <v>0</v>
      </c>
      <c r="Q198" s="236">
        <v>0</v>
      </c>
      <c r="R198" s="236">
        <f>Q198*H198</f>
        <v>0</v>
      </c>
      <c r="S198" s="236">
        <v>0</v>
      </c>
      <c r="T198" s="237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8" t="s">
        <v>138</v>
      </c>
      <c r="AT198" s="238" t="s">
        <v>134</v>
      </c>
      <c r="AU198" s="238" t="s">
        <v>82</v>
      </c>
      <c r="AY198" s="16" t="s">
        <v>132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6" t="s">
        <v>80</v>
      </c>
      <c r="BK198" s="239">
        <f>ROUND(I198*H198,2)</f>
        <v>0</v>
      </c>
      <c r="BL198" s="16" t="s">
        <v>138</v>
      </c>
      <c r="BM198" s="238" t="s">
        <v>254</v>
      </c>
    </row>
    <row r="199" s="2" customFormat="1">
      <c r="A199" s="37"/>
      <c r="B199" s="38"/>
      <c r="C199" s="39"/>
      <c r="D199" s="240" t="s">
        <v>140</v>
      </c>
      <c r="E199" s="39"/>
      <c r="F199" s="241" t="s">
        <v>255</v>
      </c>
      <c r="G199" s="39"/>
      <c r="H199" s="39"/>
      <c r="I199" s="242"/>
      <c r="J199" s="39"/>
      <c r="K199" s="39"/>
      <c r="L199" s="43"/>
      <c r="M199" s="243"/>
      <c r="N199" s="244"/>
      <c r="O199" s="90"/>
      <c r="P199" s="90"/>
      <c r="Q199" s="90"/>
      <c r="R199" s="90"/>
      <c r="S199" s="90"/>
      <c r="T199" s="91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140</v>
      </c>
      <c r="AU199" s="16" t="s">
        <v>82</v>
      </c>
    </row>
    <row r="200" s="2" customFormat="1">
      <c r="A200" s="37"/>
      <c r="B200" s="38"/>
      <c r="C200" s="39"/>
      <c r="D200" s="245" t="s">
        <v>142</v>
      </c>
      <c r="E200" s="39"/>
      <c r="F200" s="246" t="s">
        <v>256</v>
      </c>
      <c r="G200" s="39"/>
      <c r="H200" s="39"/>
      <c r="I200" s="242"/>
      <c r="J200" s="39"/>
      <c r="K200" s="39"/>
      <c r="L200" s="43"/>
      <c r="M200" s="243"/>
      <c r="N200" s="244"/>
      <c r="O200" s="90"/>
      <c r="P200" s="90"/>
      <c r="Q200" s="90"/>
      <c r="R200" s="90"/>
      <c r="S200" s="90"/>
      <c r="T200" s="91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142</v>
      </c>
      <c r="AU200" s="16" t="s">
        <v>82</v>
      </c>
    </row>
    <row r="201" s="2" customFormat="1" ht="24.15" customHeight="1">
      <c r="A201" s="37"/>
      <c r="B201" s="38"/>
      <c r="C201" s="226" t="s">
        <v>257</v>
      </c>
      <c r="D201" s="226" t="s">
        <v>134</v>
      </c>
      <c r="E201" s="227" t="s">
        <v>258</v>
      </c>
      <c r="F201" s="228" t="s">
        <v>259</v>
      </c>
      <c r="G201" s="229" t="s">
        <v>137</v>
      </c>
      <c r="H201" s="230">
        <v>190</v>
      </c>
      <c r="I201" s="231"/>
      <c r="J201" s="232">
        <f>ROUND(I201*H201,2)</f>
        <v>0</v>
      </c>
      <c r="K201" s="233"/>
      <c r="L201" s="43"/>
      <c r="M201" s="234" t="s">
        <v>1</v>
      </c>
      <c r="N201" s="235" t="s">
        <v>38</v>
      </c>
      <c r="O201" s="90"/>
      <c r="P201" s="236">
        <f>O201*H201</f>
        <v>0</v>
      </c>
      <c r="Q201" s="236">
        <v>0.0025999999999999999</v>
      </c>
      <c r="R201" s="236">
        <f>Q201*H201</f>
        <v>0.49399999999999999</v>
      </c>
      <c r="S201" s="236">
        <v>0</v>
      </c>
      <c r="T201" s="237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38" t="s">
        <v>138</v>
      </c>
      <c r="AT201" s="238" t="s">
        <v>134</v>
      </c>
      <c r="AU201" s="238" t="s">
        <v>82</v>
      </c>
      <c r="AY201" s="16" t="s">
        <v>132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6" t="s">
        <v>80</v>
      </c>
      <c r="BK201" s="239">
        <f>ROUND(I201*H201,2)</f>
        <v>0</v>
      </c>
      <c r="BL201" s="16" t="s">
        <v>138</v>
      </c>
      <c r="BM201" s="238" t="s">
        <v>260</v>
      </c>
    </row>
    <row r="202" s="2" customFormat="1">
      <c r="A202" s="37"/>
      <c r="B202" s="38"/>
      <c r="C202" s="39"/>
      <c r="D202" s="240" t="s">
        <v>140</v>
      </c>
      <c r="E202" s="39"/>
      <c r="F202" s="241" t="s">
        <v>261</v>
      </c>
      <c r="G202" s="39"/>
      <c r="H202" s="39"/>
      <c r="I202" s="242"/>
      <c r="J202" s="39"/>
      <c r="K202" s="39"/>
      <c r="L202" s="43"/>
      <c r="M202" s="243"/>
      <c r="N202" s="244"/>
      <c r="O202" s="90"/>
      <c r="P202" s="90"/>
      <c r="Q202" s="90"/>
      <c r="R202" s="90"/>
      <c r="S202" s="90"/>
      <c r="T202" s="91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140</v>
      </c>
      <c r="AU202" s="16" t="s">
        <v>82</v>
      </c>
    </row>
    <row r="203" s="2" customFormat="1">
      <c r="A203" s="37"/>
      <c r="B203" s="38"/>
      <c r="C203" s="39"/>
      <c r="D203" s="245" t="s">
        <v>142</v>
      </c>
      <c r="E203" s="39"/>
      <c r="F203" s="246" t="s">
        <v>262</v>
      </c>
      <c r="G203" s="39"/>
      <c r="H203" s="39"/>
      <c r="I203" s="242"/>
      <c r="J203" s="39"/>
      <c r="K203" s="39"/>
      <c r="L203" s="43"/>
      <c r="M203" s="243"/>
      <c r="N203" s="244"/>
      <c r="O203" s="90"/>
      <c r="P203" s="90"/>
      <c r="Q203" s="90"/>
      <c r="R203" s="90"/>
      <c r="S203" s="90"/>
      <c r="T203" s="91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142</v>
      </c>
      <c r="AU203" s="16" t="s">
        <v>82</v>
      </c>
    </row>
    <row r="204" s="13" customFormat="1">
      <c r="A204" s="13"/>
      <c r="B204" s="247"/>
      <c r="C204" s="248"/>
      <c r="D204" s="240" t="s">
        <v>144</v>
      </c>
      <c r="E204" s="249" t="s">
        <v>1</v>
      </c>
      <c r="F204" s="250" t="s">
        <v>263</v>
      </c>
      <c r="G204" s="248"/>
      <c r="H204" s="251">
        <v>190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7" t="s">
        <v>144</v>
      </c>
      <c r="AU204" s="257" t="s">
        <v>82</v>
      </c>
      <c r="AV204" s="13" t="s">
        <v>82</v>
      </c>
      <c r="AW204" s="13" t="s">
        <v>30</v>
      </c>
      <c r="AX204" s="13" t="s">
        <v>80</v>
      </c>
      <c r="AY204" s="257" t="s">
        <v>132</v>
      </c>
    </row>
    <row r="205" s="2" customFormat="1" ht="16.5" customHeight="1">
      <c r="A205" s="37"/>
      <c r="B205" s="38"/>
      <c r="C205" s="226" t="s">
        <v>264</v>
      </c>
      <c r="D205" s="226" t="s">
        <v>134</v>
      </c>
      <c r="E205" s="227" t="s">
        <v>265</v>
      </c>
      <c r="F205" s="228" t="s">
        <v>266</v>
      </c>
      <c r="G205" s="229" t="s">
        <v>149</v>
      </c>
      <c r="H205" s="230">
        <v>10.5</v>
      </c>
      <c r="I205" s="231"/>
      <c r="J205" s="232">
        <f>ROUND(I205*H205,2)</f>
        <v>0</v>
      </c>
      <c r="K205" s="233"/>
      <c r="L205" s="43"/>
      <c r="M205" s="234" t="s">
        <v>1</v>
      </c>
      <c r="N205" s="235" t="s">
        <v>38</v>
      </c>
      <c r="O205" s="90"/>
      <c r="P205" s="236">
        <f>O205*H205</f>
        <v>0</v>
      </c>
      <c r="Q205" s="236">
        <v>2.2563422040000001</v>
      </c>
      <c r="R205" s="236">
        <f>Q205*H205</f>
        <v>23.691593142000002</v>
      </c>
      <c r="S205" s="236">
        <v>0</v>
      </c>
      <c r="T205" s="237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8" t="s">
        <v>138</v>
      </c>
      <c r="AT205" s="238" t="s">
        <v>134</v>
      </c>
      <c r="AU205" s="238" t="s">
        <v>82</v>
      </c>
      <c r="AY205" s="16" t="s">
        <v>132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6" t="s">
        <v>80</v>
      </c>
      <c r="BK205" s="239">
        <f>ROUND(I205*H205,2)</f>
        <v>0</v>
      </c>
      <c r="BL205" s="16" t="s">
        <v>138</v>
      </c>
      <c r="BM205" s="238" t="s">
        <v>267</v>
      </c>
    </row>
    <row r="206" s="2" customFormat="1">
      <c r="A206" s="37"/>
      <c r="B206" s="38"/>
      <c r="C206" s="39"/>
      <c r="D206" s="240" t="s">
        <v>140</v>
      </c>
      <c r="E206" s="39"/>
      <c r="F206" s="241" t="s">
        <v>268</v>
      </c>
      <c r="G206" s="39"/>
      <c r="H206" s="39"/>
      <c r="I206" s="242"/>
      <c r="J206" s="39"/>
      <c r="K206" s="39"/>
      <c r="L206" s="43"/>
      <c r="M206" s="243"/>
      <c r="N206" s="244"/>
      <c r="O206" s="90"/>
      <c r="P206" s="90"/>
      <c r="Q206" s="90"/>
      <c r="R206" s="90"/>
      <c r="S206" s="90"/>
      <c r="T206" s="91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140</v>
      </c>
      <c r="AU206" s="16" t="s">
        <v>82</v>
      </c>
    </row>
    <row r="207" s="2" customFormat="1">
      <c r="A207" s="37"/>
      <c r="B207" s="38"/>
      <c r="C207" s="39"/>
      <c r="D207" s="245" t="s">
        <v>142</v>
      </c>
      <c r="E207" s="39"/>
      <c r="F207" s="246" t="s">
        <v>269</v>
      </c>
      <c r="G207" s="39"/>
      <c r="H207" s="39"/>
      <c r="I207" s="242"/>
      <c r="J207" s="39"/>
      <c r="K207" s="39"/>
      <c r="L207" s="43"/>
      <c r="M207" s="243"/>
      <c r="N207" s="244"/>
      <c r="O207" s="90"/>
      <c r="P207" s="90"/>
      <c r="Q207" s="90"/>
      <c r="R207" s="90"/>
      <c r="S207" s="90"/>
      <c r="T207" s="91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142</v>
      </c>
      <c r="AU207" s="16" t="s">
        <v>82</v>
      </c>
    </row>
    <row r="208" s="13" customFormat="1">
      <c r="A208" s="13"/>
      <c r="B208" s="247"/>
      <c r="C208" s="248"/>
      <c r="D208" s="240" t="s">
        <v>144</v>
      </c>
      <c r="E208" s="249" t="s">
        <v>1</v>
      </c>
      <c r="F208" s="250" t="s">
        <v>270</v>
      </c>
      <c r="G208" s="248"/>
      <c r="H208" s="251">
        <v>10.5</v>
      </c>
      <c r="I208" s="252"/>
      <c r="J208" s="248"/>
      <c r="K208" s="248"/>
      <c r="L208" s="253"/>
      <c r="M208" s="254"/>
      <c r="N208" s="255"/>
      <c r="O208" s="255"/>
      <c r="P208" s="255"/>
      <c r="Q208" s="255"/>
      <c r="R208" s="255"/>
      <c r="S208" s="255"/>
      <c r="T208" s="25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7" t="s">
        <v>144</v>
      </c>
      <c r="AU208" s="257" t="s">
        <v>82</v>
      </c>
      <c r="AV208" s="13" t="s">
        <v>82</v>
      </c>
      <c r="AW208" s="13" t="s">
        <v>30</v>
      </c>
      <c r="AX208" s="13" t="s">
        <v>80</v>
      </c>
      <c r="AY208" s="257" t="s">
        <v>132</v>
      </c>
    </row>
    <row r="209" s="2" customFormat="1" ht="21.75" customHeight="1">
      <c r="A209" s="37"/>
      <c r="B209" s="38"/>
      <c r="C209" s="226" t="s">
        <v>271</v>
      </c>
      <c r="D209" s="226" t="s">
        <v>134</v>
      </c>
      <c r="E209" s="227" t="s">
        <v>272</v>
      </c>
      <c r="F209" s="228" t="s">
        <v>273</v>
      </c>
      <c r="G209" s="229" t="s">
        <v>239</v>
      </c>
      <c r="H209" s="230">
        <v>0.14099999999999999</v>
      </c>
      <c r="I209" s="231"/>
      <c r="J209" s="232">
        <f>ROUND(I209*H209,2)</f>
        <v>0</v>
      </c>
      <c r="K209" s="233"/>
      <c r="L209" s="43"/>
      <c r="M209" s="234" t="s">
        <v>1</v>
      </c>
      <c r="N209" s="235" t="s">
        <v>38</v>
      </c>
      <c r="O209" s="90"/>
      <c r="P209" s="236">
        <f>O209*H209</f>
        <v>0</v>
      </c>
      <c r="Q209" s="236">
        <v>1.0596208</v>
      </c>
      <c r="R209" s="236">
        <f>Q209*H209</f>
        <v>0.14940653279999999</v>
      </c>
      <c r="S209" s="236">
        <v>0</v>
      </c>
      <c r="T209" s="237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8" t="s">
        <v>138</v>
      </c>
      <c r="AT209" s="238" t="s">
        <v>134</v>
      </c>
      <c r="AU209" s="238" t="s">
        <v>82</v>
      </c>
      <c r="AY209" s="16" t="s">
        <v>132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6" t="s">
        <v>80</v>
      </c>
      <c r="BK209" s="239">
        <f>ROUND(I209*H209,2)</f>
        <v>0</v>
      </c>
      <c r="BL209" s="16" t="s">
        <v>138</v>
      </c>
      <c r="BM209" s="238" t="s">
        <v>274</v>
      </c>
    </row>
    <row r="210" s="2" customFormat="1">
      <c r="A210" s="37"/>
      <c r="B210" s="38"/>
      <c r="C210" s="39"/>
      <c r="D210" s="240" t="s">
        <v>140</v>
      </c>
      <c r="E210" s="39"/>
      <c r="F210" s="241" t="s">
        <v>275</v>
      </c>
      <c r="G210" s="39"/>
      <c r="H210" s="39"/>
      <c r="I210" s="242"/>
      <c r="J210" s="39"/>
      <c r="K210" s="39"/>
      <c r="L210" s="43"/>
      <c r="M210" s="243"/>
      <c r="N210" s="244"/>
      <c r="O210" s="90"/>
      <c r="P210" s="90"/>
      <c r="Q210" s="90"/>
      <c r="R210" s="90"/>
      <c r="S210" s="90"/>
      <c r="T210" s="91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6" t="s">
        <v>140</v>
      </c>
      <c r="AU210" s="16" t="s">
        <v>82</v>
      </c>
    </row>
    <row r="211" s="2" customFormat="1">
      <c r="A211" s="37"/>
      <c r="B211" s="38"/>
      <c r="C211" s="39"/>
      <c r="D211" s="245" t="s">
        <v>142</v>
      </c>
      <c r="E211" s="39"/>
      <c r="F211" s="246" t="s">
        <v>276</v>
      </c>
      <c r="G211" s="39"/>
      <c r="H211" s="39"/>
      <c r="I211" s="242"/>
      <c r="J211" s="39"/>
      <c r="K211" s="39"/>
      <c r="L211" s="43"/>
      <c r="M211" s="243"/>
      <c r="N211" s="244"/>
      <c r="O211" s="90"/>
      <c r="P211" s="90"/>
      <c r="Q211" s="90"/>
      <c r="R211" s="90"/>
      <c r="S211" s="90"/>
      <c r="T211" s="91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142</v>
      </c>
      <c r="AU211" s="16" t="s">
        <v>82</v>
      </c>
    </row>
    <row r="212" s="13" customFormat="1">
      <c r="A212" s="13"/>
      <c r="B212" s="247"/>
      <c r="C212" s="248"/>
      <c r="D212" s="240" t="s">
        <v>144</v>
      </c>
      <c r="E212" s="249" t="s">
        <v>1</v>
      </c>
      <c r="F212" s="250" t="s">
        <v>277</v>
      </c>
      <c r="G212" s="248"/>
      <c r="H212" s="251">
        <v>0.14099999999999999</v>
      </c>
      <c r="I212" s="252"/>
      <c r="J212" s="248"/>
      <c r="K212" s="248"/>
      <c r="L212" s="253"/>
      <c r="M212" s="254"/>
      <c r="N212" s="255"/>
      <c r="O212" s="255"/>
      <c r="P212" s="255"/>
      <c r="Q212" s="255"/>
      <c r="R212" s="255"/>
      <c r="S212" s="255"/>
      <c r="T212" s="25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7" t="s">
        <v>144</v>
      </c>
      <c r="AU212" s="257" t="s">
        <v>82</v>
      </c>
      <c r="AV212" s="13" t="s">
        <v>82</v>
      </c>
      <c r="AW212" s="13" t="s">
        <v>30</v>
      </c>
      <c r="AX212" s="13" t="s">
        <v>80</v>
      </c>
      <c r="AY212" s="257" t="s">
        <v>132</v>
      </c>
    </row>
    <row r="213" s="2" customFormat="1" ht="21.75" customHeight="1">
      <c r="A213" s="37"/>
      <c r="B213" s="38"/>
      <c r="C213" s="226" t="s">
        <v>7</v>
      </c>
      <c r="D213" s="226" t="s">
        <v>134</v>
      </c>
      <c r="E213" s="227" t="s">
        <v>278</v>
      </c>
      <c r="F213" s="228" t="s">
        <v>279</v>
      </c>
      <c r="G213" s="229" t="s">
        <v>239</v>
      </c>
      <c r="H213" s="230">
        <v>0.80400000000000005</v>
      </c>
      <c r="I213" s="231"/>
      <c r="J213" s="232">
        <f>ROUND(I213*H213,2)</f>
        <v>0</v>
      </c>
      <c r="K213" s="233"/>
      <c r="L213" s="43"/>
      <c r="M213" s="234" t="s">
        <v>1</v>
      </c>
      <c r="N213" s="235" t="s">
        <v>38</v>
      </c>
      <c r="O213" s="90"/>
      <c r="P213" s="236">
        <f>O213*H213</f>
        <v>0</v>
      </c>
      <c r="Q213" s="236">
        <v>1.0606207999999999</v>
      </c>
      <c r="R213" s="236">
        <f>Q213*H213</f>
        <v>0.8527391232</v>
      </c>
      <c r="S213" s="236">
        <v>0</v>
      </c>
      <c r="T213" s="237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38" t="s">
        <v>138</v>
      </c>
      <c r="AT213" s="238" t="s">
        <v>134</v>
      </c>
      <c r="AU213" s="238" t="s">
        <v>82</v>
      </c>
      <c r="AY213" s="16" t="s">
        <v>132</v>
      </c>
      <c r="BE213" s="239">
        <f>IF(N213="základní",J213,0)</f>
        <v>0</v>
      </c>
      <c r="BF213" s="239">
        <f>IF(N213="snížená",J213,0)</f>
        <v>0</v>
      </c>
      <c r="BG213" s="239">
        <f>IF(N213="zákl. přenesená",J213,0)</f>
        <v>0</v>
      </c>
      <c r="BH213" s="239">
        <f>IF(N213="sníž. přenesená",J213,0)</f>
        <v>0</v>
      </c>
      <c r="BI213" s="239">
        <f>IF(N213="nulová",J213,0)</f>
        <v>0</v>
      </c>
      <c r="BJ213" s="16" t="s">
        <v>80</v>
      </c>
      <c r="BK213" s="239">
        <f>ROUND(I213*H213,2)</f>
        <v>0</v>
      </c>
      <c r="BL213" s="16" t="s">
        <v>138</v>
      </c>
      <c r="BM213" s="238" t="s">
        <v>280</v>
      </c>
    </row>
    <row r="214" s="2" customFormat="1">
      <c r="A214" s="37"/>
      <c r="B214" s="38"/>
      <c r="C214" s="39"/>
      <c r="D214" s="240" t="s">
        <v>140</v>
      </c>
      <c r="E214" s="39"/>
      <c r="F214" s="241" t="s">
        <v>281</v>
      </c>
      <c r="G214" s="39"/>
      <c r="H214" s="39"/>
      <c r="I214" s="242"/>
      <c r="J214" s="39"/>
      <c r="K214" s="39"/>
      <c r="L214" s="43"/>
      <c r="M214" s="243"/>
      <c r="N214" s="244"/>
      <c r="O214" s="90"/>
      <c r="P214" s="90"/>
      <c r="Q214" s="90"/>
      <c r="R214" s="90"/>
      <c r="S214" s="90"/>
      <c r="T214" s="91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6" t="s">
        <v>140</v>
      </c>
      <c r="AU214" s="16" t="s">
        <v>82</v>
      </c>
    </row>
    <row r="215" s="2" customFormat="1">
      <c r="A215" s="37"/>
      <c r="B215" s="38"/>
      <c r="C215" s="39"/>
      <c r="D215" s="245" t="s">
        <v>142</v>
      </c>
      <c r="E215" s="39"/>
      <c r="F215" s="246" t="s">
        <v>282</v>
      </c>
      <c r="G215" s="39"/>
      <c r="H215" s="39"/>
      <c r="I215" s="242"/>
      <c r="J215" s="39"/>
      <c r="K215" s="39"/>
      <c r="L215" s="43"/>
      <c r="M215" s="243"/>
      <c r="N215" s="244"/>
      <c r="O215" s="90"/>
      <c r="P215" s="90"/>
      <c r="Q215" s="90"/>
      <c r="R215" s="90"/>
      <c r="S215" s="90"/>
      <c r="T215" s="91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142</v>
      </c>
      <c r="AU215" s="16" t="s">
        <v>82</v>
      </c>
    </row>
    <row r="216" s="13" customFormat="1">
      <c r="A216" s="13"/>
      <c r="B216" s="247"/>
      <c r="C216" s="248"/>
      <c r="D216" s="240" t="s">
        <v>144</v>
      </c>
      <c r="E216" s="249" t="s">
        <v>1</v>
      </c>
      <c r="F216" s="250" t="s">
        <v>283</v>
      </c>
      <c r="G216" s="248"/>
      <c r="H216" s="251">
        <v>0.80400000000000005</v>
      </c>
      <c r="I216" s="252"/>
      <c r="J216" s="248"/>
      <c r="K216" s="248"/>
      <c r="L216" s="253"/>
      <c r="M216" s="254"/>
      <c r="N216" s="255"/>
      <c r="O216" s="255"/>
      <c r="P216" s="255"/>
      <c r="Q216" s="255"/>
      <c r="R216" s="255"/>
      <c r="S216" s="255"/>
      <c r="T216" s="25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7" t="s">
        <v>144</v>
      </c>
      <c r="AU216" s="257" t="s">
        <v>82</v>
      </c>
      <c r="AV216" s="13" t="s">
        <v>82</v>
      </c>
      <c r="AW216" s="13" t="s">
        <v>30</v>
      </c>
      <c r="AX216" s="13" t="s">
        <v>80</v>
      </c>
      <c r="AY216" s="257" t="s">
        <v>132</v>
      </c>
    </row>
    <row r="217" s="2" customFormat="1" ht="24.15" customHeight="1">
      <c r="A217" s="37"/>
      <c r="B217" s="38"/>
      <c r="C217" s="226" t="s">
        <v>284</v>
      </c>
      <c r="D217" s="226" t="s">
        <v>134</v>
      </c>
      <c r="E217" s="227" t="s">
        <v>285</v>
      </c>
      <c r="F217" s="228" t="s">
        <v>286</v>
      </c>
      <c r="G217" s="229" t="s">
        <v>149</v>
      </c>
      <c r="H217" s="230">
        <v>28.5</v>
      </c>
      <c r="I217" s="231"/>
      <c r="J217" s="232">
        <f>ROUND(I217*H217,2)</f>
        <v>0</v>
      </c>
      <c r="K217" s="233"/>
      <c r="L217" s="43"/>
      <c r="M217" s="234" t="s">
        <v>1</v>
      </c>
      <c r="N217" s="235" t="s">
        <v>38</v>
      </c>
      <c r="O217" s="90"/>
      <c r="P217" s="236">
        <f>O217*H217</f>
        <v>0</v>
      </c>
      <c r="Q217" s="236">
        <v>2.4532922039999998</v>
      </c>
      <c r="R217" s="236">
        <f>Q217*H217</f>
        <v>69.918827813999997</v>
      </c>
      <c r="S217" s="236">
        <v>0</v>
      </c>
      <c r="T217" s="237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38" t="s">
        <v>138</v>
      </c>
      <c r="AT217" s="238" t="s">
        <v>134</v>
      </c>
      <c r="AU217" s="238" t="s">
        <v>82</v>
      </c>
      <c r="AY217" s="16" t="s">
        <v>132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6" t="s">
        <v>80</v>
      </c>
      <c r="BK217" s="239">
        <f>ROUND(I217*H217,2)</f>
        <v>0</v>
      </c>
      <c r="BL217" s="16" t="s">
        <v>138</v>
      </c>
      <c r="BM217" s="238" t="s">
        <v>287</v>
      </c>
    </row>
    <row r="218" s="2" customFormat="1">
      <c r="A218" s="37"/>
      <c r="B218" s="38"/>
      <c r="C218" s="39"/>
      <c r="D218" s="240" t="s">
        <v>140</v>
      </c>
      <c r="E218" s="39"/>
      <c r="F218" s="241" t="s">
        <v>288</v>
      </c>
      <c r="G218" s="39"/>
      <c r="H218" s="39"/>
      <c r="I218" s="242"/>
      <c r="J218" s="39"/>
      <c r="K218" s="39"/>
      <c r="L218" s="43"/>
      <c r="M218" s="243"/>
      <c r="N218" s="244"/>
      <c r="O218" s="90"/>
      <c r="P218" s="90"/>
      <c r="Q218" s="90"/>
      <c r="R218" s="90"/>
      <c r="S218" s="90"/>
      <c r="T218" s="91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6" t="s">
        <v>140</v>
      </c>
      <c r="AU218" s="16" t="s">
        <v>82</v>
      </c>
    </row>
    <row r="219" s="2" customFormat="1">
      <c r="A219" s="37"/>
      <c r="B219" s="38"/>
      <c r="C219" s="39"/>
      <c r="D219" s="245" t="s">
        <v>142</v>
      </c>
      <c r="E219" s="39"/>
      <c r="F219" s="246" t="s">
        <v>289</v>
      </c>
      <c r="G219" s="39"/>
      <c r="H219" s="39"/>
      <c r="I219" s="242"/>
      <c r="J219" s="39"/>
      <c r="K219" s="39"/>
      <c r="L219" s="43"/>
      <c r="M219" s="243"/>
      <c r="N219" s="244"/>
      <c r="O219" s="90"/>
      <c r="P219" s="90"/>
      <c r="Q219" s="90"/>
      <c r="R219" s="90"/>
      <c r="S219" s="90"/>
      <c r="T219" s="91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142</v>
      </c>
      <c r="AU219" s="16" t="s">
        <v>82</v>
      </c>
    </row>
    <row r="220" s="13" customFormat="1">
      <c r="A220" s="13"/>
      <c r="B220" s="247"/>
      <c r="C220" s="248"/>
      <c r="D220" s="240" t="s">
        <v>144</v>
      </c>
      <c r="E220" s="249" t="s">
        <v>1</v>
      </c>
      <c r="F220" s="250" t="s">
        <v>290</v>
      </c>
      <c r="G220" s="248"/>
      <c r="H220" s="251">
        <v>28.5</v>
      </c>
      <c r="I220" s="252"/>
      <c r="J220" s="248"/>
      <c r="K220" s="248"/>
      <c r="L220" s="253"/>
      <c r="M220" s="254"/>
      <c r="N220" s="255"/>
      <c r="O220" s="255"/>
      <c r="P220" s="255"/>
      <c r="Q220" s="255"/>
      <c r="R220" s="255"/>
      <c r="S220" s="255"/>
      <c r="T220" s="25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7" t="s">
        <v>144</v>
      </c>
      <c r="AU220" s="257" t="s">
        <v>82</v>
      </c>
      <c r="AV220" s="13" t="s">
        <v>82</v>
      </c>
      <c r="AW220" s="13" t="s">
        <v>30</v>
      </c>
      <c r="AX220" s="13" t="s">
        <v>80</v>
      </c>
      <c r="AY220" s="257" t="s">
        <v>132</v>
      </c>
    </row>
    <row r="221" s="2" customFormat="1" ht="16.5" customHeight="1">
      <c r="A221" s="37"/>
      <c r="B221" s="38"/>
      <c r="C221" s="226" t="s">
        <v>291</v>
      </c>
      <c r="D221" s="226" t="s">
        <v>134</v>
      </c>
      <c r="E221" s="227" t="s">
        <v>292</v>
      </c>
      <c r="F221" s="228" t="s">
        <v>293</v>
      </c>
      <c r="G221" s="229" t="s">
        <v>137</v>
      </c>
      <c r="H221" s="230">
        <v>60</v>
      </c>
      <c r="I221" s="231"/>
      <c r="J221" s="232">
        <f>ROUND(I221*H221,2)</f>
        <v>0</v>
      </c>
      <c r="K221" s="233"/>
      <c r="L221" s="43"/>
      <c r="M221" s="234" t="s">
        <v>1</v>
      </c>
      <c r="N221" s="235" t="s">
        <v>38</v>
      </c>
      <c r="O221" s="90"/>
      <c r="P221" s="236">
        <f>O221*H221</f>
        <v>0</v>
      </c>
      <c r="Q221" s="236">
        <v>0.0026919000000000001</v>
      </c>
      <c r="R221" s="236">
        <f>Q221*H221</f>
        <v>0.16151400000000002</v>
      </c>
      <c r="S221" s="236">
        <v>0</v>
      </c>
      <c r="T221" s="237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38" t="s">
        <v>138</v>
      </c>
      <c r="AT221" s="238" t="s">
        <v>134</v>
      </c>
      <c r="AU221" s="238" t="s">
        <v>82</v>
      </c>
      <c r="AY221" s="16" t="s">
        <v>132</v>
      </c>
      <c r="BE221" s="239">
        <f>IF(N221="základní",J221,0)</f>
        <v>0</v>
      </c>
      <c r="BF221" s="239">
        <f>IF(N221="snížená",J221,0)</f>
        <v>0</v>
      </c>
      <c r="BG221" s="239">
        <f>IF(N221="zákl. přenesená",J221,0)</f>
        <v>0</v>
      </c>
      <c r="BH221" s="239">
        <f>IF(N221="sníž. přenesená",J221,0)</f>
        <v>0</v>
      </c>
      <c r="BI221" s="239">
        <f>IF(N221="nulová",J221,0)</f>
        <v>0</v>
      </c>
      <c r="BJ221" s="16" t="s">
        <v>80</v>
      </c>
      <c r="BK221" s="239">
        <f>ROUND(I221*H221,2)</f>
        <v>0</v>
      </c>
      <c r="BL221" s="16" t="s">
        <v>138</v>
      </c>
      <c r="BM221" s="238" t="s">
        <v>294</v>
      </c>
    </row>
    <row r="222" s="2" customFormat="1">
      <c r="A222" s="37"/>
      <c r="B222" s="38"/>
      <c r="C222" s="39"/>
      <c r="D222" s="240" t="s">
        <v>140</v>
      </c>
      <c r="E222" s="39"/>
      <c r="F222" s="241" t="s">
        <v>295</v>
      </c>
      <c r="G222" s="39"/>
      <c r="H222" s="39"/>
      <c r="I222" s="242"/>
      <c r="J222" s="39"/>
      <c r="K222" s="39"/>
      <c r="L222" s="43"/>
      <c r="M222" s="243"/>
      <c r="N222" s="244"/>
      <c r="O222" s="90"/>
      <c r="P222" s="90"/>
      <c r="Q222" s="90"/>
      <c r="R222" s="90"/>
      <c r="S222" s="90"/>
      <c r="T222" s="91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140</v>
      </c>
      <c r="AU222" s="16" t="s">
        <v>82</v>
      </c>
    </row>
    <row r="223" s="2" customFormat="1">
      <c r="A223" s="37"/>
      <c r="B223" s="38"/>
      <c r="C223" s="39"/>
      <c r="D223" s="245" t="s">
        <v>142</v>
      </c>
      <c r="E223" s="39"/>
      <c r="F223" s="246" t="s">
        <v>296</v>
      </c>
      <c r="G223" s="39"/>
      <c r="H223" s="39"/>
      <c r="I223" s="242"/>
      <c r="J223" s="39"/>
      <c r="K223" s="39"/>
      <c r="L223" s="43"/>
      <c r="M223" s="243"/>
      <c r="N223" s="244"/>
      <c r="O223" s="90"/>
      <c r="P223" s="90"/>
      <c r="Q223" s="90"/>
      <c r="R223" s="90"/>
      <c r="S223" s="90"/>
      <c r="T223" s="91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6" t="s">
        <v>142</v>
      </c>
      <c r="AU223" s="16" t="s">
        <v>82</v>
      </c>
    </row>
    <row r="224" s="13" customFormat="1">
      <c r="A224" s="13"/>
      <c r="B224" s="247"/>
      <c r="C224" s="248"/>
      <c r="D224" s="240" t="s">
        <v>144</v>
      </c>
      <c r="E224" s="249" t="s">
        <v>1</v>
      </c>
      <c r="F224" s="250" t="s">
        <v>297</v>
      </c>
      <c r="G224" s="248"/>
      <c r="H224" s="251">
        <v>60</v>
      </c>
      <c r="I224" s="252"/>
      <c r="J224" s="248"/>
      <c r="K224" s="248"/>
      <c r="L224" s="253"/>
      <c r="M224" s="254"/>
      <c r="N224" s="255"/>
      <c r="O224" s="255"/>
      <c r="P224" s="255"/>
      <c r="Q224" s="255"/>
      <c r="R224" s="255"/>
      <c r="S224" s="255"/>
      <c r="T224" s="25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7" t="s">
        <v>144</v>
      </c>
      <c r="AU224" s="257" t="s">
        <v>82</v>
      </c>
      <c r="AV224" s="13" t="s">
        <v>82</v>
      </c>
      <c r="AW224" s="13" t="s">
        <v>30</v>
      </c>
      <c r="AX224" s="13" t="s">
        <v>80</v>
      </c>
      <c r="AY224" s="257" t="s">
        <v>132</v>
      </c>
    </row>
    <row r="225" s="2" customFormat="1" ht="16.5" customHeight="1">
      <c r="A225" s="37"/>
      <c r="B225" s="38"/>
      <c r="C225" s="226" t="s">
        <v>298</v>
      </c>
      <c r="D225" s="226" t="s">
        <v>134</v>
      </c>
      <c r="E225" s="227" t="s">
        <v>299</v>
      </c>
      <c r="F225" s="228" t="s">
        <v>300</v>
      </c>
      <c r="G225" s="229" t="s">
        <v>137</v>
      </c>
      <c r="H225" s="230">
        <v>60</v>
      </c>
      <c r="I225" s="231"/>
      <c r="J225" s="232">
        <f>ROUND(I225*H225,2)</f>
        <v>0</v>
      </c>
      <c r="K225" s="233"/>
      <c r="L225" s="43"/>
      <c r="M225" s="234" t="s">
        <v>1</v>
      </c>
      <c r="N225" s="235" t="s">
        <v>38</v>
      </c>
      <c r="O225" s="90"/>
      <c r="P225" s="236">
        <f>O225*H225</f>
        <v>0</v>
      </c>
      <c r="Q225" s="236">
        <v>0</v>
      </c>
      <c r="R225" s="236">
        <f>Q225*H225</f>
        <v>0</v>
      </c>
      <c r="S225" s="236">
        <v>0</v>
      </c>
      <c r="T225" s="237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38" t="s">
        <v>138</v>
      </c>
      <c r="AT225" s="238" t="s">
        <v>134</v>
      </c>
      <c r="AU225" s="238" t="s">
        <v>82</v>
      </c>
      <c r="AY225" s="16" t="s">
        <v>132</v>
      </c>
      <c r="BE225" s="239">
        <f>IF(N225="základní",J225,0)</f>
        <v>0</v>
      </c>
      <c r="BF225" s="239">
        <f>IF(N225="snížená",J225,0)</f>
        <v>0</v>
      </c>
      <c r="BG225" s="239">
        <f>IF(N225="zákl. přenesená",J225,0)</f>
        <v>0</v>
      </c>
      <c r="BH225" s="239">
        <f>IF(N225="sníž. přenesená",J225,0)</f>
        <v>0</v>
      </c>
      <c r="BI225" s="239">
        <f>IF(N225="nulová",J225,0)</f>
        <v>0</v>
      </c>
      <c r="BJ225" s="16" t="s">
        <v>80</v>
      </c>
      <c r="BK225" s="239">
        <f>ROUND(I225*H225,2)</f>
        <v>0</v>
      </c>
      <c r="BL225" s="16" t="s">
        <v>138</v>
      </c>
      <c r="BM225" s="238" t="s">
        <v>301</v>
      </c>
    </row>
    <row r="226" s="2" customFormat="1">
      <c r="A226" s="37"/>
      <c r="B226" s="38"/>
      <c r="C226" s="39"/>
      <c r="D226" s="240" t="s">
        <v>140</v>
      </c>
      <c r="E226" s="39"/>
      <c r="F226" s="241" t="s">
        <v>302</v>
      </c>
      <c r="G226" s="39"/>
      <c r="H226" s="39"/>
      <c r="I226" s="242"/>
      <c r="J226" s="39"/>
      <c r="K226" s="39"/>
      <c r="L226" s="43"/>
      <c r="M226" s="243"/>
      <c r="N226" s="244"/>
      <c r="O226" s="90"/>
      <c r="P226" s="90"/>
      <c r="Q226" s="90"/>
      <c r="R226" s="90"/>
      <c r="S226" s="90"/>
      <c r="T226" s="91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140</v>
      </c>
      <c r="AU226" s="16" t="s">
        <v>82</v>
      </c>
    </row>
    <row r="227" s="2" customFormat="1">
      <c r="A227" s="37"/>
      <c r="B227" s="38"/>
      <c r="C227" s="39"/>
      <c r="D227" s="245" t="s">
        <v>142</v>
      </c>
      <c r="E227" s="39"/>
      <c r="F227" s="246" t="s">
        <v>303</v>
      </c>
      <c r="G227" s="39"/>
      <c r="H227" s="39"/>
      <c r="I227" s="242"/>
      <c r="J227" s="39"/>
      <c r="K227" s="39"/>
      <c r="L227" s="43"/>
      <c r="M227" s="243"/>
      <c r="N227" s="244"/>
      <c r="O227" s="90"/>
      <c r="P227" s="90"/>
      <c r="Q227" s="90"/>
      <c r="R227" s="90"/>
      <c r="S227" s="90"/>
      <c r="T227" s="91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142</v>
      </c>
      <c r="AU227" s="16" t="s">
        <v>82</v>
      </c>
    </row>
    <row r="228" s="2" customFormat="1" ht="16.5" customHeight="1">
      <c r="A228" s="37"/>
      <c r="B228" s="38"/>
      <c r="C228" s="226" t="s">
        <v>304</v>
      </c>
      <c r="D228" s="226" t="s">
        <v>134</v>
      </c>
      <c r="E228" s="227" t="s">
        <v>305</v>
      </c>
      <c r="F228" s="228" t="s">
        <v>306</v>
      </c>
      <c r="G228" s="229" t="s">
        <v>149</v>
      </c>
      <c r="H228" s="230">
        <v>60.049999999999997</v>
      </c>
      <c r="I228" s="231"/>
      <c r="J228" s="232">
        <f>ROUND(I228*H228,2)</f>
        <v>0</v>
      </c>
      <c r="K228" s="233"/>
      <c r="L228" s="43"/>
      <c r="M228" s="234" t="s">
        <v>1</v>
      </c>
      <c r="N228" s="235" t="s">
        <v>38</v>
      </c>
      <c r="O228" s="90"/>
      <c r="P228" s="236">
        <f>O228*H228</f>
        <v>0</v>
      </c>
      <c r="Q228" s="236">
        <v>2.4532969960000002</v>
      </c>
      <c r="R228" s="236">
        <f>Q228*H228</f>
        <v>147.32048460979999</v>
      </c>
      <c r="S228" s="236">
        <v>0</v>
      </c>
      <c r="T228" s="237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38" t="s">
        <v>138</v>
      </c>
      <c r="AT228" s="238" t="s">
        <v>134</v>
      </c>
      <c r="AU228" s="238" t="s">
        <v>82</v>
      </c>
      <c r="AY228" s="16" t="s">
        <v>132</v>
      </c>
      <c r="BE228" s="239">
        <f>IF(N228="základní",J228,0)</f>
        <v>0</v>
      </c>
      <c r="BF228" s="239">
        <f>IF(N228="snížená",J228,0)</f>
        <v>0</v>
      </c>
      <c r="BG228" s="239">
        <f>IF(N228="zákl. přenesená",J228,0)</f>
        <v>0</v>
      </c>
      <c r="BH228" s="239">
        <f>IF(N228="sníž. přenesená",J228,0)</f>
        <v>0</v>
      </c>
      <c r="BI228" s="239">
        <f>IF(N228="nulová",J228,0)</f>
        <v>0</v>
      </c>
      <c r="BJ228" s="16" t="s">
        <v>80</v>
      </c>
      <c r="BK228" s="239">
        <f>ROUND(I228*H228,2)</f>
        <v>0</v>
      </c>
      <c r="BL228" s="16" t="s">
        <v>138</v>
      </c>
      <c r="BM228" s="238" t="s">
        <v>307</v>
      </c>
    </row>
    <row r="229" s="2" customFormat="1">
      <c r="A229" s="37"/>
      <c r="B229" s="38"/>
      <c r="C229" s="39"/>
      <c r="D229" s="240" t="s">
        <v>140</v>
      </c>
      <c r="E229" s="39"/>
      <c r="F229" s="241" t="s">
        <v>308</v>
      </c>
      <c r="G229" s="39"/>
      <c r="H229" s="39"/>
      <c r="I229" s="242"/>
      <c r="J229" s="39"/>
      <c r="K229" s="39"/>
      <c r="L229" s="43"/>
      <c r="M229" s="243"/>
      <c r="N229" s="244"/>
      <c r="O229" s="90"/>
      <c r="P229" s="90"/>
      <c r="Q229" s="90"/>
      <c r="R229" s="90"/>
      <c r="S229" s="90"/>
      <c r="T229" s="91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6" t="s">
        <v>140</v>
      </c>
      <c r="AU229" s="16" t="s">
        <v>82</v>
      </c>
    </row>
    <row r="230" s="2" customFormat="1">
      <c r="A230" s="37"/>
      <c r="B230" s="38"/>
      <c r="C230" s="39"/>
      <c r="D230" s="245" t="s">
        <v>142</v>
      </c>
      <c r="E230" s="39"/>
      <c r="F230" s="246" t="s">
        <v>309</v>
      </c>
      <c r="G230" s="39"/>
      <c r="H230" s="39"/>
      <c r="I230" s="242"/>
      <c r="J230" s="39"/>
      <c r="K230" s="39"/>
      <c r="L230" s="43"/>
      <c r="M230" s="243"/>
      <c r="N230" s="244"/>
      <c r="O230" s="90"/>
      <c r="P230" s="90"/>
      <c r="Q230" s="90"/>
      <c r="R230" s="90"/>
      <c r="S230" s="90"/>
      <c r="T230" s="91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6" t="s">
        <v>142</v>
      </c>
      <c r="AU230" s="16" t="s">
        <v>82</v>
      </c>
    </row>
    <row r="231" s="13" customFormat="1">
      <c r="A231" s="13"/>
      <c r="B231" s="247"/>
      <c r="C231" s="248"/>
      <c r="D231" s="240" t="s">
        <v>144</v>
      </c>
      <c r="E231" s="249" t="s">
        <v>1</v>
      </c>
      <c r="F231" s="250" t="s">
        <v>310</v>
      </c>
      <c r="G231" s="248"/>
      <c r="H231" s="251">
        <v>60.049999999999997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7" t="s">
        <v>144</v>
      </c>
      <c r="AU231" s="257" t="s">
        <v>82</v>
      </c>
      <c r="AV231" s="13" t="s">
        <v>82</v>
      </c>
      <c r="AW231" s="13" t="s">
        <v>30</v>
      </c>
      <c r="AX231" s="13" t="s">
        <v>80</v>
      </c>
      <c r="AY231" s="257" t="s">
        <v>132</v>
      </c>
    </row>
    <row r="232" s="12" customFormat="1" ht="22.8" customHeight="1">
      <c r="A232" s="12"/>
      <c r="B232" s="210"/>
      <c r="C232" s="211"/>
      <c r="D232" s="212" t="s">
        <v>72</v>
      </c>
      <c r="E232" s="224" t="s">
        <v>195</v>
      </c>
      <c r="F232" s="224" t="s">
        <v>311</v>
      </c>
      <c r="G232" s="211"/>
      <c r="H232" s="211"/>
      <c r="I232" s="214"/>
      <c r="J232" s="225">
        <f>BK232</f>
        <v>0</v>
      </c>
      <c r="K232" s="211"/>
      <c r="L232" s="216"/>
      <c r="M232" s="217"/>
      <c r="N232" s="218"/>
      <c r="O232" s="218"/>
      <c r="P232" s="219">
        <f>SUM(P233:P240)</f>
        <v>0</v>
      </c>
      <c r="Q232" s="218"/>
      <c r="R232" s="219">
        <f>SUM(R233:R240)</f>
        <v>0.81200090400000002</v>
      </c>
      <c r="S232" s="218"/>
      <c r="T232" s="220">
        <f>SUM(T233:T240)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1" t="s">
        <v>80</v>
      </c>
      <c r="AT232" s="222" t="s">
        <v>72</v>
      </c>
      <c r="AU232" s="222" t="s">
        <v>80</v>
      </c>
      <c r="AY232" s="221" t="s">
        <v>132</v>
      </c>
      <c r="BK232" s="223">
        <f>SUM(BK233:BK240)</f>
        <v>0</v>
      </c>
    </row>
    <row r="233" s="2" customFormat="1" ht="24.15" customHeight="1">
      <c r="A233" s="37"/>
      <c r="B233" s="38"/>
      <c r="C233" s="226" t="s">
        <v>312</v>
      </c>
      <c r="D233" s="226" t="s">
        <v>134</v>
      </c>
      <c r="E233" s="227" t="s">
        <v>313</v>
      </c>
      <c r="F233" s="228" t="s">
        <v>314</v>
      </c>
      <c r="G233" s="229" t="s">
        <v>315</v>
      </c>
      <c r="H233" s="230">
        <v>34.200000000000003</v>
      </c>
      <c r="I233" s="231"/>
      <c r="J233" s="232">
        <f>ROUND(I233*H233,2)</f>
        <v>0</v>
      </c>
      <c r="K233" s="233"/>
      <c r="L233" s="43"/>
      <c r="M233" s="234" t="s">
        <v>1</v>
      </c>
      <c r="N233" s="235" t="s">
        <v>38</v>
      </c>
      <c r="O233" s="90"/>
      <c r="P233" s="236">
        <f>O233*H233</f>
        <v>0</v>
      </c>
      <c r="Q233" s="236">
        <v>0.02350412</v>
      </c>
      <c r="R233" s="236">
        <f>Q233*H233</f>
        <v>0.80384090400000008</v>
      </c>
      <c r="S233" s="236">
        <v>0</v>
      </c>
      <c r="T233" s="237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38" t="s">
        <v>138</v>
      </c>
      <c r="AT233" s="238" t="s">
        <v>134</v>
      </c>
      <c r="AU233" s="238" t="s">
        <v>82</v>
      </c>
      <c r="AY233" s="16" t="s">
        <v>132</v>
      </c>
      <c r="BE233" s="239">
        <f>IF(N233="základní",J233,0)</f>
        <v>0</v>
      </c>
      <c r="BF233" s="239">
        <f>IF(N233="snížená",J233,0)</f>
        <v>0</v>
      </c>
      <c r="BG233" s="239">
        <f>IF(N233="zákl. přenesená",J233,0)</f>
        <v>0</v>
      </c>
      <c r="BH233" s="239">
        <f>IF(N233="sníž. přenesená",J233,0)</f>
        <v>0</v>
      </c>
      <c r="BI233" s="239">
        <f>IF(N233="nulová",J233,0)</f>
        <v>0</v>
      </c>
      <c r="BJ233" s="16" t="s">
        <v>80</v>
      </c>
      <c r="BK233" s="239">
        <f>ROUND(I233*H233,2)</f>
        <v>0</v>
      </c>
      <c r="BL233" s="16" t="s">
        <v>138</v>
      </c>
      <c r="BM233" s="238" t="s">
        <v>316</v>
      </c>
    </row>
    <row r="234" s="2" customFormat="1">
      <c r="A234" s="37"/>
      <c r="B234" s="38"/>
      <c r="C234" s="39"/>
      <c r="D234" s="240" t="s">
        <v>140</v>
      </c>
      <c r="E234" s="39"/>
      <c r="F234" s="241" t="s">
        <v>317</v>
      </c>
      <c r="G234" s="39"/>
      <c r="H234" s="39"/>
      <c r="I234" s="242"/>
      <c r="J234" s="39"/>
      <c r="K234" s="39"/>
      <c r="L234" s="43"/>
      <c r="M234" s="243"/>
      <c r="N234" s="244"/>
      <c r="O234" s="90"/>
      <c r="P234" s="90"/>
      <c r="Q234" s="90"/>
      <c r="R234" s="90"/>
      <c r="S234" s="90"/>
      <c r="T234" s="91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6" t="s">
        <v>140</v>
      </c>
      <c r="AU234" s="16" t="s">
        <v>82</v>
      </c>
    </row>
    <row r="235" s="2" customFormat="1">
      <c r="A235" s="37"/>
      <c r="B235" s="38"/>
      <c r="C235" s="39"/>
      <c r="D235" s="245" t="s">
        <v>142</v>
      </c>
      <c r="E235" s="39"/>
      <c r="F235" s="246" t="s">
        <v>318</v>
      </c>
      <c r="G235" s="39"/>
      <c r="H235" s="39"/>
      <c r="I235" s="242"/>
      <c r="J235" s="39"/>
      <c r="K235" s="39"/>
      <c r="L235" s="43"/>
      <c r="M235" s="243"/>
      <c r="N235" s="244"/>
      <c r="O235" s="90"/>
      <c r="P235" s="90"/>
      <c r="Q235" s="90"/>
      <c r="R235" s="90"/>
      <c r="S235" s="90"/>
      <c r="T235" s="91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6" t="s">
        <v>142</v>
      </c>
      <c r="AU235" s="16" t="s">
        <v>82</v>
      </c>
    </row>
    <row r="236" s="13" customFormat="1">
      <c r="A236" s="13"/>
      <c r="B236" s="247"/>
      <c r="C236" s="248"/>
      <c r="D236" s="240" t="s">
        <v>144</v>
      </c>
      <c r="E236" s="249" t="s">
        <v>1</v>
      </c>
      <c r="F236" s="250" t="s">
        <v>319</v>
      </c>
      <c r="G236" s="248"/>
      <c r="H236" s="251">
        <v>34.200000000000003</v>
      </c>
      <c r="I236" s="252"/>
      <c r="J236" s="248"/>
      <c r="K236" s="248"/>
      <c r="L236" s="253"/>
      <c r="M236" s="254"/>
      <c r="N236" s="255"/>
      <c r="O236" s="255"/>
      <c r="P236" s="255"/>
      <c r="Q236" s="255"/>
      <c r="R236" s="255"/>
      <c r="S236" s="255"/>
      <c r="T236" s="25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7" t="s">
        <v>144</v>
      </c>
      <c r="AU236" s="257" t="s">
        <v>82</v>
      </c>
      <c r="AV236" s="13" t="s">
        <v>82</v>
      </c>
      <c r="AW236" s="13" t="s">
        <v>30</v>
      </c>
      <c r="AX236" s="13" t="s">
        <v>80</v>
      </c>
      <c r="AY236" s="257" t="s">
        <v>132</v>
      </c>
    </row>
    <row r="237" s="2" customFormat="1" ht="24.15" customHeight="1">
      <c r="A237" s="37"/>
      <c r="B237" s="38"/>
      <c r="C237" s="226" t="s">
        <v>320</v>
      </c>
      <c r="D237" s="226" t="s">
        <v>134</v>
      </c>
      <c r="E237" s="227" t="s">
        <v>321</v>
      </c>
      <c r="F237" s="228" t="s">
        <v>322</v>
      </c>
      <c r="G237" s="229" t="s">
        <v>315</v>
      </c>
      <c r="H237" s="230">
        <v>48</v>
      </c>
      <c r="I237" s="231"/>
      <c r="J237" s="232">
        <f>ROUND(I237*H237,2)</f>
        <v>0</v>
      </c>
      <c r="K237" s="233"/>
      <c r="L237" s="43"/>
      <c r="M237" s="234" t="s">
        <v>1</v>
      </c>
      <c r="N237" s="235" t="s">
        <v>38</v>
      </c>
      <c r="O237" s="90"/>
      <c r="P237" s="236">
        <f>O237*H237</f>
        <v>0</v>
      </c>
      <c r="Q237" s="236">
        <v>0.00017000000000000001</v>
      </c>
      <c r="R237" s="236">
        <f>Q237*H237</f>
        <v>0.0081600000000000006</v>
      </c>
      <c r="S237" s="236">
        <v>0</v>
      </c>
      <c r="T237" s="237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38" t="s">
        <v>138</v>
      </c>
      <c r="AT237" s="238" t="s">
        <v>134</v>
      </c>
      <c r="AU237" s="238" t="s">
        <v>82</v>
      </c>
      <c r="AY237" s="16" t="s">
        <v>132</v>
      </c>
      <c r="BE237" s="239">
        <f>IF(N237="základní",J237,0)</f>
        <v>0</v>
      </c>
      <c r="BF237" s="239">
        <f>IF(N237="snížená",J237,0)</f>
        <v>0</v>
      </c>
      <c r="BG237" s="239">
        <f>IF(N237="zákl. přenesená",J237,0)</f>
        <v>0</v>
      </c>
      <c r="BH237" s="239">
        <f>IF(N237="sníž. přenesená",J237,0)</f>
        <v>0</v>
      </c>
      <c r="BI237" s="239">
        <f>IF(N237="nulová",J237,0)</f>
        <v>0</v>
      </c>
      <c r="BJ237" s="16" t="s">
        <v>80</v>
      </c>
      <c r="BK237" s="239">
        <f>ROUND(I237*H237,2)</f>
        <v>0</v>
      </c>
      <c r="BL237" s="16" t="s">
        <v>138</v>
      </c>
      <c r="BM237" s="238" t="s">
        <v>323</v>
      </c>
    </row>
    <row r="238" s="2" customFormat="1">
      <c r="A238" s="37"/>
      <c r="B238" s="38"/>
      <c r="C238" s="39"/>
      <c r="D238" s="240" t="s">
        <v>140</v>
      </c>
      <c r="E238" s="39"/>
      <c r="F238" s="241" t="s">
        <v>324</v>
      </c>
      <c r="G238" s="39"/>
      <c r="H238" s="39"/>
      <c r="I238" s="242"/>
      <c r="J238" s="39"/>
      <c r="K238" s="39"/>
      <c r="L238" s="43"/>
      <c r="M238" s="243"/>
      <c r="N238" s="244"/>
      <c r="O238" s="90"/>
      <c r="P238" s="90"/>
      <c r="Q238" s="90"/>
      <c r="R238" s="90"/>
      <c r="S238" s="90"/>
      <c r="T238" s="91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6" t="s">
        <v>140</v>
      </c>
      <c r="AU238" s="16" t="s">
        <v>82</v>
      </c>
    </row>
    <row r="239" s="2" customFormat="1">
      <c r="A239" s="37"/>
      <c r="B239" s="38"/>
      <c r="C239" s="39"/>
      <c r="D239" s="245" t="s">
        <v>142</v>
      </c>
      <c r="E239" s="39"/>
      <c r="F239" s="246" t="s">
        <v>325</v>
      </c>
      <c r="G239" s="39"/>
      <c r="H239" s="39"/>
      <c r="I239" s="242"/>
      <c r="J239" s="39"/>
      <c r="K239" s="39"/>
      <c r="L239" s="43"/>
      <c r="M239" s="243"/>
      <c r="N239" s="244"/>
      <c r="O239" s="90"/>
      <c r="P239" s="90"/>
      <c r="Q239" s="90"/>
      <c r="R239" s="90"/>
      <c r="S239" s="90"/>
      <c r="T239" s="91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142</v>
      </c>
      <c r="AU239" s="16" t="s">
        <v>82</v>
      </c>
    </row>
    <row r="240" s="13" customFormat="1">
      <c r="A240" s="13"/>
      <c r="B240" s="247"/>
      <c r="C240" s="248"/>
      <c r="D240" s="240" t="s">
        <v>144</v>
      </c>
      <c r="E240" s="249" t="s">
        <v>1</v>
      </c>
      <c r="F240" s="250" t="s">
        <v>326</v>
      </c>
      <c r="G240" s="248"/>
      <c r="H240" s="251">
        <v>48</v>
      </c>
      <c r="I240" s="252"/>
      <c r="J240" s="248"/>
      <c r="K240" s="248"/>
      <c r="L240" s="253"/>
      <c r="M240" s="254"/>
      <c r="N240" s="255"/>
      <c r="O240" s="255"/>
      <c r="P240" s="255"/>
      <c r="Q240" s="255"/>
      <c r="R240" s="255"/>
      <c r="S240" s="255"/>
      <c r="T240" s="25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7" t="s">
        <v>144</v>
      </c>
      <c r="AU240" s="257" t="s">
        <v>82</v>
      </c>
      <c r="AV240" s="13" t="s">
        <v>82</v>
      </c>
      <c r="AW240" s="13" t="s">
        <v>30</v>
      </c>
      <c r="AX240" s="13" t="s">
        <v>80</v>
      </c>
      <c r="AY240" s="257" t="s">
        <v>132</v>
      </c>
    </row>
    <row r="241" s="12" customFormat="1" ht="22.8" customHeight="1">
      <c r="A241" s="12"/>
      <c r="B241" s="210"/>
      <c r="C241" s="211"/>
      <c r="D241" s="212" t="s">
        <v>72</v>
      </c>
      <c r="E241" s="224" t="s">
        <v>327</v>
      </c>
      <c r="F241" s="224" t="s">
        <v>328</v>
      </c>
      <c r="G241" s="211"/>
      <c r="H241" s="211"/>
      <c r="I241" s="214"/>
      <c r="J241" s="225">
        <f>BK241</f>
        <v>0</v>
      </c>
      <c r="K241" s="211"/>
      <c r="L241" s="216"/>
      <c r="M241" s="217"/>
      <c r="N241" s="218"/>
      <c r="O241" s="218"/>
      <c r="P241" s="219">
        <f>SUM(P242:P244)</f>
        <v>0</v>
      </c>
      <c r="Q241" s="218"/>
      <c r="R241" s="219">
        <f>SUM(R242:R244)</f>
        <v>0</v>
      </c>
      <c r="S241" s="218"/>
      <c r="T241" s="220">
        <f>SUM(T242:T244)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21" t="s">
        <v>80</v>
      </c>
      <c r="AT241" s="222" t="s">
        <v>72</v>
      </c>
      <c r="AU241" s="222" t="s">
        <v>80</v>
      </c>
      <c r="AY241" s="221" t="s">
        <v>132</v>
      </c>
      <c r="BK241" s="223">
        <f>SUM(BK242:BK244)</f>
        <v>0</v>
      </c>
    </row>
    <row r="242" s="2" customFormat="1" ht="16.5" customHeight="1">
      <c r="A242" s="37"/>
      <c r="B242" s="38"/>
      <c r="C242" s="226" t="s">
        <v>329</v>
      </c>
      <c r="D242" s="226" t="s">
        <v>134</v>
      </c>
      <c r="E242" s="227" t="s">
        <v>330</v>
      </c>
      <c r="F242" s="228" t="s">
        <v>331</v>
      </c>
      <c r="G242" s="229" t="s">
        <v>239</v>
      </c>
      <c r="H242" s="230">
        <v>276.45600000000002</v>
      </c>
      <c r="I242" s="231"/>
      <c r="J242" s="232">
        <f>ROUND(I242*H242,2)</f>
        <v>0</v>
      </c>
      <c r="K242" s="233"/>
      <c r="L242" s="43"/>
      <c r="M242" s="234" t="s">
        <v>1</v>
      </c>
      <c r="N242" s="235" t="s">
        <v>38</v>
      </c>
      <c r="O242" s="90"/>
      <c r="P242" s="236">
        <f>O242*H242</f>
        <v>0</v>
      </c>
      <c r="Q242" s="236">
        <v>0</v>
      </c>
      <c r="R242" s="236">
        <f>Q242*H242</f>
        <v>0</v>
      </c>
      <c r="S242" s="236">
        <v>0</v>
      </c>
      <c r="T242" s="237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38" t="s">
        <v>138</v>
      </c>
      <c r="AT242" s="238" t="s">
        <v>134</v>
      </c>
      <c r="AU242" s="238" t="s">
        <v>82</v>
      </c>
      <c r="AY242" s="16" t="s">
        <v>132</v>
      </c>
      <c r="BE242" s="239">
        <f>IF(N242="základní",J242,0)</f>
        <v>0</v>
      </c>
      <c r="BF242" s="239">
        <f>IF(N242="snížená",J242,0)</f>
        <v>0</v>
      </c>
      <c r="BG242" s="239">
        <f>IF(N242="zákl. přenesená",J242,0)</f>
        <v>0</v>
      </c>
      <c r="BH242" s="239">
        <f>IF(N242="sníž. přenesená",J242,0)</f>
        <v>0</v>
      </c>
      <c r="BI242" s="239">
        <f>IF(N242="nulová",J242,0)</f>
        <v>0</v>
      </c>
      <c r="BJ242" s="16" t="s">
        <v>80</v>
      </c>
      <c r="BK242" s="239">
        <f>ROUND(I242*H242,2)</f>
        <v>0</v>
      </c>
      <c r="BL242" s="16" t="s">
        <v>138</v>
      </c>
      <c r="BM242" s="238" t="s">
        <v>332</v>
      </c>
    </row>
    <row r="243" s="2" customFormat="1">
      <c r="A243" s="37"/>
      <c r="B243" s="38"/>
      <c r="C243" s="39"/>
      <c r="D243" s="240" t="s">
        <v>140</v>
      </c>
      <c r="E243" s="39"/>
      <c r="F243" s="241" t="s">
        <v>333</v>
      </c>
      <c r="G243" s="39"/>
      <c r="H243" s="39"/>
      <c r="I243" s="242"/>
      <c r="J243" s="39"/>
      <c r="K243" s="39"/>
      <c r="L243" s="43"/>
      <c r="M243" s="243"/>
      <c r="N243" s="244"/>
      <c r="O243" s="90"/>
      <c r="P243" s="90"/>
      <c r="Q243" s="90"/>
      <c r="R243" s="90"/>
      <c r="S243" s="90"/>
      <c r="T243" s="91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6" t="s">
        <v>140</v>
      </c>
      <c r="AU243" s="16" t="s">
        <v>82</v>
      </c>
    </row>
    <row r="244" s="2" customFormat="1">
      <c r="A244" s="37"/>
      <c r="B244" s="38"/>
      <c r="C244" s="39"/>
      <c r="D244" s="245" t="s">
        <v>142</v>
      </c>
      <c r="E244" s="39"/>
      <c r="F244" s="246" t="s">
        <v>334</v>
      </c>
      <c r="G244" s="39"/>
      <c r="H244" s="39"/>
      <c r="I244" s="242"/>
      <c r="J244" s="39"/>
      <c r="K244" s="39"/>
      <c r="L244" s="43"/>
      <c r="M244" s="280"/>
      <c r="N244" s="281"/>
      <c r="O244" s="282"/>
      <c r="P244" s="282"/>
      <c r="Q244" s="282"/>
      <c r="R244" s="282"/>
      <c r="S244" s="282"/>
      <c r="T244" s="283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6" t="s">
        <v>142</v>
      </c>
      <c r="AU244" s="16" t="s">
        <v>82</v>
      </c>
    </row>
    <row r="245" s="2" customFormat="1" ht="6.96" customHeight="1">
      <c r="A245" s="37"/>
      <c r="B245" s="65"/>
      <c r="C245" s="66"/>
      <c r="D245" s="66"/>
      <c r="E245" s="66"/>
      <c r="F245" s="66"/>
      <c r="G245" s="66"/>
      <c r="H245" s="66"/>
      <c r="I245" s="66"/>
      <c r="J245" s="66"/>
      <c r="K245" s="66"/>
      <c r="L245" s="43"/>
      <c r="M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</row>
  </sheetData>
  <sheetProtection sheet="1" autoFilter="0" formatColumns="0" formatRows="0" objects="1" scenarios="1" spinCount="100000" saltValue="wnRSFsFoMHdxOuZqO8JldJzz6SjJgJPkGvBLiuEg3z77SQyLKftJ27jWRnxTrchYkFi9q+H9txyTznYKaWbmIg==" hashValue="Q3KYxU0gV2Cy1Ag4DaYnAVpiaFXl2rkLZLukwl0uLxjveAtsFNQk4g7Wi6wBpEAb8YjpZbrqoQWTUJccndp25w==" algorithmName="SHA-512" password="CC35"/>
  <autoFilter ref="C125:K24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hyperlinks>
    <hyperlink ref="F131" r:id="rId1" display="https://podminky.urs.cz/item/CS_URS_2021_02/121151113"/>
    <hyperlink ref="F136" r:id="rId2" display="https://podminky.urs.cz/item/CS_URS_2021_02/131251104"/>
    <hyperlink ref="F141" r:id="rId3" display="https://podminky.urs.cz/item/CS_URS_2024_02/162351103"/>
    <hyperlink ref="F145" r:id="rId4" display="https://podminky.urs.cz/item/CS_URS_2024_02/167151111"/>
    <hyperlink ref="F151" r:id="rId5" display="https://podminky.urs.cz/item/CS_URS_2021_02/215901101"/>
    <hyperlink ref="F155" r:id="rId6" display="https://podminky.urs.cz/item/CS_URS_2021_02/162351104"/>
    <hyperlink ref="F161" r:id="rId7" display="https://podminky.urs.cz/item/CS_URS_2021_02/174101101"/>
    <hyperlink ref="F165" r:id="rId8" display="https://podminky.urs.cz/item/CS_URS_2021_02/181411121"/>
    <hyperlink ref="F168" r:id="rId9" display="https://podminky.urs.cz/item/CS_URS_2021_02/181351003"/>
    <hyperlink ref="F174" r:id="rId10" display="https://podminky.urs.cz/item/CS_URS_2021_02/132251101"/>
    <hyperlink ref="F179" r:id="rId11" display="https://podminky.urs.cz/item/CS_URS_2021_02/211521111"/>
    <hyperlink ref="F183" r:id="rId12" display="https://podminky.urs.cz/item/CS_URS_2021_02/211971121"/>
    <hyperlink ref="F187" r:id="rId13" display="https://podminky.urs.cz/item/CS_URS_2021_02/919726121"/>
    <hyperlink ref="F192" r:id="rId14" display="https://podminky.urs.cz/item/CS_URS_2021_02/312362021"/>
    <hyperlink ref="F196" r:id="rId15" display="https://podminky.urs.cz/item/CS_URS_2021_02/341351111"/>
    <hyperlink ref="F200" r:id="rId16" display="https://podminky.urs.cz/item/CS_URS_2021_02/341351112"/>
    <hyperlink ref="F203" r:id="rId17" display="https://podminky.urs.cz/item/CS_URS_2021_02/341351911"/>
    <hyperlink ref="F207" r:id="rId18" display="https://podminky.urs.cz/item/CS_URS_2021_02/273313511"/>
    <hyperlink ref="F211" r:id="rId19" display="https://podminky.urs.cz/item/CS_URS_2021_02/273361221"/>
    <hyperlink ref="F215" r:id="rId20" display="https://podminky.urs.cz/item/CS_URS_2021_02/273361821"/>
    <hyperlink ref="F219" r:id="rId21" display="https://podminky.urs.cz/item/CS_URS_2021_02/274321611"/>
    <hyperlink ref="F223" r:id="rId22" display="https://podminky.urs.cz/item/CS_URS_2021_02/274351121"/>
    <hyperlink ref="F227" r:id="rId23" display="https://podminky.urs.cz/item/CS_URS_2021_02/274351122"/>
    <hyperlink ref="F230" r:id="rId24" display="https://podminky.urs.cz/item/CS_URS_2021_02/342321610"/>
    <hyperlink ref="F235" r:id="rId25" display="https://podminky.urs.cz/item/CS_URS_2021_02/931991112"/>
    <hyperlink ref="F239" r:id="rId26" display="https://podminky.urs.cz/item/CS_URS_2021_02/931994142"/>
    <hyperlink ref="F244" r:id="rId27" display="https://podminky.urs.cz/item/CS_URS_2021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1.667969" style="1" customWidth="1"/>
    <col min="13" max="13" width="10.83203" style="1" customWidth="1"/>
    <col min="15" max="15" width="14.16016" style="1" customWidth="1"/>
    <col min="16" max="16" width="14.16016" style="1" customWidth="1"/>
    <col min="17" max="17" width="14.16016" style="1" customWidth="1"/>
    <col min="18" max="18" width="14.16016" style="1" customWidth="1"/>
    <col min="19" max="19" width="14.16016" style="1" customWidth="1"/>
    <col min="20" max="20" width="14.16016" style="1" customWidth="1"/>
    <col min="21" max="21" width="16.33203" style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90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82</v>
      </c>
    </row>
    <row r="4" s="1" customFormat="1" ht="24.96" customHeight="1">
      <c r="B4" s="19"/>
      <c r="D4" s="147" t="s">
        <v>102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Protipovodňová opatření v k. ú. Břest</v>
      </c>
      <c r="F7" s="149"/>
      <c r="G7" s="149"/>
      <c r="H7" s="149"/>
      <c r="L7" s="19"/>
    </row>
    <row r="8" s="1" customFormat="1" ht="12" customHeight="1">
      <c r="B8" s="19"/>
      <c r="D8" s="149" t="s">
        <v>103</v>
      </c>
      <c r="L8" s="19"/>
    </row>
    <row r="9" s="2" customFormat="1" ht="16.5" customHeight="1">
      <c r="A9" s="37"/>
      <c r="B9" s="43"/>
      <c r="C9" s="37"/>
      <c r="D9" s="37"/>
      <c r="E9" s="150" t="s">
        <v>335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105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336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21</v>
      </c>
      <c r="G14" s="37"/>
      <c r="H14" s="37"/>
      <c r="I14" s="149" t="s">
        <v>22</v>
      </c>
      <c r="J14" s="152" t="str">
        <f>'Rekapitulace stavby'!AN8</f>
        <v>15. 8. 2019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49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27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26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29</v>
      </c>
      <c r="E22" s="37"/>
      <c r="F22" s="37"/>
      <c r="G22" s="37"/>
      <c r="H22" s="37"/>
      <c r="I22" s="149" t="s">
        <v>25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337</v>
      </c>
      <c r="F23" s="37"/>
      <c r="G23" s="37"/>
      <c r="H23" s="37"/>
      <c r="I23" s="149" t="s">
        <v>26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31</v>
      </c>
      <c r="E25" s="37"/>
      <c r="F25" s="37"/>
      <c r="G25" s="37"/>
      <c r="H25" s="37"/>
      <c r="I25" s="149" t="s">
        <v>25</v>
      </c>
      <c r="J25" s="140" t="s">
        <v>1</v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">
        <v>337</v>
      </c>
      <c r="F26" s="37"/>
      <c r="G26" s="37"/>
      <c r="H26" s="37"/>
      <c r="I26" s="149" t="s">
        <v>26</v>
      </c>
      <c r="J26" s="140" t="s">
        <v>1</v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32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33</v>
      </c>
      <c r="E32" s="37"/>
      <c r="F32" s="37"/>
      <c r="G32" s="37"/>
      <c r="H32" s="37"/>
      <c r="I32" s="37"/>
      <c r="J32" s="159">
        <f>ROUND(J129,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35</v>
      </c>
      <c r="G34" s="37"/>
      <c r="H34" s="37"/>
      <c r="I34" s="160" t="s">
        <v>34</v>
      </c>
      <c r="J34" s="160" t="s">
        <v>36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37</v>
      </c>
      <c r="E35" s="149" t="s">
        <v>38</v>
      </c>
      <c r="F35" s="162">
        <f>ROUND((SUM(BE129:BE401)),  2)</f>
        <v>0</v>
      </c>
      <c r="G35" s="37"/>
      <c r="H35" s="37"/>
      <c r="I35" s="163">
        <v>0.20999999999999999</v>
      </c>
      <c r="J35" s="162">
        <f>ROUND(((SUM(BE129:BE401))*I35),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39</v>
      </c>
      <c r="F36" s="162">
        <f>ROUND((SUM(BF129:BF401)),  2)</f>
        <v>0</v>
      </c>
      <c r="G36" s="37"/>
      <c r="H36" s="37"/>
      <c r="I36" s="163">
        <v>0.12</v>
      </c>
      <c r="J36" s="162">
        <f>ROUND(((SUM(BF129:BF401))*I36),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40</v>
      </c>
      <c r="F37" s="162">
        <f>ROUND((SUM(BG129:BG401)),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41</v>
      </c>
      <c r="F38" s="162">
        <f>ROUND((SUM(BH129:BH401)),  2)</f>
        <v>0</v>
      </c>
      <c r="G38" s="37"/>
      <c r="H38" s="37"/>
      <c r="I38" s="163">
        <v>0.12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42</v>
      </c>
      <c r="F39" s="162">
        <f>ROUND((SUM(BI129:BI401)),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43</v>
      </c>
      <c r="E41" s="166"/>
      <c r="F41" s="166"/>
      <c r="G41" s="167" t="s">
        <v>44</v>
      </c>
      <c r="H41" s="168" t="s">
        <v>45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46</v>
      </c>
      <c r="E50" s="172"/>
      <c r="F50" s="172"/>
      <c r="G50" s="171" t="s">
        <v>47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48</v>
      </c>
      <c r="E61" s="174"/>
      <c r="F61" s="175" t="s">
        <v>49</v>
      </c>
      <c r="G61" s="173" t="s">
        <v>48</v>
      </c>
      <c r="H61" s="174"/>
      <c r="I61" s="174"/>
      <c r="J61" s="176" t="s">
        <v>49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50</v>
      </c>
      <c r="E65" s="177"/>
      <c r="F65" s="177"/>
      <c r="G65" s="171" t="s">
        <v>51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48</v>
      </c>
      <c r="E76" s="174"/>
      <c r="F76" s="175" t="s">
        <v>49</v>
      </c>
      <c r="G76" s="173" t="s">
        <v>48</v>
      </c>
      <c r="H76" s="174"/>
      <c r="I76" s="174"/>
      <c r="J76" s="176" t="s">
        <v>49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107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Protipovodňová opatření v k. ú. Břest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103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335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105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3006-18-2 - HSV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31" t="s">
        <v>22</v>
      </c>
      <c r="J91" s="78" t="str">
        <f>IF(J14="","",J14)</f>
        <v>15. 8. 2019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25.6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31" t="s">
        <v>29</v>
      </c>
      <c r="J93" s="35" t="str">
        <f>E23</f>
        <v>AGROPROJEKT PSO s.r.o.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5.65" customHeight="1">
      <c r="A94" s="37"/>
      <c r="B94" s="38"/>
      <c r="C94" s="31" t="s">
        <v>27</v>
      </c>
      <c r="D94" s="39"/>
      <c r="E94" s="39"/>
      <c r="F94" s="26" t="str">
        <f>IF(E20="","",E20)</f>
        <v>Vyplň údaj</v>
      </c>
      <c r="G94" s="39"/>
      <c r="H94" s="39"/>
      <c r="I94" s="31" t="s">
        <v>31</v>
      </c>
      <c r="J94" s="35" t="str">
        <f>E26</f>
        <v>AGROPROJEKT PSO s.r.o.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108</v>
      </c>
      <c r="D96" s="184"/>
      <c r="E96" s="184"/>
      <c r="F96" s="184"/>
      <c r="G96" s="184"/>
      <c r="H96" s="184"/>
      <c r="I96" s="184"/>
      <c r="J96" s="185" t="s">
        <v>109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110</v>
      </c>
      <c r="D98" s="39"/>
      <c r="E98" s="39"/>
      <c r="F98" s="39"/>
      <c r="G98" s="39"/>
      <c r="H98" s="39"/>
      <c r="I98" s="39"/>
      <c r="J98" s="109">
        <f>J129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111</v>
      </c>
    </row>
    <row r="99" s="9" customFormat="1" ht="24.96" customHeight="1">
      <c r="A99" s="9"/>
      <c r="B99" s="187"/>
      <c r="C99" s="188"/>
      <c r="D99" s="189" t="s">
        <v>112</v>
      </c>
      <c r="E99" s="190"/>
      <c r="F99" s="190"/>
      <c r="G99" s="190"/>
      <c r="H99" s="190"/>
      <c r="I99" s="190"/>
      <c r="J99" s="191">
        <f>J130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113</v>
      </c>
      <c r="E100" s="195"/>
      <c r="F100" s="195"/>
      <c r="G100" s="195"/>
      <c r="H100" s="195"/>
      <c r="I100" s="195"/>
      <c r="J100" s="196">
        <f>J131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2"/>
      <c r="D101" s="194" t="s">
        <v>114</v>
      </c>
      <c r="E101" s="195"/>
      <c r="F101" s="195"/>
      <c r="G101" s="195"/>
      <c r="H101" s="195"/>
      <c r="I101" s="195"/>
      <c r="J101" s="196">
        <f>J243</f>
        <v>0</v>
      </c>
      <c r="K101" s="132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2"/>
      <c r="D102" s="194" t="s">
        <v>115</v>
      </c>
      <c r="E102" s="195"/>
      <c r="F102" s="195"/>
      <c r="G102" s="195"/>
      <c r="H102" s="195"/>
      <c r="I102" s="195"/>
      <c r="J102" s="196">
        <f>J263</f>
        <v>0</v>
      </c>
      <c r="K102" s="132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3"/>
      <c r="C103" s="132"/>
      <c r="D103" s="194" t="s">
        <v>338</v>
      </c>
      <c r="E103" s="195"/>
      <c r="F103" s="195"/>
      <c r="G103" s="195"/>
      <c r="H103" s="195"/>
      <c r="I103" s="195"/>
      <c r="J103" s="196">
        <f>J308</f>
        <v>0</v>
      </c>
      <c r="K103" s="132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3"/>
      <c r="C104" s="132"/>
      <c r="D104" s="194" t="s">
        <v>339</v>
      </c>
      <c r="E104" s="195"/>
      <c r="F104" s="195"/>
      <c r="G104" s="195"/>
      <c r="H104" s="195"/>
      <c r="I104" s="195"/>
      <c r="J104" s="196">
        <f>J313</f>
        <v>0</v>
      </c>
      <c r="K104" s="132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3"/>
      <c r="C105" s="132"/>
      <c r="D105" s="194" t="s">
        <v>340</v>
      </c>
      <c r="E105" s="195"/>
      <c r="F105" s="195"/>
      <c r="G105" s="195"/>
      <c r="H105" s="195"/>
      <c r="I105" s="195"/>
      <c r="J105" s="196">
        <f>J355</f>
        <v>0</v>
      </c>
      <c r="K105" s="132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3"/>
      <c r="C106" s="132"/>
      <c r="D106" s="194" t="s">
        <v>116</v>
      </c>
      <c r="E106" s="195"/>
      <c r="F106" s="195"/>
      <c r="G106" s="195"/>
      <c r="H106" s="195"/>
      <c r="I106" s="195"/>
      <c r="J106" s="196">
        <f>J364</f>
        <v>0</v>
      </c>
      <c r="K106" s="132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3"/>
      <c r="C107" s="132"/>
      <c r="D107" s="194" t="s">
        <v>117</v>
      </c>
      <c r="E107" s="195"/>
      <c r="F107" s="195"/>
      <c r="G107" s="195"/>
      <c r="H107" s="195"/>
      <c r="I107" s="195"/>
      <c r="J107" s="196">
        <f>J397</f>
        <v>0</v>
      </c>
      <c r="K107" s="132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3" s="2" customFormat="1" ht="6.96" customHeight="1">
      <c r="A113" s="37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4.96" customHeight="1">
      <c r="A114" s="37"/>
      <c r="B114" s="38"/>
      <c r="C114" s="22" t="s">
        <v>118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16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182" t="str">
        <f>E7</f>
        <v>Protipovodňová opatření v k. ú. Břest</v>
      </c>
      <c r="F117" s="31"/>
      <c r="G117" s="31"/>
      <c r="H117" s="31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" customFormat="1" ht="12" customHeight="1">
      <c r="B118" s="20"/>
      <c r="C118" s="31" t="s">
        <v>103</v>
      </c>
      <c r="D118" s="21"/>
      <c r="E118" s="21"/>
      <c r="F118" s="21"/>
      <c r="G118" s="21"/>
      <c r="H118" s="21"/>
      <c r="I118" s="21"/>
      <c r="J118" s="21"/>
      <c r="K118" s="21"/>
      <c r="L118" s="19"/>
    </row>
    <row r="119" s="2" customFormat="1" ht="16.5" customHeight="1">
      <c r="A119" s="37"/>
      <c r="B119" s="38"/>
      <c r="C119" s="39"/>
      <c r="D119" s="39"/>
      <c r="E119" s="182" t="s">
        <v>335</v>
      </c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105</v>
      </c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6.5" customHeight="1">
      <c r="A121" s="37"/>
      <c r="B121" s="38"/>
      <c r="C121" s="39"/>
      <c r="D121" s="39"/>
      <c r="E121" s="75" t="str">
        <f>E11</f>
        <v>3006-18-2 - HSV</v>
      </c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20</v>
      </c>
      <c r="D123" s="39"/>
      <c r="E123" s="39"/>
      <c r="F123" s="26" t="str">
        <f>F14</f>
        <v xml:space="preserve"> </v>
      </c>
      <c r="G123" s="39"/>
      <c r="H123" s="39"/>
      <c r="I123" s="31" t="s">
        <v>22</v>
      </c>
      <c r="J123" s="78" t="str">
        <f>IF(J14="","",J14)</f>
        <v>15. 8. 2019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25.65" customHeight="1">
      <c r="A125" s="37"/>
      <c r="B125" s="38"/>
      <c r="C125" s="31" t="s">
        <v>24</v>
      </c>
      <c r="D125" s="39"/>
      <c r="E125" s="39"/>
      <c r="F125" s="26" t="str">
        <f>E17</f>
        <v xml:space="preserve"> </v>
      </c>
      <c r="G125" s="39"/>
      <c r="H125" s="39"/>
      <c r="I125" s="31" t="s">
        <v>29</v>
      </c>
      <c r="J125" s="35" t="str">
        <f>E23</f>
        <v>AGROPROJEKT PSO s.r.o.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25.65" customHeight="1">
      <c r="A126" s="37"/>
      <c r="B126" s="38"/>
      <c r="C126" s="31" t="s">
        <v>27</v>
      </c>
      <c r="D126" s="39"/>
      <c r="E126" s="39"/>
      <c r="F126" s="26" t="str">
        <f>IF(E20="","",E20)</f>
        <v>Vyplň údaj</v>
      </c>
      <c r="G126" s="39"/>
      <c r="H126" s="39"/>
      <c r="I126" s="31" t="s">
        <v>31</v>
      </c>
      <c r="J126" s="35" t="str">
        <f>E26</f>
        <v>AGROPROJEKT PSO s.r.o.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0.32" customHeight="1">
      <c r="A127" s="37"/>
      <c r="B127" s="38"/>
      <c r="C127" s="39"/>
      <c r="D127" s="39"/>
      <c r="E127" s="39"/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11" customFormat="1" ht="29.28" customHeight="1">
      <c r="A128" s="198"/>
      <c r="B128" s="199"/>
      <c r="C128" s="200" t="s">
        <v>119</v>
      </c>
      <c r="D128" s="201" t="s">
        <v>58</v>
      </c>
      <c r="E128" s="201" t="s">
        <v>54</v>
      </c>
      <c r="F128" s="201" t="s">
        <v>55</v>
      </c>
      <c r="G128" s="201" t="s">
        <v>120</v>
      </c>
      <c r="H128" s="201" t="s">
        <v>121</v>
      </c>
      <c r="I128" s="201" t="s">
        <v>122</v>
      </c>
      <c r="J128" s="202" t="s">
        <v>109</v>
      </c>
      <c r="K128" s="203" t="s">
        <v>123</v>
      </c>
      <c r="L128" s="204"/>
      <c r="M128" s="99" t="s">
        <v>1</v>
      </c>
      <c r="N128" s="100" t="s">
        <v>37</v>
      </c>
      <c r="O128" s="100" t="s">
        <v>124</v>
      </c>
      <c r="P128" s="100" t="s">
        <v>125</v>
      </c>
      <c r="Q128" s="100" t="s">
        <v>126</v>
      </c>
      <c r="R128" s="100" t="s">
        <v>127</v>
      </c>
      <c r="S128" s="100" t="s">
        <v>128</v>
      </c>
      <c r="T128" s="101" t="s">
        <v>129</v>
      </c>
      <c r="U128" s="198"/>
      <c r="V128" s="198"/>
      <c r="W128" s="198"/>
      <c r="X128" s="198"/>
      <c r="Y128" s="198"/>
      <c r="Z128" s="198"/>
      <c r="AA128" s="198"/>
      <c r="AB128" s="198"/>
      <c r="AC128" s="198"/>
      <c r="AD128" s="198"/>
      <c r="AE128" s="198"/>
    </row>
    <row r="129" s="2" customFormat="1" ht="22.8" customHeight="1">
      <c r="A129" s="37"/>
      <c r="B129" s="38"/>
      <c r="C129" s="106" t="s">
        <v>130</v>
      </c>
      <c r="D129" s="39"/>
      <c r="E129" s="39"/>
      <c r="F129" s="39"/>
      <c r="G129" s="39"/>
      <c r="H129" s="39"/>
      <c r="I129" s="39"/>
      <c r="J129" s="205">
        <f>BK129</f>
        <v>0</v>
      </c>
      <c r="K129" s="39"/>
      <c r="L129" s="43"/>
      <c r="M129" s="102"/>
      <c r="N129" s="206"/>
      <c r="O129" s="103"/>
      <c r="P129" s="207">
        <f>P130</f>
        <v>0</v>
      </c>
      <c r="Q129" s="103"/>
      <c r="R129" s="207">
        <f>R130</f>
        <v>1014.2537890905007</v>
      </c>
      <c r="S129" s="103"/>
      <c r="T129" s="208">
        <f>T130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72</v>
      </c>
      <c r="AU129" s="16" t="s">
        <v>111</v>
      </c>
      <c r="BK129" s="209">
        <f>BK130</f>
        <v>0</v>
      </c>
    </row>
    <row r="130" s="12" customFormat="1" ht="25.92" customHeight="1">
      <c r="A130" s="12"/>
      <c r="B130" s="210"/>
      <c r="C130" s="211"/>
      <c r="D130" s="212" t="s">
        <v>72</v>
      </c>
      <c r="E130" s="213" t="s">
        <v>84</v>
      </c>
      <c r="F130" s="213" t="s">
        <v>131</v>
      </c>
      <c r="G130" s="211"/>
      <c r="H130" s="211"/>
      <c r="I130" s="214"/>
      <c r="J130" s="215">
        <f>BK130</f>
        <v>0</v>
      </c>
      <c r="K130" s="211"/>
      <c r="L130" s="216"/>
      <c r="M130" s="217"/>
      <c r="N130" s="218"/>
      <c r="O130" s="218"/>
      <c r="P130" s="219">
        <f>P131+P243+P263+P308+P313+P355+P364+P397</f>
        <v>0</v>
      </c>
      <c r="Q130" s="218"/>
      <c r="R130" s="219">
        <f>R131+R243+R263+R308+R313+R355+R364+R397</f>
        <v>1014.2537890905007</v>
      </c>
      <c r="S130" s="218"/>
      <c r="T130" s="220">
        <f>T131+T243+T263+T308+T313+T355+T364+T397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1" t="s">
        <v>80</v>
      </c>
      <c r="AT130" s="222" t="s">
        <v>72</v>
      </c>
      <c r="AU130" s="222" t="s">
        <v>73</v>
      </c>
      <c r="AY130" s="221" t="s">
        <v>132</v>
      </c>
      <c r="BK130" s="223">
        <f>BK131+BK243+BK263+BK308+BK313+BK355+BK364+BK397</f>
        <v>0</v>
      </c>
    </row>
    <row r="131" s="12" customFormat="1" ht="22.8" customHeight="1">
      <c r="A131" s="12"/>
      <c r="B131" s="210"/>
      <c r="C131" s="211"/>
      <c r="D131" s="212" t="s">
        <v>72</v>
      </c>
      <c r="E131" s="224" t="s">
        <v>80</v>
      </c>
      <c r="F131" s="224" t="s">
        <v>133</v>
      </c>
      <c r="G131" s="211"/>
      <c r="H131" s="211"/>
      <c r="I131" s="214"/>
      <c r="J131" s="225">
        <f>BK131</f>
        <v>0</v>
      </c>
      <c r="K131" s="211"/>
      <c r="L131" s="216"/>
      <c r="M131" s="217"/>
      <c r="N131" s="218"/>
      <c r="O131" s="218"/>
      <c r="P131" s="219">
        <f>SUM(P132:P242)</f>
        <v>0</v>
      </c>
      <c r="Q131" s="218"/>
      <c r="R131" s="219">
        <f>SUM(R132:R242)</f>
        <v>1.4763120000000001</v>
      </c>
      <c r="S131" s="218"/>
      <c r="T131" s="220">
        <f>SUM(T132:T242)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1" t="s">
        <v>80</v>
      </c>
      <c r="AT131" s="222" t="s">
        <v>72</v>
      </c>
      <c r="AU131" s="222" t="s">
        <v>80</v>
      </c>
      <c r="AY131" s="221" t="s">
        <v>132</v>
      </c>
      <c r="BK131" s="223">
        <f>SUM(BK132:BK242)</f>
        <v>0</v>
      </c>
    </row>
    <row r="132" s="2" customFormat="1" ht="24.15" customHeight="1">
      <c r="A132" s="37"/>
      <c r="B132" s="38"/>
      <c r="C132" s="226" t="s">
        <v>80</v>
      </c>
      <c r="D132" s="226" t="s">
        <v>134</v>
      </c>
      <c r="E132" s="227" t="s">
        <v>341</v>
      </c>
      <c r="F132" s="228" t="s">
        <v>342</v>
      </c>
      <c r="G132" s="229" t="s">
        <v>137</v>
      </c>
      <c r="H132" s="230">
        <v>5400</v>
      </c>
      <c r="I132" s="231"/>
      <c r="J132" s="232">
        <f>ROUND(I132*H132,2)</f>
        <v>0</v>
      </c>
      <c r="K132" s="233"/>
      <c r="L132" s="43"/>
      <c r="M132" s="234" t="s">
        <v>1</v>
      </c>
      <c r="N132" s="235" t="s">
        <v>38</v>
      </c>
      <c r="O132" s="90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8" t="s">
        <v>138</v>
      </c>
      <c r="AT132" s="238" t="s">
        <v>134</v>
      </c>
      <c r="AU132" s="238" t="s">
        <v>82</v>
      </c>
      <c r="AY132" s="16" t="s">
        <v>132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6" t="s">
        <v>80</v>
      </c>
      <c r="BK132" s="239">
        <f>ROUND(I132*H132,2)</f>
        <v>0</v>
      </c>
      <c r="BL132" s="16" t="s">
        <v>138</v>
      </c>
      <c r="BM132" s="238" t="s">
        <v>343</v>
      </c>
    </row>
    <row r="133" s="2" customFormat="1">
      <c r="A133" s="37"/>
      <c r="B133" s="38"/>
      <c r="C133" s="39"/>
      <c r="D133" s="240" t="s">
        <v>140</v>
      </c>
      <c r="E133" s="39"/>
      <c r="F133" s="241" t="s">
        <v>344</v>
      </c>
      <c r="G133" s="39"/>
      <c r="H133" s="39"/>
      <c r="I133" s="242"/>
      <c r="J133" s="39"/>
      <c r="K133" s="39"/>
      <c r="L133" s="43"/>
      <c r="M133" s="243"/>
      <c r="N133" s="244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140</v>
      </c>
      <c r="AU133" s="16" t="s">
        <v>82</v>
      </c>
    </row>
    <row r="134" s="2" customFormat="1">
      <c r="A134" s="37"/>
      <c r="B134" s="38"/>
      <c r="C134" s="39"/>
      <c r="D134" s="245" t="s">
        <v>142</v>
      </c>
      <c r="E134" s="39"/>
      <c r="F134" s="246" t="s">
        <v>345</v>
      </c>
      <c r="G134" s="39"/>
      <c r="H134" s="39"/>
      <c r="I134" s="242"/>
      <c r="J134" s="39"/>
      <c r="K134" s="39"/>
      <c r="L134" s="43"/>
      <c r="M134" s="243"/>
      <c r="N134" s="244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142</v>
      </c>
      <c r="AU134" s="16" t="s">
        <v>82</v>
      </c>
    </row>
    <row r="135" s="2" customFormat="1" ht="33" customHeight="1">
      <c r="A135" s="37"/>
      <c r="B135" s="38"/>
      <c r="C135" s="226" t="s">
        <v>82</v>
      </c>
      <c r="D135" s="226" t="s">
        <v>134</v>
      </c>
      <c r="E135" s="227" t="s">
        <v>346</v>
      </c>
      <c r="F135" s="228" t="s">
        <v>347</v>
      </c>
      <c r="G135" s="229" t="s">
        <v>149</v>
      </c>
      <c r="H135" s="230">
        <v>1480</v>
      </c>
      <c r="I135" s="231"/>
      <c r="J135" s="232">
        <f>ROUND(I135*H135,2)</f>
        <v>0</v>
      </c>
      <c r="K135" s="233"/>
      <c r="L135" s="43"/>
      <c r="M135" s="234" t="s">
        <v>1</v>
      </c>
      <c r="N135" s="235" t="s">
        <v>38</v>
      </c>
      <c r="O135" s="90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8" t="s">
        <v>138</v>
      </c>
      <c r="AT135" s="238" t="s">
        <v>134</v>
      </c>
      <c r="AU135" s="238" t="s">
        <v>82</v>
      </c>
      <c r="AY135" s="16" t="s">
        <v>132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6" t="s">
        <v>80</v>
      </c>
      <c r="BK135" s="239">
        <f>ROUND(I135*H135,2)</f>
        <v>0</v>
      </c>
      <c r="BL135" s="16" t="s">
        <v>138</v>
      </c>
      <c r="BM135" s="238" t="s">
        <v>348</v>
      </c>
    </row>
    <row r="136" s="2" customFormat="1">
      <c r="A136" s="37"/>
      <c r="B136" s="38"/>
      <c r="C136" s="39"/>
      <c r="D136" s="240" t="s">
        <v>140</v>
      </c>
      <c r="E136" s="39"/>
      <c r="F136" s="241" t="s">
        <v>349</v>
      </c>
      <c r="G136" s="39"/>
      <c r="H136" s="39"/>
      <c r="I136" s="242"/>
      <c r="J136" s="39"/>
      <c r="K136" s="39"/>
      <c r="L136" s="43"/>
      <c r="M136" s="243"/>
      <c r="N136" s="244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140</v>
      </c>
      <c r="AU136" s="16" t="s">
        <v>82</v>
      </c>
    </row>
    <row r="137" s="2" customFormat="1">
      <c r="A137" s="37"/>
      <c r="B137" s="38"/>
      <c r="C137" s="39"/>
      <c r="D137" s="245" t="s">
        <v>142</v>
      </c>
      <c r="E137" s="39"/>
      <c r="F137" s="246" t="s">
        <v>350</v>
      </c>
      <c r="G137" s="39"/>
      <c r="H137" s="39"/>
      <c r="I137" s="242"/>
      <c r="J137" s="39"/>
      <c r="K137" s="39"/>
      <c r="L137" s="43"/>
      <c r="M137" s="243"/>
      <c r="N137" s="244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142</v>
      </c>
      <c r="AU137" s="16" t="s">
        <v>82</v>
      </c>
    </row>
    <row r="138" s="13" customFormat="1">
      <c r="A138" s="13"/>
      <c r="B138" s="247"/>
      <c r="C138" s="248"/>
      <c r="D138" s="240" t="s">
        <v>144</v>
      </c>
      <c r="E138" s="249" t="s">
        <v>1</v>
      </c>
      <c r="F138" s="250" t="s">
        <v>351</v>
      </c>
      <c r="G138" s="248"/>
      <c r="H138" s="251">
        <v>1480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7" t="s">
        <v>144</v>
      </c>
      <c r="AU138" s="257" t="s">
        <v>82</v>
      </c>
      <c r="AV138" s="13" t="s">
        <v>82</v>
      </c>
      <c r="AW138" s="13" t="s">
        <v>30</v>
      </c>
      <c r="AX138" s="13" t="s">
        <v>80</v>
      </c>
      <c r="AY138" s="257" t="s">
        <v>132</v>
      </c>
    </row>
    <row r="139" s="2" customFormat="1" ht="24.15" customHeight="1">
      <c r="A139" s="37"/>
      <c r="B139" s="38"/>
      <c r="C139" s="226" t="s">
        <v>154</v>
      </c>
      <c r="D139" s="226" t="s">
        <v>134</v>
      </c>
      <c r="E139" s="227" t="s">
        <v>352</v>
      </c>
      <c r="F139" s="228" t="s">
        <v>353</v>
      </c>
      <c r="G139" s="229" t="s">
        <v>149</v>
      </c>
      <c r="H139" s="230">
        <v>2047.8</v>
      </c>
      <c r="I139" s="231"/>
      <c r="J139" s="232">
        <f>ROUND(I139*H139,2)</f>
        <v>0</v>
      </c>
      <c r="K139" s="233"/>
      <c r="L139" s="43"/>
      <c r="M139" s="234" t="s">
        <v>1</v>
      </c>
      <c r="N139" s="235" t="s">
        <v>38</v>
      </c>
      <c r="O139" s="90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8" t="s">
        <v>138</v>
      </c>
      <c r="AT139" s="238" t="s">
        <v>134</v>
      </c>
      <c r="AU139" s="238" t="s">
        <v>82</v>
      </c>
      <c r="AY139" s="16" t="s">
        <v>132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6" t="s">
        <v>80</v>
      </c>
      <c r="BK139" s="239">
        <f>ROUND(I139*H139,2)</f>
        <v>0</v>
      </c>
      <c r="BL139" s="16" t="s">
        <v>138</v>
      </c>
      <c r="BM139" s="238" t="s">
        <v>354</v>
      </c>
    </row>
    <row r="140" s="2" customFormat="1">
      <c r="A140" s="37"/>
      <c r="B140" s="38"/>
      <c r="C140" s="39"/>
      <c r="D140" s="240" t="s">
        <v>140</v>
      </c>
      <c r="E140" s="39"/>
      <c r="F140" s="241" t="s">
        <v>355</v>
      </c>
      <c r="G140" s="39"/>
      <c r="H140" s="39"/>
      <c r="I140" s="242"/>
      <c r="J140" s="39"/>
      <c r="K140" s="39"/>
      <c r="L140" s="43"/>
      <c r="M140" s="243"/>
      <c r="N140" s="244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140</v>
      </c>
      <c r="AU140" s="16" t="s">
        <v>82</v>
      </c>
    </row>
    <row r="141" s="2" customFormat="1">
      <c r="A141" s="37"/>
      <c r="B141" s="38"/>
      <c r="C141" s="39"/>
      <c r="D141" s="245" t="s">
        <v>142</v>
      </c>
      <c r="E141" s="39"/>
      <c r="F141" s="246" t="s">
        <v>356</v>
      </c>
      <c r="G141" s="39"/>
      <c r="H141" s="39"/>
      <c r="I141" s="242"/>
      <c r="J141" s="39"/>
      <c r="K141" s="39"/>
      <c r="L141" s="43"/>
      <c r="M141" s="243"/>
      <c r="N141" s="244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142</v>
      </c>
      <c r="AU141" s="16" t="s">
        <v>82</v>
      </c>
    </row>
    <row r="142" s="13" customFormat="1">
      <c r="A142" s="13"/>
      <c r="B142" s="247"/>
      <c r="C142" s="248"/>
      <c r="D142" s="240" t="s">
        <v>144</v>
      </c>
      <c r="E142" s="249" t="s">
        <v>1</v>
      </c>
      <c r="F142" s="250" t="s">
        <v>357</v>
      </c>
      <c r="G142" s="248"/>
      <c r="H142" s="251">
        <v>1480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7" t="s">
        <v>144</v>
      </c>
      <c r="AU142" s="257" t="s">
        <v>82</v>
      </c>
      <c r="AV142" s="13" t="s">
        <v>82</v>
      </c>
      <c r="AW142" s="13" t="s">
        <v>30</v>
      </c>
      <c r="AX142" s="13" t="s">
        <v>73</v>
      </c>
      <c r="AY142" s="257" t="s">
        <v>132</v>
      </c>
    </row>
    <row r="143" s="13" customFormat="1">
      <c r="A143" s="13"/>
      <c r="B143" s="247"/>
      <c r="C143" s="248"/>
      <c r="D143" s="240" t="s">
        <v>144</v>
      </c>
      <c r="E143" s="249" t="s">
        <v>1</v>
      </c>
      <c r="F143" s="250" t="s">
        <v>358</v>
      </c>
      <c r="G143" s="248"/>
      <c r="H143" s="251">
        <v>567.79999999999995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7" t="s">
        <v>144</v>
      </c>
      <c r="AU143" s="257" t="s">
        <v>82</v>
      </c>
      <c r="AV143" s="13" t="s">
        <v>82</v>
      </c>
      <c r="AW143" s="13" t="s">
        <v>30</v>
      </c>
      <c r="AX143" s="13" t="s">
        <v>73</v>
      </c>
      <c r="AY143" s="257" t="s">
        <v>132</v>
      </c>
    </row>
    <row r="144" s="14" customFormat="1">
      <c r="A144" s="14"/>
      <c r="B144" s="258"/>
      <c r="C144" s="259"/>
      <c r="D144" s="240" t="s">
        <v>144</v>
      </c>
      <c r="E144" s="260" t="s">
        <v>1</v>
      </c>
      <c r="F144" s="261" t="s">
        <v>146</v>
      </c>
      <c r="G144" s="259"/>
      <c r="H144" s="262">
        <v>2047.8</v>
      </c>
      <c r="I144" s="263"/>
      <c r="J144" s="259"/>
      <c r="K144" s="259"/>
      <c r="L144" s="264"/>
      <c r="M144" s="265"/>
      <c r="N144" s="266"/>
      <c r="O144" s="266"/>
      <c r="P144" s="266"/>
      <c r="Q144" s="266"/>
      <c r="R144" s="266"/>
      <c r="S144" s="266"/>
      <c r="T144" s="26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8" t="s">
        <v>144</v>
      </c>
      <c r="AU144" s="268" t="s">
        <v>82</v>
      </c>
      <c r="AV144" s="14" t="s">
        <v>138</v>
      </c>
      <c r="AW144" s="14" t="s">
        <v>30</v>
      </c>
      <c r="AX144" s="14" t="s">
        <v>80</v>
      </c>
      <c r="AY144" s="268" t="s">
        <v>132</v>
      </c>
    </row>
    <row r="145" s="2" customFormat="1" ht="37.8" customHeight="1">
      <c r="A145" s="37"/>
      <c r="B145" s="38"/>
      <c r="C145" s="226" t="s">
        <v>138</v>
      </c>
      <c r="D145" s="226" t="s">
        <v>134</v>
      </c>
      <c r="E145" s="227" t="s">
        <v>155</v>
      </c>
      <c r="F145" s="228" t="s">
        <v>156</v>
      </c>
      <c r="G145" s="229" t="s">
        <v>149</v>
      </c>
      <c r="H145" s="230">
        <v>1052.2000000000001</v>
      </c>
      <c r="I145" s="231"/>
      <c r="J145" s="232">
        <f>ROUND(I145*H145,2)</f>
        <v>0</v>
      </c>
      <c r="K145" s="233"/>
      <c r="L145" s="43"/>
      <c r="M145" s="234" t="s">
        <v>1</v>
      </c>
      <c r="N145" s="235" t="s">
        <v>38</v>
      </c>
      <c r="O145" s="90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8" t="s">
        <v>138</v>
      </c>
      <c r="AT145" s="238" t="s">
        <v>134</v>
      </c>
      <c r="AU145" s="238" t="s">
        <v>82</v>
      </c>
      <c r="AY145" s="16" t="s">
        <v>132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6" t="s">
        <v>80</v>
      </c>
      <c r="BK145" s="239">
        <f>ROUND(I145*H145,2)</f>
        <v>0</v>
      </c>
      <c r="BL145" s="16" t="s">
        <v>138</v>
      </c>
      <c r="BM145" s="238" t="s">
        <v>359</v>
      </c>
    </row>
    <row r="146" s="2" customFormat="1">
      <c r="A146" s="37"/>
      <c r="B146" s="38"/>
      <c r="C146" s="39"/>
      <c r="D146" s="240" t="s">
        <v>140</v>
      </c>
      <c r="E146" s="39"/>
      <c r="F146" s="241" t="s">
        <v>158</v>
      </c>
      <c r="G146" s="39"/>
      <c r="H146" s="39"/>
      <c r="I146" s="242"/>
      <c r="J146" s="39"/>
      <c r="K146" s="39"/>
      <c r="L146" s="43"/>
      <c r="M146" s="243"/>
      <c r="N146" s="244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140</v>
      </c>
      <c r="AU146" s="16" t="s">
        <v>82</v>
      </c>
    </row>
    <row r="147" s="2" customFormat="1">
      <c r="A147" s="37"/>
      <c r="B147" s="38"/>
      <c r="C147" s="39"/>
      <c r="D147" s="245" t="s">
        <v>142</v>
      </c>
      <c r="E147" s="39"/>
      <c r="F147" s="246" t="s">
        <v>360</v>
      </c>
      <c r="G147" s="39"/>
      <c r="H147" s="39"/>
      <c r="I147" s="242"/>
      <c r="J147" s="39"/>
      <c r="K147" s="39"/>
      <c r="L147" s="43"/>
      <c r="M147" s="243"/>
      <c r="N147" s="244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142</v>
      </c>
      <c r="AU147" s="16" t="s">
        <v>82</v>
      </c>
    </row>
    <row r="148" s="13" customFormat="1">
      <c r="A148" s="13"/>
      <c r="B148" s="247"/>
      <c r="C148" s="248"/>
      <c r="D148" s="240" t="s">
        <v>144</v>
      </c>
      <c r="E148" s="249" t="s">
        <v>1</v>
      </c>
      <c r="F148" s="250" t="s">
        <v>361</v>
      </c>
      <c r="G148" s="248"/>
      <c r="H148" s="251">
        <v>1052.2000000000001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7" t="s">
        <v>144</v>
      </c>
      <c r="AU148" s="257" t="s">
        <v>82</v>
      </c>
      <c r="AV148" s="13" t="s">
        <v>82</v>
      </c>
      <c r="AW148" s="13" t="s">
        <v>30</v>
      </c>
      <c r="AX148" s="13" t="s">
        <v>80</v>
      </c>
      <c r="AY148" s="257" t="s">
        <v>132</v>
      </c>
    </row>
    <row r="149" s="2" customFormat="1" ht="24.15" customHeight="1">
      <c r="A149" s="37"/>
      <c r="B149" s="38"/>
      <c r="C149" s="226" t="s">
        <v>168</v>
      </c>
      <c r="D149" s="226" t="s">
        <v>134</v>
      </c>
      <c r="E149" s="227" t="s">
        <v>161</v>
      </c>
      <c r="F149" s="228" t="s">
        <v>162</v>
      </c>
      <c r="G149" s="229" t="s">
        <v>149</v>
      </c>
      <c r="H149" s="230">
        <v>3100</v>
      </c>
      <c r="I149" s="231"/>
      <c r="J149" s="232">
        <f>ROUND(I149*H149,2)</f>
        <v>0</v>
      </c>
      <c r="K149" s="233"/>
      <c r="L149" s="43"/>
      <c r="M149" s="234" t="s">
        <v>1</v>
      </c>
      <c r="N149" s="235" t="s">
        <v>38</v>
      </c>
      <c r="O149" s="90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8" t="s">
        <v>138</v>
      </c>
      <c r="AT149" s="238" t="s">
        <v>134</v>
      </c>
      <c r="AU149" s="238" t="s">
        <v>82</v>
      </c>
      <c r="AY149" s="16" t="s">
        <v>132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6" t="s">
        <v>80</v>
      </c>
      <c r="BK149" s="239">
        <f>ROUND(I149*H149,2)</f>
        <v>0</v>
      </c>
      <c r="BL149" s="16" t="s">
        <v>138</v>
      </c>
      <c r="BM149" s="238" t="s">
        <v>362</v>
      </c>
    </row>
    <row r="150" s="2" customFormat="1">
      <c r="A150" s="37"/>
      <c r="B150" s="38"/>
      <c r="C150" s="39"/>
      <c r="D150" s="240" t="s">
        <v>140</v>
      </c>
      <c r="E150" s="39"/>
      <c r="F150" s="241" t="s">
        <v>363</v>
      </c>
      <c r="G150" s="39"/>
      <c r="H150" s="39"/>
      <c r="I150" s="242"/>
      <c r="J150" s="39"/>
      <c r="K150" s="39"/>
      <c r="L150" s="43"/>
      <c r="M150" s="243"/>
      <c r="N150" s="244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140</v>
      </c>
      <c r="AU150" s="16" t="s">
        <v>82</v>
      </c>
    </row>
    <row r="151" s="2" customFormat="1">
      <c r="A151" s="37"/>
      <c r="B151" s="38"/>
      <c r="C151" s="39"/>
      <c r="D151" s="245" t="s">
        <v>142</v>
      </c>
      <c r="E151" s="39"/>
      <c r="F151" s="246" t="s">
        <v>364</v>
      </c>
      <c r="G151" s="39"/>
      <c r="H151" s="39"/>
      <c r="I151" s="242"/>
      <c r="J151" s="39"/>
      <c r="K151" s="39"/>
      <c r="L151" s="43"/>
      <c r="M151" s="243"/>
      <c r="N151" s="244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142</v>
      </c>
      <c r="AU151" s="16" t="s">
        <v>82</v>
      </c>
    </row>
    <row r="152" s="13" customFormat="1">
      <c r="A152" s="13"/>
      <c r="B152" s="247"/>
      <c r="C152" s="248"/>
      <c r="D152" s="240" t="s">
        <v>144</v>
      </c>
      <c r="E152" s="249" t="s">
        <v>1</v>
      </c>
      <c r="F152" s="250" t="s">
        <v>365</v>
      </c>
      <c r="G152" s="248"/>
      <c r="H152" s="251">
        <v>1480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7" t="s">
        <v>144</v>
      </c>
      <c r="AU152" s="257" t="s">
        <v>82</v>
      </c>
      <c r="AV152" s="13" t="s">
        <v>82</v>
      </c>
      <c r="AW152" s="13" t="s">
        <v>30</v>
      </c>
      <c r="AX152" s="13" t="s">
        <v>73</v>
      </c>
      <c r="AY152" s="257" t="s">
        <v>132</v>
      </c>
    </row>
    <row r="153" s="13" customFormat="1">
      <c r="A153" s="13"/>
      <c r="B153" s="247"/>
      <c r="C153" s="248"/>
      <c r="D153" s="240" t="s">
        <v>144</v>
      </c>
      <c r="E153" s="249" t="s">
        <v>1</v>
      </c>
      <c r="F153" s="250" t="s">
        <v>366</v>
      </c>
      <c r="G153" s="248"/>
      <c r="H153" s="251">
        <v>1620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7" t="s">
        <v>144</v>
      </c>
      <c r="AU153" s="257" t="s">
        <v>82</v>
      </c>
      <c r="AV153" s="13" t="s">
        <v>82</v>
      </c>
      <c r="AW153" s="13" t="s">
        <v>30</v>
      </c>
      <c r="AX153" s="13" t="s">
        <v>73</v>
      </c>
      <c r="AY153" s="257" t="s">
        <v>132</v>
      </c>
    </row>
    <row r="154" s="14" customFormat="1">
      <c r="A154" s="14"/>
      <c r="B154" s="258"/>
      <c r="C154" s="259"/>
      <c r="D154" s="240" t="s">
        <v>144</v>
      </c>
      <c r="E154" s="260" t="s">
        <v>1</v>
      </c>
      <c r="F154" s="261" t="s">
        <v>146</v>
      </c>
      <c r="G154" s="259"/>
      <c r="H154" s="262">
        <v>3100</v>
      </c>
      <c r="I154" s="263"/>
      <c r="J154" s="259"/>
      <c r="K154" s="259"/>
      <c r="L154" s="264"/>
      <c r="M154" s="265"/>
      <c r="N154" s="266"/>
      <c r="O154" s="266"/>
      <c r="P154" s="266"/>
      <c r="Q154" s="266"/>
      <c r="R154" s="266"/>
      <c r="S154" s="266"/>
      <c r="T154" s="26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8" t="s">
        <v>144</v>
      </c>
      <c r="AU154" s="268" t="s">
        <v>82</v>
      </c>
      <c r="AV154" s="14" t="s">
        <v>138</v>
      </c>
      <c r="AW154" s="14" t="s">
        <v>30</v>
      </c>
      <c r="AX154" s="14" t="s">
        <v>80</v>
      </c>
      <c r="AY154" s="268" t="s">
        <v>132</v>
      </c>
    </row>
    <row r="155" s="2" customFormat="1" ht="16.5" customHeight="1">
      <c r="A155" s="37"/>
      <c r="B155" s="38"/>
      <c r="C155" s="269" t="s">
        <v>175</v>
      </c>
      <c r="D155" s="269" t="s">
        <v>202</v>
      </c>
      <c r="E155" s="270" t="s">
        <v>203</v>
      </c>
      <c r="F155" s="271" t="s">
        <v>204</v>
      </c>
      <c r="G155" s="272" t="s">
        <v>205</v>
      </c>
      <c r="H155" s="273">
        <v>278.63999999999999</v>
      </c>
      <c r="I155" s="274"/>
      <c r="J155" s="275">
        <f>ROUND(I155*H155,2)</f>
        <v>0</v>
      </c>
      <c r="K155" s="276"/>
      <c r="L155" s="277"/>
      <c r="M155" s="278" t="s">
        <v>1</v>
      </c>
      <c r="N155" s="279" t="s">
        <v>38</v>
      </c>
      <c r="O155" s="90"/>
      <c r="P155" s="236">
        <f>O155*H155</f>
        <v>0</v>
      </c>
      <c r="Q155" s="236">
        <v>0.001</v>
      </c>
      <c r="R155" s="236">
        <f>Q155*H155</f>
        <v>0.27864</v>
      </c>
      <c r="S155" s="236">
        <v>0</v>
      </c>
      <c r="T155" s="237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8" t="s">
        <v>189</v>
      </c>
      <c r="AT155" s="238" t="s">
        <v>202</v>
      </c>
      <c r="AU155" s="238" t="s">
        <v>82</v>
      </c>
      <c r="AY155" s="16" t="s">
        <v>132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6" t="s">
        <v>80</v>
      </c>
      <c r="BK155" s="239">
        <f>ROUND(I155*H155,2)</f>
        <v>0</v>
      </c>
      <c r="BL155" s="16" t="s">
        <v>138</v>
      </c>
      <c r="BM155" s="238" t="s">
        <v>367</v>
      </c>
    </row>
    <row r="156" s="2" customFormat="1">
      <c r="A156" s="37"/>
      <c r="B156" s="38"/>
      <c r="C156" s="39"/>
      <c r="D156" s="240" t="s">
        <v>140</v>
      </c>
      <c r="E156" s="39"/>
      <c r="F156" s="241" t="s">
        <v>204</v>
      </c>
      <c r="G156" s="39"/>
      <c r="H156" s="39"/>
      <c r="I156" s="242"/>
      <c r="J156" s="39"/>
      <c r="K156" s="39"/>
      <c r="L156" s="43"/>
      <c r="M156" s="243"/>
      <c r="N156" s="244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140</v>
      </c>
      <c r="AU156" s="16" t="s">
        <v>82</v>
      </c>
    </row>
    <row r="157" s="13" customFormat="1">
      <c r="A157" s="13"/>
      <c r="B157" s="247"/>
      <c r="C157" s="248"/>
      <c r="D157" s="240" t="s">
        <v>144</v>
      </c>
      <c r="E157" s="249" t="s">
        <v>1</v>
      </c>
      <c r="F157" s="250" t="s">
        <v>368</v>
      </c>
      <c r="G157" s="248"/>
      <c r="H157" s="251">
        <v>278.63999999999999</v>
      </c>
      <c r="I157" s="252"/>
      <c r="J157" s="248"/>
      <c r="K157" s="248"/>
      <c r="L157" s="253"/>
      <c r="M157" s="254"/>
      <c r="N157" s="255"/>
      <c r="O157" s="255"/>
      <c r="P157" s="255"/>
      <c r="Q157" s="255"/>
      <c r="R157" s="255"/>
      <c r="S157" s="255"/>
      <c r="T157" s="25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7" t="s">
        <v>144</v>
      </c>
      <c r="AU157" s="257" t="s">
        <v>82</v>
      </c>
      <c r="AV157" s="13" t="s">
        <v>82</v>
      </c>
      <c r="AW157" s="13" t="s">
        <v>30</v>
      </c>
      <c r="AX157" s="13" t="s">
        <v>80</v>
      </c>
      <c r="AY157" s="257" t="s">
        <v>132</v>
      </c>
    </row>
    <row r="158" s="2" customFormat="1" ht="33" customHeight="1">
      <c r="A158" s="37"/>
      <c r="B158" s="38"/>
      <c r="C158" s="226" t="s">
        <v>183</v>
      </c>
      <c r="D158" s="226" t="s">
        <v>134</v>
      </c>
      <c r="E158" s="227" t="s">
        <v>369</v>
      </c>
      <c r="F158" s="228" t="s">
        <v>370</v>
      </c>
      <c r="G158" s="229" t="s">
        <v>137</v>
      </c>
      <c r="H158" s="230">
        <v>12000</v>
      </c>
      <c r="I158" s="231"/>
      <c r="J158" s="232">
        <f>ROUND(I158*H158,2)</f>
        <v>0</v>
      </c>
      <c r="K158" s="233"/>
      <c r="L158" s="43"/>
      <c r="M158" s="234" t="s">
        <v>1</v>
      </c>
      <c r="N158" s="235" t="s">
        <v>38</v>
      </c>
      <c r="O158" s="90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8" t="s">
        <v>138</v>
      </c>
      <c r="AT158" s="238" t="s">
        <v>134</v>
      </c>
      <c r="AU158" s="238" t="s">
        <v>82</v>
      </c>
      <c r="AY158" s="16" t="s">
        <v>132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6" t="s">
        <v>80</v>
      </c>
      <c r="BK158" s="239">
        <f>ROUND(I158*H158,2)</f>
        <v>0</v>
      </c>
      <c r="BL158" s="16" t="s">
        <v>138</v>
      </c>
      <c r="BM158" s="238" t="s">
        <v>371</v>
      </c>
    </row>
    <row r="159" s="2" customFormat="1">
      <c r="A159" s="37"/>
      <c r="B159" s="38"/>
      <c r="C159" s="39"/>
      <c r="D159" s="240" t="s">
        <v>140</v>
      </c>
      <c r="E159" s="39"/>
      <c r="F159" s="241" t="s">
        <v>372</v>
      </c>
      <c r="G159" s="39"/>
      <c r="H159" s="39"/>
      <c r="I159" s="242"/>
      <c r="J159" s="39"/>
      <c r="K159" s="39"/>
      <c r="L159" s="43"/>
      <c r="M159" s="243"/>
      <c r="N159" s="244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140</v>
      </c>
      <c r="AU159" s="16" t="s">
        <v>82</v>
      </c>
    </row>
    <row r="160" s="2" customFormat="1">
      <c r="A160" s="37"/>
      <c r="B160" s="38"/>
      <c r="C160" s="39"/>
      <c r="D160" s="245" t="s">
        <v>142</v>
      </c>
      <c r="E160" s="39"/>
      <c r="F160" s="246" t="s">
        <v>373</v>
      </c>
      <c r="G160" s="39"/>
      <c r="H160" s="39"/>
      <c r="I160" s="242"/>
      <c r="J160" s="39"/>
      <c r="K160" s="39"/>
      <c r="L160" s="43"/>
      <c r="M160" s="243"/>
      <c r="N160" s="244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142</v>
      </c>
      <c r="AU160" s="16" t="s">
        <v>82</v>
      </c>
    </row>
    <row r="161" s="13" customFormat="1">
      <c r="A161" s="13"/>
      <c r="B161" s="247"/>
      <c r="C161" s="248"/>
      <c r="D161" s="240" t="s">
        <v>144</v>
      </c>
      <c r="E161" s="249" t="s">
        <v>1</v>
      </c>
      <c r="F161" s="250" t="s">
        <v>374</v>
      </c>
      <c r="G161" s="248"/>
      <c r="H161" s="251">
        <v>10522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7" t="s">
        <v>144</v>
      </c>
      <c r="AU161" s="257" t="s">
        <v>82</v>
      </c>
      <c r="AV161" s="13" t="s">
        <v>82</v>
      </c>
      <c r="AW161" s="13" t="s">
        <v>30</v>
      </c>
      <c r="AX161" s="13" t="s">
        <v>73</v>
      </c>
      <c r="AY161" s="257" t="s">
        <v>132</v>
      </c>
    </row>
    <row r="162" s="13" customFormat="1">
      <c r="A162" s="13"/>
      <c r="B162" s="247"/>
      <c r="C162" s="248"/>
      <c r="D162" s="240" t="s">
        <v>144</v>
      </c>
      <c r="E162" s="249" t="s">
        <v>1</v>
      </c>
      <c r="F162" s="250" t="s">
        <v>375</v>
      </c>
      <c r="G162" s="248"/>
      <c r="H162" s="251">
        <v>1478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7" t="s">
        <v>144</v>
      </c>
      <c r="AU162" s="257" t="s">
        <v>82</v>
      </c>
      <c r="AV162" s="13" t="s">
        <v>82</v>
      </c>
      <c r="AW162" s="13" t="s">
        <v>30</v>
      </c>
      <c r="AX162" s="13" t="s">
        <v>73</v>
      </c>
      <c r="AY162" s="257" t="s">
        <v>132</v>
      </c>
    </row>
    <row r="163" s="14" customFormat="1">
      <c r="A163" s="14"/>
      <c r="B163" s="258"/>
      <c r="C163" s="259"/>
      <c r="D163" s="240" t="s">
        <v>144</v>
      </c>
      <c r="E163" s="260" t="s">
        <v>1</v>
      </c>
      <c r="F163" s="261" t="s">
        <v>146</v>
      </c>
      <c r="G163" s="259"/>
      <c r="H163" s="262">
        <v>12000</v>
      </c>
      <c r="I163" s="263"/>
      <c r="J163" s="259"/>
      <c r="K163" s="259"/>
      <c r="L163" s="264"/>
      <c r="M163" s="265"/>
      <c r="N163" s="266"/>
      <c r="O163" s="266"/>
      <c r="P163" s="266"/>
      <c r="Q163" s="266"/>
      <c r="R163" s="266"/>
      <c r="S163" s="266"/>
      <c r="T163" s="26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8" t="s">
        <v>144</v>
      </c>
      <c r="AU163" s="268" t="s">
        <v>82</v>
      </c>
      <c r="AV163" s="14" t="s">
        <v>138</v>
      </c>
      <c r="AW163" s="14" t="s">
        <v>30</v>
      </c>
      <c r="AX163" s="14" t="s">
        <v>80</v>
      </c>
      <c r="AY163" s="268" t="s">
        <v>132</v>
      </c>
    </row>
    <row r="164" s="2" customFormat="1" ht="24.15" customHeight="1">
      <c r="A164" s="37"/>
      <c r="B164" s="38"/>
      <c r="C164" s="226" t="s">
        <v>189</v>
      </c>
      <c r="D164" s="226" t="s">
        <v>134</v>
      </c>
      <c r="E164" s="227" t="s">
        <v>190</v>
      </c>
      <c r="F164" s="228" t="s">
        <v>191</v>
      </c>
      <c r="G164" s="229" t="s">
        <v>137</v>
      </c>
      <c r="H164" s="230">
        <v>5088</v>
      </c>
      <c r="I164" s="231"/>
      <c r="J164" s="232">
        <f>ROUND(I164*H164,2)</f>
        <v>0</v>
      </c>
      <c r="K164" s="233"/>
      <c r="L164" s="43"/>
      <c r="M164" s="234" t="s">
        <v>1</v>
      </c>
      <c r="N164" s="235" t="s">
        <v>38</v>
      </c>
      <c r="O164" s="90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8" t="s">
        <v>138</v>
      </c>
      <c r="AT164" s="238" t="s">
        <v>134</v>
      </c>
      <c r="AU164" s="238" t="s">
        <v>82</v>
      </c>
      <c r="AY164" s="16" t="s">
        <v>132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6" t="s">
        <v>80</v>
      </c>
      <c r="BK164" s="239">
        <f>ROUND(I164*H164,2)</f>
        <v>0</v>
      </c>
      <c r="BL164" s="16" t="s">
        <v>138</v>
      </c>
      <c r="BM164" s="238" t="s">
        <v>376</v>
      </c>
    </row>
    <row r="165" s="2" customFormat="1">
      <c r="A165" s="37"/>
      <c r="B165" s="38"/>
      <c r="C165" s="39"/>
      <c r="D165" s="240" t="s">
        <v>140</v>
      </c>
      <c r="E165" s="39"/>
      <c r="F165" s="241" t="s">
        <v>193</v>
      </c>
      <c r="G165" s="39"/>
      <c r="H165" s="39"/>
      <c r="I165" s="242"/>
      <c r="J165" s="39"/>
      <c r="K165" s="39"/>
      <c r="L165" s="43"/>
      <c r="M165" s="243"/>
      <c r="N165" s="244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140</v>
      </c>
      <c r="AU165" s="16" t="s">
        <v>82</v>
      </c>
    </row>
    <row r="166" s="2" customFormat="1">
      <c r="A166" s="37"/>
      <c r="B166" s="38"/>
      <c r="C166" s="39"/>
      <c r="D166" s="245" t="s">
        <v>142</v>
      </c>
      <c r="E166" s="39"/>
      <c r="F166" s="246" t="s">
        <v>194</v>
      </c>
      <c r="G166" s="39"/>
      <c r="H166" s="39"/>
      <c r="I166" s="242"/>
      <c r="J166" s="39"/>
      <c r="K166" s="39"/>
      <c r="L166" s="43"/>
      <c r="M166" s="243"/>
      <c r="N166" s="244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142</v>
      </c>
      <c r="AU166" s="16" t="s">
        <v>82</v>
      </c>
    </row>
    <row r="167" s="13" customFormat="1">
      <c r="A167" s="13"/>
      <c r="B167" s="247"/>
      <c r="C167" s="248"/>
      <c r="D167" s="240" t="s">
        <v>144</v>
      </c>
      <c r="E167" s="249" t="s">
        <v>1</v>
      </c>
      <c r="F167" s="250" t="s">
        <v>375</v>
      </c>
      <c r="G167" s="248"/>
      <c r="H167" s="251">
        <v>1478</v>
      </c>
      <c r="I167" s="252"/>
      <c r="J167" s="248"/>
      <c r="K167" s="248"/>
      <c r="L167" s="253"/>
      <c r="M167" s="254"/>
      <c r="N167" s="255"/>
      <c r="O167" s="255"/>
      <c r="P167" s="255"/>
      <c r="Q167" s="255"/>
      <c r="R167" s="255"/>
      <c r="S167" s="255"/>
      <c r="T167" s="25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7" t="s">
        <v>144</v>
      </c>
      <c r="AU167" s="257" t="s">
        <v>82</v>
      </c>
      <c r="AV167" s="13" t="s">
        <v>82</v>
      </c>
      <c r="AW167" s="13" t="s">
        <v>30</v>
      </c>
      <c r="AX167" s="13" t="s">
        <v>73</v>
      </c>
      <c r="AY167" s="257" t="s">
        <v>132</v>
      </c>
    </row>
    <row r="168" s="13" customFormat="1">
      <c r="A168" s="13"/>
      <c r="B168" s="247"/>
      <c r="C168" s="248"/>
      <c r="D168" s="240" t="s">
        <v>144</v>
      </c>
      <c r="E168" s="249" t="s">
        <v>1</v>
      </c>
      <c r="F168" s="250" t="s">
        <v>377</v>
      </c>
      <c r="G168" s="248"/>
      <c r="H168" s="251">
        <v>3610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7" t="s">
        <v>144</v>
      </c>
      <c r="AU168" s="257" t="s">
        <v>82</v>
      </c>
      <c r="AV168" s="13" t="s">
        <v>82</v>
      </c>
      <c r="AW168" s="13" t="s">
        <v>30</v>
      </c>
      <c r="AX168" s="13" t="s">
        <v>73</v>
      </c>
      <c r="AY168" s="257" t="s">
        <v>132</v>
      </c>
    </row>
    <row r="169" s="14" customFormat="1">
      <c r="A169" s="14"/>
      <c r="B169" s="258"/>
      <c r="C169" s="259"/>
      <c r="D169" s="240" t="s">
        <v>144</v>
      </c>
      <c r="E169" s="260" t="s">
        <v>1</v>
      </c>
      <c r="F169" s="261" t="s">
        <v>146</v>
      </c>
      <c r="G169" s="259"/>
      <c r="H169" s="262">
        <v>5088</v>
      </c>
      <c r="I169" s="263"/>
      <c r="J169" s="259"/>
      <c r="K169" s="259"/>
      <c r="L169" s="264"/>
      <c r="M169" s="265"/>
      <c r="N169" s="266"/>
      <c r="O169" s="266"/>
      <c r="P169" s="266"/>
      <c r="Q169" s="266"/>
      <c r="R169" s="266"/>
      <c r="S169" s="266"/>
      <c r="T169" s="26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8" t="s">
        <v>144</v>
      </c>
      <c r="AU169" s="268" t="s">
        <v>82</v>
      </c>
      <c r="AV169" s="14" t="s">
        <v>138</v>
      </c>
      <c r="AW169" s="14" t="s">
        <v>30</v>
      </c>
      <c r="AX169" s="14" t="s">
        <v>80</v>
      </c>
      <c r="AY169" s="268" t="s">
        <v>132</v>
      </c>
    </row>
    <row r="170" s="2" customFormat="1" ht="37.8" customHeight="1">
      <c r="A170" s="37"/>
      <c r="B170" s="38"/>
      <c r="C170" s="226" t="s">
        <v>195</v>
      </c>
      <c r="D170" s="226" t="s">
        <v>134</v>
      </c>
      <c r="E170" s="227" t="s">
        <v>378</v>
      </c>
      <c r="F170" s="228" t="s">
        <v>379</v>
      </c>
      <c r="G170" s="229" t="s">
        <v>149</v>
      </c>
      <c r="H170" s="230">
        <v>6480</v>
      </c>
      <c r="I170" s="231"/>
      <c r="J170" s="232">
        <f>ROUND(I170*H170,2)</f>
        <v>0</v>
      </c>
      <c r="K170" s="233"/>
      <c r="L170" s="43"/>
      <c r="M170" s="234" t="s">
        <v>1</v>
      </c>
      <c r="N170" s="235" t="s">
        <v>38</v>
      </c>
      <c r="O170" s="90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8" t="s">
        <v>138</v>
      </c>
      <c r="AT170" s="238" t="s">
        <v>134</v>
      </c>
      <c r="AU170" s="238" t="s">
        <v>82</v>
      </c>
      <c r="AY170" s="16" t="s">
        <v>132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6" t="s">
        <v>80</v>
      </c>
      <c r="BK170" s="239">
        <f>ROUND(I170*H170,2)</f>
        <v>0</v>
      </c>
      <c r="BL170" s="16" t="s">
        <v>138</v>
      </c>
      <c r="BM170" s="238" t="s">
        <v>380</v>
      </c>
    </row>
    <row r="171" s="2" customFormat="1">
      <c r="A171" s="37"/>
      <c r="B171" s="38"/>
      <c r="C171" s="39"/>
      <c r="D171" s="240" t="s">
        <v>140</v>
      </c>
      <c r="E171" s="39"/>
      <c r="F171" s="241" t="s">
        <v>381</v>
      </c>
      <c r="G171" s="39"/>
      <c r="H171" s="39"/>
      <c r="I171" s="242"/>
      <c r="J171" s="39"/>
      <c r="K171" s="39"/>
      <c r="L171" s="43"/>
      <c r="M171" s="243"/>
      <c r="N171" s="244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140</v>
      </c>
      <c r="AU171" s="16" t="s">
        <v>82</v>
      </c>
    </row>
    <row r="172" s="2" customFormat="1">
      <c r="A172" s="37"/>
      <c r="B172" s="38"/>
      <c r="C172" s="39"/>
      <c r="D172" s="245" t="s">
        <v>142</v>
      </c>
      <c r="E172" s="39"/>
      <c r="F172" s="246" t="s">
        <v>382</v>
      </c>
      <c r="G172" s="39"/>
      <c r="H172" s="39"/>
      <c r="I172" s="242"/>
      <c r="J172" s="39"/>
      <c r="K172" s="39"/>
      <c r="L172" s="43"/>
      <c r="M172" s="243"/>
      <c r="N172" s="244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142</v>
      </c>
      <c r="AU172" s="16" t="s">
        <v>82</v>
      </c>
    </row>
    <row r="173" s="13" customFormat="1">
      <c r="A173" s="13"/>
      <c r="B173" s="247"/>
      <c r="C173" s="248"/>
      <c r="D173" s="240" t="s">
        <v>144</v>
      </c>
      <c r="E173" s="249" t="s">
        <v>1</v>
      </c>
      <c r="F173" s="250" t="s">
        <v>383</v>
      </c>
      <c r="G173" s="248"/>
      <c r="H173" s="251">
        <v>6480</v>
      </c>
      <c r="I173" s="252"/>
      <c r="J173" s="248"/>
      <c r="K173" s="248"/>
      <c r="L173" s="253"/>
      <c r="M173" s="254"/>
      <c r="N173" s="255"/>
      <c r="O173" s="255"/>
      <c r="P173" s="255"/>
      <c r="Q173" s="255"/>
      <c r="R173" s="255"/>
      <c r="S173" s="255"/>
      <c r="T173" s="25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7" t="s">
        <v>144</v>
      </c>
      <c r="AU173" s="257" t="s">
        <v>82</v>
      </c>
      <c r="AV173" s="13" t="s">
        <v>82</v>
      </c>
      <c r="AW173" s="13" t="s">
        <v>30</v>
      </c>
      <c r="AX173" s="13" t="s">
        <v>80</v>
      </c>
      <c r="AY173" s="257" t="s">
        <v>132</v>
      </c>
    </row>
    <row r="174" s="2" customFormat="1" ht="33" customHeight="1">
      <c r="A174" s="37"/>
      <c r="B174" s="38"/>
      <c r="C174" s="226" t="s">
        <v>201</v>
      </c>
      <c r="D174" s="226" t="s">
        <v>134</v>
      </c>
      <c r="E174" s="227" t="s">
        <v>384</v>
      </c>
      <c r="F174" s="228" t="s">
        <v>385</v>
      </c>
      <c r="G174" s="229" t="s">
        <v>149</v>
      </c>
      <c r="H174" s="230">
        <v>39.600000000000001</v>
      </c>
      <c r="I174" s="231"/>
      <c r="J174" s="232">
        <f>ROUND(I174*H174,2)</f>
        <v>0</v>
      </c>
      <c r="K174" s="233"/>
      <c r="L174" s="43"/>
      <c r="M174" s="234" t="s">
        <v>1</v>
      </c>
      <c r="N174" s="235" t="s">
        <v>38</v>
      </c>
      <c r="O174" s="90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8" t="s">
        <v>138</v>
      </c>
      <c r="AT174" s="238" t="s">
        <v>134</v>
      </c>
      <c r="AU174" s="238" t="s">
        <v>82</v>
      </c>
      <c r="AY174" s="16" t="s">
        <v>132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6" t="s">
        <v>80</v>
      </c>
      <c r="BK174" s="239">
        <f>ROUND(I174*H174,2)</f>
        <v>0</v>
      </c>
      <c r="BL174" s="16" t="s">
        <v>138</v>
      </c>
      <c r="BM174" s="238" t="s">
        <v>386</v>
      </c>
    </row>
    <row r="175" s="2" customFormat="1">
      <c r="A175" s="37"/>
      <c r="B175" s="38"/>
      <c r="C175" s="39"/>
      <c r="D175" s="240" t="s">
        <v>140</v>
      </c>
      <c r="E175" s="39"/>
      <c r="F175" s="241" t="s">
        <v>387</v>
      </c>
      <c r="G175" s="39"/>
      <c r="H175" s="39"/>
      <c r="I175" s="242"/>
      <c r="J175" s="39"/>
      <c r="K175" s="39"/>
      <c r="L175" s="43"/>
      <c r="M175" s="243"/>
      <c r="N175" s="244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140</v>
      </c>
      <c r="AU175" s="16" t="s">
        <v>82</v>
      </c>
    </row>
    <row r="176" s="2" customFormat="1">
      <c r="A176" s="37"/>
      <c r="B176" s="38"/>
      <c r="C176" s="39"/>
      <c r="D176" s="245" t="s">
        <v>142</v>
      </c>
      <c r="E176" s="39"/>
      <c r="F176" s="246" t="s">
        <v>388</v>
      </c>
      <c r="G176" s="39"/>
      <c r="H176" s="39"/>
      <c r="I176" s="242"/>
      <c r="J176" s="39"/>
      <c r="K176" s="39"/>
      <c r="L176" s="43"/>
      <c r="M176" s="243"/>
      <c r="N176" s="244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142</v>
      </c>
      <c r="AU176" s="16" t="s">
        <v>82</v>
      </c>
    </row>
    <row r="177" s="13" customFormat="1">
      <c r="A177" s="13"/>
      <c r="B177" s="247"/>
      <c r="C177" s="248"/>
      <c r="D177" s="240" t="s">
        <v>144</v>
      </c>
      <c r="E177" s="249" t="s">
        <v>1</v>
      </c>
      <c r="F177" s="250" t="s">
        <v>389</v>
      </c>
      <c r="G177" s="248"/>
      <c r="H177" s="251">
        <v>39.600000000000001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7" t="s">
        <v>144</v>
      </c>
      <c r="AU177" s="257" t="s">
        <v>82</v>
      </c>
      <c r="AV177" s="13" t="s">
        <v>82</v>
      </c>
      <c r="AW177" s="13" t="s">
        <v>30</v>
      </c>
      <c r="AX177" s="13" t="s">
        <v>80</v>
      </c>
      <c r="AY177" s="257" t="s">
        <v>132</v>
      </c>
    </row>
    <row r="178" s="2" customFormat="1" ht="24.15" customHeight="1">
      <c r="A178" s="37"/>
      <c r="B178" s="38"/>
      <c r="C178" s="226" t="s">
        <v>208</v>
      </c>
      <c r="D178" s="226" t="s">
        <v>134</v>
      </c>
      <c r="E178" s="227" t="s">
        <v>390</v>
      </c>
      <c r="F178" s="228" t="s">
        <v>391</v>
      </c>
      <c r="G178" s="229" t="s">
        <v>137</v>
      </c>
      <c r="H178" s="230">
        <v>4200</v>
      </c>
      <c r="I178" s="231"/>
      <c r="J178" s="232">
        <f>ROUND(I178*H178,2)</f>
        <v>0</v>
      </c>
      <c r="K178" s="233"/>
      <c r="L178" s="43"/>
      <c r="M178" s="234" t="s">
        <v>1</v>
      </c>
      <c r="N178" s="235" t="s">
        <v>38</v>
      </c>
      <c r="O178" s="90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8" t="s">
        <v>138</v>
      </c>
      <c r="AT178" s="238" t="s">
        <v>134</v>
      </c>
      <c r="AU178" s="238" t="s">
        <v>82</v>
      </c>
      <c r="AY178" s="16" t="s">
        <v>132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6" t="s">
        <v>80</v>
      </c>
      <c r="BK178" s="239">
        <f>ROUND(I178*H178,2)</f>
        <v>0</v>
      </c>
      <c r="BL178" s="16" t="s">
        <v>138</v>
      </c>
      <c r="BM178" s="238" t="s">
        <v>392</v>
      </c>
    </row>
    <row r="179" s="2" customFormat="1">
      <c r="A179" s="37"/>
      <c r="B179" s="38"/>
      <c r="C179" s="39"/>
      <c r="D179" s="240" t="s">
        <v>140</v>
      </c>
      <c r="E179" s="39"/>
      <c r="F179" s="241" t="s">
        <v>393</v>
      </c>
      <c r="G179" s="39"/>
      <c r="H179" s="39"/>
      <c r="I179" s="242"/>
      <c r="J179" s="39"/>
      <c r="K179" s="39"/>
      <c r="L179" s="43"/>
      <c r="M179" s="243"/>
      <c r="N179" s="244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140</v>
      </c>
      <c r="AU179" s="16" t="s">
        <v>82</v>
      </c>
    </row>
    <row r="180" s="2" customFormat="1">
      <c r="A180" s="37"/>
      <c r="B180" s="38"/>
      <c r="C180" s="39"/>
      <c r="D180" s="245" t="s">
        <v>142</v>
      </c>
      <c r="E180" s="39"/>
      <c r="F180" s="246" t="s">
        <v>394</v>
      </c>
      <c r="G180" s="39"/>
      <c r="H180" s="39"/>
      <c r="I180" s="242"/>
      <c r="J180" s="39"/>
      <c r="K180" s="39"/>
      <c r="L180" s="43"/>
      <c r="M180" s="243"/>
      <c r="N180" s="244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142</v>
      </c>
      <c r="AU180" s="16" t="s">
        <v>82</v>
      </c>
    </row>
    <row r="181" s="13" customFormat="1">
      <c r="A181" s="13"/>
      <c r="B181" s="247"/>
      <c r="C181" s="248"/>
      <c r="D181" s="240" t="s">
        <v>144</v>
      </c>
      <c r="E181" s="249" t="s">
        <v>1</v>
      </c>
      <c r="F181" s="250" t="s">
        <v>395</v>
      </c>
      <c r="G181" s="248"/>
      <c r="H181" s="251">
        <v>4200</v>
      </c>
      <c r="I181" s="252"/>
      <c r="J181" s="248"/>
      <c r="K181" s="248"/>
      <c r="L181" s="253"/>
      <c r="M181" s="254"/>
      <c r="N181" s="255"/>
      <c r="O181" s="255"/>
      <c r="P181" s="255"/>
      <c r="Q181" s="255"/>
      <c r="R181" s="255"/>
      <c r="S181" s="255"/>
      <c r="T181" s="25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7" t="s">
        <v>144</v>
      </c>
      <c r="AU181" s="257" t="s">
        <v>82</v>
      </c>
      <c r="AV181" s="13" t="s">
        <v>82</v>
      </c>
      <c r="AW181" s="13" t="s">
        <v>30</v>
      </c>
      <c r="AX181" s="13" t="s">
        <v>80</v>
      </c>
      <c r="AY181" s="257" t="s">
        <v>132</v>
      </c>
    </row>
    <row r="182" s="2" customFormat="1" ht="24.15" customHeight="1">
      <c r="A182" s="37"/>
      <c r="B182" s="38"/>
      <c r="C182" s="226" t="s">
        <v>8</v>
      </c>
      <c r="D182" s="226" t="s">
        <v>134</v>
      </c>
      <c r="E182" s="227" t="s">
        <v>396</v>
      </c>
      <c r="F182" s="228" t="s">
        <v>397</v>
      </c>
      <c r="G182" s="229" t="s">
        <v>137</v>
      </c>
      <c r="H182" s="230">
        <v>2220</v>
      </c>
      <c r="I182" s="231"/>
      <c r="J182" s="232">
        <f>ROUND(I182*H182,2)</f>
        <v>0</v>
      </c>
      <c r="K182" s="233"/>
      <c r="L182" s="43"/>
      <c r="M182" s="234" t="s">
        <v>1</v>
      </c>
      <c r="N182" s="235" t="s">
        <v>38</v>
      </c>
      <c r="O182" s="90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8" t="s">
        <v>138</v>
      </c>
      <c r="AT182" s="238" t="s">
        <v>134</v>
      </c>
      <c r="AU182" s="238" t="s">
        <v>82</v>
      </c>
      <c r="AY182" s="16" t="s">
        <v>132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6" t="s">
        <v>80</v>
      </c>
      <c r="BK182" s="239">
        <f>ROUND(I182*H182,2)</f>
        <v>0</v>
      </c>
      <c r="BL182" s="16" t="s">
        <v>138</v>
      </c>
      <c r="BM182" s="238" t="s">
        <v>398</v>
      </c>
    </row>
    <row r="183" s="2" customFormat="1">
      <c r="A183" s="37"/>
      <c r="B183" s="38"/>
      <c r="C183" s="39"/>
      <c r="D183" s="240" t="s">
        <v>140</v>
      </c>
      <c r="E183" s="39"/>
      <c r="F183" s="241" t="s">
        <v>399</v>
      </c>
      <c r="G183" s="39"/>
      <c r="H183" s="39"/>
      <c r="I183" s="242"/>
      <c r="J183" s="39"/>
      <c r="K183" s="39"/>
      <c r="L183" s="43"/>
      <c r="M183" s="243"/>
      <c r="N183" s="244"/>
      <c r="O183" s="90"/>
      <c r="P183" s="90"/>
      <c r="Q183" s="90"/>
      <c r="R183" s="90"/>
      <c r="S183" s="90"/>
      <c r="T183" s="9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140</v>
      </c>
      <c r="AU183" s="16" t="s">
        <v>82</v>
      </c>
    </row>
    <row r="184" s="2" customFormat="1">
      <c r="A184" s="37"/>
      <c r="B184" s="38"/>
      <c r="C184" s="39"/>
      <c r="D184" s="245" t="s">
        <v>142</v>
      </c>
      <c r="E184" s="39"/>
      <c r="F184" s="246" t="s">
        <v>400</v>
      </c>
      <c r="G184" s="39"/>
      <c r="H184" s="39"/>
      <c r="I184" s="242"/>
      <c r="J184" s="39"/>
      <c r="K184" s="39"/>
      <c r="L184" s="43"/>
      <c r="M184" s="243"/>
      <c r="N184" s="244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142</v>
      </c>
      <c r="AU184" s="16" t="s">
        <v>82</v>
      </c>
    </row>
    <row r="185" s="13" customFormat="1">
      <c r="A185" s="13"/>
      <c r="B185" s="247"/>
      <c r="C185" s="248"/>
      <c r="D185" s="240" t="s">
        <v>144</v>
      </c>
      <c r="E185" s="249" t="s">
        <v>1</v>
      </c>
      <c r="F185" s="250" t="s">
        <v>401</v>
      </c>
      <c r="G185" s="248"/>
      <c r="H185" s="251">
        <v>2220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7" t="s">
        <v>144</v>
      </c>
      <c r="AU185" s="257" t="s">
        <v>82</v>
      </c>
      <c r="AV185" s="13" t="s">
        <v>82</v>
      </c>
      <c r="AW185" s="13" t="s">
        <v>30</v>
      </c>
      <c r="AX185" s="13" t="s">
        <v>80</v>
      </c>
      <c r="AY185" s="257" t="s">
        <v>132</v>
      </c>
    </row>
    <row r="186" s="2" customFormat="1" ht="16.5" customHeight="1">
      <c r="A186" s="37"/>
      <c r="B186" s="38"/>
      <c r="C186" s="226" t="s">
        <v>222</v>
      </c>
      <c r="D186" s="226" t="s">
        <v>134</v>
      </c>
      <c r="E186" s="227" t="s">
        <v>402</v>
      </c>
      <c r="F186" s="228" t="s">
        <v>403</v>
      </c>
      <c r="G186" s="229" t="s">
        <v>137</v>
      </c>
      <c r="H186" s="230">
        <v>4200</v>
      </c>
      <c r="I186" s="231"/>
      <c r="J186" s="232">
        <f>ROUND(I186*H186,2)</f>
        <v>0</v>
      </c>
      <c r="K186" s="233"/>
      <c r="L186" s="43"/>
      <c r="M186" s="234" t="s">
        <v>1</v>
      </c>
      <c r="N186" s="235" t="s">
        <v>38</v>
      </c>
      <c r="O186" s="90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8" t="s">
        <v>138</v>
      </c>
      <c r="AT186" s="238" t="s">
        <v>134</v>
      </c>
      <c r="AU186" s="238" t="s">
        <v>82</v>
      </c>
      <c r="AY186" s="16" t="s">
        <v>132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6" t="s">
        <v>80</v>
      </c>
      <c r="BK186" s="239">
        <f>ROUND(I186*H186,2)</f>
        <v>0</v>
      </c>
      <c r="BL186" s="16" t="s">
        <v>138</v>
      </c>
      <c r="BM186" s="238" t="s">
        <v>404</v>
      </c>
    </row>
    <row r="187" s="2" customFormat="1">
      <c r="A187" s="37"/>
      <c r="B187" s="38"/>
      <c r="C187" s="39"/>
      <c r="D187" s="240" t="s">
        <v>140</v>
      </c>
      <c r="E187" s="39"/>
      <c r="F187" s="241" t="s">
        <v>405</v>
      </c>
      <c r="G187" s="39"/>
      <c r="H187" s="39"/>
      <c r="I187" s="242"/>
      <c r="J187" s="39"/>
      <c r="K187" s="39"/>
      <c r="L187" s="43"/>
      <c r="M187" s="243"/>
      <c r="N187" s="244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140</v>
      </c>
      <c r="AU187" s="16" t="s">
        <v>82</v>
      </c>
    </row>
    <row r="188" s="2" customFormat="1">
      <c r="A188" s="37"/>
      <c r="B188" s="38"/>
      <c r="C188" s="39"/>
      <c r="D188" s="245" t="s">
        <v>142</v>
      </c>
      <c r="E188" s="39"/>
      <c r="F188" s="246" t="s">
        <v>406</v>
      </c>
      <c r="G188" s="39"/>
      <c r="H188" s="39"/>
      <c r="I188" s="242"/>
      <c r="J188" s="39"/>
      <c r="K188" s="39"/>
      <c r="L188" s="43"/>
      <c r="M188" s="243"/>
      <c r="N188" s="244"/>
      <c r="O188" s="90"/>
      <c r="P188" s="90"/>
      <c r="Q188" s="90"/>
      <c r="R188" s="90"/>
      <c r="S188" s="90"/>
      <c r="T188" s="91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142</v>
      </c>
      <c r="AU188" s="16" t="s">
        <v>82</v>
      </c>
    </row>
    <row r="189" s="13" customFormat="1">
      <c r="A189" s="13"/>
      <c r="B189" s="247"/>
      <c r="C189" s="248"/>
      <c r="D189" s="240" t="s">
        <v>144</v>
      </c>
      <c r="E189" s="249" t="s">
        <v>1</v>
      </c>
      <c r="F189" s="250" t="s">
        <v>407</v>
      </c>
      <c r="G189" s="248"/>
      <c r="H189" s="251">
        <v>4200</v>
      </c>
      <c r="I189" s="252"/>
      <c r="J189" s="248"/>
      <c r="K189" s="248"/>
      <c r="L189" s="253"/>
      <c r="M189" s="254"/>
      <c r="N189" s="255"/>
      <c r="O189" s="255"/>
      <c r="P189" s="255"/>
      <c r="Q189" s="255"/>
      <c r="R189" s="255"/>
      <c r="S189" s="255"/>
      <c r="T189" s="25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7" t="s">
        <v>144</v>
      </c>
      <c r="AU189" s="257" t="s">
        <v>82</v>
      </c>
      <c r="AV189" s="13" t="s">
        <v>82</v>
      </c>
      <c r="AW189" s="13" t="s">
        <v>30</v>
      </c>
      <c r="AX189" s="13" t="s">
        <v>80</v>
      </c>
      <c r="AY189" s="257" t="s">
        <v>132</v>
      </c>
    </row>
    <row r="190" s="2" customFormat="1" ht="24.15" customHeight="1">
      <c r="A190" s="37"/>
      <c r="B190" s="38"/>
      <c r="C190" s="226" t="s">
        <v>229</v>
      </c>
      <c r="D190" s="226" t="s">
        <v>134</v>
      </c>
      <c r="E190" s="227" t="s">
        <v>408</v>
      </c>
      <c r="F190" s="228" t="s">
        <v>409</v>
      </c>
      <c r="G190" s="229" t="s">
        <v>137</v>
      </c>
      <c r="H190" s="230">
        <v>4200</v>
      </c>
      <c r="I190" s="231"/>
      <c r="J190" s="232">
        <f>ROUND(I190*H190,2)</f>
        <v>0</v>
      </c>
      <c r="K190" s="233"/>
      <c r="L190" s="43"/>
      <c r="M190" s="234" t="s">
        <v>1</v>
      </c>
      <c r="N190" s="235" t="s">
        <v>38</v>
      </c>
      <c r="O190" s="90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8" t="s">
        <v>138</v>
      </c>
      <c r="AT190" s="238" t="s">
        <v>134</v>
      </c>
      <c r="AU190" s="238" t="s">
        <v>82</v>
      </c>
      <c r="AY190" s="16" t="s">
        <v>132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6" t="s">
        <v>80</v>
      </c>
      <c r="BK190" s="239">
        <f>ROUND(I190*H190,2)</f>
        <v>0</v>
      </c>
      <c r="BL190" s="16" t="s">
        <v>138</v>
      </c>
      <c r="BM190" s="238" t="s">
        <v>410</v>
      </c>
    </row>
    <row r="191" s="2" customFormat="1">
      <c r="A191" s="37"/>
      <c r="B191" s="38"/>
      <c r="C191" s="39"/>
      <c r="D191" s="240" t="s">
        <v>140</v>
      </c>
      <c r="E191" s="39"/>
      <c r="F191" s="241" t="s">
        <v>411</v>
      </c>
      <c r="G191" s="39"/>
      <c r="H191" s="39"/>
      <c r="I191" s="242"/>
      <c r="J191" s="39"/>
      <c r="K191" s="39"/>
      <c r="L191" s="43"/>
      <c r="M191" s="243"/>
      <c r="N191" s="244"/>
      <c r="O191" s="90"/>
      <c r="P191" s="90"/>
      <c r="Q191" s="90"/>
      <c r="R191" s="90"/>
      <c r="S191" s="90"/>
      <c r="T191" s="91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140</v>
      </c>
      <c r="AU191" s="16" t="s">
        <v>82</v>
      </c>
    </row>
    <row r="192" s="2" customFormat="1">
      <c r="A192" s="37"/>
      <c r="B192" s="38"/>
      <c r="C192" s="39"/>
      <c r="D192" s="245" t="s">
        <v>142</v>
      </c>
      <c r="E192" s="39"/>
      <c r="F192" s="246" t="s">
        <v>412</v>
      </c>
      <c r="G192" s="39"/>
      <c r="H192" s="39"/>
      <c r="I192" s="242"/>
      <c r="J192" s="39"/>
      <c r="K192" s="39"/>
      <c r="L192" s="43"/>
      <c r="M192" s="243"/>
      <c r="N192" s="244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142</v>
      </c>
      <c r="AU192" s="16" t="s">
        <v>82</v>
      </c>
    </row>
    <row r="193" s="13" customFormat="1">
      <c r="A193" s="13"/>
      <c r="B193" s="247"/>
      <c r="C193" s="248"/>
      <c r="D193" s="240" t="s">
        <v>144</v>
      </c>
      <c r="E193" s="249" t="s">
        <v>1</v>
      </c>
      <c r="F193" s="250" t="s">
        <v>413</v>
      </c>
      <c r="G193" s="248"/>
      <c r="H193" s="251">
        <v>4200</v>
      </c>
      <c r="I193" s="252"/>
      <c r="J193" s="248"/>
      <c r="K193" s="248"/>
      <c r="L193" s="253"/>
      <c r="M193" s="254"/>
      <c r="N193" s="255"/>
      <c r="O193" s="255"/>
      <c r="P193" s="255"/>
      <c r="Q193" s="255"/>
      <c r="R193" s="255"/>
      <c r="S193" s="255"/>
      <c r="T193" s="25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7" t="s">
        <v>144</v>
      </c>
      <c r="AU193" s="257" t="s">
        <v>82</v>
      </c>
      <c r="AV193" s="13" t="s">
        <v>82</v>
      </c>
      <c r="AW193" s="13" t="s">
        <v>30</v>
      </c>
      <c r="AX193" s="13" t="s">
        <v>80</v>
      </c>
      <c r="AY193" s="257" t="s">
        <v>132</v>
      </c>
    </row>
    <row r="194" s="2" customFormat="1" ht="33" customHeight="1">
      <c r="A194" s="37"/>
      <c r="B194" s="38"/>
      <c r="C194" s="226" t="s">
        <v>236</v>
      </c>
      <c r="D194" s="226" t="s">
        <v>134</v>
      </c>
      <c r="E194" s="227" t="s">
        <v>414</v>
      </c>
      <c r="F194" s="228" t="s">
        <v>415</v>
      </c>
      <c r="G194" s="229" t="s">
        <v>416</v>
      </c>
      <c r="H194" s="230">
        <v>30</v>
      </c>
      <c r="I194" s="231"/>
      <c r="J194" s="232">
        <f>ROUND(I194*H194,2)</f>
        <v>0</v>
      </c>
      <c r="K194" s="233"/>
      <c r="L194" s="43"/>
      <c r="M194" s="234" t="s">
        <v>1</v>
      </c>
      <c r="N194" s="235" t="s">
        <v>38</v>
      </c>
      <c r="O194" s="90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8" t="s">
        <v>138</v>
      </c>
      <c r="AT194" s="238" t="s">
        <v>134</v>
      </c>
      <c r="AU194" s="238" t="s">
        <v>82</v>
      </c>
      <c r="AY194" s="16" t="s">
        <v>132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6" t="s">
        <v>80</v>
      </c>
      <c r="BK194" s="239">
        <f>ROUND(I194*H194,2)</f>
        <v>0</v>
      </c>
      <c r="BL194" s="16" t="s">
        <v>138</v>
      </c>
      <c r="BM194" s="238" t="s">
        <v>417</v>
      </c>
    </row>
    <row r="195" s="2" customFormat="1">
      <c r="A195" s="37"/>
      <c r="B195" s="38"/>
      <c r="C195" s="39"/>
      <c r="D195" s="240" t="s">
        <v>140</v>
      </c>
      <c r="E195" s="39"/>
      <c r="F195" s="241" t="s">
        <v>418</v>
      </c>
      <c r="G195" s="39"/>
      <c r="H195" s="39"/>
      <c r="I195" s="242"/>
      <c r="J195" s="39"/>
      <c r="K195" s="39"/>
      <c r="L195" s="43"/>
      <c r="M195" s="243"/>
      <c r="N195" s="244"/>
      <c r="O195" s="90"/>
      <c r="P195" s="90"/>
      <c r="Q195" s="90"/>
      <c r="R195" s="90"/>
      <c r="S195" s="90"/>
      <c r="T195" s="91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140</v>
      </c>
      <c r="AU195" s="16" t="s">
        <v>82</v>
      </c>
    </row>
    <row r="196" s="2" customFormat="1">
      <c r="A196" s="37"/>
      <c r="B196" s="38"/>
      <c r="C196" s="39"/>
      <c r="D196" s="245" t="s">
        <v>142</v>
      </c>
      <c r="E196" s="39"/>
      <c r="F196" s="246" t="s">
        <v>419</v>
      </c>
      <c r="G196" s="39"/>
      <c r="H196" s="39"/>
      <c r="I196" s="242"/>
      <c r="J196" s="39"/>
      <c r="K196" s="39"/>
      <c r="L196" s="43"/>
      <c r="M196" s="243"/>
      <c r="N196" s="244"/>
      <c r="O196" s="90"/>
      <c r="P196" s="90"/>
      <c r="Q196" s="90"/>
      <c r="R196" s="90"/>
      <c r="S196" s="90"/>
      <c r="T196" s="91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142</v>
      </c>
      <c r="AU196" s="16" t="s">
        <v>82</v>
      </c>
    </row>
    <row r="197" s="2" customFormat="1">
      <c r="A197" s="37"/>
      <c r="B197" s="38"/>
      <c r="C197" s="39"/>
      <c r="D197" s="240" t="s">
        <v>420</v>
      </c>
      <c r="E197" s="39"/>
      <c r="F197" s="284" t="s">
        <v>421</v>
      </c>
      <c r="G197" s="39"/>
      <c r="H197" s="39"/>
      <c r="I197" s="242"/>
      <c r="J197" s="39"/>
      <c r="K197" s="39"/>
      <c r="L197" s="43"/>
      <c r="M197" s="243"/>
      <c r="N197" s="244"/>
      <c r="O197" s="90"/>
      <c r="P197" s="90"/>
      <c r="Q197" s="90"/>
      <c r="R197" s="90"/>
      <c r="S197" s="90"/>
      <c r="T197" s="91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420</v>
      </c>
      <c r="AU197" s="16" t="s">
        <v>82</v>
      </c>
    </row>
    <row r="198" s="13" customFormat="1">
      <c r="A198" s="13"/>
      <c r="B198" s="247"/>
      <c r="C198" s="248"/>
      <c r="D198" s="240" t="s">
        <v>144</v>
      </c>
      <c r="E198" s="249" t="s">
        <v>1</v>
      </c>
      <c r="F198" s="250" t="s">
        <v>422</v>
      </c>
      <c r="G198" s="248"/>
      <c r="H198" s="251">
        <v>30</v>
      </c>
      <c r="I198" s="252"/>
      <c r="J198" s="248"/>
      <c r="K198" s="248"/>
      <c r="L198" s="253"/>
      <c r="M198" s="254"/>
      <c r="N198" s="255"/>
      <c r="O198" s="255"/>
      <c r="P198" s="255"/>
      <c r="Q198" s="255"/>
      <c r="R198" s="255"/>
      <c r="S198" s="255"/>
      <c r="T198" s="25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7" t="s">
        <v>144</v>
      </c>
      <c r="AU198" s="257" t="s">
        <v>82</v>
      </c>
      <c r="AV198" s="13" t="s">
        <v>82</v>
      </c>
      <c r="AW198" s="13" t="s">
        <v>30</v>
      </c>
      <c r="AX198" s="13" t="s">
        <v>80</v>
      </c>
      <c r="AY198" s="257" t="s">
        <v>132</v>
      </c>
    </row>
    <row r="199" s="2" customFormat="1" ht="33" customHeight="1">
      <c r="A199" s="37"/>
      <c r="B199" s="38"/>
      <c r="C199" s="226" t="s">
        <v>244</v>
      </c>
      <c r="D199" s="226" t="s">
        <v>134</v>
      </c>
      <c r="E199" s="227" t="s">
        <v>423</v>
      </c>
      <c r="F199" s="228" t="s">
        <v>424</v>
      </c>
      <c r="G199" s="229" t="s">
        <v>416</v>
      </c>
      <c r="H199" s="230">
        <v>30</v>
      </c>
      <c r="I199" s="231"/>
      <c r="J199" s="232">
        <f>ROUND(I199*H199,2)</f>
        <v>0</v>
      </c>
      <c r="K199" s="233"/>
      <c r="L199" s="43"/>
      <c r="M199" s="234" t="s">
        <v>1</v>
      </c>
      <c r="N199" s="235" t="s">
        <v>38</v>
      </c>
      <c r="O199" s="90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8" t="s">
        <v>138</v>
      </c>
      <c r="AT199" s="238" t="s">
        <v>134</v>
      </c>
      <c r="AU199" s="238" t="s">
        <v>82</v>
      </c>
      <c r="AY199" s="16" t="s">
        <v>132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6" t="s">
        <v>80</v>
      </c>
      <c r="BK199" s="239">
        <f>ROUND(I199*H199,2)</f>
        <v>0</v>
      </c>
      <c r="BL199" s="16" t="s">
        <v>138</v>
      </c>
      <c r="BM199" s="238" t="s">
        <v>425</v>
      </c>
    </row>
    <row r="200" s="2" customFormat="1">
      <c r="A200" s="37"/>
      <c r="B200" s="38"/>
      <c r="C200" s="39"/>
      <c r="D200" s="240" t="s">
        <v>140</v>
      </c>
      <c r="E200" s="39"/>
      <c r="F200" s="241" t="s">
        <v>426</v>
      </c>
      <c r="G200" s="39"/>
      <c r="H200" s="39"/>
      <c r="I200" s="242"/>
      <c r="J200" s="39"/>
      <c r="K200" s="39"/>
      <c r="L200" s="43"/>
      <c r="M200" s="243"/>
      <c r="N200" s="244"/>
      <c r="O200" s="90"/>
      <c r="P200" s="90"/>
      <c r="Q200" s="90"/>
      <c r="R200" s="90"/>
      <c r="S200" s="90"/>
      <c r="T200" s="91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140</v>
      </c>
      <c r="AU200" s="16" t="s">
        <v>82</v>
      </c>
    </row>
    <row r="201" s="2" customFormat="1">
      <c r="A201" s="37"/>
      <c r="B201" s="38"/>
      <c r="C201" s="39"/>
      <c r="D201" s="245" t="s">
        <v>142</v>
      </c>
      <c r="E201" s="39"/>
      <c r="F201" s="246" t="s">
        <v>427</v>
      </c>
      <c r="G201" s="39"/>
      <c r="H201" s="39"/>
      <c r="I201" s="242"/>
      <c r="J201" s="39"/>
      <c r="K201" s="39"/>
      <c r="L201" s="43"/>
      <c r="M201" s="243"/>
      <c r="N201" s="244"/>
      <c r="O201" s="90"/>
      <c r="P201" s="90"/>
      <c r="Q201" s="90"/>
      <c r="R201" s="90"/>
      <c r="S201" s="90"/>
      <c r="T201" s="91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142</v>
      </c>
      <c r="AU201" s="16" t="s">
        <v>82</v>
      </c>
    </row>
    <row r="202" s="2" customFormat="1">
      <c r="A202" s="37"/>
      <c r="B202" s="38"/>
      <c r="C202" s="39"/>
      <c r="D202" s="240" t="s">
        <v>420</v>
      </c>
      <c r="E202" s="39"/>
      <c r="F202" s="284" t="s">
        <v>428</v>
      </c>
      <c r="G202" s="39"/>
      <c r="H202" s="39"/>
      <c r="I202" s="242"/>
      <c r="J202" s="39"/>
      <c r="K202" s="39"/>
      <c r="L202" s="43"/>
      <c r="M202" s="243"/>
      <c r="N202" s="244"/>
      <c r="O202" s="90"/>
      <c r="P202" s="90"/>
      <c r="Q202" s="90"/>
      <c r="R202" s="90"/>
      <c r="S202" s="90"/>
      <c r="T202" s="91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420</v>
      </c>
      <c r="AU202" s="16" t="s">
        <v>82</v>
      </c>
    </row>
    <row r="203" s="13" customFormat="1">
      <c r="A203" s="13"/>
      <c r="B203" s="247"/>
      <c r="C203" s="248"/>
      <c r="D203" s="240" t="s">
        <v>144</v>
      </c>
      <c r="E203" s="249" t="s">
        <v>1</v>
      </c>
      <c r="F203" s="250" t="s">
        <v>422</v>
      </c>
      <c r="G203" s="248"/>
      <c r="H203" s="251">
        <v>30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7" t="s">
        <v>144</v>
      </c>
      <c r="AU203" s="257" t="s">
        <v>82</v>
      </c>
      <c r="AV203" s="13" t="s">
        <v>82</v>
      </c>
      <c r="AW203" s="13" t="s">
        <v>30</v>
      </c>
      <c r="AX203" s="13" t="s">
        <v>80</v>
      </c>
      <c r="AY203" s="257" t="s">
        <v>132</v>
      </c>
    </row>
    <row r="204" s="2" customFormat="1" ht="21.75" customHeight="1">
      <c r="A204" s="37"/>
      <c r="B204" s="38"/>
      <c r="C204" s="226" t="s">
        <v>251</v>
      </c>
      <c r="D204" s="226" t="s">
        <v>134</v>
      </c>
      <c r="E204" s="227" t="s">
        <v>429</v>
      </c>
      <c r="F204" s="228" t="s">
        <v>430</v>
      </c>
      <c r="G204" s="229" t="s">
        <v>416</v>
      </c>
      <c r="H204" s="230">
        <v>90</v>
      </c>
      <c r="I204" s="231"/>
      <c r="J204" s="232">
        <f>ROUND(I204*H204,2)</f>
        <v>0</v>
      </c>
      <c r="K204" s="233"/>
      <c r="L204" s="43"/>
      <c r="M204" s="234" t="s">
        <v>1</v>
      </c>
      <c r="N204" s="235" t="s">
        <v>38</v>
      </c>
      <c r="O204" s="90"/>
      <c r="P204" s="236">
        <f>O204*H204</f>
        <v>0</v>
      </c>
      <c r="Q204" s="236">
        <v>0.0025999999999999999</v>
      </c>
      <c r="R204" s="236">
        <f>Q204*H204</f>
        <v>0.23399999999999999</v>
      </c>
      <c r="S204" s="236">
        <v>0</v>
      </c>
      <c r="T204" s="237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38" t="s">
        <v>138</v>
      </c>
      <c r="AT204" s="238" t="s">
        <v>134</v>
      </c>
      <c r="AU204" s="238" t="s">
        <v>82</v>
      </c>
      <c r="AY204" s="16" t="s">
        <v>132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6" t="s">
        <v>80</v>
      </c>
      <c r="BK204" s="239">
        <f>ROUND(I204*H204,2)</f>
        <v>0</v>
      </c>
      <c r="BL204" s="16" t="s">
        <v>138</v>
      </c>
      <c r="BM204" s="238" t="s">
        <v>431</v>
      </c>
    </row>
    <row r="205" s="2" customFormat="1">
      <c r="A205" s="37"/>
      <c r="B205" s="38"/>
      <c r="C205" s="39"/>
      <c r="D205" s="240" t="s">
        <v>140</v>
      </c>
      <c r="E205" s="39"/>
      <c r="F205" s="241" t="s">
        <v>432</v>
      </c>
      <c r="G205" s="39"/>
      <c r="H205" s="39"/>
      <c r="I205" s="242"/>
      <c r="J205" s="39"/>
      <c r="K205" s="39"/>
      <c r="L205" s="43"/>
      <c r="M205" s="243"/>
      <c r="N205" s="244"/>
      <c r="O205" s="90"/>
      <c r="P205" s="90"/>
      <c r="Q205" s="90"/>
      <c r="R205" s="90"/>
      <c r="S205" s="90"/>
      <c r="T205" s="91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140</v>
      </c>
      <c r="AU205" s="16" t="s">
        <v>82</v>
      </c>
    </row>
    <row r="206" s="2" customFormat="1">
      <c r="A206" s="37"/>
      <c r="B206" s="38"/>
      <c r="C206" s="39"/>
      <c r="D206" s="245" t="s">
        <v>142</v>
      </c>
      <c r="E206" s="39"/>
      <c r="F206" s="246" t="s">
        <v>433</v>
      </c>
      <c r="G206" s="39"/>
      <c r="H206" s="39"/>
      <c r="I206" s="242"/>
      <c r="J206" s="39"/>
      <c r="K206" s="39"/>
      <c r="L206" s="43"/>
      <c r="M206" s="243"/>
      <c r="N206" s="244"/>
      <c r="O206" s="90"/>
      <c r="P206" s="90"/>
      <c r="Q206" s="90"/>
      <c r="R206" s="90"/>
      <c r="S206" s="90"/>
      <c r="T206" s="91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142</v>
      </c>
      <c r="AU206" s="16" t="s">
        <v>82</v>
      </c>
    </row>
    <row r="207" s="2" customFormat="1">
      <c r="A207" s="37"/>
      <c r="B207" s="38"/>
      <c r="C207" s="39"/>
      <c r="D207" s="240" t="s">
        <v>420</v>
      </c>
      <c r="E207" s="39"/>
      <c r="F207" s="284" t="s">
        <v>434</v>
      </c>
      <c r="G207" s="39"/>
      <c r="H207" s="39"/>
      <c r="I207" s="242"/>
      <c r="J207" s="39"/>
      <c r="K207" s="39"/>
      <c r="L207" s="43"/>
      <c r="M207" s="243"/>
      <c r="N207" s="244"/>
      <c r="O207" s="90"/>
      <c r="P207" s="90"/>
      <c r="Q207" s="90"/>
      <c r="R207" s="90"/>
      <c r="S207" s="90"/>
      <c r="T207" s="91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420</v>
      </c>
      <c r="AU207" s="16" t="s">
        <v>82</v>
      </c>
    </row>
    <row r="208" s="13" customFormat="1">
      <c r="A208" s="13"/>
      <c r="B208" s="247"/>
      <c r="C208" s="248"/>
      <c r="D208" s="240" t="s">
        <v>144</v>
      </c>
      <c r="E208" s="249" t="s">
        <v>1</v>
      </c>
      <c r="F208" s="250" t="s">
        <v>435</v>
      </c>
      <c r="G208" s="248"/>
      <c r="H208" s="251">
        <v>90</v>
      </c>
      <c r="I208" s="252"/>
      <c r="J208" s="248"/>
      <c r="K208" s="248"/>
      <c r="L208" s="253"/>
      <c r="M208" s="254"/>
      <c r="N208" s="255"/>
      <c r="O208" s="255"/>
      <c r="P208" s="255"/>
      <c r="Q208" s="255"/>
      <c r="R208" s="255"/>
      <c r="S208" s="255"/>
      <c r="T208" s="25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7" t="s">
        <v>144</v>
      </c>
      <c r="AU208" s="257" t="s">
        <v>82</v>
      </c>
      <c r="AV208" s="13" t="s">
        <v>82</v>
      </c>
      <c r="AW208" s="13" t="s">
        <v>30</v>
      </c>
      <c r="AX208" s="13" t="s">
        <v>80</v>
      </c>
      <c r="AY208" s="257" t="s">
        <v>132</v>
      </c>
    </row>
    <row r="209" s="2" customFormat="1" ht="24.15" customHeight="1">
      <c r="A209" s="37"/>
      <c r="B209" s="38"/>
      <c r="C209" s="226" t="s">
        <v>257</v>
      </c>
      <c r="D209" s="226" t="s">
        <v>134</v>
      </c>
      <c r="E209" s="227" t="s">
        <v>436</v>
      </c>
      <c r="F209" s="228" t="s">
        <v>437</v>
      </c>
      <c r="G209" s="229" t="s">
        <v>416</v>
      </c>
      <c r="H209" s="230">
        <v>30</v>
      </c>
      <c r="I209" s="231"/>
      <c r="J209" s="232">
        <f>ROUND(I209*H209,2)</f>
        <v>0</v>
      </c>
      <c r="K209" s="233"/>
      <c r="L209" s="43"/>
      <c r="M209" s="234" t="s">
        <v>1</v>
      </c>
      <c r="N209" s="235" t="s">
        <v>38</v>
      </c>
      <c r="O209" s="90"/>
      <c r="P209" s="236">
        <f>O209*H209</f>
        <v>0</v>
      </c>
      <c r="Q209" s="236">
        <v>0.0020823999999999999</v>
      </c>
      <c r="R209" s="236">
        <f>Q209*H209</f>
        <v>0.062472</v>
      </c>
      <c r="S209" s="236">
        <v>0</v>
      </c>
      <c r="T209" s="237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8" t="s">
        <v>138</v>
      </c>
      <c r="AT209" s="238" t="s">
        <v>134</v>
      </c>
      <c r="AU209" s="238" t="s">
        <v>82</v>
      </c>
      <c r="AY209" s="16" t="s">
        <v>132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6" t="s">
        <v>80</v>
      </c>
      <c r="BK209" s="239">
        <f>ROUND(I209*H209,2)</f>
        <v>0</v>
      </c>
      <c r="BL209" s="16" t="s">
        <v>138</v>
      </c>
      <c r="BM209" s="238" t="s">
        <v>438</v>
      </c>
    </row>
    <row r="210" s="2" customFormat="1">
      <c r="A210" s="37"/>
      <c r="B210" s="38"/>
      <c r="C210" s="39"/>
      <c r="D210" s="240" t="s">
        <v>140</v>
      </c>
      <c r="E210" s="39"/>
      <c r="F210" s="241" t="s">
        <v>439</v>
      </c>
      <c r="G210" s="39"/>
      <c r="H210" s="39"/>
      <c r="I210" s="242"/>
      <c r="J210" s="39"/>
      <c r="K210" s="39"/>
      <c r="L210" s="43"/>
      <c r="M210" s="243"/>
      <c r="N210" s="244"/>
      <c r="O210" s="90"/>
      <c r="P210" s="90"/>
      <c r="Q210" s="90"/>
      <c r="R210" s="90"/>
      <c r="S210" s="90"/>
      <c r="T210" s="91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6" t="s">
        <v>140</v>
      </c>
      <c r="AU210" s="16" t="s">
        <v>82</v>
      </c>
    </row>
    <row r="211" s="2" customFormat="1">
      <c r="A211" s="37"/>
      <c r="B211" s="38"/>
      <c r="C211" s="39"/>
      <c r="D211" s="245" t="s">
        <v>142</v>
      </c>
      <c r="E211" s="39"/>
      <c r="F211" s="246" t="s">
        <v>440</v>
      </c>
      <c r="G211" s="39"/>
      <c r="H211" s="39"/>
      <c r="I211" s="242"/>
      <c r="J211" s="39"/>
      <c r="K211" s="39"/>
      <c r="L211" s="43"/>
      <c r="M211" s="243"/>
      <c r="N211" s="244"/>
      <c r="O211" s="90"/>
      <c r="P211" s="90"/>
      <c r="Q211" s="90"/>
      <c r="R211" s="90"/>
      <c r="S211" s="90"/>
      <c r="T211" s="91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142</v>
      </c>
      <c r="AU211" s="16" t="s">
        <v>82</v>
      </c>
    </row>
    <row r="212" s="2" customFormat="1">
      <c r="A212" s="37"/>
      <c r="B212" s="38"/>
      <c r="C212" s="39"/>
      <c r="D212" s="240" t="s">
        <v>420</v>
      </c>
      <c r="E212" s="39"/>
      <c r="F212" s="284" t="s">
        <v>441</v>
      </c>
      <c r="G212" s="39"/>
      <c r="H212" s="39"/>
      <c r="I212" s="242"/>
      <c r="J212" s="39"/>
      <c r="K212" s="39"/>
      <c r="L212" s="43"/>
      <c r="M212" s="243"/>
      <c r="N212" s="244"/>
      <c r="O212" s="90"/>
      <c r="P212" s="90"/>
      <c r="Q212" s="90"/>
      <c r="R212" s="90"/>
      <c r="S212" s="90"/>
      <c r="T212" s="91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420</v>
      </c>
      <c r="AU212" s="16" t="s">
        <v>82</v>
      </c>
    </row>
    <row r="213" s="13" customFormat="1">
      <c r="A213" s="13"/>
      <c r="B213" s="247"/>
      <c r="C213" s="248"/>
      <c r="D213" s="240" t="s">
        <v>144</v>
      </c>
      <c r="E213" s="249" t="s">
        <v>1</v>
      </c>
      <c r="F213" s="250" t="s">
        <v>422</v>
      </c>
      <c r="G213" s="248"/>
      <c r="H213" s="251">
        <v>30</v>
      </c>
      <c r="I213" s="252"/>
      <c r="J213" s="248"/>
      <c r="K213" s="248"/>
      <c r="L213" s="253"/>
      <c r="M213" s="254"/>
      <c r="N213" s="255"/>
      <c r="O213" s="255"/>
      <c r="P213" s="255"/>
      <c r="Q213" s="255"/>
      <c r="R213" s="255"/>
      <c r="S213" s="255"/>
      <c r="T213" s="25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7" t="s">
        <v>144</v>
      </c>
      <c r="AU213" s="257" t="s">
        <v>82</v>
      </c>
      <c r="AV213" s="13" t="s">
        <v>82</v>
      </c>
      <c r="AW213" s="13" t="s">
        <v>30</v>
      </c>
      <c r="AX213" s="13" t="s">
        <v>80</v>
      </c>
      <c r="AY213" s="257" t="s">
        <v>132</v>
      </c>
    </row>
    <row r="214" s="2" customFormat="1" ht="24.15" customHeight="1">
      <c r="A214" s="37"/>
      <c r="B214" s="38"/>
      <c r="C214" s="226" t="s">
        <v>264</v>
      </c>
      <c r="D214" s="226" t="s">
        <v>134</v>
      </c>
      <c r="E214" s="227" t="s">
        <v>442</v>
      </c>
      <c r="F214" s="228" t="s">
        <v>443</v>
      </c>
      <c r="G214" s="229" t="s">
        <v>137</v>
      </c>
      <c r="H214" s="230">
        <v>30</v>
      </c>
      <c r="I214" s="231"/>
      <c r="J214" s="232">
        <f>ROUND(I214*H214,2)</f>
        <v>0</v>
      </c>
      <c r="K214" s="233"/>
      <c r="L214" s="43"/>
      <c r="M214" s="234" t="s">
        <v>1</v>
      </c>
      <c r="N214" s="235" t="s">
        <v>38</v>
      </c>
      <c r="O214" s="90"/>
      <c r="P214" s="236">
        <f>O214*H214</f>
        <v>0</v>
      </c>
      <c r="Q214" s="236">
        <v>0</v>
      </c>
      <c r="R214" s="236">
        <f>Q214*H214</f>
        <v>0</v>
      </c>
      <c r="S214" s="236">
        <v>0</v>
      </c>
      <c r="T214" s="237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38" t="s">
        <v>138</v>
      </c>
      <c r="AT214" s="238" t="s">
        <v>134</v>
      </c>
      <c r="AU214" s="238" t="s">
        <v>82</v>
      </c>
      <c r="AY214" s="16" t="s">
        <v>132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6" t="s">
        <v>80</v>
      </c>
      <c r="BK214" s="239">
        <f>ROUND(I214*H214,2)</f>
        <v>0</v>
      </c>
      <c r="BL214" s="16" t="s">
        <v>138</v>
      </c>
      <c r="BM214" s="238" t="s">
        <v>444</v>
      </c>
    </row>
    <row r="215" s="2" customFormat="1">
      <c r="A215" s="37"/>
      <c r="B215" s="38"/>
      <c r="C215" s="39"/>
      <c r="D215" s="240" t="s">
        <v>140</v>
      </c>
      <c r="E215" s="39"/>
      <c r="F215" s="241" t="s">
        <v>445</v>
      </c>
      <c r="G215" s="39"/>
      <c r="H215" s="39"/>
      <c r="I215" s="242"/>
      <c r="J215" s="39"/>
      <c r="K215" s="39"/>
      <c r="L215" s="43"/>
      <c r="M215" s="243"/>
      <c r="N215" s="244"/>
      <c r="O215" s="90"/>
      <c r="P215" s="90"/>
      <c r="Q215" s="90"/>
      <c r="R215" s="90"/>
      <c r="S215" s="90"/>
      <c r="T215" s="91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140</v>
      </c>
      <c r="AU215" s="16" t="s">
        <v>82</v>
      </c>
    </row>
    <row r="216" s="2" customFormat="1">
      <c r="A216" s="37"/>
      <c r="B216" s="38"/>
      <c r="C216" s="39"/>
      <c r="D216" s="245" t="s">
        <v>142</v>
      </c>
      <c r="E216" s="39"/>
      <c r="F216" s="246" t="s">
        <v>446</v>
      </c>
      <c r="G216" s="39"/>
      <c r="H216" s="39"/>
      <c r="I216" s="242"/>
      <c r="J216" s="39"/>
      <c r="K216" s="39"/>
      <c r="L216" s="43"/>
      <c r="M216" s="243"/>
      <c r="N216" s="244"/>
      <c r="O216" s="90"/>
      <c r="P216" s="90"/>
      <c r="Q216" s="90"/>
      <c r="R216" s="90"/>
      <c r="S216" s="90"/>
      <c r="T216" s="91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142</v>
      </c>
      <c r="AU216" s="16" t="s">
        <v>82</v>
      </c>
    </row>
    <row r="217" s="2" customFormat="1" ht="16.5" customHeight="1">
      <c r="A217" s="37"/>
      <c r="B217" s="38"/>
      <c r="C217" s="269" t="s">
        <v>271</v>
      </c>
      <c r="D217" s="269" t="s">
        <v>202</v>
      </c>
      <c r="E217" s="270" t="s">
        <v>447</v>
      </c>
      <c r="F217" s="271" t="s">
        <v>448</v>
      </c>
      <c r="G217" s="272" t="s">
        <v>149</v>
      </c>
      <c r="H217" s="273">
        <v>4.5</v>
      </c>
      <c r="I217" s="274"/>
      <c r="J217" s="275">
        <f>ROUND(I217*H217,2)</f>
        <v>0</v>
      </c>
      <c r="K217" s="276"/>
      <c r="L217" s="277"/>
      <c r="M217" s="278" t="s">
        <v>1</v>
      </c>
      <c r="N217" s="279" t="s">
        <v>38</v>
      </c>
      <c r="O217" s="90"/>
      <c r="P217" s="236">
        <f>O217*H217</f>
        <v>0</v>
      </c>
      <c r="Q217" s="236">
        <v>0.20000000000000001</v>
      </c>
      <c r="R217" s="236">
        <f>Q217*H217</f>
        <v>0.90000000000000002</v>
      </c>
      <c r="S217" s="236">
        <v>0</v>
      </c>
      <c r="T217" s="237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38" t="s">
        <v>189</v>
      </c>
      <c r="AT217" s="238" t="s">
        <v>202</v>
      </c>
      <c r="AU217" s="238" t="s">
        <v>82</v>
      </c>
      <c r="AY217" s="16" t="s">
        <v>132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6" t="s">
        <v>80</v>
      </c>
      <c r="BK217" s="239">
        <f>ROUND(I217*H217,2)</f>
        <v>0</v>
      </c>
      <c r="BL217" s="16" t="s">
        <v>138</v>
      </c>
      <c r="BM217" s="238" t="s">
        <v>449</v>
      </c>
    </row>
    <row r="218" s="2" customFormat="1">
      <c r="A218" s="37"/>
      <c r="B218" s="38"/>
      <c r="C218" s="39"/>
      <c r="D218" s="240" t="s">
        <v>140</v>
      </c>
      <c r="E218" s="39"/>
      <c r="F218" s="241" t="s">
        <v>448</v>
      </c>
      <c r="G218" s="39"/>
      <c r="H218" s="39"/>
      <c r="I218" s="242"/>
      <c r="J218" s="39"/>
      <c r="K218" s="39"/>
      <c r="L218" s="43"/>
      <c r="M218" s="243"/>
      <c r="N218" s="244"/>
      <c r="O218" s="90"/>
      <c r="P218" s="90"/>
      <c r="Q218" s="90"/>
      <c r="R218" s="90"/>
      <c r="S218" s="90"/>
      <c r="T218" s="91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6" t="s">
        <v>140</v>
      </c>
      <c r="AU218" s="16" t="s">
        <v>82</v>
      </c>
    </row>
    <row r="219" s="13" customFormat="1">
      <c r="A219" s="13"/>
      <c r="B219" s="247"/>
      <c r="C219" s="248"/>
      <c r="D219" s="240" t="s">
        <v>144</v>
      </c>
      <c r="E219" s="249" t="s">
        <v>1</v>
      </c>
      <c r="F219" s="250" t="s">
        <v>450</v>
      </c>
      <c r="G219" s="248"/>
      <c r="H219" s="251">
        <v>4.5</v>
      </c>
      <c r="I219" s="252"/>
      <c r="J219" s="248"/>
      <c r="K219" s="248"/>
      <c r="L219" s="253"/>
      <c r="M219" s="254"/>
      <c r="N219" s="255"/>
      <c r="O219" s="255"/>
      <c r="P219" s="255"/>
      <c r="Q219" s="255"/>
      <c r="R219" s="255"/>
      <c r="S219" s="255"/>
      <c r="T219" s="25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7" t="s">
        <v>144</v>
      </c>
      <c r="AU219" s="257" t="s">
        <v>82</v>
      </c>
      <c r="AV219" s="13" t="s">
        <v>82</v>
      </c>
      <c r="AW219" s="13" t="s">
        <v>30</v>
      </c>
      <c r="AX219" s="13" t="s">
        <v>80</v>
      </c>
      <c r="AY219" s="257" t="s">
        <v>132</v>
      </c>
    </row>
    <row r="220" s="2" customFormat="1" ht="24.15" customHeight="1">
      <c r="A220" s="37"/>
      <c r="B220" s="38"/>
      <c r="C220" s="226" t="s">
        <v>7</v>
      </c>
      <c r="D220" s="226" t="s">
        <v>134</v>
      </c>
      <c r="E220" s="227" t="s">
        <v>451</v>
      </c>
      <c r="F220" s="228" t="s">
        <v>452</v>
      </c>
      <c r="G220" s="229" t="s">
        <v>239</v>
      </c>
      <c r="H220" s="230">
        <v>0.0060000000000000001</v>
      </c>
      <c r="I220" s="231"/>
      <c r="J220" s="232">
        <f>ROUND(I220*H220,2)</f>
        <v>0</v>
      </c>
      <c r="K220" s="233"/>
      <c r="L220" s="43"/>
      <c r="M220" s="234" t="s">
        <v>1</v>
      </c>
      <c r="N220" s="235" t="s">
        <v>38</v>
      </c>
      <c r="O220" s="90"/>
      <c r="P220" s="236">
        <f>O220*H220</f>
        <v>0</v>
      </c>
      <c r="Q220" s="236">
        <v>0</v>
      </c>
      <c r="R220" s="236">
        <f>Q220*H220</f>
        <v>0</v>
      </c>
      <c r="S220" s="236">
        <v>0</v>
      </c>
      <c r="T220" s="237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38" t="s">
        <v>138</v>
      </c>
      <c r="AT220" s="238" t="s">
        <v>134</v>
      </c>
      <c r="AU220" s="238" t="s">
        <v>82</v>
      </c>
      <c r="AY220" s="16" t="s">
        <v>132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6" t="s">
        <v>80</v>
      </c>
      <c r="BK220" s="239">
        <f>ROUND(I220*H220,2)</f>
        <v>0</v>
      </c>
      <c r="BL220" s="16" t="s">
        <v>138</v>
      </c>
      <c r="BM220" s="238" t="s">
        <v>453</v>
      </c>
    </row>
    <row r="221" s="2" customFormat="1">
      <c r="A221" s="37"/>
      <c r="B221" s="38"/>
      <c r="C221" s="39"/>
      <c r="D221" s="240" t="s">
        <v>140</v>
      </c>
      <c r="E221" s="39"/>
      <c r="F221" s="241" t="s">
        <v>454</v>
      </c>
      <c r="G221" s="39"/>
      <c r="H221" s="39"/>
      <c r="I221" s="242"/>
      <c r="J221" s="39"/>
      <c r="K221" s="39"/>
      <c r="L221" s="43"/>
      <c r="M221" s="243"/>
      <c r="N221" s="244"/>
      <c r="O221" s="90"/>
      <c r="P221" s="90"/>
      <c r="Q221" s="90"/>
      <c r="R221" s="90"/>
      <c r="S221" s="90"/>
      <c r="T221" s="91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6" t="s">
        <v>140</v>
      </c>
      <c r="AU221" s="16" t="s">
        <v>82</v>
      </c>
    </row>
    <row r="222" s="2" customFormat="1">
      <c r="A222" s="37"/>
      <c r="B222" s="38"/>
      <c r="C222" s="39"/>
      <c r="D222" s="240" t="s">
        <v>420</v>
      </c>
      <c r="E222" s="39"/>
      <c r="F222" s="284" t="s">
        <v>455</v>
      </c>
      <c r="G222" s="39"/>
      <c r="H222" s="39"/>
      <c r="I222" s="242"/>
      <c r="J222" s="39"/>
      <c r="K222" s="39"/>
      <c r="L222" s="43"/>
      <c r="M222" s="243"/>
      <c r="N222" s="244"/>
      <c r="O222" s="90"/>
      <c r="P222" s="90"/>
      <c r="Q222" s="90"/>
      <c r="R222" s="90"/>
      <c r="S222" s="90"/>
      <c r="T222" s="91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420</v>
      </c>
      <c r="AU222" s="16" t="s">
        <v>82</v>
      </c>
    </row>
    <row r="223" s="2" customFormat="1" ht="16.5" customHeight="1">
      <c r="A223" s="37"/>
      <c r="B223" s="38"/>
      <c r="C223" s="269" t="s">
        <v>284</v>
      </c>
      <c r="D223" s="269" t="s">
        <v>202</v>
      </c>
      <c r="E223" s="270" t="s">
        <v>456</v>
      </c>
      <c r="F223" s="271" t="s">
        <v>457</v>
      </c>
      <c r="G223" s="272" t="s">
        <v>205</v>
      </c>
      <c r="H223" s="273">
        <v>1.2</v>
      </c>
      <c r="I223" s="274"/>
      <c r="J223" s="275">
        <f>ROUND(I223*H223,2)</f>
        <v>0</v>
      </c>
      <c r="K223" s="276"/>
      <c r="L223" s="277"/>
      <c r="M223" s="278" t="s">
        <v>1</v>
      </c>
      <c r="N223" s="279" t="s">
        <v>38</v>
      </c>
      <c r="O223" s="90"/>
      <c r="P223" s="236">
        <f>O223*H223</f>
        <v>0</v>
      </c>
      <c r="Q223" s="236">
        <v>0.001</v>
      </c>
      <c r="R223" s="236">
        <f>Q223*H223</f>
        <v>0.0011999999999999999</v>
      </c>
      <c r="S223" s="236">
        <v>0</v>
      </c>
      <c r="T223" s="237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38" t="s">
        <v>189</v>
      </c>
      <c r="AT223" s="238" t="s">
        <v>202</v>
      </c>
      <c r="AU223" s="238" t="s">
        <v>82</v>
      </c>
      <c r="AY223" s="16" t="s">
        <v>132</v>
      </c>
      <c r="BE223" s="239">
        <f>IF(N223="základní",J223,0)</f>
        <v>0</v>
      </c>
      <c r="BF223" s="239">
        <f>IF(N223="snížená",J223,0)</f>
        <v>0</v>
      </c>
      <c r="BG223" s="239">
        <f>IF(N223="zákl. přenesená",J223,0)</f>
        <v>0</v>
      </c>
      <c r="BH223" s="239">
        <f>IF(N223="sníž. přenesená",J223,0)</f>
        <v>0</v>
      </c>
      <c r="BI223" s="239">
        <f>IF(N223="nulová",J223,0)</f>
        <v>0</v>
      </c>
      <c r="BJ223" s="16" t="s">
        <v>80</v>
      </c>
      <c r="BK223" s="239">
        <f>ROUND(I223*H223,2)</f>
        <v>0</v>
      </c>
      <c r="BL223" s="16" t="s">
        <v>138</v>
      </c>
      <c r="BM223" s="238" t="s">
        <v>458</v>
      </c>
    </row>
    <row r="224" s="2" customFormat="1">
      <c r="A224" s="37"/>
      <c r="B224" s="38"/>
      <c r="C224" s="39"/>
      <c r="D224" s="240" t="s">
        <v>140</v>
      </c>
      <c r="E224" s="39"/>
      <c r="F224" s="241" t="s">
        <v>457</v>
      </c>
      <c r="G224" s="39"/>
      <c r="H224" s="39"/>
      <c r="I224" s="242"/>
      <c r="J224" s="39"/>
      <c r="K224" s="39"/>
      <c r="L224" s="43"/>
      <c r="M224" s="243"/>
      <c r="N224" s="244"/>
      <c r="O224" s="90"/>
      <c r="P224" s="90"/>
      <c r="Q224" s="90"/>
      <c r="R224" s="90"/>
      <c r="S224" s="90"/>
      <c r="T224" s="91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140</v>
      </c>
      <c r="AU224" s="16" t="s">
        <v>82</v>
      </c>
    </row>
    <row r="225" s="2" customFormat="1" ht="16.5" customHeight="1">
      <c r="A225" s="37"/>
      <c r="B225" s="38"/>
      <c r="C225" s="226" t="s">
        <v>291</v>
      </c>
      <c r="D225" s="226" t="s">
        <v>134</v>
      </c>
      <c r="E225" s="227" t="s">
        <v>459</v>
      </c>
      <c r="F225" s="228" t="s">
        <v>460</v>
      </c>
      <c r="G225" s="229" t="s">
        <v>149</v>
      </c>
      <c r="H225" s="230">
        <v>3.8999999999999999</v>
      </c>
      <c r="I225" s="231"/>
      <c r="J225" s="232">
        <f>ROUND(I225*H225,2)</f>
        <v>0</v>
      </c>
      <c r="K225" s="233"/>
      <c r="L225" s="43"/>
      <c r="M225" s="234" t="s">
        <v>1</v>
      </c>
      <c r="N225" s="235" t="s">
        <v>38</v>
      </c>
      <c r="O225" s="90"/>
      <c r="P225" s="236">
        <f>O225*H225</f>
        <v>0</v>
      </c>
      <c r="Q225" s="236">
        <v>0</v>
      </c>
      <c r="R225" s="236">
        <f>Q225*H225</f>
        <v>0</v>
      </c>
      <c r="S225" s="236">
        <v>0</v>
      </c>
      <c r="T225" s="237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38" t="s">
        <v>138</v>
      </c>
      <c r="AT225" s="238" t="s">
        <v>134</v>
      </c>
      <c r="AU225" s="238" t="s">
        <v>82</v>
      </c>
      <c r="AY225" s="16" t="s">
        <v>132</v>
      </c>
      <c r="BE225" s="239">
        <f>IF(N225="základní",J225,0)</f>
        <v>0</v>
      </c>
      <c r="BF225" s="239">
        <f>IF(N225="snížená",J225,0)</f>
        <v>0</v>
      </c>
      <c r="BG225" s="239">
        <f>IF(N225="zákl. přenesená",J225,0)</f>
        <v>0</v>
      </c>
      <c r="BH225" s="239">
        <f>IF(N225="sníž. přenesená",J225,0)</f>
        <v>0</v>
      </c>
      <c r="BI225" s="239">
        <f>IF(N225="nulová",J225,0)</f>
        <v>0</v>
      </c>
      <c r="BJ225" s="16" t="s">
        <v>80</v>
      </c>
      <c r="BK225" s="239">
        <f>ROUND(I225*H225,2)</f>
        <v>0</v>
      </c>
      <c r="BL225" s="16" t="s">
        <v>138</v>
      </c>
      <c r="BM225" s="238" t="s">
        <v>461</v>
      </c>
    </row>
    <row r="226" s="2" customFormat="1">
      <c r="A226" s="37"/>
      <c r="B226" s="38"/>
      <c r="C226" s="39"/>
      <c r="D226" s="240" t="s">
        <v>140</v>
      </c>
      <c r="E226" s="39"/>
      <c r="F226" s="241" t="s">
        <v>462</v>
      </c>
      <c r="G226" s="39"/>
      <c r="H226" s="39"/>
      <c r="I226" s="242"/>
      <c r="J226" s="39"/>
      <c r="K226" s="39"/>
      <c r="L226" s="43"/>
      <c r="M226" s="243"/>
      <c r="N226" s="244"/>
      <c r="O226" s="90"/>
      <c r="P226" s="90"/>
      <c r="Q226" s="90"/>
      <c r="R226" s="90"/>
      <c r="S226" s="90"/>
      <c r="T226" s="91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140</v>
      </c>
      <c r="AU226" s="16" t="s">
        <v>82</v>
      </c>
    </row>
    <row r="227" s="2" customFormat="1">
      <c r="A227" s="37"/>
      <c r="B227" s="38"/>
      <c r="C227" s="39"/>
      <c r="D227" s="245" t="s">
        <v>142</v>
      </c>
      <c r="E227" s="39"/>
      <c r="F227" s="246" t="s">
        <v>463</v>
      </c>
      <c r="G227" s="39"/>
      <c r="H227" s="39"/>
      <c r="I227" s="242"/>
      <c r="J227" s="39"/>
      <c r="K227" s="39"/>
      <c r="L227" s="43"/>
      <c r="M227" s="243"/>
      <c r="N227" s="244"/>
      <c r="O227" s="90"/>
      <c r="P227" s="90"/>
      <c r="Q227" s="90"/>
      <c r="R227" s="90"/>
      <c r="S227" s="90"/>
      <c r="T227" s="91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142</v>
      </c>
      <c r="AU227" s="16" t="s">
        <v>82</v>
      </c>
    </row>
    <row r="228" s="13" customFormat="1">
      <c r="A228" s="13"/>
      <c r="B228" s="247"/>
      <c r="C228" s="248"/>
      <c r="D228" s="240" t="s">
        <v>144</v>
      </c>
      <c r="E228" s="249" t="s">
        <v>1</v>
      </c>
      <c r="F228" s="250" t="s">
        <v>464</v>
      </c>
      <c r="G228" s="248"/>
      <c r="H228" s="251">
        <v>3.8999999999999999</v>
      </c>
      <c r="I228" s="252"/>
      <c r="J228" s="248"/>
      <c r="K228" s="248"/>
      <c r="L228" s="253"/>
      <c r="M228" s="254"/>
      <c r="N228" s="255"/>
      <c r="O228" s="255"/>
      <c r="P228" s="255"/>
      <c r="Q228" s="255"/>
      <c r="R228" s="255"/>
      <c r="S228" s="255"/>
      <c r="T228" s="25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7" t="s">
        <v>144</v>
      </c>
      <c r="AU228" s="257" t="s">
        <v>82</v>
      </c>
      <c r="AV228" s="13" t="s">
        <v>82</v>
      </c>
      <c r="AW228" s="13" t="s">
        <v>30</v>
      </c>
      <c r="AX228" s="13" t="s">
        <v>80</v>
      </c>
      <c r="AY228" s="257" t="s">
        <v>132</v>
      </c>
    </row>
    <row r="229" s="2" customFormat="1" ht="21.75" customHeight="1">
      <c r="A229" s="37"/>
      <c r="B229" s="38"/>
      <c r="C229" s="226" t="s">
        <v>298</v>
      </c>
      <c r="D229" s="226" t="s">
        <v>134</v>
      </c>
      <c r="E229" s="227" t="s">
        <v>465</v>
      </c>
      <c r="F229" s="228" t="s">
        <v>466</v>
      </c>
      <c r="G229" s="229" t="s">
        <v>149</v>
      </c>
      <c r="H229" s="230">
        <v>3.8999999999999999</v>
      </c>
      <c r="I229" s="231"/>
      <c r="J229" s="232">
        <f>ROUND(I229*H229,2)</f>
        <v>0</v>
      </c>
      <c r="K229" s="233"/>
      <c r="L229" s="43"/>
      <c r="M229" s="234" t="s">
        <v>1</v>
      </c>
      <c r="N229" s="235" t="s">
        <v>38</v>
      </c>
      <c r="O229" s="90"/>
      <c r="P229" s="236">
        <f>O229*H229</f>
        <v>0</v>
      </c>
      <c r="Q229" s="236">
        <v>0</v>
      </c>
      <c r="R229" s="236">
        <f>Q229*H229</f>
        <v>0</v>
      </c>
      <c r="S229" s="236">
        <v>0</v>
      </c>
      <c r="T229" s="237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38" t="s">
        <v>138</v>
      </c>
      <c r="AT229" s="238" t="s">
        <v>134</v>
      </c>
      <c r="AU229" s="238" t="s">
        <v>82</v>
      </c>
      <c r="AY229" s="16" t="s">
        <v>132</v>
      </c>
      <c r="BE229" s="239">
        <f>IF(N229="základní",J229,0)</f>
        <v>0</v>
      </c>
      <c r="BF229" s="239">
        <f>IF(N229="snížená",J229,0)</f>
        <v>0</v>
      </c>
      <c r="BG229" s="239">
        <f>IF(N229="zákl. přenesená",J229,0)</f>
        <v>0</v>
      </c>
      <c r="BH229" s="239">
        <f>IF(N229="sníž. přenesená",J229,0)</f>
        <v>0</v>
      </c>
      <c r="BI229" s="239">
        <f>IF(N229="nulová",J229,0)</f>
        <v>0</v>
      </c>
      <c r="BJ229" s="16" t="s">
        <v>80</v>
      </c>
      <c r="BK229" s="239">
        <f>ROUND(I229*H229,2)</f>
        <v>0</v>
      </c>
      <c r="BL229" s="16" t="s">
        <v>138</v>
      </c>
      <c r="BM229" s="238" t="s">
        <v>467</v>
      </c>
    </row>
    <row r="230" s="2" customFormat="1">
      <c r="A230" s="37"/>
      <c r="B230" s="38"/>
      <c r="C230" s="39"/>
      <c r="D230" s="240" t="s">
        <v>140</v>
      </c>
      <c r="E230" s="39"/>
      <c r="F230" s="241" t="s">
        <v>468</v>
      </c>
      <c r="G230" s="39"/>
      <c r="H230" s="39"/>
      <c r="I230" s="242"/>
      <c r="J230" s="39"/>
      <c r="K230" s="39"/>
      <c r="L230" s="43"/>
      <c r="M230" s="243"/>
      <c r="N230" s="244"/>
      <c r="O230" s="90"/>
      <c r="P230" s="90"/>
      <c r="Q230" s="90"/>
      <c r="R230" s="90"/>
      <c r="S230" s="90"/>
      <c r="T230" s="91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6" t="s">
        <v>140</v>
      </c>
      <c r="AU230" s="16" t="s">
        <v>82</v>
      </c>
    </row>
    <row r="231" s="2" customFormat="1">
      <c r="A231" s="37"/>
      <c r="B231" s="38"/>
      <c r="C231" s="39"/>
      <c r="D231" s="245" t="s">
        <v>142</v>
      </c>
      <c r="E231" s="39"/>
      <c r="F231" s="246" t="s">
        <v>469</v>
      </c>
      <c r="G231" s="39"/>
      <c r="H231" s="39"/>
      <c r="I231" s="242"/>
      <c r="J231" s="39"/>
      <c r="K231" s="39"/>
      <c r="L231" s="43"/>
      <c r="M231" s="243"/>
      <c r="N231" s="244"/>
      <c r="O231" s="90"/>
      <c r="P231" s="90"/>
      <c r="Q231" s="90"/>
      <c r="R231" s="90"/>
      <c r="S231" s="90"/>
      <c r="T231" s="91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6" t="s">
        <v>142</v>
      </c>
      <c r="AU231" s="16" t="s">
        <v>82</v>
      </c>
    </row>
    <row r="232" s="2" customFormat="1">
      <c r="A232" s="37"/>
      <c r="B232" s="38"/>
      <c r="C232" s="39"/>
      <c r="D232" s="240" t="s">
        <v>420</v>
      </c>
      <c r="E232" s="39"/>
      <c r="F232" s="284" t="s">
        <v>470</v>
      </c>
      <c r="G232" s="39"/>
      <c r="H232" s="39"/>
      <c r="I232" s="242"/>
      <c r="J232" s="39"/>
      <c r="K232" s="39"/>
      <c r="L232" s="43"/>
      <c r="M232" s="243"/>
      <c r="N232" s="244"/>
      <c r="O232" s="90"/>
      <c r="P232" s="90"/>
      <c r="Q232" s="90"/>
      <c r="R232" s="90"/>
      <c r="S232" s="90"/>
      <c r="T232" s="91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420</v>
      </c>
      <c r="AU232" s="16" t="s">
        <v>82</v>
      </c>
    </row>
    <row r="233" s="13" customFormat="1">
      <c r="A233" s="13"/>
      <c r="B233" s="247"/>
      <c r="C233" s="248"/>
      <c r="D233" s="240" t="s">
        <v>144</v>
      </c>
      <c r="E233" s="249" t="s">
        <v>1</v>
      </c>
      <c r="F233" s="250" t="s">
        <v>471</v>
      </c>
      <c r="G233" s="248"/>
      <c r="H233" s="251">
        <v>3.8999999999999999</v>
      </c>
      <c r="I233" s="252"/>
      <c r="J233" s="248"/>
      <c r="K233" s="248"/>
      <c r="L233" s="253"/>
      <c r="M233" s="254"/>
      <c r="N233" s="255"/>
      <c r="O233" s="255"/>
      <c r="P233" s="255"/>
      <c r="Q233" s="255"/>
      <c r="R233" s="255"/>
      <c r="S233" s="255"/>
      <c r="T233" s="25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7" t="s">
        <v>144</v>
      </c>
      <c r="AU233" s="257" t="s">
        <v>82</v>
      </c>
      <c r="AV233" s="13" t="s">
        <v>82</v>
      </c>
      <c r="AW233" s="13" t="s">
        <v>30</v>
      </c>
      <c r="AX233" s="13" t="s">
        <v>80</v>
      </c>
      <c r="AY233" s="257" t="s">
        <v>132</v>
      </c>
    </row>
    <row r="234" s="2" customFormat="1" ht="16.5" customHeight="1">
      <c r="A234" s="37"/>
      <c r="B234" s="38"/>
      <c r="C234" s="269" t="s">
        <v>304</v>
      </c>
      <c r="D234" s="269" t="s">
        <v>202</v>
      </c>
      <c r="E234" s="270" t="s">
        <v>472</v>
      </c>
      <c r="F234" s="271" t="s">
        <v>473</v>
      </c>
      <c r="G234" s="272" t="s">
        <v>416</v>
      </c>
      <c r="H234" s="273">
        <v>30</v>
      </c>
      <c r="I234" s="274"/>
      <c r="J234" s="275">
        <f>ROUND(I234*H234,2)</f>
        <v>0</v>
      </c>
      <c r="K234" s="276"/>
      <c r="L234" s="277"/>
      <c r="M234" s="278" t="s">
        <v>1</v>
      </c>
      <c r="N234" s="279" t="s">
        <v>38</v>
      </c>
      <c r="O234" s="90"/>
      <c r="P234" s="236">
        <f>O234*H234</f>
        <v>0</v>
      </c>
      <c r="Q234" s="236">
        <v>0</v>
      </c>
      <c r="R234" s="236">
        <f>Q234*H234</f>
        <v>0</v>
      </c>
      <c r="S234" s="236">
        <v>0</v>
      </c>
      <c r="T234" s="237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38" t="s">
        <v>189</v>
      </c>
      <c r="AT234" s="238" t="s">
        <v>202</v>
      </c>
      <c r="AU234" s="238" t="s">
        <v>82</v>
      </c>
      <c r="AY234" s="16" t="s">
        <v>132</v>
      </c>
      <c r="BE234" s="239">
        <f>IF(N234="základní",J234,0)</f>
        <v>0</v>
      </c>
      <c r="BF234" s="239">
        <f>IF(N234="snížená",J234,0)</f>
        <v>0</v>
      </c>
      <c r="BG234" s="239">
        <f>IF(N234="zákl. přenesená",J234,0)</f>
        <v>0</v>
      </c>
      <c r="BH234" s="239">
        <f>IF(N234="sníž. přenesená",J234,0)</f>
        <v>0</v>
      </c>
      <c r="BI234" s="239">
        <f>IF(N234="nulová",J234,0)</f>
        <v>0</v>
      </c>
      <c r="BJ234" s="16" t="s">
        <v>80</v>
      </c>
      <c r="BK234" s="239">
        <f>ROUND(I234*H234,2)</f>
        <v>0</v>
      </c>
      <c r="BL234" s="16" t="s">
        <v>138</v>
      </c>
      <c r="BM234" s="238" t="s">
        <v>474</v>
      </c>
    </row>
    <row r="235" s="2" customFormat="1">
      <c r="A235" s="37"/>
      <c r="B235" s="38"/>
      <c r="C235" s="39"/>
      <c r="D235" s="240" t="s">
        <v>140</v>
      </c>
      <c r="E235" s="39"/>
      <c r="F235" s="241" t="s">
        <v>475</v>
      </c>
      <c r="G235" s="39"/>
      <c r="H235" s="39"/>
      <c r="I235" s="242"/>
      <c r="J235" s="39"/>
      <c r="K235" s="39"/>
      <c r="L235" s="43"/>
      <c r="M235" s="243"/>
      <c r="N235" s="244"/>
      <c r="O235" s="90"/>
      <c r="P235" s="90"/>
      <c r="Q235" s="90"/>
      <c r="R235" s="90"/>
      <c r="S235" s="90"/>
      <c r="T235" s="91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6" t="s">
        <v>140</v>
      </c>
      <c r="AU235" s="16" t="s">
        <v>82</v>
      </c>
    </row>
    <row r="236" s="13" customFormat="1">
      <c r="A236" s="13"/>
      <c r="B236" s="247"/>
      <c r="C236" s="248"/>
      <c r="D236" s="240" t="s">
        <v>144</v>
      </c>
      <c r="E236" s="249" t="s">
        <v>1</v>
      </c>
      <c r="F236" s="250" t="s">
        <v>422</v>
      </c>
      <c r="G236" s="248"/>
      <c r="H236" s="251">
        <v>30</v>
      </c>
      <c r="I236" s="252"/>
      <c r="J236" s="248"/>
      <c r="K236" s="248"/>
      <c r="L236" s="253"/>
      <c r="M236" s="254"/>
      <c r="N236" s="255"/>
      <c r="O236" s="255"/>
      <c r="P236" s="255"/>
      <c r="Q236" s="255"/>
      <c r="R236" s="255"/>
      <c r="S236" s="255"/>
      <c r="T236" s="25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7" t="s">
        <v>144</v>
      </c>
      <c r="AU236" s="257" t="s">
        <v>82</v>
      </c>
      <c r="AV236" s="13" t="s">
        <v>82</v>
      </c>
      <c r="AW236" s="13" t="s">
        <v>30</v>
      </c>
      <c r="AX236" s="13" t="s">
        <v>80</v>
      </c>
      <c r="AY236" s="257" t="s">
        <v>132</v>
      </c>
    </row>
    <row r="237" s="2" customFormat="1" ht="24.15" customHeight="1">
      <c r="A237" s="37"/>
      <c r="B237" s="38"/>
      <c r="C237" s="226" t="s">
        <v>312</v>
      </c>
      <c r="D237" s="226" t="s">
        <v>134</v>
      </c>
      <c r="E237" s="227" t="s">
        <v>169</v>
      </c>
      <c r="F237" s="228" t="s">
        <v>170</v>
      </c>
      <c r="G237" s="229" t="s">
        <v>137</v>
      </c>
      <c r="H237" s="230">
        <v>5400</v>
      </c>
      <c r="I237" s="231"/>
      <c r="J237" s="232">
        <f>ROUND(I237*H237,2)</f>
        <v>0</v>
      </c>
      <c r="K237" s="233"/>
      <c r="L237" s="43"/>
      <c r="M237" s="234" t="s">
        <v>1</v>
      </c>
      <c r="N237" s="235" t="s">
        <v>38</v>
      </c>
      <c r="O237" s="90"/>
      <c r="P237" s="236">
        <f>O237*H237</f>
        <v>0</v>
      </c>
      <c r="Q237" s="236">
        <v>0</v>
      </c>
      <c r="R237" s="236">
        <f>Q237*H237</f>
        <v>0</v>
      </c>
      <c r="S237" s="236">
        <v>0</v>
      </c>
      <c r="T237" s="237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38" t="s">
        <v>138</v>
      </c>
      <c r="AT237" s="238" t="s">
        <v>134</v>
      </c>
      <c r="AU237" s="238" t="s">
        <v>82</v>
      </c>
      <c r="AY237" s="16" t="s">
        <v>132</v>
      </c>
      <c r="BE237" s="239">
        <f>IF(N237="základní",J237,0)</f>
        <v>0</v>
      </c>
      <c r="BF237" s="239">
        <f>IF(N237="snížená",J237,0)</f>
        <v>0</v>
      </c>
      <c r="BG237" s="239">
        <f>IF(N237="zákl. přenesená",J237,0)</f>
        <v>0</v>
      </c>
      <c r="BH237" s="239">
        <f>IF(N237="sníž. přenesená",J237,0)</f>
        <v>0</v>
      </c>
      <c r="BI237" s="239">
        <f>IF(N237="nulová",J237,0)</f>
        <v>0</v>
      </c>
      <c r="BJ237" s="16" t="s">
        <v>80</v>
      </c>
      <c r="BK237" s="239">
        <f>ROUND(I237*H237,2)</f>
        <v>0</v>
      </c>
      <c r="BL237" s="16" t="s">
        <v>138</v>
      </c>
      <c r="BM237" s="238" t="s">
        <v>476</v>
      </c>
    </row>
    <row r="238" s="2" customFormat="1">
      <c r="A238" s="37"/>
      <c r="B238" s="38"/>
      <c r="C238" s="39"/>
      <c r="D238" s="240" t="s">
        <v>140</v>
      </c>
      <c r="E238" s="39"/>
      <c r="F238" s="241" t="s">
        <v>172</v>
      </c>
      <c r="G238" s="39"/>
      <c r="H238" s="39"/>
      <c r="I238" s="242"/>
      <c r="J238" s="39"/>
      <c r="K238" s="39"/>
      <c r="L238" s="43"/>
      <c r="M238" s="243"/>
      <c r="N238" s="244"/>
      <c r="O238" s="90"/>
      <c r="P238" s="90"/>
      <c r="Q238" s="90"/>
      <c r="R238" s="90"/>
      <c r="S238" s="90"/>
      <c r="T238" s="91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6" t="s">
        <v>140</v>
      </c>
      <c r="AU238" s="16" t="s">
        <v>82</v>
      </c>
    </row>
    <row r="239" s="2" customFormat="1">
      <c r="A239" s="37"/>
      <c r="B239" s="38"/>
      <c r="C239" s="39"/>
      <c r="D239" s="245" t="s">
        <v>142</v>
      </c>
      <c r="E239" s="39"/>
      <c r="F239" s="246" t="s">
        <v>173</v>
      </c>
      <c r="G239" s="39"/>
      <c r="H239" s="39"/>
      <c r="I239" s="242"/>
      <c r="J239" s="39"/>
      <c r="K239" s="39"/>
      <c r="L239" s="43"/>
      <c r="M239" s="243"/>
      <c r="N239" s="244"/>
      <c r="O239" s="90"/>
      <c r="P239" s="90"/>
      <c r="Q239" s="90"/>
      <c r="R239" s="90"/>
      <c r="S239" s="90"/>
      <c r="T239" s="91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142</v>
      </c>
      <c r="AU239" s="16" t="s">
        <v>82</v>
      </c>
    </row>
    <row r="240" s="2" customFormat="1" ht="21.75" customHeight="1">
      <c r="A240" s="37"/>
      <c r="B240" s="38"/>
      <c r="C240" s="226" t="s">
        <v>320</v>
      </c>
      <c r="D240" s="226" t="s">
        <v>134</v>
      </c>
      <c r="E240" s="227" t="s">
        <v>477</v>
      </c>
      <c r="F240" s="228" t="s">
        <v>478</v>
      </c>
      <c r="G240" s="229" t="s">
        <v>149</v>
      </c>
      <c r="H240" s="230">
        <v>5000</v>
      </c>
      <c r="I240" s="231"/>
      <c r="J240" s="232">
        <f>ROUND(I240*H240,2)</f>
        <v>0</v>
      </c>
      <c r="K240" s="233"/>
      <c r="L240" s="43"/>
      <c r="M240" s="234" t="s">
        <v>1</v>
      </c>
      <c r="N240" s="235" t="s">
        <v>38</v>
      </c>
      <c r="O240" s="90"/>
      <c r="P240" s="236">
        <f>O240*H240</f>
        <v>0</v>
      </c>
      <c r="Q240" s="236">
        <v>0</v>
      </c>
      <c r="R240" s="236">
        <f>Q240*H240</f>
        <v>0</v>
      </c>
      <c r="S240" s="236">
        <v>0</v>
      </c>
      <c r="T240" s="237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38" t="s">
        <v>138</v>
      </c>
      <c r="AT240" s="238" t="s">
        <v>134</v>
      </c>
      <c r="AU240" s="238" t="s">
        <v>82</v>
      </c>
      <c r="AY240" s="16" t="s">
        <v>132</v>
      </c>
      <c r="BE240" s="239">
        <f>IF(N240="základní",J240,0)</f>
        <v>0</v>
      </c>
      <c r="BF240" s="239">
        <f>IF(N240="snížená",J240,0)</f>
        <v>0</v>
      </c>
      <c r="BG240" s="239">
        <f>IF(N240="zákl. přenesená",J240,0)</f>
        <v>0</v>
      </c>
      <c r="BH240" s="239">
        <f>IF(N240="sníž. přenesená",J240,0)</f>
        <v>0</v>
      </c>
      <c r="BI240" s="239">
        <f>IF(N240="nulová",J240,0)</f>
        <v>0</v>
      </c>
      <c r="BJ240" s="16" t="s">
        <v>80</v>
      </c>
      <c r="BK240" s="239">
        <f>ROUND(I240*H240,2)</f>
        <v>0</v>
      </c>
      <c r="BL240" s="16" t="s">
        <v>138</v>
      </c>
      <c r="BM240" s="238" t="s">
        <v>479</v>
      </c>
    </row>
    <row r="241" s="2" customFormat="1">
      <c r="A241" s="37"/>
      <c r="B241" s="38"/>
      <c r="C241" s="39"/>
      <c r="D241" s="240" t="s">
        <v>140</v>
      </c>
      <c r="E241" s="39"/>
      <c r="F241" s="241" t="s">
        <v>478</v>
      </c>
      <c r="G241" s="39"/>
      <c r="H241" s="39"/>
      <c r="I241" s="242"/>
      <c r="J241" s="39"/>
      <c r="K241" s="39"/>
      <c r="L241" s="43"/>
      <c r="M241" s="243"/>
      <c r="N241" s="244"/>
      <c r="O241" s="90"/>
      <c r="P241" s="90"/>
      <c r="Q241" s="90"/>
      <c r="R241" s="90"/>
      <c r="S241" s="90"/>
      <c r="T241" s="91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6" t="s">
        <v>140</v>
      </c>
      <c r="AU241" s="16" t="s">
        <v>82</v>
      </c>
    </row>
    <row r="242" s="2" customFormat="1">
      <c r="A242" s="37"/>
      <c r="B242" s="38"/>
      <c r="C242" s="39"/>
      <c r="D242" s="240" t="s">
        <v>480</v>
      </c>
      <c r="E242" s="39"/>
      <c r="F242" s="284" t="s">
        <v>481</v>
      </c>
      <c r="G242" s="39"/>
      <c r="H242" s="39"/>
      <c r="I242" s="242"/>
      <c r="J242" s="39"/>
      <c r="K242" s="39"/>
      <c r="L242" s="43"/>
      <c r="M242" s="243"/>
      <c r="N242" s="244"/>
      <c r="O242" s="90"/>
      <c r="P242" s="90"/>
      <c r="Q242" s="90"/>
      <c r="R242" s="90"/>
      <c r="S242" s="90"/>
      <c r="T242" s="91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6" t="s">
        <v>480</v>
      </c>
      <c r="AU242" s="16" t="s">
        <v>82</v>
      </c>
    </row>
    <row r="243" s="12" customFormat="1" ht="22.8" customHeight="1">
      <c r="A243" s="12"/>
      <c r="B243" s="210"/>
      <c r="C243" s="211"/>
      <c r="D243" s="212" t="s">
        <v>72</v>
      </c>
      <c r="E243" s="224" t="s">
        <v>82</v>
      </c>
      <c r="F243" s="224" t="s">
        <v>215</v>
      </c>
      <c r="G243" s="211"/>
      <c r="H243" s="211"/>
      <c r="I243" s="214"/>
      <c r="J243" s="225">
        <f>BK243</f>
        <v>0</v>
      </c>
      <c r="K243" s="211"/>
      <c r="L243" s="216"/>
      <c r="M243" s="217"/>
      <c r="N243" s="218"/>
      <c r="O243" s="218"/>
      <c r="P243" s="219">
        <f>SUM(P244:P262)</f>
        <v>0</v>
      </c>
      <c r="Q243" s="218"/>
      <c r="R243" s="219">
        <f>SUM(R244:R262)</f>
        <v>785.41574200000002</v>
      </c>
      <c r="S243" s="218"/>
      <c r="T243" s="220">
        <f>SUM(T244:T262)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1" t="s">
        <v>80</v>
      </c>
      <c r="AT243" s="222" t="s">
        <v>72</v>
      </c>
      <c r="AU243" s="222" t="s">
        <v>80</v>
      </c>
      <c r="AY243" s="221" t="s">
        <v>132</v>
      </c>
      <c r="BK243" s="223">
        <f>SUM(BK244:BK262)</f>
        <v>0</v>
      </c>
    </row>
    <row r="244" s="2" customFormat="1" ht="33" customHeight="1">
      <c r="A244" s="37"/>
      <c r="B244" s="38"/>
      <c r="C244" s="226" t="s">
        <v>329</v>
      </c>
      <c r="D244" s="226" t="s">
        <v>134</v>
      </c>
      <c r="E244" s="227" t="s">
        <v>216</v>
      </c>
      <c r="F244" s="228" t="s">
        <v>217</v>
      </c>
      <c r="G244" s="229" t="s">
        <v>149</v>
      </c>
      <c r="H244" s="230">
        <v>39.600000000000001</v>
      </c>
      <c r="I244" s="231"/>
      <c r="J244" s="232">
        <f>ROUND(I244*H244,2)</f>
        <v>0</v>
      </c>
      <c r="K244" s="233"/>
      <c r="L244" s="43"/>
      <c r="M244" s="234" t="s">
        <v>1</v>
      </c>
      <c r="N244" s="235" t="s">
        <v>38</v>
      </c>
      <c r="O244" s="90"/>
      <c r="P244" s="236">
        <f>O244*H244</f>
        <v>0</v>
      </c>
      <c r="Q244" s="236">
        <v>1.6299999999999999</v>
      </c>
      <c r="R244" s="236">
        <f>Q244*H244</f>
        <v>64.548000000000002</v>
      </c>
      <c r="S244" s="236">
        <v>0</v>
      </c>
      <c r="T244" s="237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38" t="s">
        <v>138</v>
      </c>
      <c r="AT244" s="238" t="s">
        <v>134</v>
      </c>
      <c r="AU244" s="238" t="s">
        <v>82</v>
      </c>
      <c r="AY244" s="16" t="s">
        <v>132</v>
      </c>
      <c r="BE244" s="239">
        <f>IF(N244="základní",J244,0)</f>
        <v>0</v>
      </c>
      <c r="BF244" s="239">
        <f>IF(N244="snížená",J244,0)</f>
        <v>0</v>
      </c>
      <c r="BG244" s="239">
        <f>IF(N244="zákl. přenesená",J244,0)</f>
        <v>0</v>
      </c>
      <c r="BH244" s="239">
        <f>IF(N244="sníž. přenesená",J244,0)</f>
        <v>0</v>
      </c>
      <c r="BI244" s="239">
        <f>IF(N244="nulová",J244,0)</f>
        <v>0</v>
      </c>
      <c r="BJ244" s="16" t="s">
        <v>80</v>
      </c>
      <c r="BK244" s="239">
        <f>ROUND(I244*H244,2)</f>
        <v>0</v>
      </c>
      <c r="BL244" s="16" t="s">
        <v>138</v>
      </c>
      <c r="BM244" s="238" t="s">
        <v>482</v>
      </c>
    </row>
    <row r="245" s="2" customFormat="1">
      <c r="A245" s="37"/>
      <c r="B245" s="38"/>
      <c r="C245" s="39"/>
      <c r="D245" s="240" t="s">
        <v>140</v>
      </c>
      <c r="E245" s="39"/>
      <c r="F245" s="241" t="s">
        <v>219</v>
      </c>
      <c r="G245" s="39"/>
      <c r="H245" s="39"/>
      <c r="I245" s="242"/>
      <c r="J245" s="39"/>
      <c r="K245" s="39"/>
      <c r="L245" s="43"/>
      <c r="M245" s="243"/>
      <c r="N245" s="244"/>
      <c r="O245" s="90"/>
      <c r="P245" s="90"/>
      <c r="Q245" s="90"/>
      <c r="R245" s="90"/>
      <c r="S245" s="90"/>
      <c r="T245" s="91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140</v>
      </c>
      <c r="AU245" s="16" t="s">
        <v>82</v>
      </c>
    </row>
    <row r="246" s="2" customFormat="1">
      <c r="A246" s="37"/>
      <c r="B246" s="38"/>
      <c r="C246" s="39"/>
      <c r="D246" s="245" t="s">
        <v>142</v>
      </c>
      <c r="E246" s="39"/>
      <c r="F246" s="246" t="s">
        <v>220</v>
      </c>
      <c r="G246" s="39"/>
      <c r="H246" s="39"/>
      <c r="I246" s="242"/>
      <c r="J246" s="39"/>
      <c r="K246" s="39"/>
      <c r="L246" s="43"/>
      <c r="M246" s="243"/>
      <c r="N246" s="244"/>
      <c r="O246" s="90"/>
      <c r="P246" s="90"/>
      <c r="Q246" s="90"/>
      <c r="R246" s="90"/>
      <c r="S246" s="90"/>
      <c r="T246" s="91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6" t="s">
        <v>142</v>
      </c>
      <c r="AU246" s="16" t="s">
        <v>82</v>
      </c>
    </row>
    <row r="247" s="13" customFormat="1">
      <c r="A247" s="13"/>
      <c r="B247" s="247"/>
      <c r="C247" s="248"/>
      <c r="D247" s="240" t="s">
        <v>144</v>
      </c>
      <c r="E247" s="249" t="s">
        <v>1</v>
      </c>
      <c r="F247" s="250" t="s">
        <v>483</v>
      </c>
      <c r="G247" s="248"/>
      <c r="H247" s="251">
        <v>39.600000000000001</v>
      </c>
      <c r="I247" s="252"/>
      <c r="J247" s="248"/>
      <c r="K247" s="248"/>
      <c r="L247" s="253"/>
      <c r="M247" s="254"/>
      <c r="N247" s="255"/>
      <c r="O247" s="255"/>
      <c r="P247" s="255"/>
      <c r="Q247" s="255"/>
      <c r="R247" s="255"/>
      <c r="S247" s="255"/>
      <c r="T247" s="25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7" t="s">
        <v>144</v>
      </c>
      <c r="AU247" s="257" t="s">
        <v>82</v>
      </c>
      <c r="AV247" s="13" t="s">
        <v>82</v>
      </c>
      <c r="AW247" s="13" t="s">
        <v>30</v>
      </c>
      <c r="AX247" s="13" t="s">
        <v>80</v>
      </c>
      <c r="AY247" s="257" t="s">
        <v>132</v>
      </c>
    </row>
    <row r="248" s="2" customFormat="1" ht="24.15" customHeight="1">
      <c r="A248" s="37"/>
      <c r="B248" s="38"/>
      <c r="C248" s="226" t="s">
        <v>484</v>
      </c>
      <c r="D248" s="226" t="s">
        <v>134</v>
      </c>
      <c r="E248" s="227" t="s">
        <v>485</v>
      </c>
      <c r="F248" s="228" t="s">
        <v>486</v>
      </c>
      <c r="G248" s="229" t="s">
        <v>149</v>
      </c>
      <c r="H248" s="230">
        <v>375</v>
      </c>
      <c r="I248" s="231"/>
      <c r="J248" s="232">
        <f>ROUND(I248*H248,2)</f>
        <v>0</v>
      </c>
      <c r="K248" s="233"/>
      <c r="L248" s="43"/>
      <c r="M248" s="234" t="s">
        <v>1</v>
      </c>
      <c r="N248" s="235" t="s">
        <v>38</v>
      </c>
      <c r="O248" s="90"/>
      <c r="P248" s="236">
        <f>O248*H248</f>
        <v>0</v>
      </c>
      <c r="Q248" s="236">
        <v>1.9205000000000001</v>
      </c>
      <c r="R248" s="236">
        <f>Q248*H248</f>
        <v>720.1875</v>
      </c>
      <c r="S248" s="236">
        <v>0</v>
      </c>
      <c r="T248" s="237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38" t="s">
        <v>138</v>
      </c>
      <c r="AT248" s="238" t="s">
        <v>134</v>
      </c>
      <c r="AU248" s="238" t="s">
        <v>82</v>
      </c>
      <c r="AY248" s="16" t="s">
        <v>132</v>
      </c>
      <c r="BE248" s="239">
        <f>IF(N248="základní",J248,0)</f>
        <v>0</v>
      </c>
      <c r="BF248" s="239">
        <f>IF(N248="snížená",J248,0)</f>
        <v>0</v>
      </c>
      <c r="BG248" s="239">
        <f>IF(N248="zákl. přenesená",J248,0)</f>
        <v>0</v>
      </c>
      <c r="BH248" s="239">
        <f>IF(N248="sníž. přenesená",J248,0)</f>
        <v>0</v>
      </c>
      <c r="BI248" s="239">
        <f>IF(N248="nulová",J248,0)</f>
        <v>0</v>
      </c>
      <c r="BJ248" s="16" t="s">
        <v>80</v>
      </c>
      <c r="BK248" s="239">
        <f>ROUND(I248*H248,2)</f>
        <v>0</v>
      </c>
      <c r="BL248" s="16" t="s">
        <v>138</v>
      </c>
      <c r="BM248" s="238" t="s">
        <v>487</v>
      </c>
    </row>
    <row r="249" s="2" customFormat="1">
      <c r="A249" s="37"/>
      <c r="B249" s="38"/>
      <c r="C249" s="39"/>
      <c r="D249" s="240" t="s">
        <v>140</v>
      </c>
      <c r="E249" s="39"/>
      <c r="F249" s="241" t="s">
        <v>488</v>
      </c>
      <c r="G249" s="39"/>
      <c r="H249" s="39"/>
      <c r="I249" s="242"/>
      <c r="J249" s="39"/>
      <c r="K249" s="39"/>
      <c r="L249" s="43"/>
      <c r="M249" s="243"/>
      <c r="N249" s="244"/>
      <c r="O249" s="90"/>
      <c r="P249" s="90"/>
      <c r="Q249" s="90"/>
      <c r="R249" s="90"/>
      <c r="S249" s="90"/>
      <c r="T249" s="91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6" t="s">
        <v>140</v>
      </c>
      <c r="AU249" s="16" t="s">
        <v>82</v>
      </c>
    </row>
    <row r="250" s="2" customFormat="1">
      <c r="A250" s="37"/>
      <c r="B250" s="38"/>
      <c r="C250" s="39"/>
      <c r="D250" s="245" t="s">
        <v>142</v>
      </c>
      <c r="E250" s="39"/>
      <c r="F250" s="246" t="s">
        <v>489</v>
      </c>
      <c r="G250" s="39"/>
      <c r="H250" s="39"/>
      <c r="I250" s="242"/>
      <c r="J250" s="39"/>
      <c r="K250" s="39"/>
      <c r="L250" s="43"/>
      <c r="M250" s="243"/>
      <c r="N250" s="244"/>
      <c r="O250" s="90"/>
      <c r="P250" s="90"/>
      <c r="Q250" s="90"/>
      <c r="R250" s="90"/>
      <c r="S250" s="90"/>
      <c r="T250" s="91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6" t="s">
        <v>142</v>
      </c>
      <c r="AU250" s="16" t="s">
        <v>82</v>
      </c>
    </row>
    <row r="251" s="13" customFormat="1">
      <c r="A251" s="13"/>
      <c r="B251" s="247"/>
      <c r="C251" s="248"/>
      <c r="D251" s="240" t="s">
        <v>144</v>
      </c>
      <c r="E251" s="249" t="s">
        <v>1</v>
      </c>
      <c r="F251" s="250" t="s">
        <v>490</v>
      </c>
      <c r="G251" s="248"/>
      <c r="H251" s="251">
        <v>375</v>
      </c>
      <c r="I251" s="252"/>
      <c r="J251" s="248"/>
      <c r="K251" s="248"/>
      <c r="L251" s="253"/>
      <c r="M251" s="254"/>
      <c r="N251" s="255"/>
      <c r="O251" s="255"/>
      <c r="P251" s="255"/>
      <c r="Q251" s="255"/>
      <c r="R251" s="255"/>
      <c r="S251" s="255"/>
      <c r="T251" s="25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7" t="s">
        <v>144</v>
      </c>
      <c r="AU251" s="257" t="s">
        <v>82</v>
      </c>
      <c r="AV251" s="13" t="s">
        <v>82</v>
      </c>
      <c r="AW251" s="13" t="s">
        <v>30</v>
      </c>
      <c r="AX251" s="13" t="s">
        <v>80</v>
      </c>
      <c r="AY251" s="257" t="s">
        <v>132</v>
      </c>
    </row>
    <row r="252" s="2" customFormat="1" ht="33" customHeight="1">
      <c r="A252" s="37"/>
      <c r="B252" s="38"/>
      <c r="C252" s="226" t="s">
        <v>422</v>
      </c>
      <c r="D252" s="226" t="s">
        <v>134</v>
      </c>
      <c r="E252" s="227" t="s">
        <v>223</v>
      </c>
      <c r="F252" s="228" t="s">
        <v>224</v>
      </c>
      <c r="G252" s="229" t="s">
        <v>137</v>
      </c>
      <c r="H252" s="230">
        <v>440</v>
      </c>
      <c r="I252" s="231"/>
      <c r="J252" s="232">
        <f>ROUND(I252*H252,2)</f>
        <v>0</v>
      </c>
      <c r="K252" s="233"/>
      <c r="L252" s="43"/>
      <c r="M252" s="234" t="s">
        <v>1</v>
      </c>
      <c r="N252" s="235" t="s">
        <v>38</v>
      </c>
      <c r="O252" s="90"/>
      <c r="P252" s="236">
        <f>O252*H252</f>
        <v>0</v>
      </c>
      <c r="Q252" s="236">
        <v>0.00030945000000000001</v>
      </c>
      <c r="R252" s="236">
        <f>Q252*H252</f>
        <v>0.136158</v>
      </c>
      <c r="S252" s="236">
        <v>0</v>
      </c>
      <c r="T252" s="237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38" t="s">
        <v>138</v>
      </c>
      <c r="AT252" s="238" t="s">
        <v>134</v>
      </c>
      <c r="AU252" s="238" t="s">
        <v>82</v>
      </c>
      <c r="AY252" s="16" t="s">
        <v>132</v>
      </c>
      <c r="BE252" s="239">
        <f>IF(N252="základní",J252,0)</f>
        <v>0</v>
      </c>
      <c r="BF252" s="239">
        <f>IF(N252="snížená",J252,0)</f>
        <v>0</v>
      </c>
      <c r="BG252" s="239">
        <f>IF(N252="zákl. přenesená",J252,0)</f>
        <v>0</v>
      </c>
      <c r="BH252" s="239">
        <f>IF(N252="sníž. přenesená",J252,0)</f>
        <v>0</v>
      </c>
      <c r="BI252" s="239">
        <f>IF(N252="nulová",J252,0)</f>
        <v>0</v>
      </c>
      <c r="BJ252" s="16" t="s">
        <v>80</v>
      </c>
      <c r="BK252" s="239">
        <f>ROUND(I252*H252,2)</f>
        <v>0</v>
      </c>
      <c r="BL252" s="16" t="s">
        <v>138</v>
      </c>
      <c r="BM252" s="238" t="s">
        <v>491</v>
      </c>
    </row>
    <row r="253" s="2" customFormat="1">
      <c r="A253" s="37"/>
      <c r="B253" s="38"/>
      <c r="C253" s="39"/>
      <c r="D253" s="240" t="s">
        <v>140</v>
      </c>
      <c r="E253" s="39"/>
      <c r="F253" s="241" t="s">
        <v>226</v>
      </c>
      <c r="G253" s="39"/>
      <c r="H253" s="39"/>
      <c r="I253" s="242"/>
      <c r="J253" s="39"/>
      <c r="K253" s="39"/>
      <c r="L253" s="43"/>
      <c r="M253" s="243"/>
      <c r="N253" s="244"/>
      <c r="O253" s="90"/>
      <c r="P253" s="90"/>
      <c r="Q253" s="90"/>
      <c r="R253" s="90"/>
      <c r="S253" s="90"/>
      <c r="T253" s="91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16" t="s">
        <v>140</v>
      </c>
      <c r="AU253" s="16" t="s">
        <v>82</v>
      </c>
    </row>
    <row r="254" s="2" customFormat="1">
      <c r="A254" s="37"/>
      <c r="B254" s="38"/>
      <c r="C254" s="39"/>
      <c r="D254" s="245" t="s">
        <v>142</v>
      </c>
      <c r="E254" s="39"/>
      <c r="F254" s="246" t="s">
        <v>227</v>
      </c>
      <c r="G254" s="39"/>
      <c r="H254" s="39"/>
      <c r="I254" s="242"/>
      <c r="J254" s="39"/>
      <c r="K254" s="39"/>
      <c r="L254" s="43"/>
      <c r="M254" s="243"/>
      <c r="N254" s="244"/>
      <c r="O254" s="90"/>
      <c r="P254" s="90"/>
      <c r="Q254" s="90"/>
      <c r="R254" s="90"/>
      <c r="S254" s="90"/>
      <c r="T254" s="91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6" t="s">
        <v>142</v>
      </c>
      <c r="AU254" s="16" t="s">
        <v>82</v>
      </c>
    </row>
    <row r="255" s="13" customFormat="1">
      <c r="A255" s="13"/>
      <c r="B255" s="247"/>
      <c r="C255" s="248"/>
      <c r="D255" s="240" t="s">
        <v>144</v>
      </c>
      <c r="E255" s="249" t="s">
        <v>1</v>
      </c>
      <c r="F255" s="250" t="s">
        <v>492</v>
      </c>
      <c r="G255" s="248"/>
      <c r="H255" s="251">
        <v>440</v>
      </c>
      <c r="I255" s="252"/>
      <c r="J255" s="248"/>
      <c r="K255" s="248"/>
      <c r="L255" s="253"/>
      <c r="M255" s="254"/>
      <c r="N255" s="255"/>
      <c r="O255" s="255"/>
      <c r="P255" s="255"/>
      <c r="Q255" s="255"/>
      <c r="R255" s="255"/>
      <c r="S255" s="255"/>
      <c r="T255" s="25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7" t="s">
        <v>144</v>
      </c>
      <c r="AU255" s="257" t="s">
        <v>82</v>
      </c>
      <c r="AV255" s="13" t="s">
        <v>82</v>
      </c>
      <c r="AW255" s="13" t="s">
        <v>30</v>
      </c>
      <c r="AX255" s="13" t="s">
        <v>80</v>
      </c>
      <c r="AY255" s="257" t="s">
        <v>132</v>
      </c>
    </row>
    <row r="256" s="2" customFormat="1" ht="24.15" customHeight="1">
      <c r="A256" s="37"/>
      <c r="B256" s="38"/>
      <c r="C256" s="226" t="s">
        <v>493</v>
      </c>
      <c r="D256" s="226" t="s">
        <v>134</v>
      </c>
      <c r="E256" s="227" t="s">
        <v>494</v>
      </c>
      <c r="F256" s="228" t="s">
        <v>495</v>
      </c>
      <c r="G256" s="229" t="s">
        <v>315</v>
      </c>
      <c r="H256" s="230">
        <v>790</v>
      </c>
      <c r="I256" s="231"/>
      <c r="J256" s="232">
        <f>ROUND(I256*H256,2)</f>
        <v>0</v>
      </c>
      <c r="K256" s="233"/>
      <c r="L256" s="43"/>
      <c r="M256" s="234" t="s">
        <v>1</v>
      </c>
      <c r="N256" s="235" t="s">
        <v>38</v>
      </c>
      <c r="O256" s="90"/>
      <c r="P256" s="236">
        <f>O256*H256</f>
        <v>0</v>
      </c>
      <c r="Q256" s="236">
        <v>0.00048959999999999997</v>
      </c>
      <c r="R256" s="236">
        <f>Q256*H256</f>
        <v>0.38678399999999996</v>
      </c>
      <c r="S256" s="236">
        <v>0</v>
      </c>
      <c r="T256" s="237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38" t="s">
        <v>138</v>
      </c>
      <c r="AT256" s="238" t="s">
        <v>134</v>
      </c>
      <c r="AU256" s="238" t="s">
        <v>82</v>
      </c>
      <c r="AY256" s="16" t="s">
        <v>132</v>
      </c>
      <c r="BE256" s="239">
        <f>IF(N256="základní",J256,0)</f>
        <v>0</v>
      </c>
      <c r="BF256" s="239">
        <f>IF(N256="snížená",J256,0)</f>
        <v>0</v>
      </c>
      <c r="BG256" s="239">
        <f>IF(N256="zákl. přenesená",J256,0)</f>
        <v>0</v>
      </c>
      <c r="BH256" s="239">
        <f>IF(N256="sníž. přenesená",J256,0)</f>
        <v>0</v>
      </c>
      <c r="BI256" s="239">
        <f>IF(N256="nulová",J256,0)</f>
        <v>0</v>
      </c>
      <c r="BJ256" s="16" t="s">
        <v>80</v>
      </c>
      <c r="BK256" s="239">
        <f>ROUND(I256*H256,2)</f>
        <v>0</v>
      </c>
      <c r="BL256" s="16" t="s">
        <v>138</v>
      </c>
      <c r="BM256" s="238" t="s">
        <v>496</v>
      </c>
    </row>
    <row r="257" s="2" customFormat="1">
      <c r="A257" s="37"/>
      <c r="B257" s="38"/>
      <c r="C257" s="39"/>
      <c r="D257" s="240" t="s">
        <v>140</v>
      </c>
      <c r="E257" s="39"/>
      <c r="F257" s="241" t="s">
        <v>497</v>
      </c>
      <c r="G257" s="39"/>
      <c r="H257" s="39"/>
      <c r="I257" s="242"/>
      <c r="J257" s="39"/>
      <c r="K257" s="39"/>
      <c r="L257" s="43"/>
      <c r="M257" s="243"/>
      <c r="N257" s="244"/>
      <c r="O257" s="90"/>
      <c r="P257" s="90"/>
      <c r="Q257" s="90"/>
      <c r="R257" s="90"/>
      <c r="S257" s="90"/>
      <c r="T257" s="91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6" t="s">
        <v>140</v>
      </c>
      <c r="AU257" s="16" t="s">
        <v>82</v>
      </c>
    </row>
    <row r="258" s="2" customFormat="1">
      <c r="A258" s="37"/>
      <c r="B258" s="38"/>
      <c r="C258" s="39"/>
      <c r="D258" s="245" t="s">
        <v>142</v>
      </c>
      <c r="E258" s="39"/>
      <c r="F258" s="246" t="s">
        <v>498</v>
      </c>
      <c r="G258" s="39"/>
      <c r="H258" s="39"/>
      <c r="I258" s="242"/>
      <c r="J258" s="39"/>
      <c r="K258" s="39"/>
      <c r="L258" s="43"/>
      <c r="M258" s="243"/>
      <c r="N258" s="244"/>
      <c r="O258" s="90"/>
      <c r="P258" s="90"/>
      <c r="Q258" s="90"/>
      <c r="R258" s="90"/>
      <c r="S258" s="90"/>
      <c r="T258" s="91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6" t="s">
        <v>142</v>
      </c>
      <c r="AU258" s="16" t="s">
        <v>82</v>
      </c>
    </row>
    <row r="259" s="2" customFormat="1" ht="24.15" customHeight="1">
      <c r="A259" s="37"/>
      <c r="B259" s="38"/>
      <c r="C259" s="226" t="s">
        <v>499</v>
      </c>
      <c r="D259" s="226" t="s">
        <v>134</v>
      </c>
      <c r="E259" s="227" t="s">
        <v>230</v>
      </c>
      <c r="F259" s="228" t="s">
        <v>231</v>
      </c>
      <c r="G259" s="229" t="s">
        <v>137</v>
      </c>
      <c r="H259" s="230">
        <v>440</v>
      </c>
      <c r="I259" s="231"/>
      <c r="J259" s="232">
        <f>ROUND(I259*H259,2)</f>
        <v>0</v>
      </c>
      <c r="K259" s="233"/>
      <c r="L259" s="43"/>
      <c r="M259" s="234" t="s">
        <v>1</v>
      </c>
      <c r="N259" s="235" t="s">
        <v>38</v>
      </c>
      <c r="O259" s="90"/>
      <c r="P259" s="236">
        <f>O259*H259</f>
        <v>0</v>
      </c>
      <c r="Q259" s="236">
        <v>0.00035750000000000002</v>
      </c>
      <c r="R259" s="236">
        <f>Q259*H259</f>
        <v>0.1573</v>
      </c>
      <c r="S259" s="236">
        <v>0</v>
      </c>
      <c r="T259" s="237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38" t="s">
        <v>138</v>
      </c>
      <c r="AT259" s="238" t="s">
        <v>134</v>
      </c>
      <c r="AU259" s="238" t="s">
        <v>82</v>
      </c>
      <c r="AY259" s="16" t="s">
        <v>132</v>
      </c>
      <c r="BE259" s="239">
        <f>IF(N259="základní",J259,0)</f>
        <v>0</v>
      </c>
      <c r="BF259" s="239">
        <f>IF(N259="snížená",J259,0)</f>
        <v>0</v>
      </c>
      <c r="BG259" s="239">
        <f>IF(N259="zákl. přenesená",J259,0)</f>
        <v>0</v>
      </c>
      <c r="BH259" s="239">
        <f>IF(N259="sníž. přenesená",J259,0)</f>
        <v>0</v>
      </c>
      <c r="BI259" s="239">
        <f>IF(N259="nulová",J259,0)</f>
        <v>0</v>
      </c>
      <c r="BJ259" s="16" t="s">
        <v>80</v>
      </c>
      <c r="BK259" s="239">
        <f>ROUND(I259*H259,2)</f>
        <v>0</v>
      </c>
      <c r="BL259" s="16" t="s">
        <v>138</v>
      </c>
      <c r="BM259" s="238" t="s">
        <v>500</v>
      </c>
    </row>
    <row r="260" s="2" customFormat="1">
      <c r="A260" s="37"/>
      <c r="B260" s="38"/>
      <c r="C260" s="39"/>
      <c r="D260" s="240" t="s">
        <v>140</v>
      </c>
      <c r="E260" s="39"/>
      <c r="F260" s="241" t="s">
        <v>233</v>
      </c>
      <c r="G260" s="39"/>
      <c r="H260" s="39"/>
      <c r="I260" s="242"/>
      <c r="J260" s="39"/>
      <c r="K260" s="39"/>
      <c r="L260" s="43"/>
      <c r="M260" s="243"/>
      <c r="N260" s="244"/>
      <c r="O260" s="90"/>
      <c r="P260" s="90"/>
      <c r="Q260" s="90"/>
      <c r="R260" s="90"/>
      <c r="S260" s="90"/>
      <c r="T260" s="91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140</v>
      </c>
      <c r="AU260" s="16" t="s">
        <v>82</v>
      </c>
    </row>
    <row r="261" s="2" customFormat="1">
      <c r="A261" s="37"/>
      <c r="B261" s="38"/>
      <c r="C261" s="39"/>
      <c r="D261" s="245" t="s">
        <v>142</v>
      </c>
      <c r="E261" s="39"/>
      <c r="F261" s="246" t="s">
        <v>234</v>
      </c>
      <c r="G261" s="39"/>
      <c r="H261" s="39"/>
      <c r="I261" s="242"/>
      <c r="J261" s="39"/>
      <c r="K261" s="39"/>
      <c r="L261" s="43"/>
      <c r="M261" s="243"/>
      <c r="N261" s="244"/>
      <c r="O261" s="90"/>
      <c r="P261" s="90"/>
      <c r="Q261" s="90"/>
      <c r="R261" s="90"/>
      <c r="S261" s="90"/>
      <c r="T261" s="91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6" t="s">
        <v>142</v>
      </c>
      <c r="AU261" s="16" t="s">
        <v>82</v>
      </c>
    </row>
    <row r="262" s="13" customFormat="1">
      <c r="A262" s="13"/>
      <c r="B262" s="247"/>
      <c r="C262" s="248"/>
      <c r="D262" s="240" t="s">
        <v>144</v>
      </c>
      <c r="E262" s="249" t="s">
        <v>1</v>
      </c>
      <c r="F262" s="250" t="s">
        <v>492</v>
      </c>
      <c r="G262" s="248"/>
      <c r="H262" s="251">
        <v>440</v>
      </c>
      <c r="I262" s="252"/>
      <c r="J262" s="248"/>
      <c r="K262" s="248"/>
      <c r="L262" s="253"/>
      <c r="M262" s="254"/>
      <c r="N262" s="255"/>
      <c r="O262" s="255"/>
      <c r="P262" s="255"/>
      <c r="Q262" s="255"/>
      <c r="R262" s="255"/>
      <c r="S262" s="255"/>
      <c r="T262" s="25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7" t="s">
        <v>144</v>
      </c>
      <c r="AU262" s="257" t="s">
        <v>82</v>
      </c>
      <c r="AV262" s="13" t="s">
        <v>82</v>
      </c>
      <c r="AW262" s="13" t="s">
        <v>30</v>
      </c>
      <c r="AX262" s="13" t="s">
        <v>80</v>
      </c>
      <c r="AY262" s="257" t="s">
        <v>132</v>
      </c>
    </row>
    <row r="263" s="12" customFormat="1" ht="22.8" customHeight="1">
      <c r="A263" s="12"/>
      <c r="B263" s="210"/>
      <c r="C263" s="211"/>
      <c r="D263" s="212" t="s">
        <v>72</v>
      </c>
      <c r="E263" s="224" t="s">
        <v>154</v>
      </c>
      <c r="F263" s="224" t="s">
        <v>235</v>
      </c>
      <c r="G263" s="211"/>
      <c r="H263" s="211"/>
      <c r="I263" s="214"/>
      <c r="J263" s="225">
        <f>BK263</f>
        <v>0</v>
      </c>
      <c r="K263" s="211"/>
      <c r="L263" s="216"/>
      <c r="M263" s="217"/>
      <c r="N263" s="218"/>
      <c r="O263" s="218"/>
      <c r="P263" s="219">
        <f>SUM(P264:P307)</f>
        <v>0</v>
      </c>
      <c r="Q263" s="218"/>
      <c r="R263" s="219">
        <f>SUM(R264:R307)</f>
        <v>63.454002974500597</v>
      </c>
      <c r="S263" s="218"/>
      <c r="T263" s="220">
        <f>SUM(T264:T307)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21" t="s">
        <v>80</v>
      </c>
      <c r="AT263" s="222" t="s">
        <v>72</v>
      </c>
      <c r="AU263" s="222" t="s">
        <v>80</v>
      </c>
      <c r="AY263" s="221" t="s">
        <v>132</v>
      </c>
      <c r="BK263" s="223">
        <f>SUM(BK264:BK307)</f>
        <v>0</v>
      </c>
    </row>
    <row r="264" s="2" customFormat="1" ht="16.5" customHeight="1">
      <c r="A264" s="37"/>
      <c r="B264" s="38"/>
      <c r="C264" s="226" t="s">
        <v>501</v>
      </c>
      <c r="D264" s="226" t="s">
        <v>134</v>
      </c>
      <c r="E264" s="227" t="s">
        <v>265</v>
      </c>
      <c r="F264" s="228" t="s">
        <v>266</v>
      </c>
      <c r="G264" s="229" t="s">
        <v>149</v>
      </c>
      <c r="H264" s="230">
        <v>10.5</v>
      </c>
      <c r="I264" s="231"/>
      <c r="J264" s="232">
        <f>ROUND(I264*H264,2)</f>
        <v>0</v>
      </c>
      <c r="K264" s="233"/>
      <c r="L264" s="43"/>
      <c r="M264" s="234" t="s">
        <v>1</v>
      </c>
      <c r="N264" s="235" t="s">
        <v>38</v>
      </c>
      <c r="O264" s="90"/>
      <c r="P264" s="236">
        <f>O264*H264</f>
        <v>0</v>
      </c>
      <c r="Q264" s="236">
        <v>2.2563422040000001</v>
      </c>
      <c r="R264" s="236">
        <f>Q264*H264</f>
        <v>23.691593142000002</v>
      </c>
      <c r="S264" s="236">
        <v>0</v>
      </c>
      <c r="T264" s="237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38" t="s">
        <v>138</v>
      </c>
      <c r="AT264" s="238" t="s">
        <v>134</v>
      </c>
      <c r="AU264" s="238" t="s">
        <v>82</v>
      </c>
      <c r="AY264" s="16" t="s">
        <v>132</v>
      </c>
      <c r="BE264" s="239">
        <f>IF(N264="základní",J264,0)</f>
        <v>0</v>
      </c>
      <c r="BF264" s="239">
        <f>IF(N264="snížená",J264,0)</f>
        <v>0</v>
      </c>
      <c r="BG264" s="239">
        <f>IF(N264="zákl. přenesená",J264,0)</f>
        <v>0</v>
      </c>
      <c r="BH264" s="239">
        <f>IF(N264="sníž. přenesená",J264,0)</f>
        <v>0</v>
      </c>
      <c r="BI264" s="239">
        <f>IF(N264="nulová",J264,0)</f>
        <v>0</v>
      </c>
      <c r="BJ264" s="16" t="s">
        <v>80</v>
      </c>
      <c r="BK264" s="239">
        <f>ROUND(I264*H264,2)</f>
        <v>0</v>
      </c>
      <c r="BL264" s="16" t="s">
        <v>138</v>
      </c>
      <c r="BM264" s="238" t="s">
        <v>502</v>
      </c>
    </row>
    <row r="265" s="2" customFormat="1">
      <c r="A265" s="37"/>
      <c r="B265" s="38"/>
      <c r="C265" s="39"/>
      <c r="D265" s="240" t="s">
        <v>140</v>
      </c>
      <c r="E265" s="39"/>
      <c r="F265" s="241" t="s">
        <v>268</v>
      </c>
      <c r="G265" s="39"/>
      <c r="H265" s="39"/>
      <c r="I265" s="242"/>
      <c r="J265" s="39"/>
      <c r="K265" s="39"/>
      <c r="L265" s="43"/>
      <c r="M265" s="243"/>
      <c r="N265" s="244"/>
      <c r="O265" s="90"/>
      <c r="P265" s="90"/>
      <c r="Q265" s="90"/>
      <c r="R265" s="90"/>
      <c r="S265" s="90"/>
      <c r="T265" s="91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6" t="s">
        <v>140</v>
      </c>
      <c r="AU265" s="16" t="s">
        <v>82</v>
      </c>
    </row>
    <row r="266" s="2" customFormat="1">
      <c r="A266" s="37"/>
      <c r="B266" s="38"/>
      <c r="C266" s="39"/>
      <c r="D266" s="245" t="s">
        <v>142</v>
      </c>
      <c r="E266" s="39"/>
      <c r="F266" s="246" t="s">
        <v>269</v>
      </c>
      <c r="G266" s="39"/>
      <c r="H266" s="39"/>
      <c r="I266" s="242"/>
      <c r="J266" s="39"/>
      <c r="K266" s="39"/>
      <c r="L266" s="43"/>
      <c r="M266" s="243"/>
      <c r="N266" s="244"/>
      <c r="O266" s="90"/>
      <c r="P266" s="90"/>
      <c r="Q266" s="90"/>
      <c r="R266" s="90"/>
      <c r="S266" s="90"/>
      <c r="T266" s="91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6" t="s">
        <v>142</v>
      </c>
      <c r="AU266" s="16" t="s">
        <v>82</v>
      </c>
    </row>
    <row r="267" s="13" customFormat="1">
      <c r="A267" s="13"/>
      <c r="B267" s="247"/>
      <c r="C267" s="248"/>
      <c r="D267" s="240" t="s">
        <v>144</v>
      </c>
      <c r="E267" s="249" t="s">
        <v>1</v>
      </c>
      <c r="F267" s="250" t="s">
        <v>270</v>
      </c>
      <c r="G267" s="248"/>
      <c r="H267" s="251">
        <v>10.5</v>
      </c>
      <c r="I267" s="252"/>
      <c r="J267" s="248"/>
      <c r="K267" s="248"/>
      <c r="L267" s="253"/>
      <c r="M267" s="254"/>
      <c r="N267" s="255"/>
      <c r="O267" s="255"/>
      <c r="P267" s="255"/>
      <c r="Q267" s="255"/>
      <c r="R267" s="255"/>
      <c r="S267" s="255"/>
      <c r="T267" s="25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7" t="s">
        <v>144</v>
      </c>
      <c r="AU267" s="257" t="s">
        <v>82</v>
      </c>
      <c r="AV267" s="13" t="s">
        <v>82</v>
      </c>
      <c r="AW267" s="13" t="s">
        <v>30</v>
      </c>
      <c r="AX267" s="13" t="s">
        <v>80</v>
      </c>
      <c r="AY267" s="257" t="s">
        <v>132</v>
      </c>
    </row>
    <row r="268" s="2" customFormat="1" ht="21.75" customHeight="1">
      <c r="A268" s="37"/>
      <c r="B268" s="38"/>
      <c r="C268" s="226" t="s">
        <v>503</v>
      </c>
      <c r="D268" s="226" t="s">
        <v>134</v>
      </c>
      <c r="E268" s="227" t="s">
        <v>272</v>
      </c>
      <c r="F268" s="228" t="s">
        <v>273</v>
      </c>
      <c r="G268" s="229" t="s">
        <v>239</v>
      </c>
      <c r="H268" s="230">
        <v>0.02</v>
      </c>
      <c r="I268" s="231"/>
      <c r="J268" s="232">
        <f>ROUND(I268*H268,2)</f>
        <v>0</v>
      </c>
      <c r="K268" s="233"/>
      <c r="L268" s="43"/>
      <c r="M268" s="234" t="s">
        <v>1</v>
      </c>
      <c r="N268" s="235" t="s">
        <v>38</v>
      </c>
      <c r="O268" s="90"/>
      <c r="P268" s="236">
        <f>O268*H268</f>
        <v>0</v>
      </c>
      <c r="Q268" s="236">
        <v>1.0596208</v>
      </c>
      <c r="R268" s="236">
        <f>Q268*H268</f>
        <v>0.021192416000000002</v>
      </c>
      <c r="S268" s="236">
        <v>0</v>
      </c>
      <c r="T268" s="237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38" t="s">
        <v>138</v>
      </c>
      <c r="AT268" s="238" t="s">
        <v>134</v>
      </c>
      <c r="AU268" s="238" t="s">
        <v>82</v>
      </c>
      <c r="AY268" s="16" t="s">
        <v>132</v>
      </c>
      <c r="BE268" s="239">
        <f>IF(N268="základní",J268,0)</f>
        <v>0</v>
      </c>
      <c r="BF268" s="239">
        <f>IF(N268="snížená",J268,0)</f>
        <v>0</v>
      </c>
      <c r="BG268" s="239">
        <f>IF(N268="zákl. přenesená",J268,0)</f>
        <v>0</v>
      </c>
      <c r="BH268" s="239">
        <f>IF(N268="sníž. přenesená",J268,0)</f>
        <v>0</v>
      </c>
      <c r="BI268" s="239">
        <f>IF(N268="nulová",J268,0)</f>
        <v>0</v>
      </c>
      <c r="BJ268" s="16" t="s">
        <v>80</v>
      </c>
      <c r="BK268" s="239">
        <f>ROUND(I268*H268,2)</f>
        <v>0</v>
      </c>
      <c r="BL268" s="16" t="s">
        <v>138</v>
      </c>
      <c r="BM268" s="238" t="s">
        <v>504</v>
      </c>
    </row>
    <row r="269" s="2" customFormat="1">
      <c r="A269" s="37"/>
      <c r="B269" s="38"/>
      <c r="C269" s="39"/>
      <c r="D269" s="240" t="s">
        <v>140</v>
      </c>
      <c r="E269" s="39"/>
      <c r="F269" s="241" t="s">
        <v>275</v>
      </c>
      <c r="G269" s="39"/>
      <c r="H269" s="39"/>
      <c r="I269" s="242"/>
      <c r="J269" s="39"/>
      <c r="K269" s="39"/>
      <c r="L269" s="43"/>
      <c r="M269" s="243"/>
      <c r="N269" s="244"/>
      <c r="O269" s="90"/>
      <c r="P269" s="90"/>
      <c r="Q269" s="90"/>
      <c r="R269" s="90"/>
      <c r="S269" s="90"/>
      <c r="T269" s="91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16" t="s">
        <v>140</v>
      </c>
      <c r="AU269" s="16" t="s">
        <v>82</v>
      </c>
    </row>
    <row r="270" s="2" customFormat="1">
      <c r="A270" s="37"/>
      <c r="B270" s="38"/>
      <c r="C270" s="39"/>
      <c r="D270" s="245" t="s">
        <v>142</v>
      </c>
      <c r="E270" s="39"/>
      <c r="F270" s="246" t="s">
        <v>276</v>
      </c>
      <c r="G270" s="39"/>
      <c r="H270" s="39"/>
      <c r="I270" s="242"/>
      <c r="J270" s="39"/>
      <c r="K270" s="39"/>
      <c r="L270" s="43"/>
      <c r="M270" s="243"/>
      <c r="N270" s="244"/>
      <c r="O270" s="90"/>
      <c r="P270" s="90"/>
      <c r="Q270" s="90"/>
      <c r="R270" s="90"/>
      <c r="S270" s="90"/>
      <c r="T270" s="91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6" t="s">
        <v>142</v>
      </c>
      <c r="AU270" s="16" t="s">
        <v>82</v>
      </c>
    </row>
    <row r="271" s="13" customFormat="1">
      <c r="A271" s="13"/>
      <c r="B271" s="247"/>
      <c r="C271" s="248"/>
      <c r="D271" s="240" t="s">
        <v>144</v>
      </c>
      <c r="E271" s="249" t="s">
        <v>1</v>
      </c>
      <c r="F271" s="250" t="s">
        <v>505</v>
      </c>
      <c r="G271" s="248"/>
      <c r="H271" s="251">
        <v>0.02</v>
      </c>
      <c r="I271" s="252"/>
      <c r="J271" s="248"/>
      <c r="K271" s="248"/>
      <c r="L271" s="253"/>
      <c r="M271" s="254"/>
      <c r="N271" s="255"/>
      <c r="O271" s="255"/>
      <c r="P271" s="255"/>
      <c r="Q271" s="255"/>
      <c r="R271" s="255"/>
      <c r="S271" s="255"/>
      <c r="T271" s="25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7" t="s">
        <v>144</v>
      </c>
      <c r="AU271" s="257" t="s">
        <v>82</v>
      </c>
      <c r="AV271" s="13" t="s">
        <v>82</v>
      </c>
      <c r="AW271" s="13" t="s">
        <v>30</v>
      </c>
      <c r="AX271" s="13" t="s">
        <v>80</v>
      </c>
      <c r="AY271" s="257" t="s">
        <v>132</v>
      </c>
    </row>
    <row r="272" s="2" customFormat="1" ht="21.75" customHeight="1">
      <c r="A272" s="37"/>
      <c r="B272" s="38"/>
      <c r="C272" s="226" t="s">
        <v>506</v>
      </c>
      <c r="D272" s="226" t="s">
        <v>134</v>
      </c>
      <c r="E272" s="227" t="s">
        <v>278</v>
      </c>
      <c r="F272" s="228" t="s">
        <v>279</v>
      </c>
      <c r="G272" s="229" t="s">
        <v>239</v>
      </c>
      <c r="H272" s="230">
        <v>0.161</v>
      </c>
      <c r="I272" s="231"/>
      <c r="J272" s="232">
        <f>ROUND(I272*H272,2)</f>
        <v>0</v>
      </c>
      <c r="K272" s="233"/>
      <c r="L272" s="43"/>
      <c r="M272" s="234" t="s">
        <v>1</v>
      </c>
      <c r="N272" s="235" t="s">
        <v>38</v>
      </c>
      <c r="O272" s="90"/>
      <c r="P272" s="236">
        <f>O272*H272</f>
        <v>0</v>
      </c>
      <c r="Q272" s="236">
        <v>1.0606207999999999</v>
      </c>
      <c r="R272" s="236">
        <f>Q272*H272</f>
        <v>0.17075994879999998</v>
      </c>
      <c r="S272" s="236">
        <v>0</v>
      </c>
      <c r="T272" s="237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38" t="s">
        <v>138</v>
      </c>
      <c r="AT272" s="238" t="s">
        <v>134</v>
      </c>
      <c r="AU272" s="238" t="s">
        <v>82</v>
      </c>
      <c r="AY272" s="16" t="s">
        <v>132</v>
      </c>
      <c r="BE272" s="239">
        <f>IF(N272="základní",J272,0)</f>
        <v>0</v>
      </c>
      <c r="BF272" s="239">
        <f>IF(N272="snížená",J272,0)</f>
        <v>0</v>
      </c>
      <c r="BG272" s="239">
        <f>IF(N272="zákl. přenesená",J272,0)</f>
        <v>0</v>
      </c>
      <c r="BH272" s="239">
        <f>IF(N272="sníž. přenesená",J272,0)</f>
        <v>0</v>
      </c>
      <c r="BI272" s="239">
        <f>IF(N272="nulová",J272,0)</f>
        <v>0</v>
      </c>
      <c r="BJ272" s="16" t="s">
        <v>80</v>
      </c>
      <c r="BK272" s="239">
        <f>ROUND(I272*H272,2)</f>
        <v>0</v>
      </c>
      <c r="BL272" s="16" t="s">
        <v>138</v>
      </c>
      <c r="BM272" s="238" t="s">
        <v>507</v>
      </c>
    </row>
    <row r="273" s="2" customFormat="1">
      <c r="A273" s="37"/>
      <c r="B273" s="38"/>
      <c r="C273" s="39"/>
      <c r="D273" s="240" t="s">
        <v>140</v>
      </c>
      <c r="E273" s="39"/>
      <c r="F273" s="241" t="s">
        <v>281</v>
      </c>
      <c r="G273" s="39"/>
      <c r="H273" s="39"/>
      <c r="I273" s="242"/>
      <c r="J273" s="39"/>
      <c r="K273" s="39"/>
      <c r="L273" s="43"/>
      <c r="M273" s="243"/>
      <c r="N273" s="244"/>
      <c r="O273" s="90"/>
      <c r="P273" s="90"/>
      <c r="Q273" s="90"/>
      <c r="R273" s="90"/>
      <c r="S273" s="90"/>
      <c r="T273" s="91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16" t="s">
        <v>140</v>
      </c>
      <c r="AU273" s="16" t="s">
        <v>82</v>
      </c>
    </row>
    <row r="274" s="2" customFormat="1">
      <c r="A274" s="37"/>
      <c r="B274" s="38"/>
      <c r="C274" s="39"/>
      <c r="D274" s="245" t="s">
        <v>142</v>
      </c>
      <c r="E274" s="39"/>
      <c r="F274" s="246" t="s">
        <v>282</v>
      </c>
      <c r="G274" s="39"/>
      <c r="H274" s="39"/>
      <c r="I274" s="242"/>
      <c r="J274" s="39"/>
      <c r="K274" s="39"/>
      <c r="L274" s="43"/>
      <c r="M274" s="243"/>
      <c r="N274" s="244"/>
      <c r="O274" s="90"/>
      <c r="P274" s="90"/>
      <c r="Q274" s="90"/>
      <c r="R274" s="90"/>
      <c r="S274" s="90"/>
      <c r="T274" s="91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6" t="s">
        <v>142</v>
      </c>
      <c r="AU274" s="16" t="s">
        <v>82</v>
      </c>
    </row>
    <row r="275" s="13" customFormat="1">
      <c r="A275" s="13"/>
      <c r="B275" s="247"/>
      <c r="C275" s="248"/>
      <c r="D275" s="240" t="s">
        <v>144</v>
      </c>
      <c r="E275" s="249" t="s">
        <v>1</v>
      </c>
      <c r="F275" s="250" t="s">
        <v>508</v>
      </c>
      <c r="G275" s="248"/>
      <c r="H275" s="251">
        <v>0.161</v>
      </c>
      <c r="I275" s="252"/>
      <c r="J275" s="248"/>
      <c r="K275" s="248"/>
      <c r="L275" s="253"/>
      <c r="M275" s="254"/>
      <c r="N275" s="255"/>
      <c r="O275" s="255"/>
      <c r="P275" s="255"/>
      <c r="Q275" s="255"/>
      <c r="R275" s="255"/>
      <c r="S275" s="255"/>
      <c r="T275" s="25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7" t="s">
        <v>144</v>
      </c>
      <c r="AU275" s="257" t="s">
        <v>82</v>
      </c>
      <c r="AV275" s="13" t="s">
        <v>82</v>
      </c>
      <c r="AW275" s="13" t="s">
        <v>30</v>
      </c>
      <c r="AX275" s="13" t="s">
        <v>80</v>
      </c>
      <c r="AY275" s="257" t="s">
        <v>132</v>
      </c>
    </row>
    <row r="276" s="2" customFormat="1" ht="24.15" customHeight="1">
      <c r="A276" s="37"/>
      <c r="B276" s="38"/>
      <c r="C276" s="226" t="s">
        <v>509</v>
      </c>
      <c r="D276" s="226" t="s">
        <v>134</v>
      </c>
      <c r="E276" s="227" t="s">
        <v>285</v>
      </c>
      <c r="F276" s="228" t="s">
        <v>286</v>
      </c>
      <c r="G276" s="229" t="s">
        <v>149</v>
      </c>
      <c r="H276" s="230">
        <v>4.5599999999999996</v>
      </c>
      <c r="I276" s="231"/>
      <c r="J276" s="232">
        <f>ROUND(I276*H276,2)</f>
        <v>0</v>
      </c>
      <c r="K276" s="233"/>
      <c r="L276" s="43"/>
      <c r="M276" s="234" t="s">
        <v>1</v>
      </c>
      <c r="N276" s="235" t="s">
        <v>38</v>
      </c>
      <c r="O276" s="90"/>
      <c r="P276" s="236">
        <f>O276*H276</f>
        <v>0</v>
      </c>
      <c r="Q276" s="236">
        <v>2.4532922039999998</v>
      </c>
      <c r="R276" s="236">
        <f>Q276*H276</f>
        <v>11.187012450239998</v>
      </c>
      <c r="S276" s="236">
        <v>0</v>
      </c>
      <c r="T276" s="237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38" t="s">
        <v>138</v>
      </c>
      <c r="AT276" s="238" t="s">
        <v>134</v>
      </c>
      <c r="AU276" s="238" t="s">
        <v>82</v>
      </c>
      <c r="AY276" s="16" t="s">
        <v>132</v>
      </c>
      <c r="BE276" s="239">
        <f>IF(N276="základní",J276,0)</f>
        <v>0</v>
      </c>
      <c r="BF276" s="239">
        <f>IF(N276="snížená",J276,0)</f>
        <v>0</v>
      </c>
      <c r="BG276" s="239">
        <f>IF(N276="zákl. přenesená",J276,0)</f>
        <v>0</v>
      </c>
      <c r="BH276" s="239">
        <f>IF(N276="sníž. přenesená",J276,0)</f>
        <v>0</v>
      </c>
      <c r="BI276" s="239">
        <f>IF(N276="nulová",J276,0)</f>
        <v>0</v>
      </c>
      <c r="BJ276" s="16" t="s">
        <v>80</v>
      </c>
      <c r="BK276" s="239">
        <f>ROUND(I276*H276,2)</f>
        <v>0</v>
      </c>
      <c r="BL276" s="16" t="s">
        <v>138</v>
      </c>
      <c r="BM276" s="238" t="s">
        <v>510</v>
      </c>
    </row>
    <row r="277" s="2" customFormat="1">
      <c r="A277" s="37"/>
      <c r="B277" s="38"/>
      <c r="C277" s="39"/>
      <c r="D277" s="240" t="s">
        <v>140</v>
      </c>
      <c r="E277" s="39"/>
      <c r="F277" s="241" t="s">
        <v>288</v>
      </c>
      <c r="G277" s="39"/>
      <c r="H277" s="39"/>
      <c r="I277" s="242"/>
      <c r="J277" s="39"/>
      <c r="K277" s="39"/>
      <c r="L277" s="43"/>
      <c r="M277" s="243"/>
      <c r="N277" s="244"/>
      <c r="O277" s="90"/>
      <c r="P277" s="90"/>
      <c r="Q277" s="90"/>
      <c r="R277" s="90"/>
      <c r="S277" s="90"/>
      <c r="T277" s="91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6" t="s">
        <v>140</v>
      </c>
      <c r="AU277" s="16" t="s">
        <v>82</v>
      </c>
    </row>
    <row r="278" s="2" customFormat="1">
      <c r="A278" s="37"/>
      <c r="B278" s="38"/>
      <c r="C278" s="39"/>
      <c r="D278" s="245" t="s">
        <v>142</v>
      </c>
      <c r="E278" s="39"/>
      <c r="F278" s="246" t="s">
        <v>289</v>
      </c>
      <c r="G278" s="39"/>
      <c r="H278" s="39"/>
      <c r="I278" s="242"/>
      <c r="J278" s="39"/>
      <c r="K278" s="39"/>
      <c r="L278" s="43"/>
      <c r="M278" s="243"/>
      <c r="N278" s="244"/>
      <c r="O278" s="90"/>
      <c r="P278" s="90"/>
      <c r="Q278" s="90"/>
      <c r="R278" s="90"/>
      <c r="S278" s="90"/>
      <c r="T278" s="91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16" t="s">
        <v>142</v>
      </c>
      <c r="AU278" s="16" t="s">
        <v>82</v>
      </c>
    </row>
    <row r="279" s="13" customFormat="1">
      <c r="A279" s="13"/>
      <c r="B279" s="247"/>
      <c r="C279" s="248"/>
      <c r="D279" s="240" t="s">
        <v>144</v>
      </c>
      <c r="E279" s="249" t="s">
        <v>1</v>
      </c>
      <c r="F279" s="250" t="s">
        <v>511</v>
      </c>
      <c r="G279" s="248"/>
      <c r="H279" s="251">
        <v>4.5599999999999996</v>
      </c>
      <c r="I279" s="252"/>
      <c r="J279" s="248"/>
      <c r="K279" s="248"/>
      <c r="L279" s="253"/>
      <c r="M279" s="254"/>
      <c r="N279" s="255"/>
      <c r="O279" s="255"/>
      <c r="P279" s="255"/>
      <c r="Q279" s="255"/>
      <c r="R279" s="255"/>
      <c r="S279" s="255"/>
      <c r="T279" s="25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7" t="s">
        <v>144</v>
      </c>
      <c r="AU279" s="257" t="s">
        <v>82</v>
      </c>
      <c r="AV279" s="13" t="s">
        <v>82</v>
      </c>
      <c r="AW279" s="13" t="s">
        <v>30</v>
      </c>
      <c r="AX279" s="13" t="s">
        <v>80</v>
      </c>
      <c r="AY279" s="257" t="s">
        <v>132</v>
      </c>
    </row>
    <row r="280" s="2" customFormat="1" ht="16.5" customHeight="1">
      <c r="A280" s="37"/>
      <c r="B280" s="38"/>
      <c r="C280" s="226" t="s">
        <v>512</v>
      </c>
      <c r="D280" s="226" t="s">
        <v>134</v>
      </c>
      <c r="E280" s="227" t="s">
        <v>292</v>
      </c>
      <c r="F280" s="228" t="s">
        <v>293</v>
      </c>
      <c r="G280" s="229" t="s">
        <v>137</v>
      </c>
      <c r="H280" s="230">
        <v>6.5999999999999996</v>
      </c>
      <c r="I280" s="231"/>
      <c r="J280" s="232">
        <f>ROUND(I280*H280,2)</f>
        <v>0</v>
      </c>
      <c r="K280" s="233"/>
      <c r="L280" s="43"/>
      <c r="M280" s="234" t="s">
        <v>1</v>
      </c>
      <c r="N280" s="235" t="s">
        <v>38</v>
      </c>
      <c r="O280" s="90"/>
      <c r="P280" s="236">
        <f>O280*H280</f>
        <v>0</v>
      </c>
      <c r="Q280" s="236">
        <v>0.0026919000000000001</v>
      </c>
      <c r="R280" s="236">
        <f>Q280*H280</f>
        <v>0.017766540000000001</v>
      </c>
      <c r="S280" s="236">
        <v>0</v>
      </c>
      <c r="T280" s="237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38" t="s">
        <v>138</v>
      </c>
      <c r="AT280" s="238" t="s">
        <v>134</v>
      </c>
      <c r="AU280" s="238" t="s">
        <v>82</v>
      </c>
      <c r="AY280" s="16" t="s">
        <v>132</v>
      </c>
      <c r="BE280" s="239">
        <f>IF(N280="základní",J280,0)</f>
        <v>0</v>
      </c>
      <c r="BF280" s="239">
        <f>IF(N280="snížená",J280,0)</f>
        <v>0</v>
      </c>
      <c r="BG280" s="239">
        <f>IF(N280="zákl. přenesená",J280,0)</f>
        <v>0</v>
      </c>
      <c r="BH280" s="239">
        <f>IF(N280="sníž. přenesená",J280,0)</f>
        <v>0</v>
      </c>
      <c r="BI280" s="239">
        <f>IF(N280="nulová",J280,0)</f>
        <v>0</v>
      </c>
      <c r="BJ280" s="16" t="s">
        <v>80</v>
      </c>
      <c r="BK280" s="239">
        <f>ROUND(I280*H280,2)</f>
        <v>0</v>
      </c>
      <c r="BL280" s="16" t="s">
        <v>138</v>
      </c>
      <c r="BM280" s="238" t="s">
        <v>513</v>
      </c>
    </row>
    <row r="281" s="2" customFormat="1">
      <c r="A281" s="37"/>
      <c r="B281" s="38"/>
      <c r="C281" s="39"/>
      <c r="D281" s="240" t="s">
        <v>140</v>
      </c>
      <c r="E281" s="39"/>
      <c r="F281" s="241" t="s">
        <v>295</v>
      </c>
      <c r="G281" s="39"/>
      <c r="H281" s="39"/>
      <c r="I281" s="242"/>
      <c r="J281" s="39"/>
      <c r="K281" s="39"/>
      <c r="L281" s="43"/>
      <c r="M281" s="243"/>
      <c r="N281" s="244"/>
      <c r="O281" s="90"/>
      <c r="P281" s="90"/>
      <c r="Q281" s="90"/>
      <c r="R281" s="90"/>
      <c r="S281" s="90"/>
      <c r="T281" s="91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16" t="s">
        <v>140</v>
      </c>
      <c r="AU281" s="16" t="s">
        <v>82</v>
      </c>
    </row>
    <row r="282" s="2" customFormat="1">
      <c r="A282" s="37"/>
      <c r="B282" s="38"/>
      <c r="C282" s="39"/>
      <c r="D282" s="245" t="s">
        <v>142</v>
      </c>
      <c r="E282" s="39"/>
      <c r="F282" s="246" t="s">
        <v>296</v>
      </c>
      <c r="G282" s="39"/>
      <c r="H282" s="39"/>
      <c r="I282" s="242"/>
      <c r="J282" s="39"/>
      <c r="K282" s="39"/>
      <c r="L282" s="43"/>
      <c r="M282" s="243"/>
      <c r="N282" s="244"/>
      <c r="O282" s="90"/>
      <c r="P282" s="90"/>
      <c r="Q282" s="90"/>
      <c r="R282" s="90"/>
      <c r="S282" s="90"/>
      <c r="T282" s="91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16" t="s">
        <v>142</v>
      </c>
      <c r="AU282" s="16" t="s">
        <v>82</v>
      </c>
    </row>
    <row r="283" s="13" customFormat="1">
      <c r="A283" s="13"/>
      <c r="B283" s="247"/>
      <c r="C283" s="248"/>
      <c r="D283" s="240" t="s">
        <v>144</v>
      </c>
      <c r="E283" s="249" t="s">
        <v>1</v>
      </c>
      <c r="F283" s="250" t="s">
        <v>514</v>
      </c>
      <c r="G283" s="248"/>
      <c r="H283" s="251">
        <v>6.5999999999999996</v>
      </c>
      <c r="I283" s="252"/>
      <c r="J283" s="248"/>
      <c r="K283" s="248"/>
      <c r="L283" s="253"/>
      <c r="M283" s="254"/>
      <c r="N283" s="255"/>
      <c r="O283" s="255"/>
      <c r="P283" s="255"/>
      <c r="Q283" s="255"/>
      <c r="R283" s="255"/>
      <c r="S283" s="255"/>
      <c r="T283" s="25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7" t="s">
        <v>144</v>
      </c>
      <c r="AU283" s="257" t="s">
        <v>82</v>
      </c>
      <c r="AV283" s="13" t="s">
        <v>82</v>
      </c>
      <c r="AW283" s="13" t="s">
        <v>30</v>
      </c>
      <c r="AX283" s="13" t="s">
        <v>80</v>
      </c>
      <c r="AY283" s="257" t="s">
        <v>132</v>
      </c>
    </row>
    <row r="284" s="2" customFormat="1" ht="16.5" customHeight="1">
      <c r="A284" s="37"/>
      <c r="B284" s="38"/>
      <c r="C284" s="226" t="s">
        <v>515</v>
      </c>
      <c r="D284" s="226" t="s">
        <v>134</v>
      </c>
      <c r="E284" s="227" t="s">
        <v>299</v>
      </c>
      <c r="F284" s="228" t="s">
        <v>300</v>
      </c>
      <c r="G284" s="229" t="s">
        <v>137</v>
      </c>
      <c r="H284" s="230">
        <v>6.5999999999999996</v>
      </c>
      <c r="I284" s="231"/>
      <c r="J284" s="232">
        <f>ROUND(I284*H284,2)</f>
        <v>0</v>
      </c>
      <c r="K284" s="233"/>
      <c r="L284" s="43"/>
      <c r="M284" s="234" t="s">
        <v>1</v>
      </c>
      <c r="N284" s="235" t="s">
        <v>38</v>
      </c>
      <c r="O284" s="90"/>
      <c r="P284" s="236">
        <f>O284*H284</f>
        <v>0</v>
      </c>
      <c r="Q284" s="236">
        <v>0</v>
      </c>
      <c r="R284" s="236">
        <f>Q284*H284</f>
        <v>0</v>
      </c>
      <c r="S284" s="236">
        <v>0</v>
      </c>
      <c r="T284" s="237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38" t="s">
        <v>138</v>
      </c>
      <c r="AT284" s="238" t="s">
        <v>134</v>
      </c>
      <c r="AU284" s="238" t="s">
        <v>82</v>
      </c>
      <c r="AY284" s="16" t="s">
        <v>132</v>
      </c>
      <c r="BE284" s="239">
        <f>IF(N284="základní",J284,0)</f>
        <v>0</v>
      </c>
      <c r="BF284" s="239">
        <f>IF(N284="snížená",J284,0)</f>
        <v>0</v>
      </c>
      <c r="BG284" s="239">
        <f>IF(N284="zákl. přenesená",J284,0)</f>
        <v>0</v>
      </c>
      <c r="BH284" s="239">
        <f>IF(N284="sníž. přenesená",J284,0)</f>
        <v>0</v>
      </c>
      <c r="BI284" s="239">
        <f>IF(N284="nulová",J284,0)</f>
        <v>0</v>
      </c>
      <c r="BJ284" s="16" t="s">
        <v>80</v>
      </c>
      <c r="BK284" s="239">
        <f>ROUND(I284*H284,2)</f>
        <v>0</v>
      </c>
      <c r="BL284" s="16" t="s">
        <v>138</v>
      </c>
      <c r="BM284" s="238" t="s">
        <v>516</v>
      </c>
    </row>
    <row r="285" s="2" customFormat="1">
      <c r="A285" s="37"/>
      <c r="B285" s="38"/>
      <c r="C285" s="39"/>
      <c r="D285" s="240" t="s">
        <v>140</v>
      </c>
      <c r="E285" s="39"/>
      <c r="F285" s="241" t="s">
        <v>302</v>
      </c>
      <c r="G285" s="39"/>
      <c r="H285" s="39"/>
      <c r="I285" s="242"/>
      <c r="J285" s="39"/>
      <c r="K285" s="39"/>
      <c r="L285" s="43"/>
      <c r="M285" s="243"/>
      <c r="N285" s="244"/>
      <c r="O285" s="90"/>
      <c r="P285" s="90"/>
      <c r="Q285" s="90"/>
      <c r="R285" s="90"/>
      <c r="S285" s="90"/>
      <c r="T285" s="91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16" t="s">
        <v>140</v>
      </c>
      <c r="AU285" s="16" t="s">
        <v>82</v>
      </c>
    </row>
    <row r="286" s="2" customFormat="1">
      <c r="A286" s="37"/>
      <c r="B286" s="38"/>
      <c r="C286" s="39"/>
      <c r="D286" s="245" t="s">
        <v>142</v>
      </c>
      <c r="E286" s="39"/>
      <c r="F286" s="246" t="s">
        <v>303</v>
      </c>
      <c r="G286" s="39"/>
      <c r="H286" s="39"/>
      <c r="I286" s="242"/>
      <c r="J286" s="39"/>
      <c r="K286" s="39"/>
      <c r="L286" s="43"/>
      <c r="M286" s="243"/>
      <c r="N286" s="244"/>
      <c r="O286" s="90"/>
      <c r="P286" s="90"/>
      <c r="Q286" s="90"/>
      <c r="R286" s="90"/>
      <c r="S286" s="90"/>
      <c r="T286" s="91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16" t="s">
        <v>142</v>
      </c>
      <c r="AU286" s="16" t="s">
        <v>82</v>
      </c>
    </row>
    <row r="287" s="2" customFormat="1" ht="16.5" customHeight="1">
      <c r="A287" s="37"/>
      <c r="B287" s="38"/>
      <c r="C287" s="226" t="s">
        <v>517</v>
      </c>
      <c r="D287" s="226" t="s">
        <v>134</v>
      </c>
      <c r="E287" s="227" t="s">
        <v>305</v>
      </c>
      <c r="F287" s="228" t="s">
        <v>306</v>
      </c>
      <c r="G287" s="229" t="s">
        <v>149</v>
      </c>
      <c r="H287" s="230">
        <v>11.199999999999999</v>
      </c>
      <c r="I287" s="231"/>
      <c r="J287" s="232">
        <f>ROUND(I287*H287,2)</f>
        <v>0</v>
      </c>
      <c r="K287" s="233"/>
      <c r="L287" s="43"/>
      <c r="M287" s="234" t="s">
        <v>1</v>
      </c>
      <c r="N287" s="235" t="s">
        <v>38</v>
      </c>
      <c r="O287" s="90"/>
      <c r="P287" s="236">
        <f>O287*H287</f>
        <v>0</v>
      </c>
      <c r="Q287" s="236">
        <v>2.4532969960000002</v>
      </c>
      <c r="R287" s="236">
        <f>Q287*H287</f>
        <v>27.4769263552</v>
      </c>
      <c r="S287" s="236">
        <v>0</v>
      </c>
      <c r="T287" s="237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38" t="s">
        <v>138</v>
      </c>
      <c r="AT287" s="238" t="s">
        <v>134</v>
      </c>
      <c r="AU287" s="238" t="s">
        <v>82</v>
      </c>
      <c r="AY287" s="16" t="s">
        <v>132</v>
      </c>
      <c r="BE287" s="239">
        <f>IF(N287="základní",J287,0)</f>
        <v>0</v>
      </c>
      <c r="BF287" s="239">
        <f>IF(N287="snížená",J287,0)</f>
        <v>0</v>
      </c>
      <c r="BG287" s="239">
        <f>IF(N287="zákl. přenesená",J287,0)</f>
        <v>0</v>
      </c>
      <c r="BH287" s="239">
        <f>IF(N287="sníž. přenesená",J287,0)</f>
        <v>0</v>
      </c>
      <c r="BI287" s="239">
        <f>IF(N287="nulová",J287,0)</f>
        <v>0</v>
      </c>
      <c r="BJ287" s="16" t="s">
        <v>80</v>
      </c>
      <c r="BK287" s="239">
        <f>ROUND(I287*H287,2)</f>
        <v>0</v>
      </c>
      <c r="BL287" s="16" t="s">
        <v>138</v>
      </c>
      <c r="BM287" s="238" t="s">
        <v>518</v>
      </c>
    </row>
    <row r="288" s="2" customFormat="1">
      <c r="A288" s="37"/>
      <c r="B288" s="38"/>
      <c r="C288" s="39"/>
      <c r="D288" s="240" t="s">
        <v>140</v>
      </c>
      <c r="E288" s="39"/>
      <c r="F288" s="241" t="s">
        <v>308</v>
      </c>
      <c r="G288" s="39"/>
      <c r="H288" s="39"/>
      <c r="I288" s="242"/>
      <c r="J288" s="39"/>
      <c r="K288" s="39"/>
      <c r="L288" s="43"/>
      <c r="M288" s="243"/>
      <c r="N288" s="244"/>
      <c r="O288" s="90"/>
      <c r="P288" s="90"/>
      <c r="Q288" s="90"/>
      <c r="R288" s="90"/>
      <c r="S288" s="90"/>
      <c r="T288" s="91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16" t="s">
        <v>140</v>
      </c>
      <c r="AU288" s="16" t="s">
        <v>82</v>
      </c>
    </row>
    <row r="289" s="2" customFormat="1">
      <c r="A289" s="37"/>
      <c r="B289" s="38"/>
      <c r="C289" s="39"/>
      <c r="D289" s="245" t="s">
        <v>142</v>
      </c>
      <c r="E289" s="39"/>
      <c r="F289" s="246" t="s">
        <v>309</v>
      </c>
      <c r="G289" s="39"/>
      <c r="H289" s="39"/>
      <c r="I289" s="242"/>
      <c r="J289" s="39"/>
      <c r="K289" s="39"/>
      <c r="L289" s="43"/>
      <c r="M289" s="243"/>
      <c r="N289" s="244"/>
      <c r="O289" s="90"/>
      <c r="P289" s="90"/>
      <c r="Q289" s="90"/>
      <c r="R289" s="90"/>
      <c r="S289" s="90"/>
      <c r="T289" s="91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16" t="s">
        <v>142</v>
      </c>
      <c r="AU289" s="16" t="s">
        <v>82</v>
      </c>
    </row>
    <row r="290" s="13" customFormat="1">
      <c r="A290" s="13"/>
      <c r="B290" s="247"/>
      <c r="C290" s="248"/>
      <c r="D290" s="240" t="s">
        <v>144</v>
      </c>
      <c r="E290" s="249" t="s">
        <v>1</v>
      </c>
      <c r="F290" s="250" t="s">
        <v>519</v>
      </c>
      <c r="G290" s="248"/>
      <c r="H290" s="251">
        <v>1.6799999999999999</v>
      </c>
      <c r="I290" s="252"/>
      <c r="J290" s="248"/>
      <c r="K290" s="248"/>
      <c r="L290" s="253"/>
      <c r="M290" s="254"/>
      <c r="N290" s="255"/>
      <c r="O290" s="255"/>
      <c r="P290" s="255"/>
      <c r="Q290" s="255"/>
      <c r="R290" s="255"/>
      <c r="S290" s="255"/>
      <c r="T290" s="25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7" t="s">
        <v>144</v>
      </c>
      <c r="AU290" s="257" t="s">
        <v>82</v>
      </c>
      <c r="AV290" s="13" t="s">
        <v>82</v>
      </c>
      <c r="AW290" s="13" t="s">
        <v>30</v>
      </c>
      <c r="AX290" s="13" t="s">
        <v>73</v>
      </c>
      <c r="AY290" s="257" t="s">
        <v>132</v>
      </c>
    </row>
    <row r="291" s="13" customFormat="1">
      <c r="A291" s="13"/>
      <c r="B291" s="247"/>
      <c r="C291" s="248"/>
      <c r="D291" s="240" t="s">
        <v>144</v>
      </c>
      <c r="E291" s="249" t="s">
        <v>1</v>
      </c>
      <c r="F291" s="250" t="s">
        <v>520</v>
      </c>
      <c r="G291" s="248"/>
      <c r="H291" s="251">
        <v>9.5199999999999996</v>
      </c>
      <c r="I291" s="252"/>
      <c r="J291" s="248"/>
      <c r="K291" s="248"/>
      <c r="L291" s="253"/>
      <c r="M291" s="254"/>
      <c r="N291" s="255"/>
      <c r="O291" s="255"/>
      <c r="P291" s="255"/>
      <c r="Q291" s="255"/>
      <c r="R291" s="255"/>
      <c r="S291" s="255"/>
      <c r="T291" s="25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7" t="s">
        <v>144</v>
      </c>
      <c r="AU291" s="257" t="s">
        <v>82</v>
      </c>
      <c r="AV291" s="13" t="s">
        <v>82</v>
      </c>
      <c r="AW291" s="13" t="s">
        <v>30</v>
      </c>
      <c r="AX291" s="13" t="s">
        <v>73</v>
      </c>
      <c r="AY291" s="257" t="s">
        <v>132</v>
      </c>
    </row>
    <row r="292" s="14" customFormat="1">
      <c r="A292" s="14"/>
      <c r="B292" s="258"/>
      <c r="C292" s="259"/>
      <c r="D292" s="240" t="s">
        <v>144</v>
      </c>
      <c r="E292" s="260" t="s">
        <v>1</v>
      </c>
      <c r="F292" s="261" t="s">
        <v>146</v>
      </c>
      <c r="G292" s="259"/>
      <c r="H292" s="262">
        <v>11.199999999999999</v>
      </c>
      <c r="I292" s="263"/>
      <c r="J292" s="259"/>
      <c r="K292" s="259"/>
      <c r="L292" s="264"/>
      <c r="M292" s="265"/>
      <c r="N292" s="266"/>
      <c r="O292" s="266"/>
      <c r="P292" s="266"/>
      <c r="Q292" s="266"/>
      <c r="R292" s="266"/>
      <c r="S292" s="266"/>
      <c r="T292" s="267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8" t="s">
        <v>144</v>
      </c>
      <c r="AU292" s="268" t="s">
        <v>82</v>
      </c>
      <c r="AV292" s="14" t="s">
        <v>138</v>
      </c>
      <c r="AW292" s="14" t="s">
        <v>30</v>
      </c>
      <c r="AX292" s="14" t="s">
        <v>80</v>
      </c>
      <c r="AY292" s="268" t="s">
        <v>132</v>
      </c>
    </row>
    <row r="293" s="2" customFormat="1" ht="16.5" customHeight="1">
      <c r="A293" s="37"/>
      <c r="B293" s="38"/>
      <c r="C293" s="226" t="s">
        <v>521</v>
      </c>
      <c r="D293" s="226" t="s">
        <v>134</v>
      </c>
      <c r="E293" s="227" t="s">
        <v>237</v>
      </c>
      <c r="F293" s="228" t="s">
        <v>238</v>
      </c>
      <c r="G293" s="229" t="s">
        <v>239</v>
      </c>
      <c r="H293" s="230">
        <v>0.59799999999999998</v>
      </c>
      <c r="I293" s="231"/>
      <c r="J293" s="232">
        <f>ROUND(I293*H293,2)</f>
        <v>0</v>
      </c>
      <c r="K293" s="233"/>
      <c r="L293" s="43"/>
      <c r="M293" s="234" t="s">
        <v>1</v>
      </c>
      <c r="N293" s="235" t="s">
        <v>38</v>
      </c>
      <c r="O293" s="90"/>
      <c r="P293" s="236">
        <f>O293*H293</f>
        <v>0</v>
      </c>
      <c r="Q293" s="236">
        <v>1.0627727797</v>
      </c>
      <c r="R293" s="236">
        <f>Q293*H293</f>
        <v>0.63553812226059991</v>
      </c>
      <c r="S293" s="236">
        <v>0</v>
      </c>
      <c r="T293" s="237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38" t="s">
        <v>138</v>
      </c>
      <c r="AT293" s="238" t="s">
        <v>134</v>
      </c>
      <c r="AU293" s="238" t="s">
        <v>82</v>
      </c>
      <c r="AY293" s="16" t="s">
        <v>132</v>
      </c>
      <c r="BE293" s="239">
        <f>IF(N293="základní",J293,0)</f>
        <v>0</v>
      </c>
      <c r="BF293" s="239">
        <f>IF(N293="snížená",J293,0)</f>
        <v>0</v>
      </c>
      <c r="BG293" s="239">
        <f>IF(N293="zákl. přenesená",J293,0)</f>
        <v>0</v>
      </c>
      <c r="BH293" s="239">
        <f>IF(N293="sníž. přenesená",J293,0)</f>
        <v>0</v>
      </c>
      <c r="BI293" s="239">
        <f>IF(N293="nulová",J293,0)</f>
        <v>0</v>
      </c>
      <c r="BJ293" s="16" t="s">
        <v>80</v>
      </c>
      <c r="BK293" s="239">
        <f>ROUND(I293*H293,2)</f>
        <v>0</v>
      </c>
      <c r="BL293" s="16" t="s">
        <v>138</v>
      </c>
      <c r="BM293" s="238" t="s">
        <v>522</v>
      </c>
    </row>
    <row r="294" s="2" customFormat="1">
      <c r="A294" s="37"/>
      <c r="B294" s="38"/>
      <c r="C294" s="39"/>
      <c r="D294" s="240" t="s">
        <v>140</v>
      </c>
      <c r="E294" s="39"/>
      <c r="F294" s="241" t="s">
        <v>241</v>
      </c>
      <c r="G294" s="39"/>
      <c r="H294" s="39"/>
      <c r="I294" s="242"/>
      <c r="J294" s="39"/>
      <c r="K294" s="39"/>
      <c r="L294" s="43"/>
      <c r="M294" s="243"/>
      <c r="N294" s="244"/>
      <c r="O294" s="90"/>
      <c r="P294" s="90"/>
      <c r="Q294" s="90"/>
      <c r="R294" s="90"/>
      <c r="S294" s="90"/>
      <c r="T294" s="91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16" t="s">
        <v>140</v>
      </c>
      <c r="AU294" s="16" t="s">
        <v>82</v>
      </c>
    </row>
    <row r="295" s="2" customFormat="1">
      <c r="A295" s="37"/>
      <c r="B295" s="38"/>
      <c r="C295" s="39"/>
      <c r="D295" s="245" t="s">
        <v>142</v>
      </c>
      <c r="E295" s="39"/>
      <c r="F295" s="246" t="s">
        <v>242</v>
      </c>
      <c r="G295" s="39"/>
      <c r="H295" s="39"/>
      <c r="I295" s="242"/>
      <c r="J295" s="39"/>
      <c r="K295" s="39"/>
      <c r="L295" s="43"/>
      <c r="M295" s="243"/>
      <c r="N295" s="244"/>
      <c r="O295" s="90"/>
      <c r="P295" s="90"/>
      <c r="Q295" s="90"/>
      <c r="R295" s="90"/>
      <c r="S295" s="90"/>
      <c r="T295" s="91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16" t="s">
        <v>142</v>
      </c>
      <c r="AU295" s="16" t="s">
        <v>82</v>
      </c>
    </row>
    <row r="296" s="13" customFormat="1">
      <c r="A296" s="13"/>
      <c r="B296" s="247"/>
      <c r="C296" s="248"/>
      <c r="D296" s="240" t="s">
        <v>144</v>
      </c>
      <c r="E296" s="249" t="s">
        <v>1</v>
      </c>
      <c r="F296" s="250" t="s">
        <v>523</v>
      </c>
      <c r="G296" s="248"/>
      <c r="H296" s="251">
        <v>0.59799999999999998</v>
      </c>
      <c r="I296" s="252"/>
      <c r="J296" s="248"/>
      <c r="K296" s="248"/>
      <c r="L296" s="253"/>
      <c r="M296" s="254"/>
      <c r="N296" s="255"/>
      <c r="O296" s="255"/>
      <c r="P296" s="255"/>
      <c r="Q296" s="255"/>
      <c r="R296" s="255"/>
      <c r="S296" s="255"/>
      <c r="T296" s="25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7" t="s">
        <v>144</v>
      </c>
      <c r="AU296" s="257" t="s">
        <v>82</v>
      </c>
      <c r="AV296" s="13" t="s">
        <v>82</v>
      </c>
      <c r="AW296" s="13" t="s">
        <v>30</v>
      </c>
      <c r="AX296" s="13" t="s">
        <v>80</v>
      </c>
      <c r="AY296" s="257" t="s">
        <v>132</v>
      </c>
    </row>
    <row r="297" s="2" customFormat="1" ht="16.5" customHeight="1">
      <c r="A297" s="37"/>
      <c r="B297" s="38"/>
      <c r="C297" s="226" t="s">
        <v>524</v>
      </c>
      <c r="D297" s="226" t="s">
        <v>134</v>
      </c>
      <c r="E297" s="227" t="s">
        <v>245</v>
      </c>
      <c r="F297" s="228" t="s">
        <v>246</v>
      </c>
      <c r="G297" s="229" t="s">
        <v>137</v>
      </c>
      <c r="H297" s="230">
        <v>60</v>
      </c>
      <c r="I297" s="231"/>
      <c r="J297" s="232">
        <f>ROUND(I297*H297,2)</f>
        <v>0</v>
      </c>
      <c r="K297" s="233"/>
      <c r="L297" s="43"/>
      <c r="M297" s="234" t="s">
        <v>1</v>
      </c>
      <c r="N297" s="235" t="s">
        <v>38</v>
      </c>
      <c r="O297" s="90"/>
      <c r="P297" s="236">
        <f>O297*H297</f>
        <v>0</v>
      </c>
      <c r="Q297" s="236">
        <v>0.0027469</v>
      </c>
      <c r="R297" s="236">
        <f>Q297*H297</f>
        <v>0.16481400000000002</v>
      </c>
      <c r="S297" s="236">
        <v>0</v>
      </c>
      <c r="T297" s="237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38" t="s">
        <v>138</v>
      </c>
      <c r="AT297" s="238" t="s">
        <v>134</v>
      </c>
      <c r="AU297" s="238" t="s">
        <v>82</v>
      </c>
      <c r="AY297" s="16" t="s">
        <v>132</v>
      </c>
      <c r="BE297" s="239">
        <f>IF(N297="základní",J297,0)</f>
        <v>0</v>
      </c>
      <c r="BF297" s="239">
        <f>IF(N297="snížená",J297,0)</f>
        <v>0</v>
      </c>
      <c r="BG297" s="239">
        <f>IF(N297="zákl. přenesená",J297,0)</f>
        <v>0</v>
      </c>
      <c r="BH297" s="239">
        <f>IF(N297="sníž. přenesená",J297,0)</f>
        <v>0</v>
      </c>
      <c r="BI297" s="239">
        <f>IF(N297="nulová",J297,0)</f>
        <v>0</v>
      </c>
      <c r="BJ297" s="16" t="s">
        <v>80</v>
      </c>
      <c r="BK297" s="239">
        <f>ROUND(I297*H297,2)</f>
        <v>0</v>
      </c>
      <c r="BL297" s="16" t="s">
        <v>138</v>
      </c>
      <c r="BM297" s="238" t="s">
        <v>525</v>
      </c>
    </row>
    <row r="298" s="2" customFormat="1">
      <c r="A298" s="37"/>
      <c r="B298" s="38"/>
      <c r="C298" s="39"/>
      <c r="D298" s="240" t="s">
        <v>140</v>
      </c>
      <c r="E298" s="39"/>
      <c r="F298" s="241" t="s">
        <v>248</v>
      </c>
      <c r="G298" s="39"/>
      <c r="H298" s="39"/>
      <c r="I298" s="242"/>
      <c r="J298" s="39"/>
      <c r="K298" s="39"/>
      <c r="L298" s="43"/>
      <c r="M298" s="243"/>
      <c r="N298" s="244"/>
      <c r="O298" s="90"/>
      <c r="P298" s="90"/>
      <c r="Q298" s="90"/>
      <c r="R298" s="90"/>
      <c r="S298" s="90"/>
      <c r="T298" s="91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16" t="s">
        <v>140</v>
      </c>
      <c r="AU298" s="16" t="s">
        <v>82</v>
      </c>
    </row>
    <row r="299" s="2" customFormat="1">
      <c r="A299" s="37"/>
      <c r="B299" s="38"/>
      <c r="C299" s="39"/>
      <c r="D299" s="245" t="s">
        <v>142</v>
      </c>
      <c r="E299" s="39"/>
      <c r="F299" s="246" t="s">
        <v>249</v>
      </c>
      <c r="G299" s="39"/>
      <c r="H299" s="39"/>
      <c r="I299" s="242"/>
      <c r="J299" s="39"/>
      <c r="K299" s="39"/>
      <c r="L299" s="43"/>
      <c r="M299" s="243"/>
      <c r="N299" s="244"/>
      <c r="O299" s="90"/>
      <c r="P299" s="90"/>
      <c r="Q299" s="90"/>
      <c r="R299" s="90"/>
      <c r="S299" s="90"/>
      <c r="T299" s="91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16" t="s">
        <v>142</v>
      </c>
      <c r="AU299" s="16" t="s">
        <v>82</v>
      </c>
    </row>
    <row r="300" s="13" customFormat="1">
      <c r="A300" s="13"/>
      <c r="B300" s="247"/>
      <c r="C300" s="248"/>
      <c r="D300" s="240" t="s">
        <v>144</v>
      </c>
      <c r="E300" s="249" t="s">
        <v>1</v>
      </c>
      <c r="F300" s="250" t="s">
        <v>526</v>
      </c>
      <c r="G300" s="248"/>
      <c r="H300" s="251">
        <v>60</v>
      </c>
      <c r="I300" s="252"/>
      <c r="J300" s="248"/>
      <c r="K300" s="248"/>
      <c r="L300" s="253"/>
      <c r="M300" s="254"/>
      <c r="N300" s="255"/>
      <c r="O300" s="255"/>
      <c r="P300" s="255"/>
      <c r="Q300" s="255"/>
      <c r="R300" s="255"/>
      <c r="S300" s="255"/>
      <c r="T300" s="25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7" t="s">
        <v>144</v>
      </c>
      <c r="AU300" s="257" t="s">
        <v>82</v>
      </c>
      <c r="AV300" s="13" t="s">
        <v>82</v>
      </c>
      <c r="AW300" s="13" t="s">
        <v>30</v>
      </c>
      <c r="AX300" s="13" t="s">
        <v>80</v>
      </c>
      <c r="AY300" s="257" t="s">
        <v>132</v>
      </c>
    </row>
    <row r="301" s="2" customFormat="1" ht="16.5" customHeight="1">
      <c r="A301" s="37"/>
      <c r="B301" s="38"/>
      <c r="C301" s="226" t="s">
        <v>527</v>
      </c>
      <c r="D301" s="226" t="s">
        <v>134</v>
      </c>
      <c r="E301" s="227" t="s">
        <v>252</v>
      </c>
      <c r="F301" s="228" t="s">
        <v>253</v>
      </c>
      <c r="G301" s="229" t="s">
        <v>137</v>
      </c>
      <c r="H301" s="230">
        <v>60</v>
      </c>
      <c r="I301" s="231"/>
      <c r="J301" s="232">
        <f>ROUND(I301*H301,2)</f>
        <v>0</v>
      </c>
      <c r="K301" s="233"/>
      <c r="L301" s="43"/>
      <c r="M301" s="234" t="s">
        <v>1</v>
      </c>
      <c r="N301" s="235" t="s">
        <v>38</v>
      </c>
      <c r="O301" s="90"/>
      <c r="P301" s="236">
        <f>O301*H301</f>
        <v>0</v>
      </c>
      <c r="Q301" s="236">
        <v>0</v>
      </c>
      <c r="R301" s="236">
        <f>Q301*H301</f>
        <v>0</v>
      </c>
      <c r="S301" s="236">
        <v>0</v>
      </c>
      <c r="T301" s="237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38" t="s">
        <v>138</v>
      </c>
      <c r="AT301" s="238" t="s">
        <v>134</v>
      </c>
      <c r="AU301" s="238" t="s">
        <v>82</v>
      </c>
      <c r="AY301" s="16" t="s">
        <v>132</v>
      </c>
      <c r="BE301" s="239">
        <f>IF(N301="základní",J301,0)</f>
        <v>0</v>
      </c>
      <c r="BF301" s="239">
        <f>IF(N301="snížená",J301,0)</f>
        <v>0</v>
      </c>
      <c r="BG301" s="239">
        <f>IF(N301="zákl. přenesená",J301,0)</f>
        <v>0</v>
      </c>
      <c r="BH301" s="239">
        <f>IF(N301="sníž. přenesená",J301,0)</f>
        <v>0</v>
      </c>
      <c r="BI301" s="239">
        <f>IF(N301="nulová",J301,0)</f>
        <v>0</v>
      </c>
      <c r="BJ301" s="16" t="s">
        <v>80</v>
      </c>
      <c r="BK301" s="239">
        <f>ROUND(I301*H301,2)</f>
        <v>0</v>
      </c>
      <c r="BL301" s="16" t="s">
        <v>138</v>
      </c>
      <c r="BM301" s="238" t="s">
        <v>528</v>
      </c>
    </row>
    <row r="302" s="2" customFormat="1">
      <c r="A302" s="37"/>
      <c r="B302" s="38"/>
      <c r="C302" s="39"/>
      <c r="D302" s="240" t="s">
        <v>140</v>
      </c>
      <c r="E302" s="39"/>
      <c r="F302" s="241" t="s">
        <v>255</v>
      </c>
      <c r="G302" s="39"/>
      <c r="H302" s="39"/>
      <c r="I302" s="242"/>
      <c r="J302" s="39"/>
      <c r="K302" s="39"/>
      <c r="L302" s="43"/>
      <c r="M302" s="243"/>
      <c r="N302" s="244"/>
      <c r="O302" s="90"/>
      <c r="P302" s="90"/>
      <c r="Q302" s="90"/>
      <c r="R302" s="90"/>
      <c r="S302" s="90"/>
      <c r="T302" s="91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16" t="s">
        <v>140</v>
      </c>
      <c r="AU302" s="16" t="s">
        <v>82</v>
      </c>
    </row>
    <row r="303" s="2" customFormat="1">
      <c r="A303" s="37"/>
      <c r="B303" s="38"/>
      <c r="C303" s="39"/>
      <c r="D303" s="245" t="s">
        <v>142</v>
      </c>
      <c r="E303" s="39"/>
      <c r="F303" s="246" t="s">
        <v>256</v>
      </c>
      <c r="G303" s="39"/>
      <c r="H303" s="39"/>
      <c r="I303" s="242"/>
      <c r="J303" s="39"/>
      <c r="K303" s="39"/>
      <c r="L303" s="43"/>
      <c r="M303" s="243"/>
      <c r="N303" s="244"/>
      <c r="O303" s="90"/>
      <c r="P303" s="90"/>
      <c r="Q303" s="90"/>
      <c r="R303" s="90"/>
      <c r="S303" s="90"/>
      <c r="T303" s="91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16" t="s">
        <v>142</v>
      </c>
      <c r="AU303" s="16" t="s">
        <v>82</v>
      </c>
    </row>
    <row r="304" s="2" customFormat="1" ht="24.15" customHeight="1">
      <c r="A304" s="37"/>
      <c r="B304" s="38"/>
      <c r="C304" s="226" t="s">
        <v>529</v>
      </c>
      <c r="D304" s="226" t="s">
        <v>134</v>
      </c>
      <c r="E304" s="227" t="s">
        <v>258</v>
      </c>
      <c r="F304" s="228" t="s">
        <v>259</v>
      </c>
      <c r="G304" s="229" t="s">
        <v>137</v>
      </c>
      <c r="H304" s="230">
        <v>34</v>
      </c>
      <c r="I304" s="231"/>
      <c r="J304" s="232">
        <f>ROUND(I304*H304,2)</f>
        <v>0</v>
      </c>
      <c r="K304" s="233"/>
      <c r="L304" s="43"/>
      <c r="M304" s="234" t="s">
        <v>1</v>
      </c>
      <c r="N304" s="235" t="s">
        <v>38</v>
      </c>
      <c r="O304" s="90"/>
      <c r="P304" s="236">
        <f>O304*H304</f>
        <v>0</v>
      </c>
      <c r="Q304" s="236">
        <v>0.0025999999999999999</v>
      </c>
      <c r="R304" s="236">
        <f>Q304*H304</f>
        <v>0.088399999999999992</v>
      </c>
      <c r="S304" s="236">
        <v>0</v>
      </c>
      <c r="T304" s="237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38" t="s">
        <v>138</v>
      </c>
      <c r="AT304" s="238" t="s">
        <v>134</v>
      </c>
      <c r="AU304" s="238" t="s">
        <v>82</v>
      </c>
      <c r="AY304" s="16" t="s">
        <v>132</v>
      </c>
      <c r="BE304" s="239">
        <f>IF(N304="základní",J304,0)</f>
        <v>0</v>
      </c>
      <c r="BF304" s="239">
        <f>IF(N304="snížená",J304,0)</f>
        <v>0</v>
      </c>
      <c r="BG304" s="239">
        <f>IF(N304="zákl. přenesená",J304,0)</f>
        <v>0</v>
      </c>
      <c r="BH304" s="239">
        <f>IF(N304="sníž. přenesená",J304,0)</f>
        <v>0</v>
      </c>
      <c r="BI304" s="239">
        <f>IF(N304="nulová",J304,0)</f>
        <v>0</v>
      </c>
      <c r="BJ304" s="16" t="s">
        <v>80</v>
      </c>
      <c r="BK304" s="239">
        <f>ROUND(I304*H304,2)</f>
        <v>0</v>
      </c>
      <c r="BL304" s="16" t="s">
        <v>138</v>
      </c>
      <c r="BM304" s="238" t="s">
        <v>530</v>
      </c>
    </row>
    <row r="305" s="2" customFormat="1">
      <c r="A305" s="37"/>
      <c r="B305" s="38"/>
      <c r="C305" s="39"/>
      <c r="D305" s="240" t="s">
        <v>140</v>
      </c>
      <c r="E305" s="39"/>
      <c r="F305" s="241" t="s">
        <v>261</v>
      </c>
      <c r="G305" s="39"/>
      <c r="H305" s="39"/>
      <c r="I305" s="242"/>
      <c r="J305" s="39"/>
      <c r="K305" s="39"/>
      <c r="L305" s="43"/>
      <c r="M305" s="243"/>
      <c r="N305" s="244"/>
      <c r="O305" s="90"/>
      <c r="P305" s="90"/>
      <c r="Q305" s="90"/>
      <c r="R305" s="90"/>
      <c r="S305" s="90"/>
      <c r="T305" s="91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16" t="s">
        <v>140</v>
      </c>
      <c r="AU305" s="16" t="s">
        <v>82</v>
      </c>
    </row>
    <row r="306" s="2" customFormat="1">
      <c r="A306" s="37"/>
      <c r="B306" s="38"/>
      <c r="C306" s="39"/>
      <c r="D306" s="245" t="s">
        <v>142</v>
      </c>
      <c r="E306" s="39"/>
      <c r="F306" s="246" t="s">
        <v>262</v>
      </c>
      <c r="G306" s="39"/>
      <c r="H306" s="39"/>
      <c r="I306" s="242"/>
      <c r="J306" s="39"/>
      <c r="K306" s="39"/>
      <c r="L306" s="43"/>
      <c r="M306" s="243"/>
      <c r="N306" s="244"/>
      <c r="O306" s="90"/>
      <c r="P306" s="90"/>
      <c r="Q306" s="90"/>
      <c r="R306" s="90"/>
      <c r="S306" s="90"/>
      <c r="T306" s="91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16" t="s">
        <v>142</v>
      </c>
      <c r="AU306" s="16" t="s">
        <v>82</v>
      </c>
    </row>
    <row r="307" s="13" customFormat="1">
      <c r="A307" s="13"/>
      <c r="B307" s="247"/>
      <c r="C307" s="248"/>
      <c r="D307" s="240" t="s">
        <v>144</v>
      </c>
      <c r="E307" s="249" t="s">
        <v>1</v>
      </c>
      <c r="F307" s="250" t="s">
        <v>531</v>
      </c>
      <c r="G307" s="248"/>
      <c r="H307" s="251">
        <v>34</v>
      </c>
      <c r="I307" s="252"/>
      <c r="J307" s="248"/>
      <c r="K307" s="248"/>
      <c r="L307" s="253"/>
      <c r="M307" s="254"/>
      <c r="N307" s="255"/>
      <c r="O307" s="255"/>
      <c r="P307" s="255"/>
      <c r="Q307" s="255"/>
      <c r="R307" s="255"/>
      <c r="S307" s="255"/>
      <c r="T307" s="256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7" t="s">
        <v>144</v>
      </c>
      <c r="AU307" s="257" t="s">
        <v>82</v>
      </c>
      <c r="AV307" s="13" t="s">
        <v>82</v>
      </c>
      <c r="AW307" s="13" t="s">
        <v>30</v>
      </c>
      <c r="AX307" s="13" t="s">
        <v>80</v>
      </c>
      <c r="AY307" s="257" t="s">
        <v>132</v>
      </c>
    </row>
    <row r="308" s="12" customFormat="1" ht="22.8" customHeight="1">
      <c r="A308" s="12"/>
      <c r="B308" s="210"/>
      <c r="C308" s="211"/>
      <c r="D308" s="212" t="s">
        <v>72</v>
      </c>
      <c r="E308" s="224" t="s">
        <v>138</v>
      </c>
      <c r="F308" s="224" t="s">
        <v>532</v>
      </c>
      <c r="G308" s="211"/>
      <c r="H308" s="211"/>
      <c r="I308" s="214"/>
      <c r="J308" s="225">
        <f>BK308</f>
        <v>0</v>
      </c>
      <c r="K308" s="211"/>
      <c r="L308" s="216"/>
      <c r="M308" s="217"/>
      <c r="N308" s="218"/>
      <c r="O308" s="218"/>
      <c r="P308" s="219">
        <f>SUM(P309:P312)</f>
        <v>0</v>
      </c>
      <c r="Q308" s="218"/>
      <c r="R308" s="219">
        <f>SUM(R309:R312)</f>
        <v>3.0022439999999997</v>
      </c>
      <c r="S308" s="218"/>
      <c r="T308" s="220">
        <f>SUM(T309:T312)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21" t="s">
        <v>80</v>
      </c>
      <c r="AT308" s="222" t="s">
        <v>72</v>
      </c>
      <c r="AU308" s="222" t="s">
        <v>80</v>
      </c>
      <c r="AY308" s="221" t="s">
        <v>132</v>
      </c>
      <c r="BK308" s="223">
        <f>SUM(BK309:BK312)</f>
        <v>0</v>
      </c>
    </row>
    <row r="309" s="2" customFormat="1" ht="33" customHeight="1">
      <c r="A309" s="37"/>
      <c r="B309" s="38"/>
      <c r="C309" s="226" t="s">
        <v>533</v>
      </c>
      <c r="D309" s="226" t="s">
        <v>134</v>
      </c>
      <c r="E309" s="227" t="s">
        <v>534</v>
      </c>
      <c r="F309" s="228" t="s">
        <v>535</v>
      </c>
      <c r="G309" s="229" t="s">
        <v>149</v>
      </c>
      <c r="H309" s="230">
        <v>1.2</v>
      </c>
      <c r="I309" s="231"/>
      <c r="J309" s="232">
        <f>ROUND(I309*H309,2)</f>
        <v>0</v>
      </c>
      <c r="K309" s="233"/>
      <c r="L309" s="43"/>
      <c r="M309" s="234" t="s">
        <v>1</v>
      </c>
      <c r="N309" s="235" t="s">
        <v>38</v>
      </c>
      <c r="O309" s="90"/>
      <c r="P309" s="236">
        <f>O309*H309</f>
        <v>0</v>
      </c>
      <c r="Q309" s="236">
        <v>2.5018699999999998</v>
      </c>
      <c r="R309" s="236">
        <f>Q309*H309</f>
        <v>3.0022439999999997</v>
      </c>
      <c r="S309" s="236">
        <v>0</v>
      </c>
      <c r="T309" s="237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38" t="s">
        <v>138</v>
      </c>
      <c r="AT309" s="238" t="s">
        <v>134</v>
      </c>
      <c r="AU309" s="238" t="s">
        <v>82</v>
      </c>
      <c r="AY309" s="16" t="s">
        <v>132</v>
      </c>
      <c r="BE309" s="239">
        <f>IF(N309="základní",J309,0)</f>
        <v>0</v>
      </c>
      <c r="BF309" s="239">
        <f>IF(N309="snížená",J309,0)</f>
        <v>0</v>
      </c>
      <c r="BG309" s="239">
        <f>IF(N309="zákl. přenesená",J309,0)</f>
        <v>0</v>
      </c>
      <c r="BH309" s="239">
        <f>IF(N309="sníž. přenesená",J309,0)</f>
        <v>0</v>
      </c>
      <c r="BI309" s="239">
        <f>IF(N309="nulová",J309,0)</f>
        <v>0</v>
      </c>
      <c r="BJ309" s="16" t="s">
        <v>80</v>
      </c>
      <c r="BK309" s="239">
        <f>ROUND(I309*H309,2)</f>
        <v>0</v>
      </c>
      <c r="BL309" s="16" t="s">
        <v>138</v>
      </c>
      <c r="BM309" s="238" t="s">
        <v>536</v>
      </c>
    </row>
    <row r="310" s="2" customFormat="1">
      <c r="A310" s="37"/>
      <c r="B310" s="38"/>
      <c r="C310" s="39"/>
      <c r="D310" s="240" t="s">
        <v>140</v>
      </c>
      <c r="E310" s="39"/>
      <c r="F310" s="241" t="s">
        <v>537</v>
      </c>
      <c r="G310" s="39"/>
      <c r="H310" s="39"/>
      <c r="I310" s="242"/>
      <c r="J310" s="39"/>
      <c r="K310" s="39"/>
      <c r="L310" s="43"/>
      <c r="M310" s="243"/>
      <c r="N310" s="244"/>
      <c r="O310" s="90"/>
      <c r="P310" s="90"/>
      <c r="Q310" s="90"/>
      <c r="R310" s="90"/>
      <c r="S310" s="90"/>
      <c r="T310" s="91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16" t="s">
        <v>140</v>
      </c>
      <c r="AU310" s="16" t="s">
        <v>82</v>
      </c>
    </row>
    <row r="311" s="2" customFormat="1">
      <c r="A311" s="37"/>
      <c r="B311" s="38"/>
      <c r="C311" s="39"/>
      <c r="D311" s="245" t="s">
        <v>142</v>
      </c>
      <c r="E311" s="39"/>
      <c r="F311" s="246" t="s">
        <v>538</v>
      </c>
      <c r="G311" s="39"/>
      <c r="H311" s="39"/>
      <c r="I311" s="242"/>
      <c r="J311" s="39"/>
      <c r="K311" s="39"/>
      <c r="L311" s="43"/>
      <c r="M311" s="243"/>
      <c r="N311" s="244"/>
      <c r="O311" s="90"/>
      <c r="P311" s="90"/>
      <c r="Q311" s="90"/>
      <c r="R311" s="90"/>
      <c r="S311" s="90"/>
      <c r="T311" s="91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16" t="s">
        <v>142</v>
      </c>
      <c r="AU311" s="16" t="s">
        <v>82</v>
      </c>
    </row>
    <row r="312" s="13" customFormat="1">
      <c r="A312" s="13"/>
      <c r="B312" s="247"/>
      <c r="C312" s="248"/>
      <c r="D312" s="240" t="s">
        <v>144</v>
      </c>
      <c r="E312" s="249" t="s">
        <v>1</v>
      </c>
      <c r="F312" s="250" t="s">
        <v>539</v>
      </c>
      <c r="G312" s="248"/>
      <c r="H312" s="251">
        <v>1.2</v>
      </c>
      <c r="I312" s="252"/>
      <c r="J312" s="248"/>
      <c r="K312" s="248"/>
      <c r="L312" s="253"/>
      <c r="M312" s="254"/>
      <c r="N312" s="255"/>
      <c r="O312" s="255"/>
      <c r="P312" s="255"/>
      <c r="Q312" s="255"/>
      <c r="R312" s="255"/>
      <c r="S312" s="255"/>
      <c r="T312" s="256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7" t="s">
        <v>144</v>
      </c>
      <c r="AU312" s="257" t="s">
        <v>82</v>
      </c>
      <c r="AV312" s="13" t="s">
        <v>82</v>
      </c>
      <c r="AW312" s="13" t="s">
        <v>30</v>
      </c>
      <c r="AX312" s="13" t="s">
        <v>80</v>
      </c>
      <c r="AY312" s="257" t="s">
        <v>132</v>
      </c>
    </row>
    <row r="313" s="12" customFormat="1" ht="22.8" customHeight="1">
      <c r="A313" s="12"/>
      <c r="B313" s="210"/>
      <c r="C313" s="211"/>
      <c r="D313" s="212" t="s">
        <v>72</v>
      </c>
      <c r="E313" s="224" t="s">
        <v>168</v>
      </c>
      <c r="F313" s="224" t="s">
        <v>540</v>
      </c>
      <c r="G313" s="211"/>
      <c r="H313" s="211"/>
      <c r="I313" s="214"/>
      <c r="J313" s="225">
        <f>BK313</f>
        <v>0</v>
      </c>
      <c r="K313" s="211"/>
      <c r="L313" s="216"/>
      <c r="M313" s="217"/>
      <c r="N313" s="218"/>
      <c r="O313" s="218"/>
      <c r="P313" s="219">
        <f>SUM(P314:P354)</f>
        <v>0</v>
      </c>
      <c r="Q313" s="218"/>
      <c r="R313" s="219">
        <f>SUM(R314:R354)</f>
        <v>149.09455000000003</v>
      </c>
      <c r="S313" s="218"/>
      <c r="T313" s="220">
        <f>SUM(T314:T354)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21" t="s">
        <v>80</v>
      </c>
      <c r="AT313" s="222" t="s">
        <v>72</v>
      </c>
      <c r="AU313" s="222" t="s">
        <v>80</v>
      </c>
      <c r="AY313" s="221" t="s">
        <v>132</v>
      </c>
      <c r="BK313" s="223">
        <f>SUM(BK314:BK354)</f>
        <v>0</v>
      </c>
    </row>
    <row r="314" s="2" customFormat="1" ht="16.5" customHeight="1">
      <c r="A314" s="37"/>
      <c r="B314" s="38"/>
      <c r="C314" s="226" t="s">
        <v>541</v>
      </c>
      <c r="D314" s="226" t="s">
        <v>134</v>
      </c>
      <c r="E314" s="227" t="s">
        <v>542</v>
      </c>
      <c r="F314" s="228" t="s">
        <v>543</v>
      </c>
      <c r="G314" s="229" t="s">
        <v>137</v>
      </c>
      <c r="H314" s="230">
        <v>20</v>
      </c>
      <c r="I314" s="231"/>
      <c r="J314" s="232">
        <f>ROUND(I314*H314,2)</f>
        <v>0</v>
      </c>
      <c r="K314" s="233"/>
      <c r="L314" s="43"/>
      <c r="M314" s="234" t="s">
        <v>1</v>
      </c>
      <c r="N314" s="235" t="s">
        <v>38</v>
      </c>
      <c r="O314" s="90"/>
      <c r="P314" s="236">
        <f>O314*H314</f>
        <v>0</v>
      </c>
      <c r="Q314" s="236">
        <v>0.36834</v>
      </c>
      <c r="R314" s="236">
        <f>Q314*H314</f>
        <v>7.3667999999999996</v>
      </c>
      <c r="S314" s="236">
        <v>0</v>
      </c>
      <c r="T314" s="237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38" t="s">
        <v>138</v>
      </c>
      <c r="AT314" s="238" t="s">
        <v>134</v>
      </c>
      <c r="AU314" s="238" t="s">
        <v>82</v>
      </c>
      <c r="AY314" s="16" t="s">
        <v>132</v>
      </c>
      <c r="BE314" s="239">
        <f>IF(N314="základní",J314,0)</f>
        <v>0</v>
      </c>
      <c r="BF314" s="239">
        <f>IF(N314="snížená",J314,0)</f>
        <v>0</v>
      </c>
      <c r="BG314" s="239">
        <f>IF(N314="zákl. přenesená",J314,0)</f>
        <v>0</v>
      </c>
      <c r="BH314" s="239">
        <f>IF(N314="sníž. přenesená",J314,0)</f>
        <v>0</v>
      </c>
      <c r="BI314" s="239">
        <f>IF(N314="nulová",J314,0)</f>
        <v>0</v>
      </c>
      <c r="BJ314" s="16" t="s">
        <v>80</v>
      </c>
      <c r="BK314" s="239">
        <f>ROUND(I314*H314,2)</f>
        <v>0</v>
      </c>
      <c r="BL314" s="16" t="s">
        <v>138</v>
      </c>
      <c r="BM314" s="238" t="s">
        <v>544</v>
      </c>
    </row>
    <row r="315" s="2" customFormat="1">
      <c r="A315" s="37"/>
      <c r="B315" s="38"/>
      <c r="C315" s="39"/>
      <c r="D315" s="240" t="s">
        <v>140</v>
      </c>
      <c r="E315" s="39"/>
      <c r="F315" s="241" t="s">
        <v>545</v>
      </c>
      <c r="G315" s="39"/>
      <c r="H315" s="39"/>
      <c r="I315" s="242"/>
      <c r="J315" s="39"/>
      <c r="K315" s="39"/>
      <c r="L315" s="43"/>
      <c r="M315" s="243"/>
      <c r="N315" s="244"/>
      <c r="O315" s="90"/>
      <c r="P315" s="90"/>
      <c r="Q315" s="90"/>
      <c r="R315" s="90"/>
      <c r="S315" s="90"/>
      <c r="T315" s="91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16" t="s">
        <v>140</v>
      </c>
      <c r="AU315" s="16" t="s">
        <v>82</v>
      </c>
    </row>
    <row r="316" s="2" customFormat="1">
      <c r="A316" s="37"/>
      <c r="B316" s="38"/>
      <c r="C316" s="39"/>
      <c r="D316" s="245" t="s">
        <v>142</v>
      </c>
      <c r="E316" s="39"/>
      <c r="F316" s="246" t="s">
        <v>546</v>
      </c>
      <c r="G316" s="39"/>
      <c r="H316" s="39"/>
      <c r="I316" s="242"/>
      <c r="J316" s="39"/>
      <c r="K316" s="39"/>
      <c r="L316" s="43"/>
      <c r="M316" s="243"/>
      <c r="N316" s="244"/>
      <c r="O316" s="90"/>
      <c r="P316" s="90"/>
      <c r="Q316" s="90"/>
      <c r="R316" s="90"/>
      <c r="S316" s="90"/>
      <c r="T316" s="91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16" t="s">
        <v>142</v>
      </c>
      <c r="AU316" s="16" t="s">
        <v>82</v>
      </c>
    </row>
    <row r="317" s="13" customFormat="1">
      <c r="A317" s="13"/>
      <c r="B317" s="247"/>
      <c r="C317" s="248"/>
      <c r="D317" s="240" t="s">
        <v>144</v>
      </c>
      <c r="E317" s="249" t="s">
        <v>1</v>
      </c>
      <c r="F317" s="250" t="s">
        <v>271</v>
      </c>
      <c r="G317" s="248"/>
      <c r="H317" s="251">
        <v>20</v>
      </c>
      <c r="I317" s="252"/>
      <c r="J317" s="248"/>
      <c r="K317" s="248"/>
      <c r="L317" s="253"/>
      <c r="M317" s="254"/>
      <c r="N317" s="255"/>
      <c r="O317" s="255"/>
      <c r="P317" s="255"/>
      <c r="Q317" s="255"/>
      <c r="R317" s="255"/>
      <c r="S317" s="255"/>
      <c r="T317" s="25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7" t="s">
        <v>144</v>
      </c>
      <c r="AU317" s="257" t="s">
        <v>82</v>
      </c>
      <c r="AV317" s="13" t="s">
        <v>82</v>
      </c>
      <c r="AW317" s="13" t="s">
        <v>30</v>
      </c>
      <c r="AX317" s="13" t="s">
        <v>80</v>
      </c>
      <c r="AY317" s="257" t="s">
        <v>132</v>
      </c>
    </row>
    <row r="318" s="2" customFormat="1" ht="16.5" customHeight="1">
      <c r="A318" s="37"/>
      <c r="B318" s="38"/>
      <c r="C318" s="226" t="s">
        <v>547</v>
      </c>
      <c r="D318" s="226" t="s">
        <v>134</v>
      </c>
      <c r="E318" s="227" t="s">
        <v>548</v>
      </c>
      <c r="F318" s="228" t="s">
        <v>549</v>
      </c>
      <c r="G318" s="229" t="s">
        <v>137</v>
      </c>
      <c r="H318" s="230">
        <v>20</v>
      </c>
      <c r="I318" s="231"/>
      <c r="J318" s="232">
        <f>ROUND(I318*H318,2)</f>
        <v>0</v>
      </c>
      <c r="K318" s="233"/>
      <c r="L318" s="43"/>
      <c r="M318" s="234" t="s">
        <v>1</v>
      </c>
      <c r="N318" s="235" t="s">
        <v>38</v>
      </c>
      <c r="O318" s="90"/>
      <c r="P318" s="236">
        <f>O318*H318</f>
        <v>0</v>
      </c>
      <c r="Q318" s="236">
        <v>0.34499999999999997</v>
      </c>
      <c r="R318" s="236">
        <f>Q318*H318</f>
        <v>6.8999999999999995</v>
      </c>
      <c r="S318" s="236">
        <v>0</v>
      </c>
      <c r="T318" s="237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38" t="s">
        <v>138</v>
      </c>
      <c r="AT318" s="238" t="s">
        <v>134</v>
      </c>
      <c r="AU318" s="238" t="s">
        <v>82</v>
      </c>
      <c r="AY318" s="16" t="s">
        <v>132</v>
      </c>
      <c r="BE318" s="239">
        <f>IF(N318="základní",J318,0)</f>
        <v>0</v>
      </c>
      <c r="BF318" s="239">
        <f>IF(N318="snížená",J318,0)</f>
        <v>0</v>
      </c>
      <c r="BG318" s="239">
        <f>IF(N318="zákl. přenesená",J318,0)</f>
        <v>0</v>
      </c>
      <c r="BH318" s="239">
        <f>IF(N318="sníž. přenesená",J318,0)</f>
        <v>0</v>
      </c>
      <c r="BI318" s="239">
        <f>IF(N318="nulová",J318,0)</f>
        <v>0</v>
      </c>
      <c r="BJ318" s="16" t="s">
        <v>80</v>
      </c>
      <c r="BK318" s="239">
        <f>ROUND(I318*H318,2)</f>
        <v>0</v>
      </c>
      <c r="BL318" s="16" t="s">
        <v>138</v>
      </c>
      <c r="BM318" s="238" t="s">
        <v>550</v>
      </c>
    </row>
    <row r="319" s="2" customFormat="1">
      <c r="A319" s="37"/>
      <c r="B319" s="38"/>
      <c r="C319" s="39"/>
      <c r="D319" s="240" t="s">
        <v>140</v>
      </c>
      <c r="E319" s="39"/>
      <c r="F319" s="241" t="s">
        <v>551</v>
      </c>
      <c r="G319" s="39"/>
      <c r="H319" s="39"/>
      <c r="I319" s="242"/>
      <c r="J319" s="39"/>
      <c r="K319" s="39"/>
      <c r="L319" s="43"/>
      <c r="M319" s="243"/>
      <c r="N319" s="244"/>
      <c r="O319" s="90"/>
      <c r="P319" s="90"/>
      <c r="Q319" s="90"/>
      <c r="R319" s="90"/>
      <c r="S319" s="90"/>
      <c r="T319" s="91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16" t="s">
        <v>140</v>
      </c>
      <c r="AU319" s="16" t="s">
        <v>82</v>
      </c>
    </row>
    <row r="320" s="2" customFormat="1">
      <c r="A320" s="37"/>
      <c r="B320" s="38"/>
      <c r="C320" s="39"/>
      <c r="D320" s="245" t="s">
        <v>142</v>
      </c>
      <c r="E320" s="39"/>
      <c r="F320" s="246" t="s">
        <v>552</v>
      </c>
      <c r="G320" s="39"/>
      <c r="H320" s="39"/>
      <c r="I320" s="242"/>
      <c r="J320" s="39"/>
      <c r="K320" s="39"/>
      <c r="L320" s="43"/>
      <c r="M320" s="243"/>
      <c r="N320" s="244"/>
      <c r="O320" s="90"/>
      <c r="P320" s="90"/>
      <c r="Q320" s="90"/>
      <c r="R320" s="90"/>
      <c r="S320" s="90"/>
      <c r="T320" s="91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16" t="s">
        <v>142</v>
      </c>
      <c r="AU320" s="16" t="s">
        <v>82</v>
      </c>
    </row>
    <row r="321" s="13" customFormat="1">
      <c r="A321" s="13"/>
      <c r="B321" s="247"/>
      <c r="C321" s="248"/>
      <c r="D321" s="240" t="s">
        <v>144</v>
      </c>
      <c r="E321" s="249" t="s">
        <v>1</v>
      </c>
      <c r="F321" s="250" t="s">
        <v>271</v>
      </c>
      <c r="G321" s="248"/>
      <c r="H321" s="251">
        <v>20</v>
      </c>
      <c r="I321" s="252"/>
      <c r="J321" s="248"/>
      <c r="K321" s="248"/>
      <c r="L321" s="253"/>
      <c r="M321" s="254"/>
      <c r="N321" s="255"/>
      <c r="O321" s="255"/>
      <c r="P321" s="255"/>
      <c r="Q321" s="255"/>
      <c r="R321" s="255"/>
      <c r="S321" s="255"/>
      <c r="T321" s="256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7" t="s">
        <v>144</v>
      </c>
      <c r="AU321" s="257" t="s">
        <v>82</v>
      </c>
      <c r="AV321" s="13" t="s">
        <v>82</v>
      </c>
      <c r="AW321" s="13" t="s">
        <v>30</v>
      </c>
      <c r="AX321" s="13" t="s">
        <v>80</v>
      </c>
      <c r="AY321" s="257" t="s">
        <v>132</v>
      </c>
    </row>
    <row r="322" s="2" customFormat="1" ht="16.5" customHeight="1">
      <c r="A322" s="37"/>
      <c r="B322" s="38"/>
      <c r="C322" s="226" t="s">
        <v>553</v>
      </c>
      <c r="D322" s="226" t="s">
        <v>134</v>
      </c>
      <c r="E322" s="227" t="s">
        <v>554</v>
      </c>
      <c r="F322" s="228" t="s">
        <v>555</v>
      </c>
      <c r="G322" s="229" t="s">
        <v>137</v>
      </c>
      <c r="H322" s="230">
        <v>105</v>
      </c>
      <c r="I322" s="231"/>
      <c r="J322" s="232">
        <f>ROUND(I322*H322,2)</f>
        <v>0</v>
      </c>
      <c r="K322" s="233"/>
      <c r="L322" s="43"/>
      <c r="M322" s="234" t="s">
        <v>1</v>
      </c>
      <c r="N322" s="235" t="s">
        <v>38</v>
      </c>
      <c r="O322" s="90"/>
      <c r="P322" s="236">
        <f>O322*H322</f>
        <v>0</v>
      </c>
      <c r="Q322" s="236">
        <v>0.57499999999999996</v>
      </c>
      <c r="R322" s="236">
        <f>Q322*H322</f>
        <v>60.374999999999993</v>
      </c>
      <c r="S322" s="236">
        <v>0</v>
      </c>
      <c r="T322" s="237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38" t="s">
        <v>138</v>
      </c>
      <c r="AT322" s="238" t="s">
        <v>134</v>
      </c>
      <c r="AU322" s="238" t="s">
        <v>82</v>
      </c>
      <c r="AY322" s="16" t="s">
        <v>132</v>
      </c>
      <c r="BE322" s="239">
        <f>IF(N322="základní",J322,0)</f>
        <v>0</v>
      </c>
      <c r="BF322" s="239">
        <f>IF(N322="snížená",J322,0)</f>
        <v>0</v>
      </c>
      <c r="BG322" s="239">
        <f>IF(N322="zákl. přenesená",J322,0)</f>
        <v>0</v>
      </c>
      <c r="BH322" s="239">
        <f>IF(N322="sníž. přenesená",J322,0)</f>
        <v>0</v>
      </c>
      <c r="BI322" s="239">
        <f>IF(N322="nulová",J322,0)</f>
        <v>0</v>
      </c>
      <c r="BJ322" s="16" t="s">
        <v>80</v>
      </c>
      <c r="BK322" s="239">
        <f>ROUND(I322*H322,2)</f>
        <v>0</v>
      </c>
      <c r="BL322" s="16" t="s">
        <v>138</v>
      </c>
      <c r="BM322" s="238" t="s">
        <v>556</v>
      </c>
    </row>
    <row r="323" s="2" customFormat="1">
      <c r="A323" s="37"/>
      <c r="B323" s="38"/>
      <c r="C323" s="39"/>
      <c r="D323" s="240" t="s">
        <v>140</v>
      </c>
      <c r="E323" s="39"/>
      <c r="F323" s="241" t="s">
        <v>557</v>
      </c>
      <c r="G323" s="39"/>
      <c r="H323" s="39"/>
      <c r="I323" s="242"/>
      <c r="J323" s="39"/>
      <c r="K323" s="39"/>
      <c r="L323" s="43"/>
      <c r="M323" s="243"/>
      <c r="N323" s="244"/>
      <c r="O323" s="90"/>
      <c r="P323" s="90"/>
      <c r="Q323" s="90"/>
      <c r="R323" s="90"/>
      <c r="S323" s="90"/>
      <c r="T323" s="91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16" t="s">
        <v>140</v>
      </c>
      <c r="AU323" s="16" t="s">
        <v>82</v>
      </c>
    </row>
    <row r="324" s="2" customFormat="1">
      <c r="A324" s="37"/>
      <c r="B324" s="38"/>
      <c r="C324" s="39"/>
      <c r="D324" s="245" t="s">
        <v>142</v>
      </c>
      <c r="E324" s="39"/>
      <c r="F324" s="246" t="s">
        <v>558</v>
      </c>
      <c r="G324" s="39"/>
      <c r="H324" s="39"/>
      <c r="I324" s="242"/>
      <c r="J324" s="39"/>
      <c r="K324" s="39"/>
      <c r="L324" s="43"/>
      <c r="M324" s="243"/>
      <c r="N324" s="244"/>
      <c r="O324" s="90"/>
      <c r="P324" s="90"/>
      <c r="Q324" s="90"/>
      <c r="R324" s="90"/>
      <c r="S324" s="90"/>
      <c r="T324" s="91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T324" s="16" t="s">
        <v>142</v>
      </c>
      <c r="AU324" s="16" t="s">
        <v>82</v>
      </c>
    </row>
    <row r="325" s="2" customFormat="1" ht="24.15" customHeight="1">
      <c r="A325" s="37"/>
      <c r="B325" s="38"/>
      <c r="C325" s="226" t="s">
        <v>559</v>
      </c>
      <c r="D325" s="226" t="s">
        <v>134</v>
      </c>
      <c r="E325" s="227" t="s">
        <v>560</v>
      </c>
      <c r="F325" s="228" t="s">
        <v>561</v>
      </c>
      <c r="G325" s="229" t="s">
        <v>137</v>
      </c>
      <c r="H325" s="230">
        <v>105</v>
      </c>
      <c r="I325" s="231"/>
      <c r="J325" s="232">
        <f>ROUND(I325*H325,2)</f>
        <v>0</v>
      </c>
      <c r="K325" s="233"/>
      <c r="L325" s="43"/>
      <c r="M325" s="234" t="s">
        <v>1</v>
      </c>
      <c r="N325" s="235" t="s">
        <v>38</v>
      </c>
      <c r="O325" s="90"/>
      <c r="P325" s="236">
        <f>O325*H325</f>
        <v>0</v>
      </c>
      <c r="Q325" s="236">
        <v>0.49586999999999998</v>
      </c>
      <c r="R325" s="236">
        <f>Q325*H325</f>
        <v>52.06635</v>
      </c>
      <c r="S325" s="236">
        <v>0</v>
      </c>
      <c r="T325" s="237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38" t="s">
        <v>138</v>
      </c>
      <c r="AT325" s="238" t="s">
        <v>134</v>
      </c>
      <c r="AU325" s="238" t="s">
        <v>82</v>
      </c>
      <c r="AY325" s="16" t="s">
        <v>132</v>
      </c>
      <c r="BE325" s="239">
        <f>IF(N325="základní",J325,0)</f>
        <v>0</v>
      </c>
      <c r="BF325" s="239">
        <f>IF(N325="snížená",J325,0)</f>
        <v>0</v>
      </c>
      <c r="BG325" s="239">
        <f>IF(N325="zákl. přenesená",J325,0)</f>
        <v>0</v>
      </c>
      <c r="BH325" s="239">
        <f>IF(N325="sníž. přenesená",J325,0)</f>
        <v>0</v>
      </c>
      <c r="BI325" s="239">
        <f>IF(N325="nulová",J325,0)</f>
        <v>0</v>
      </c>
      <c r="BJ325" s="16" t="s">
        <v>80</v>
      </c>
      <c r="BK325" s="239">
        <f>ROUND(I325*H325,2)</f>
        <v>0</v>
      </c>
      <c r="BL325" s="16" t="s">
        <v>138</v>
      </c>
      <c r="BM325" s="238" t="s">
        <v>562</v>
      </c>
    </row>
    <row r="326" s="2" customFormat="1">
      <c r="A326" s="37"/>
      <c r="B326" s="38"/>
      <c r="C326" s="39"/>
      <c r="D326" s="240" t="s">
        <v>140</v>
      </c>
      <c r="E326" s="39"/>
      <c r="F326" s="241" t="s">
        <v>563</v>
      </c>
      <c r="G326" s="39"/>
      <c r="H326" s="39"/>
      <c r="I326" s="242"/>
      <c r="J326" s="39"/>
      <c r="K326" s="39"/>
      <c r="L326" s="43"/>
      <c r="M326" s="243"/>
      <c r="N326" s="244"/>
      <c r="O326" s="90"/>
      <c r="P326" s="90"/>
      <c r="Q326" s="90"/>
      <c r="R326" s="90"/>
      <c r="S326" s="90"/>
      <c r="T326" s="91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16" t="s">
        <v>140</v>
      </c>
      <c r="AU326" s="16" t="s">
        <v>82</v>
      </c>
    </row>
    <row r="327" s="2" customFormat="1">
      <c r="A327" s="37"/>
      <c r="B327" s="38"/>
      <c r="C327" s="39"/>
      <c r="D327" s="245" t="s">
        <v>142</v>
      </c>
      <c r="E327" s="39"/>
      <c r="F327" s="246" t="s">
        <v>564</v>
      </c>
      <c r="G327" s="39"/>
      <c r="H327" s="39"/>
      <c r="I327" s="242"/>
      <c r="J327" s="39"/>
      <c r="K327" s="39"/>
      <c r="L327" s="43"/>
      <c r="M327" s="243"/>
      <c r="N327" s="244"/>
      <c r="O327" s="90"/>
      <c r="P327" s="90"/>
      <c r="Q327" s="90"/>
      <c r="R327" s="90"/>
      <c r="S327" s="90"/>
      <c r="T327" s="91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16" t="s">
        <v>142</v>
      </c>
      <c r="AU327" s="16" t="s">
        <v>82</v>
      </c>
    </row>
    <row r="328" s="13" customFormat="1">
      <c r="A328" s="13"/>
      <c r="B328" s="247"/>
      <c r="C328" s="248"/>
      <c r="D328" s="240" t="s">
        <v>144</v>
      </c>
      <c r="E328" s="249" t="s">
        <v>1</v>
      </c>
      <c r="F328" s="250" t="s">
        <v>565</v>
      </c>
      <c r="G328" s="248"/>
      <c r="H328" s="251">
        <v>105</v>
      </c>
      <c r="I328" s="252"/>
      <c r="J328" s="248"/>
      <c r="K328" s="248"/>
      <c r="L328" s="253"/>
      <c r="M328" s="254"/>
      <c r="N328" s="255"/>
      <c r="O328" s="255"/>
      <c r="P328" s="255"/>
      <c r="Q328" s="255"/>
      <c r="R328" s="255"/>
      <c r="S328" s="255"/>
      <c r="T328" s="256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7" t="s">
        <v>144</v>
      </c>
      <c r="AU328" s="257" t="s">
        <v>82</v>
      </c>
      <c r="AV328" s="13" t="s">
        <v>82</v>
      </c>
      <c r="AW328" s="13" t="s">
        <v>30</v>
      </c>
      <c r="AX328" s="13" t="s">
        <v>80</v>
      </c>
      <c r="AY328" s="257" t="s">
        <v>132</v>
      </c>
    </row>
    <row r="329" s="2" customFormat="1" ht="33" customHeight="1">
      <c r="A329" s="37"/>
      <c r="B329" s="38"/>
      <c r="C329" s="226" t="s">
        <v>566</v>
      </c>
      <c r="D329" s="226" t="s">
        <v>134</v>
      </c>
      <c r="E329" s="227" t="s">
        <v>567</v>
      </c>
      <c r="F329" s="228" t="s">
        <v>568</v>
      </c>
      <c r="G329" s="229" t="s">
        <v>137</v>
      </c>
      <c r="H329" s="230">
        <v>20</v>
      </c>
      <c r="I329" s="231"/>
      <c r="J329" s="232">
        <f>ROUND(I329*H329,2)</f>
        <v>0</v>
      </c>
      <c r="K329" s="233"/>
      <c r="L329" s="43"/>
      <c r="M329" s="234" t="s">
        <v>1</v>
      </c>
      <c r="N329" s="235" t="s">
        <v>38</v>
      </c>
      <c r="O329" s="90"/>
      <c r="P329" s="236">
        <f>O329*H329</f>
        <v>0</v>
      </c>
      <c r="Q329" s="236">
        <v>0.18462999999999999</v>
      </c>
      <c r="R329" s="236">
        <f>Q329*H329</f>
        <v>3.6925999999999997</v>
      </c>
      <c r="S329" s="236">
        <v>0</v>
      </c>
      <c r="T329" s="237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38" t="s">
        <v>138</v>
      </c>
      <c r="AT329" s="238" t="s">
        <v>134</v>
      </c>
      <c r="AU329" s="238" t="s">
        <v>82</v>
      </c>
      <c r="AY329" s="16" t="s">
        <v>132</v>
      </c>
      <c r="BE329" s="239">
        <f>IF(N329="základní",J329,0)</f>
        <v>0</v>
      </c>
      <c r="BF329" s="239">
        <f>IF(N329="snížená",J329,0)</f>
        <v>0</v>
      </c>
      <c r="BG329" s="239">
        <f>IF(N329="zákl. přenesená",J329,0)</f>
        <v>0</v>
      </c>
      <c r="BH329" s="239">
        <f>IF(N329="sníž. přenesená",J329,0)</f>
        <v>0</v>
      </c>
      <c r="BI329" s="239">
        <f>IF(N329="nulová",J329,0)</f>
        <v>0</v>
      </c>
      <c r="BJ329" s="16" t="s">
        <v>80</v>
      </c>
      <c r="BK329" s="239">
        <f>ROUND(I329*H329,2)</f>
        <v>0</v>
      </c>
      <c r="BL329" s="16" t="s">
        <v>138</v>
      </c>
      <c r="BM329" s="238" t="s">
        <v>569</v>
      </c>
    </row>
    <row r="330" s="2" customFormat="1">
      <c r="A330" s="37"/>
      <c r="B330" s="38"/>
      <c r="C330" s="39"/>
      <c r="D330" s="240" t="s">
        <v>140</v>
      </c>
      <c r="E330" s="39"/>
      <c r="F330" s="241" t="s">
        <v>570</v>
      </c>
      <c r="G330" s="39"/>
      <c r="H330" s="39"/>
      <c r="I330" s="242"/>
      <c r="J330" s="39"/>
      <c r="K330" s="39"/>
      <c r="L330" s="43"/>
      <c r="M330" s="243"/>
      <c r="N330" s="244"/>
      <c r="O330" s="90"/>
      <c r="P330" s="90"/>
      <c r="Q330" s="90"/>
      <c r="R330" s="90"/>
      <c r="S330" s="90"/>
      <c r="T330" s="91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16" t="s">
        <v>140</v>
      </c>
      <c r="AU330" s="16" t="s">
        <v>82</v>
      </c>
    </row>
    <row r="331" s="2" customFormat="1">
      <c r="A331" s="37"/>
      <c r="B331" s="38"/>
      <c r="C331" s="39"/>
      <c r="D331" s="245" t="s">
        <v>142</v>
      </c>
      <c r="E331" s="39"/>
      <c r="F331" s="246" t="s">
        <v>571</v>
      </c>
      <c r="G331" s="39"/>
      <c r="H331" s="39"/>
      <c r="I331" s="242"/>
      <c r="J331" s="39"/>
      <c r="K331" s="39"/>
      <c r="L331" s="43"/>
      <c r="M331" s="243"/>
      <c r="N331" s="244"/>
      <c r="O331" s="90"/>
      <c r="P331" s="90"/>
      <c r="Q331" s="90"/>
      <c r="R331" s="90"/>
      <c r="S331" s="90"/>
      <c r="T331" s="91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T331" s="16" t="s">
        <v>142</v>
      </c>
      <c r="AU331" s="16" t="s">
        <v>82</v>
      </c>
    </row>
    <row r="332" s="13" customFormat="1">
      <c r="A332" s="13"/>
      <c r="B332" s="247"/>
      <c r="C332" s="248"/>
      <c r="D332" s="240" t="s">
        <v>144</v>
      </c>
      <c r="E332" s="249" t="s">
        <v>1</v>
      </c>
      <c r="F332" s="250" t="s">
        <v>271</v>
      </c>
      <c r="G332" s="248"/>
      <c r="H332" s="251">
        <v>20</v>
      </c>
      <c r="I332" s="252"/>
      <c r="J332" s="248"/>
      <c r="K332" s="248"/>
      <c r="L332" s="253"/>
      <c r="M332" s="254"/>
      <c r="N332" s="255"/>
      <c r="O332" s="255"/>
      <c r="P332" s="255"/>
      <c r="Q332" s="255"/>
      <c r="R332" s="255"/>
      <c r="S332" s="255"/>
      <c r="T332" s="25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7" t="s">
        <v>144</v>
      </c>
      <c r="AU332" s="257" t="s">
        <v>82</v>
      </c>
      <c r="AV332" s="13" t="s">
        <v>82</v>
      </c>
      <c r="AW332" s="13" t="s">
        <v>30</v>
      </c>
      <c r="AX332" s="13" t="s">
        <v>80</v>
      </c>
      <c r="AY332" s="257" t="s">
        <v>132</v>
      </c>
    </row>
    <row r="333" s="2" customFormat="1" ht="16.5" customHeight="1">
      <c r="A333" s="37"/>
      <c r="B333" s="38"/>
      <c r="C333" s="226" t="s">
        <v>572</v>
      </c>
      <c r="D333" s="226" t="s">
        <v>134</v>
      </c>
      <c r="E333" s="227" t="s">
        <v>573</v>
      </c>
      <c r="F333" s="228" t="s">
        <v>574</v>
      </c>
      <c r="G333" s="229" t="s">
        <v>149</v>
      </c>
      <c r="H333" s="230">
        <v>11.25</v>
      </c>
      <c r="I333" s="231"/>
      <c r="J333" s="232">
        <f>ROUND(I333*H333,2)</f>
        <v>0</v>
      </c>
      <c r="K333" s="233"/>
      <c r="L333" s="43"/>
      <c r="M333" s="234" t="s">
        <v>1</v>
      </c>
      <c r="N333" s="235" t="s">
        <v>38</v>
      </c>
      <c r="O333" s="90"/>
      <c r="P333" s="236">
        <f>O333*H333</f>
        <v>0</v>
      </c>
      <c r="Q333" s="236">
        <v>0</v>
      </c>
      <c r="R333" s="236">
        <f>Q333*H333</f>
        <v>0</v>
      </c>
      <c r="S333" s="236">
        <v>0</v>
      </c>
      <c r="T333" s="237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38" t="s">
        <v>138</v>
      </c>
      <c r="AT333" s="238" t="s">
        <v>134</v>
      </c>
      <c r="AU333" s="238" t="s">
        <v>82</v>
      </c>
      <c r="AY333" s="16" t="s">
        <v>132</v>
      </c>
      <c r="BE333" s="239">
        <f>IF(N333="základní",J333,0)</f>
        <v>0</v>
      </c>
      <c r="BF333" s="239">
        <f>IF(N333="snížená",J333,0)</f>
        <v>0</v>
      </c>
      <c r="BG333" s="239">
        <f>IF(N333="zákl. přenesená",J333,0)</f>
        <v>0</v>
      </c>
      <c r="BH333" s="239">
        <f>IF(N333="sníž. přenesená",J333,0)</f>
        <v>0</v>
      </c>
      <c r="BI333" s="239">
        <f>IF(N333="nulová",J333,0)</f>
        <v>0</v>
      </c>
      <c r="BJ333" s="16" t="s">
        <v>80</v>
      </c>
      <c r="BK333" s="239">
        <f>ROUND(I333*H333,2)</f>
        <v>0</v>
      </c>
      <c r="BL333" s="16" t="s">
        <v>138</v>
      </c>
      <c r="BM333" s="238" t="s">
        <v>575</v>
      </c>
    </row>
    <row r="334" s="2" customFormat="1">
      <c r="A334" s="37"/>
      <c r="B334" s="38"/>
      <c r="C334" s="39"/>
      <c r="D334" s="240" t="s">
        <v>140</v>
      </c>
      <c r="E334" s="39"/>
      <c r="F334" s="241" t="s">
        <v>576</v>
      </c>
      <c r="G334" s="39"/>
      <c r="H334" s="39"/>
      <c r="I334" s="242"/>
      <c r="J334" s="39"/>
      <c r="K334" s="39"/>
      <c r="L334" s="43"/>
      <c r="M334" s="243"/>
      <c r="N334" s="244"/>
      <c r="O334" s="90"/>
      <c r="P334" s="90"/>
      <c r="Q334" s="90"/>
      <c r="R334" s="90"/>
      <c r="S334" s="90"/>
      <c r="T334" s="91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T334" s="16" t="s">
        <v>140</v>
      </c>
      <c r="AU334" s="16" t="s">
        <v>82</v>
      </c>
    </row>
    <row r="335" s="13" customFormat="1">
      <c r="A335" s="13"/>
      <c r="B335" s="247"/>
      <c r="C335" s="248"/>
      <c r="D335" s="240" t="s">
        <v>144</v>
      </c>
      <c r="E335" s="249" t="s">
        <v>1</v>
      </c>
      <c r="F335" s="250" t="s">
        <v>577</v>
      </c>
      <c r="G335" s="248"/>
      <c r="H335" s="251">
        <v>11.25</v>
      </c>
      <c r="I335" s="252"/>
      <c r="J335" s="248"/>
      <c r="K335" s="248"/>
      <c r="L335" s="253"/>
      <c r="M335" s="254"/>
      <c r="N335" s="255"/>
      <c r="O335" s="255"/>
      <c r="P335" s="255"/>
      <c r="Q335" s="255"/>
      <c r="R335" s="255"/>
      <c r="S335" s="255"/>
      <c r="T335" s="25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7" t="s">
        <v>144</v>
      </c>
      <c r="AU335" s="257" t="s">
        <v>82</v>
      </c>
      <c r="AV335" s="13" t="s">
        <v>82</v>
      </c>
      <c r="AW335" s="13" t="s">
        <v>30</v>
      </c>
      <c r="AX335" s="13" t="s">
        <v>80</v>
      </c>
      <c r="AY335" s="257" t="s">
        <v>132</v>
      </c>
    </row>
    <row r="336" s="2" customFormat="1" ht="24.15" customHeight="1">
      <c r="A336" s="37"/>
      <c r="B336" s="38"/>
      <c r="C336" s="226" t="s">
        <v>578</v>
      </c>
      <c r="D336" s="226" t="s">
        <v>134</v>
      </c>
      <c r="E336" s="227" t="s">
        <v>579</v>
      </c>
      <c r="F336" s="228" t="s">
        <v>580</v>
      </c>
      <c r="G336" s="229" t="s">
        <v>137</v>
      </c>
      <c r="H336" s="230">
        <v>20</v>
      </c>
      <c r="I336" s="231"/>
      <c r="J336" s="232">
        <f>ROUND(I336*H336,2)</f>
        <v>0</v>
      </c>
      <c r="K336" s="233"/>
      <c r="L336" s="43"/>
      <c r="M336" s="234" t="s">
        <v>1</v>
      </c>
      <c r="N336" s="235" t="s">
        <v>38</v>
      </c>
      <c r="O336" s="90"/>
      <c r="P336" s="236">
        <f>O336*H336</f>
        <v>0</v>
      </c>
      <c r="Q336" s="236">
        <v>0.0075300000000000002</v>
      </c>
      <c r="R336" s="236">
        <f>Q336*H336</f>
        <v>0.15060000000000001</v>
      </c>
      <c r="S336" s="236">
        <v>0</v>
      </c>
      <c r="T336" s="237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38" t="s">
        <v>138</v>
      </c>
      <c r="AT336" s="238" t="s">
        <v>134</v>
      </c>
      <c r="AU336" s="238" t="s">
        <v>82</v>
      </c>
      <c r="AY336" s="16" t="s">
        <v>132</v>
      </c>
      <c r="BE336" s="239">
        <f>IF(N336="základní",J336,0)</f>
        <v>0</v>
      </c>
      <c r="BF336" s="239">
        <f>IF(N336="snížená",J336,0)</f>
        <v>0</v>
      </c>
      <c r="BG336" s="239">
        <f>IF(N336="zákl. přenesená",J336,0)</f>
        <v>0</v>
      </c>
      <c r="BH336" s="239">
        <f>IF(N336="sníž. přenesená",J336,0)</f>
        <v>0</v>
      </c>
      <c r="BI336" s="239">
        <f>IF(N336="nulová",J336,0)</f>
        <v>0</v>
      </c>
      <c r="BJ336" s="16" t="s">
        <v>80</v>
      </c>
      <c r="BK336" s="239">
        <f>ROUND(I336*H336,2)</f>
        <v>0</v>
      </c>
      <c r="BL336" s="16" t="s">
        <v>138</v>
      </c>
      <c r="BM336" s="238" t="s">
        <v>581</v>
      </c>
    </row>
    <row r="337" s="2" customFormat="1">
      <c r="A337" s="37"/>
      <c r="B337" s="38"/>
      <c r="C337" s="39"/>
      <c r="D337" s="240" t="s">
        <v>140</v>
      </c>
      <c r="E337" s="39"/>
      <c r="F337" s="241" t="s">
        <v>582</v>
      </c>
      <c r="G337" s="39"/>
      <c r="H337" s="39"/>
      <c r="I337" s="242"/>
      <c r="J337" s="39"/>
      <c r="K337" s="39"/>
      <c r="L337" s="43"/>
      <c r="M337" s="243"/>
      <c r="N337" s="244"/>
      <c r="O337" s="90"/>
      <c r="P337" s="90"/>
      <c r="Q337" s="90"/>
      <c r="R337" s="90"/>
      <c r="S337" s="90"/>
      <c r="T337" s="91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T337" s="16" t="s">
        <v>140</v>
      </c>
      <c r="AU337" s="16" t="s">
        <v>82</v>
      </c>
    </row>
    <row r="338" s="2" customFormat="1">
      <c r="A338" s="37"/>
      <c r="B338" s="38"/>
      <c r="C338" s="39"/>
      <c r="D338" s="245" t="s">
        <v>142</v>
      </c>
      <c r="E338" s="39"/>
      <c r="F338" s="246" t="s">
        <v>583</v>
      </c>
      <c r="G338" s="39"/>
      <c r="H338" s="39"/>
      <c r="I338" s="242"/>
      <c r="J338" s="39"/>
      <c r="K338" s="39"/>
      <c r="L338" s="43"/>
      <c r="M338" s="243"/>
      <c r="N338" s="244"/>
      <c r="O338" s="90"/>
      <c r="P338" s="90"/>
      <c r="Q338" s="90"/>
      <c r="R338" s="90"/>
      <c r="S338" s="90"/>
      <c r="T338" s="91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T338" s="16" t="s">
        <v>142</v>
      </c>
      <c r="AU338" s="16" t="s">
        <v>82</v>
      </c>
    </row>
    <row r="339" s="13" customFormat="1">
      <c r="A339" s="13"/>
      <c r="B339" s="247"/>
      <c r="C339" s="248"/>
      <c r="D339" s="240" t="s">
        <v>144</v>
      </c>
      <c r="E339" s="249" t="s">
        <v>1</v>
      </c>
      <c r="F339" s="250" t="s">
        <v>271</v>
      </c>
      <c r="G339" s="248"/>
      <c r="H339" s="251">
        <v>20</v>
      </c>
      <c r="I339" s="252"/>
      <c r="J339" s="248"/>
      <c r="K339" s="248"/>
      <c r="L339" s="253"/>
      <c r="M339" s="254"/>
      <c r="N339" s="255"/>
      <c r="O339" s="255"/>
      <c r="P339" s="255"/>
      <c r="Q339" s="255"/>
      <c r="R339" s="255"/>
      <c r="S339" s="255"/>
      <c r="T339" s="25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7" t="s">
        <v>144</v>
      </c>
      <c r="AU339" s="257" t="s">
        <v>82</v>
      </c>
      <c r="AV339" s="13" t="s">
        <v>82</v>
      </c>
      <c r="AW339" s="13" t="s">
        <v>30</v>
      </c>
      <c r="AX339" s="13" t="s">
        <v>80</v>
      </c>
      <c r="AY339" s="257" t="s">
        <v>132</v>
      </c>
    </row>
    <row r="340" s="2" customFormat="1" ht="24.15" customHeight="1">
      <c r="A340" s="37"/>
      <c r="B340" s="38"/>
      <c r="C340" s="226" t="s">
        <v>584</v>
      </c>
      <c r="D340" s="226" t="s">
        <v>134</v>
      </c>
      <c r="E340" s="227" t="s">
        <v>585</v>
      </c>
      <c r="F340" s="228" t="s">
        <v>586</v>
      </c>
      <c r="G340" s="229" t="s">
        <v>137</v>
      </c>
      <c r="H340" s="230">
        <v>20</v>
      </c>
      <c r="I340" s="231"/>
      <c r="J340" s="232">
        <f>ROUND(I340*H340,2)</f>
        <v>0</v>
      </c>
      <c r="K340" s="233"/>
      <c r="L340" s="43"/>
      <c r="M340" s="234" t="s">
        <v>1</v>
      </c>
      <c r="N340" s="235" t="s">
        <v>38</v>
      </c>
      <c r="O340" s="90"/>
      <c r="P340" s="236">
        <f>O340*H340</f>
        <v>0</v>
      </c>
      <c r="Q340" s="236">
        <v>0.00071000000000000002</v>
      </c>
      <c r="R340" s="236">
        <f>Q340*H340</f>
        <v>0.014200000000000001</v>
      </c>
      <c r="S340" s="236">
        <v>0</v>
      </c>
      <c r="T340" s="237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38" t="s">
        <v>138</v>
      </c>
      <c r="AT340" s="238" t="s">
        <v>134</v>
      </c>
      <c r="AU340" s="238" t="s">
        <v>82</v>
      </c>
      <c r="AY340" s="16" t="s">
        <v>132</v>
      </c>
      <c r="BE340" s="239">
        <f>IF(N340="základní",J340,0)</f>
        <v>0</v>
      </c>
      <c r="BF340" s="239">
        <f>IF(N340="snížená",J340,0)</f>
        <v>0</v>
      </c>
      <c r="BG340" s="239">
        <f>IF(N340="zákl. přenesená",J340,0)</f>
        <v>0</v>
      </c>
      <c r="BH340" s="239">
        <f>IF(N340="sníž. přenesená",J340,0)</f>
        <v>0</v>
      </c>
      <c r="BI340" s="239">
        <f>IF(N340="nulová",J340,0)</f>
        <v>0</v>
      </c>
      <c r="BJ340" s="16" t="s">
        <v>80</v>
      </c>
      <c r="BK340" s="239">
        <f>ROUND(I340*H340,2)</f>
        <v>0</v>
      </c>
      <c r="BL340" s="16" t="s">
        <v>138</v>
      </c>
      <c r="BM340" s="238" t="s">
        <v>587</v>
      </c>
    </row>
    <row r="341" s="2" customFormat="1">
      <c r="A341" s="37"/>
      <c r="B341" s="38"/>
      <c r="C341" s="39"/>
      <c r="D341" s="240" t="s">
        <v>140</v>
      </c>
      <c r="E341" s="39"/>
      <c r="F341" s="241" t="s">
        <v>588</v>
      </c>
      <c r="G341" s="39"/>
      <c r="H341" s="39"/>
      <c r="I341" s="242"/>
      <c r="J341" s="39"/>
      <c r="K341" s="39"/>
      <c r="L341" s="43"/>
      <c r="M341" s="243"/>
      <c r="N341" s="244"/>
      <c r="O341" s="90"/>
      <c r="P341" s="90"/>
      <c r="Q341" s="90"/>
      <c r="R341" s="90"/>
      <c r="S341" s="90"/>
      <c r="T341" s="91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T341" s="16" t="s">
        <v>140</v>
      </c>
      <c r="AU341" s="16" t="s">
        <v>82</v>
      </c>
    </row>
    <row r="342" s="2" customFormat="1">
      <c r="A342" s="37"/>
      <c r="B342" s="38"/>
      <c r="C342" s="39"/>
      <c r="D342" s="245" t="s">
        <v>142</v>
      </c>
      <c r="E342" s="39"/>
      <c r="F342" s="246" t="s">
        <v>589</v>
      </c>
      <c r="G342" s="39"/>
      <c r="H342" s="39"/>
      <c r="I342" s="242"/>
      <c r="J342" s="39"/>
      <c r="K342" s="39"/>
      <c r="L342" s="43"/>
      <c r="M342" s="243"/>
      <c r="N342" s="244"/>
      <c r="O342" s="90"/>
      <c r="P342" s="90"/>
      <c r="Q342" s="90"/>
      <c r="R342" s="90"/>
      <c r="S342" s="90"/>
      <c r="T342" s="91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T342" s="16" t="s">
        <v>142</v>
      </c>
      <c r="AU342" s="16" t="s">
        <v>82</v>
      </c>
    </row>
    <row r="343" s="13" customFormat="1">
      <c r="A343" s="13"/>
      <c r="B343" s="247"/>
      <c r="C343" s="248"/>
      <c r="D343" s="240" t="s">
        <v>144</v>
      </c>
      <c r="E343" s="249" t="s">
        <v>1</v>
      </c>
      <c r="F343" s="250" t="s">
        <v>271</v>
      </c>
      <c r="G343" s="248"/>
      <c r="H343" s="251">
        <v>20</v>
      </c>
      <c r="I343" s="252"/>
      <c r="J343" s="248"/>
      <c r="K343" s="248"/>
      <c r="L343" s="253"/>
      <c r="M343" s="254"/>
      <c r="N343" s="255"/>
      <c r="O343" s="255"/>
      <c r="P343" s="255"/>
      <c r="Q343" s="255"/>
      <c r="R343" s="255"/>
      <c r="S343" s="255"/>
      <c r="T343" s="256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7" t="s">
        <v>144</v>
      </c>
      <c r="AU343" s="257" t="s">
        <v>82</v>
      </c>
      <c r="AV343" s="13" t="s">
        <v>82</v>
      </c>
      <c r="AW343" s="13" t="s">
        <v>30</v>
      </c>
      <c r="AX343" s="13" t="s">
        <v>80</v>
      </c>
      <c r="AY343" s="257" t="s">
        <v>132</v>
      </c>
    </row>
    <row r="344" s="2" customFormat="1" ht="16.5" customHeight="1">
      <c r="A344" s="37"/>
      <c r="B344" s="38"/>
      <c r="C344" s="226" t="s">
        <v>590</v>
      </c>
      <c r="D344" s="226" t="s">
        <v>134</v>
      </c>
      <c r="E344" s="227" t="s">
        <v>591</v>
      </c>
      <c r="F344" s="228" t="s">
        <v>592</v>
      </c>
      <c r="G344" s="229" t="s">
        <v>137</v>
      </c>
      <c r="H344" s="230">
        <v>20</v>
      </c>
      <c r="I344" s="231"/>
      <c r="J344" s="232">
        <f>ROUND(I344*H344,2)</f>
        <v>0</v>
      </c>
      <c r="K344" s="233"/>
      <c r="L344" s="43"/>
      <c r="M344" s="234" t="s">
        <v>1</v>
      </c>
      <c r="N344" s="235" t="s">
        <v>38</v>
      </c>
      <c r="O344" s="90"/>
      <c r="P344" s="236">
        <f>O344*H344</f>
        <v>0</v>
      </c>
      <c r="Q344" s="236">
        <v>0.0070699999999999999</v>
      </c>
      <c r="R344" s="236">
        <f>Q344*H344</f>
        <v>0.1414</v>
      </c>
      <c r="S344" s="236">
        <v>0</v>
      </c>
      <c r="T344" s="237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38" t="s">
        <v>138</v>
      </c>
      <c r="AT344" s="238" t="s">
        <v>134</v>
      </c>
      <c r="AU344" s="238" t="s">
        <v>82</v>
      </c>
      <c r="AY344" s="16" t="s">
        <v>132</v>
      </c>
      <c r="BE344" s="239">
        <f>IF(N344="základní",J344,0)</f>
        <v>0</v>
      </c>
      <c r="BF344" s="239">
        <f>IF(N344="snížená",J344,0)</f>
        <v>0</v>
      </c>
      <c r="BG344" s="239">
        <f>IF(N344="zákl. přenesená",J344,0)</f>
        <v>0</v>
      </c>
      <c r="BH344" s="239">
        <f>IF(N344="sníž. přenesená",J344,0)</f>
        <v>0</v>
      </c>
      <c r="BI344" s="239">
        <f>IF(N344="nulová",J344,0)</f>
        <v>0</v>
      </c>
      <c r="BJ344" s="16" t="s">
        <v>80</v>
      </c>
      <c r="BK344" s="239">
        <f>ROUND(I344*H344,2)</f>
        <v>0</v>
      </c>
      <c r="BL344" s="16" t="s">
        <v>138</v>
      </c>
      <c r="BM344" s="238" t="s">
        <v>593</v>
      </c>
    </row>
    <row r="345" s="2" customFormat="1">
      <c r="A345" s="37"/>
      <c r="B345" s="38"/>
      <c r="C345" s="39"/>
      <c r="D345" s="240" t="s">
        <v>140</v>
      </c>
      <c r="E345" s="39"/>
      <c r="F345" s="241" t="s">
        <v>594</v>
      </c>
      <c r="G345" s="39"/>
      <c r="H345" s="39"/>
      <c r="I345" s="242"/>
      <c r="J345" s="39"/>
      <c r="K345" s="39"/>
      <c r="L345" s="43"/>
      <c r="M345" s="243"/>
      <c r="N345" s="244"/>
      <c r="O345" s="90"/>
      <c r="P345" s="90"/>
      <c r="Q345" s="90"/>
      <c r="R345" s="90"/>
      <c r="S345" s="90"/>
      <c r="T345" s="91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T345" s="16" t="s">
        <v>140</v>
      </c>
      <c r="AU345" s="16" t="s">
        <v>82</v>
      </c>
    </row>
    <row r="346" s="2" customFormat="1">
      <c r="A346" s="37"/>
      <c r="B346" s="38"/>
      <c r="C346" s="39"/>
      <c r="D346" s="245" t="s">
        <v>142</v>
      </c>
      <c r="E346" s="39"/>
      <c r="F346" s="246" t="s">
        <v>595</v>
      </c>
      <c r="G346" s="39"/>
      <c r="H346" s="39"/>
      <c r="I346" s="242"/>
      <c r="J346" s="39"/>
      <c r="K346" s="39"/>
      <c r="L346" s="43"/>
      <c r="M346" s="243"/>
      <c r="N346" s="244"/>
      <c r="O346" s="90"/>
      <c r="P346" s="90"/>
      <c r="Q346" s="90"/>
      <c r="R346" s="90"/>
      <c r="S346" s="90"/>
      <c r="T346" s="91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T346" s="16" t="s">
        <v>142</v>
      </c>
      <c r="AU346" s="16" t="s">
        <v>82</v>
      </c>
    </row>
    <row r="347" s="13" customFormat="1">
      <c r="A347" s="13"/>
      <c r="B347" s="247"/>
      <c r="C347" s="248"/>
      <c r="D347" s="240" t="s">
        <v>144</v>
      </c>
      <c r="E347" s="249" t="s">
        <v>1</v>
      </c>
      <c r="F347" s="250" t="s">
        <v>271</v>
      </c>
      <c r="G347" s="248"/>
      <c r="H347" s="251">
        <v>20</v>
      </c>
      <c r="I347" s="252"/>
      <c r="J347" s="248"/>
      <c r="K347" s="248"/>
      <c r="L347" s="253"/>
      <c r="M347" s="254"/>
      <c r="N347" s="255"/>
      <c r="O347" s="255"/>
      <c r="P347" s="255"/>
      <c r="Q347" s="255"/>
      <c r="R347" s="255"/>
      <c r="S347" s="255"/>
      <c r="T347" s="256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7" t="s">
        <v>144</v>
      </c>
      <c r="AU347" s="257" t="s">
        <v>82</v>
      </c>
      <c r="AV347" s="13" t="s">
        <v>82</v>
      </c>
      <c r="AW347" s="13" t="s">
        <v>30</v>
      </c>
      <c r="AX347" s="13" t="s">
        <v>80</v>
      </c>
      <c r="AY347" s="257" t="s">
        <v>132</v>
      </c>
    </row>
    <row r="348" s="2" customFormat="1" ht="33" customHeight="1">
      <c r="A348" s="37"/>
      <c r="B348" s="38"/>
      <c r="C348" s="226" t="s">
        <v>596</v>
      </c>
      <c r="D348" s="226" t="s">
        <v>134</v>
      </c>
      <c r="E348" s="227" t="s">
        <v>597</v>
      </c>
      <c r="F348" s="228" t="s">
        <v>598</v>
      </c>
      <c r="G348" s="229" t="s">
        <v>137</v>
      </c>
      <c r="H348" s="230">
        <v>20</v>
      </c>
      <c r="I348" s="231"/>
      <c r="J348" s="232">
        <f>ROUND(I348*H348,2)</f>
        <v>0</v>
      </c>
      <c r="K348" s="233"/>
      <c r="L348" s="43"/>
      <c r="M348" s="234" t="s">
        <v>1</v>
      </c>
      <c r="N348" s="235" t="s">
        <v>38</v>
      </c>
      <c r="O348" s="90"/>
      <c r="P348" s="236">
        <f>O348*H348</f>
        <v>0</v>
      </c>
      <c r="Q348" s="236">
        <v>0.10373</v>
      </c>
      <c r="R348" s="236">
        <f>Q348*H348</f>
        <v>2.0746000000000002</v>
      </c>
      <c r="S348" s="236">
        <v>0</v>
      </c>
      <c r="T348" s="237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238" t="s">
        <v>138</v>
      </c>
      <c r="AT348" s="238" t="s">
        <v>134</v>
      </c>
      <c r="AU348" s="238" t="s">
        <v>82</v>
      </c>
      <c r="AY348" s="16" t="s">
        <v>132</v>
      </c>
      <c r="BE348" s="239">
        <f>IF(N348="základní",J348,0)</f>
        <v>0</v>
      </c>
      <c r="BF348" s="239">
        <f>IF(N348="snížená",J348,0)</f>
        <v>0</v>
      </c>
      <c r="BG348" s="239">
        <f>IF(N348="zákl. přenesená",J348,0)</f>
        <v>0</v>
      </c>
      <c r="BH348" s="239">
        <f>IF(N348="sníž. přenesená",J348,0)</f>
        <v>0</v>
      </c>
      <c r="BI348" s="239">
        <f>IF(N348="nulová",J348,0)</f>
        <v>0</v>
      </c>
      <c r="BJ348" s="16" t="s">
        <v>80</v>
      </c>
      <c r="BK348" s="239">
        <f>ROUND(I348*H348,2)</f>
        <v>0</v>
      </c>
      <c r="BL348" s="16" t="s">
        <v>138</v>
      </c>
      <c r="BM348" s="238" t="s">
        <v>599</v>
      </c>
    </row>
    <row r="349" s="2" customFormat="1">
      <c r="A349" s="37"/>
      <c r="B349" s="38"/>
      <c r="C349" s="39"/>
      <c r="D349" s="240" t="s">
        <v>140</v>
      </c>
      <c r="E349" s="39"/>
      <c r="F349" s="241" t="s">
        <v>600</v>
      </c>
      <c r="G349" s="39"/>
      <c r="H349" s="39"/>
      <c r="I349" s="242"/>
      <c r="J349" s="39"/>
      <c r="K349" s="39"/>
      <c r="L349" s="43"/>
      <c r="M349" s="243"/>
      <c r="N349" s="244"/>
      <c r="O349" s="90"/>
      <c r="P349" s="90"/>
      <c r="Q349" s="90"/>
      <c r="R349" s="90"/>
      <c r="S349" s="90"/>
      <c r="T349" s="91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T349" s="16" t="s">
        <v>140</v>
      </c>
      <c r="AU349" s="16" t="s">
        <v>82</v>
      </c>
    </row>
    <row r="350" s="2" customFormat="1">
      <c r="A350" s="37"/>
      <c r="B350" s="38"/>
      <c r="C350" s="39"/>
      <c r="D350" s="245" t="s">
        <v>142</v>
      </c>
      <c r="E350" s="39"/>
      <c r="F350" s="246" t="s">
        <v>601</v>
      </c>
      <c r="G350" s="39"/>
      <c r="H350" s="39"/>
      <c r="I350" s="242"/>
      <c r="J350" s="39"/>
      <c r="K350" s="39"/>
      <c r="L350" s="43"/>
      <c r="M350" s="243"/>
      <c r="N350" s="244"/>
      <c r="O350" s="90"/>
      <c r="P350" s="90"/>
      <c r="Q350" s="90"/>
      <c r="R350" s="90"/>
      <c r="S350" s="90"/>
      <c r="T350" s="91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T350" s="16" t="s">
        <v>142</v>
      </c>
      <c r="AU350" s="16" t="s">
        <v>82</v>
      </c>
    </row>
    <row r="351" s="13" customFormat="1">
      <c r="A351" s="13"/>
      <c r="B351" s="247"/>
      <c r="C351" s="248"/>
      <c r="D351" s="240" t="s">
        <v>144</v>
      </c>
      <c r="E351" s="249" t="s">
        <v>1</v>
      </c>
      <c r="F351" s="250" t="s">
        <v>271</v>
      </c>
      <c r="G351" s="248"/>
      <c r="H351" s="251">
        <v>20</v>
      </c>
      <c r="I351" s="252"/>
      <c r="J351" s="248"/>
      <c r="K351" s="248"/>
      <c r="L351" s="253"/>
      <c r="M351" s="254"/>
      <c r="N351" s="255"/>
      <c r="O351" s="255"/>
      <c r="P351" s="255"/>
      <c r="Q351" s="255"/>
      <c r="R351" s="255"/>
      <c r="S351" s="255"/>
      <c r="T351" s="256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7" t="s">
        <v>144</v>
      </c>
      <c r="AU351" s="257" t="s">
        <v>82</v>
      </c>
      <c r="AV351" s="13" t="s">
        <v>82</v>
      </c>
      <c r="AW351" s="13" t="s">
        <v>30</v>
      </c>
      <c r="AX351" s="13" t="s">
        <v>80</v>
      </c>
      <c r="AY351" s="257" t="s">
        <v>132</v>
      </c>
    </row>
    <row r="352" s="2" customFormat="1" ht="16.5" customHeight="1">
      <c r="A352" s="37"/>
      <c r="B352" s="38"/>
      <c r="C352" s="269" t="s">
        <v>602</v>
      </c>
      <c r="D352" s="269" t="s">
        <v>202</v>
      </c>
      <c r="E352" s="270" t="s">
        <v>603</v>
      </c>
      <c r="F352" s="271" t="s">
        <v>604</v>
      </c>
      <c r="G352" s="272" t="s">
        <v>239</v>
      </c>
      <c r="H352" s="273">
        <v>16.312999999999999</v>
      </c>
      <c r="I352" s="274"/>
      <c r="J352" s="275">
        <f>ROUND(I352*H352,2)</f>
        <v>0</v>
      </c>
      <c r="K352" s="276"/>
      <c r="L352" s="277"/>
      <c r="M352" s="278" t="s">
        <v>1</v>
      </c>
      <c r="N352" s="279" t="s">
        <v>38</v>
      </c>
      <c r="O352" s="90"/>
      <c r="P352" s="236">
        <f>O352*H352</f>
        <v>0</v>
      </c>
      <c r="Q352" s="236">
        <v>1</v>
      </c>
      <c r="R352" s="236">
        <f>Q352*H352</f>
        <v>16.312999999999999</v>
      </c>
      <c r="S352" s="236">
        <v>0</v>
      </c>
      <c r="T352" s="237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238" t="s">
        <v>189</v>
      </c>
      <c r="AT352" s="238" t="s">
        <v>202</v>
      </c>
      <c r="AU352" s="238" t="s">
        <v>82</v>
      </c>
      <c r="AY352" s="16" t="s">
        <v>132</v>
      </c>
      <c r="BE352" s="239">
        <f>IF(N352="základní",J352,0)</f>
        <v>0</v>
      </c>
      <c r="BF352" s="239">
        <f>IF(N352="snížená",J352,0)</f>
        <v>0</v>
      </c>
      <c r="BG352" s="239">
        <f>IF(N352="zákl. přenesená",J352,0)</f>
        <v>0</v>
      </c>
      <c r="BH352" s="239">
        <f>IF(N352="sníž. přenesená",J352,0)</f>
        <v>0</v>
      </c>
      <c r="BI352" s="239">
        <f>IF(N352="nulová",J352,0)</f>
        <v>0</v>
      </c>
      <c r="BJ352" s="16" t="s">
        <v>80</v>
      </c>
      <c r="BK352" s="239">
        <f>ROUND(I352*H352,2)</f>
        <v>0</v>
      </c>
      <c r="BL352" s="16" t="s">
        <v>138</v>
      </c>
      <c r="BM352" s="238" t="s">
        <v>605</v>
      </c>
    </row>
    <row r="353" s="2" customFormat="1">
      <c r="A353" s="37"/>
      <c r="B353" s="38"/>
      <c r="C353" s="39"/>
      <c r="D353" s="240" t="s">
        <v>140</v>
      </c>
      <c r="E353" s="39"/>
      <c r="F353" s="241" t="s">
        <v>604</v>
      </c>
      <c r="G353" s="39"/>
      <c r="H353" s="39"/>
      <c r="I353" s="242"/>
      <c r="J353" s="39"/>
      <c r="K353" s="39"/>
      <c r="L353" s="43"/>
      <c r="M353" s="243"/>
      <c r="N353" s="244"/>
      <c r="O353" s="90"/>
      <c r="P353" s="90"/>
      <c r="Q353" s="90"/>
      <c r="R353" s="90"/>
      <c r="S353" s="90"/>
      <c r="T353" s="91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16" t="s">
        <v>140</v>
      </c>
      <c r="AU353" s="16" t="s">
        <v>82</v>
      </c>
    </row>
    <row r="354" s="13" customFormat="1">
      <c r="A354" s="13"/>
      <c r="B354" s="247"/>
      <c r="C354" s="248"/>
      <c r="D354" s="240" t="s">
        <v>144</v>
      </c>
      <c r="E354" s="249" t="s">
        <v>1</v>
      </c>
      <c r="F354" s="250" t="s">
        <v>606</v>
      </c>
      <c r="G354" s="248"/>
      <c r="H354" s="251">
        <v>16.312999999999999</v>
      </c>
      <c r="I354" s="252"/>
      <c r="J354" s="248"/>
      <c r="K354" s="248"/>
      <c r="L354" s="253"/>
      <c r="M354" s="254"/>
      <c r="N354" s="255"/>
      <c r="O354" s="255"/>
      <c r="P354" s="255"/>
      <c r="Q354" s="255"/>
      <c r="R354" s="255"/>
      <c r="S354" s="255"/>
      <c r="T354" s="256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7" t="s">
        <v>144</v>
      </c>
      <c r="AU354" s="257" t="s">
        <v>82</v>
      </c>
      <c r="AV354" s="13" t="s">
        <v>82</v>
      </c>
      <c r="AW354" s="13" t="s">
        <v>30</v>
      </c>
      <c r="AX354" s="13" t="s">
        <v>80</v>
      </c>
      <c r="AY354" s="257" t="s">
        <v>132</v>
      </c>
    </row>
    <row r="355" s="12" customFormat="1" ht="22.8" customHeight="1">
      <c r="A355" s="12"/>
      <c r="B355" s="210"/>
      <c r="C355" s="211"/>
      <c r="D355" s="212" t="s">
        <v>72</v>
      </c>
      <c r="E355" s="224" t="s">
        <v>189</v>
      </c>
      <c r="F355" s="224" t="s">
        <v>607</v>
      </c>
      <c r="G355" s="211"/>
      <c r="H355" s="211"/>
      <c r="I355" s="214"/>
      <c r="J355" s="225">
        <f>BK355</f>
        <v>0</v>
      </c>
      <c r="K355" s="211"/>
      <c r="L355" s="216"/>
      <c r="M355" s="217"/>
      <c r="N355" s="218"/>
      <c r="O355" s="218"/>
      <c r="P355" s="219">
        <f>SUM(P356:P363)</f>
        <v>0</v>
      </c>
      <c r="Q355" s="218"/>
      <c r="R355" s="219">
        <f>SUM(R356:R363)</f>
        <v>6.90504696</v>
      </c>
      <c r="S355" s="218"/>
      <c r="T355" s="220">
        <f>SUM(T356:T363)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21" t="s">
        <v>80</v>
      </c>
      <c r="AT355" s="222" t="s">
        <v>72</v>
      </c>
      <c r="AU355" s="222" t="s">
        <v>80</v>
      </c>
      <c r="AY355" s="221" t="s">
        <v>132</v>
      </c>
      <c r="BK355" s="223">
        <f>SUM(BK356:BK363)</f>
        <v>0</v>
      </c>
    </row>
    <row r="356" s="2" customFormat="1" ht="24.15" customHeight="1">
      <c r="A356" s="37"/>
      <c r="B356" s="38"/>
      <c r="C356" s="226" t="s">
        <v>608</v>
      </c>
      <c r="D356" s="226" t="s">
        <v>134</v>
      </c>
      <c r="E356" s="227" t="s">
        <v>609</v>
      </c>
      <c r="F356" s="228" t="s">
        <v>610</v>
      </c>
      <c r="G356" s="229" t="s">
        <v>416</v>
      </c>
      <c r="H356" s="230">
        <v>4</v>
      </c>
      <c r="I356" s="231"/>
      <c r="J356" s="232">
        <f>ROUND(I356*H356,2)</f>
        <v>0</v>
      </c>
      <c r="K356" s="233"/>
      <c r="L356" s="43"/>
      <c r="M356" s="234" t="s">
        <v>1</v>
      </c>
      <c r="N356" s="235" t="s">
        <v>38</v>
      </c>
      <c r="O356" s="90"/>
      <c r="P356" s="236">
        <f>O356*H356</f>
        <v>0</v>
      </c>
      <c r="Q356" s="236">
        <v>1.09609326</v>
      </c>
      <c r="R356" s="236">
        <f>Q356*H356</f>
        <v>4.3843730399999998</v>
      </c>
      <c r="S356" s="236">
        <v>0</v>
      </c>
      <c r="T356" s="237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238" t="s">
        <v>138</v>
      </c>
      <c r="AT356" s="238" t="s">
        <v>134</v>
      </c>
      <c r="AU356" s="238" t="s">
        <v>82</v>
      </c>
      <c r="AY356" s="16" t="s">
        <v>132</v>
      </c>
      <c r="BE356" s="239">
        <f>IF(N356="základní",J356,0)</f>
        <v>0</v>
      </c>
      <c r="BF356" s="239">
        <f>IF(N356="snížená",J356,0)</f>
        <v>0</v>
      </c>
      <c r="BG356" s="239">
        <f>IF(N356="zákl. přenesená",J356,0)</f>
        <v>0</v>
      </c>
      <c r="BH356" s="239">
        <f>IF(N356="sníž. přenesená",J356,0)</f>
        <v>0</v>
      </c>
      <c r="BI356" s="239">
        <f>IF(N356="nulová",J356,0)</f>
        <v>0</v>
      </c>
      <c r="BJ356" s="16" t="s">
        <v>80</v>
      </c>
      <c r="BK356" s="239">
        <f>ROUND(I356*H356,2)</f>
        <v>0</v>
      </c>
      <c r="BL356" s="16" t="s">
        <v>138</v>
      </c>
      <c r="BM356" s="238" t="s">
        <v>611</v>
      </c>
    </row>
    <row r="357" s="2" customFormat="1">
      <c r="A357" s="37"/>
      <c r="B357" s="38"/>
      <c r="C357" s="39"/>
      <c r="D357" s="240" t="s">
        <v>140</v>
      </c>
      <c r="E357" s="39"/>
      <c r="F357" s="241" t="s">
        <v>612</v>
      </c>
      <c r="G357" s="39"/>
      <c r="H357" s="39"/>
      <c r="I357" s="242"/>
      <c r="J357" s="39"/>
      <c r="K357" s="39"/>
      <c r="L357" s="43"/>
      <c r="M357" s="243"/>
      <c r="N357" s="244"/>
      <c r="O357" s="90"/>
      <c r="P357" s="90"/>
      <c r="Q357" s="90"/>
      <c r="R357" s="90"/>
      <c r="S357" s="90"/>
      <c r="T357" s="91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16" t="s">
        <v>140</v>
      </c>
      <c r="AU357" s="16" t="s">
        <v>82</v>
      </c>
    </row>
    <row r="358" s="2" customFormat="1">
      <c r="A358" s="37"/>
      <c r="B358" s="38"/>
      <c r="C358" s="39"/>
      <c r="D358" s="245" t="s">
        <v>142</v>
      </c>
      <c r="E358" s="39"/>
      <c r="F358" s="246" t="s">
        <v>613</v>
      </c>
      <c r="G358" s="39"/>
      <c r="H358" s="39"/>
      <c r="I358" s="242"/>
      <c r="J358" s="39"/>
      <c r="K358" s="39"/>
      <c r="L358" s="43"/>
      <c r="M358" s="243"/>
      <c r="N358" s="244"/>
      <c r="O358" s="90"/>
      <c r="P358" s="90"/>
      <c r="Q358" s="90"/>
      <c r="R358" s="90"/>
      <c r="S358" s="90"/>
      <c r="T358" s="91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T358" s="16" t="s">
        <v>142</v>
      </c>
      <c r="AU358" s="16" t="s">
        <v>82</v>
      </c>
    </row>
    <row r="359" s="13" customFormat="1">
      <c r="A359" s="13"/>
      <c r="B359" s="247"/>
      <c r="C359" s="248"/>
      <c r="D359" s="240" t="s">
        <v>144</v>
      </c>
      <c r="E359" s="249" t="s">
        <v>1</v>
      </c>
      <c r="F359" s="250" t="s">
        <v>138</v>
      </c>
      <c r="G359" s="248"/>
      <c r="H359" s="251">
        <v>4</v>
      </c>
      <c r="I359" s="252"/>
      <c r="J359" s="248"/>
      <c r="K359" s="248"/>
      <c r="L359" s="253"/>
      <c r="M359" s="254"/>
      <c r="N359" s="255"/>
      <c r="O359" s="255"/>
      <c r="P359" s="255"/>
      <c r="Q359" s="255"/>
      <c r="R359" s="255"/>
      <c r="S359" s="255"/>
      <c r="T359" s="256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7" t="s">
        <v>144</v>
      </c>
      <c r="AU359" s="257" t="s">
        <v>82</v>
      </c>
      <c r="AV359" s="13" t="s">
        <v>82</v>
      </c>
      <c r="AW359" s="13" t="s">
        <v>30</v>
      </c>
      <c r="AX359" s="13" t="s">
        <v>80</v>
      </c>
      <c r="AY359" s="257" t="s">
        <v>132</v>
      </c>
    </row>
    <row r="360" s="2" customFormat="1" ht="21.75" customHeight="1">
      <c r="A360" s="37"/>
      <c r="B360" s="38"/>
      <c r="C360" s="226" t="s">
        <v>614</v>
      </c>
      <c r="D360" s="226" t="s">
        <v>134</v>
      </c>
      <c r="E360" s="227" t="s">
        <v>615</v>
      </c>
      <c r="F360" s="228" t="s">
        <v>616</v>
      </c>
      <c r="G360" s="229" t="s">
        <v>416</v>
      </c>
      <c r="H360" s="230">
        <v>12</v>
      </c>
      <c r="I360" s="231"/>
      <c r="J360" s="232">
        <f>ROUND(I360*H360,2)</f>
        <v>0</v>
      </c>
      <c r="K360" s="233"/>
      <c r="L360" s="43"/>
      <c r="M360" s="234" t="s">
        <v>1</v>
      </c>
      <c r="N360" s="235" t="s">
        <v>38</v>
      </c>
      <c r="O360" s="90"/>
      <c r="P360" s="236">
        <f>O360*H360</f>
        <v>0</v>
      </c>
      <c r="Q360" s="236">
        <v>0.21005615999999999</v>
      </c>
      <c r="R360" s="236">
        <f>Q360*H360</f>
        <v>2.5206739200000001</v>
      </c>
      <c r="S360" s="236">
        <v>0</v>
      </c>
      <c r="T360" s="237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238" t="s">
        <v>138</v>
      </c>
      <c r="AT360" s="238" t="s">
        <v>134</v>
      </c>
      <c r="AU360" s="238" t="s">
        <v>82</v>
      </c>
      <c r="AY360" s="16" t="s">
        <v>132</v>
      </c>
      <c r="BE360" s="239">
        <f>IF(N360="základní",J360,0)</f>
        <v>0</v>
      </c>
      <c r="BF360" s="239">
        <f>IF(N360="snížená",J360,0)</f>
        <v>0</v>
      </c>
      <c r="BG360" s="239">
        <f>IF(N360="zákl. přenesená",J360,0)</f>
        <v>0</v>
      </c>
      <c r="BH360" s="239">
        <f>IF(N360="sníž. přenesená",J360,0)</f>
        <v>0</v>
      </c>
      <c r="BI360" s="239">
        <f>IF(N360="nulová",J360,0)</f>
        <v>0</v>
      </c>
      <c r="BJ360" s="16" t="s">
        <v>80</v>
      </c>
      <c r="BK360" s="239">
        <f>ROUND(I360*H360,2)</f>
        <v>0</v>
      </c>
      <c r="BL360" s="16" t="s">
        <v>138</v>
      </c>
      <c r="BM360" s="238" t="s">
        <v>617</v>
      </c>
    </row>
    <row r="361" s="2" customFormat="1">
      <c r="A361" s="37"/>
      <c r="B361" s="38"/>
      <c r="C361" s="39"/>
      <c r="D361" s="240" t="s">
        <v>140</v>
      </c>
      <c r="E361" s="39"/>
      <c r="F361" s="241" t="s">
        <v>618</v>
      </c>
      <c r="G361" s="39"/>
      <c r="H361" s="39"/>
      <c r="I361" s="242"/>
      <c r="J361" s="39"/>
      <c r="K361" s="39"/>
      <c r="L361" s="43"/>
      <c r="M361" s="243"/>
      <c r="N361" s="244"/>
      <c r="O361" s="90"/>
      <c r="P361" s="90"/>
      <c r="Q361" s="90"/>
      <c r="R361" s="90"/>
      <c r="S361" s="90"/>
      <c r="T361" s="91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T361" s="16" t="s">
        <v>140</v>
      </c>
      <c r="AU361" s="16" t="s">
        <v>82</v>
      </c>
    </row>
    <row r="362" s="2" customFormat="1">
      <c r="A362" s="37"/>
      <c r="B362" s="38"/>
      <c r="C362" s="39"/>
      <c r="D362" s="245" t="s">
        <v>142</v>
      </c>
      <c r="E362" s="39"/>
      <c r="F362" s="246" t="s">
        <v>619</v>
      </c>
      <c r="G362" s="39"/>
      <c r="H362" s="39"/>
      <c r="I362" s="242"/>
      <c r="J362" s="39"/>
      <c r="K362" s="39"/>
      <c r="L362" s="43"/>
      <c r="M362" s="243"/>
      <c r="N362" s="244"/>
      <c r="O362" s="90"/>
      <c r="P362" s="90"/>
      <c r="Q362" s="90"/>
      <c r="R362" s="90"/>
      <c r="S362" s="90"/>
      <c r="T362" s="91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16" t="s">
        <v>142</v>
      </c>
      <c r="AU362" s="16" t="s">
        <v>82</v>
      </c>
    </row>
    <row r="363" s="13" customFormat="1">
      <c r="A363" s="13"/>
      <c r="B363" s="247"/>
      <c r="C363" s="248"/>
      <c r="D363" s="240" t="s">
        <v>144</v>
      </c>
      <c r="E363" s="249" t="s">
        <v>1</v>
      </c>
      <c r="F363" s="250" t="s">
        <v>620</v>
      </c>
      <c r="G363" s="248"/>
      <c r="H363" s="251">
        <v>12</v>
      </c>
      <c r="I363" s="252"/>
      <c r="J363" s="248"/>
      <c r="K363" s="248"/>
      <c r="L363" s="253"/>
      <c r="M363" s="254"/>
      <c r="N363" s="255"/>
      <c r="O363" s="255"/>
      <c r="P363" s="255"/>
      <c r="Q363" s="255"/>
      <c r="R363" s="255"/>
      <c r="S363" s="255"/>
      <c r="T363" s="256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7" t="s">
        <v>144</v>
      </c>
      <c r="AU363" s="257" t="s">
        <v>82</v>
      </c>
      <c r="AV363" s="13" t="s">
        <v>82</v>
      </c>
      <c r="AW363" s="13" t="s">
        <v>30</v>
      </c>
      <c r="AX363" s="13" t="s">
        <v>80</v>
      </c>
      <c r="AY363" s="257" t="s">
        <v>132</v>
      </c>
    </row>
    <row r="364" s="12" customFormat="1" ht="22.8" customHeight="1">
      <c r="A364" s="12"/>
      <c r="B364" s="210"/>
      <c r="C364" s="211"/>
      <c r="D364" s="212" t="s">
        <v>72</v>
      </c>
      <c r="E364" s="224" t="s">
        <v>195</v>
      </c>
      <c r="F364" s="224" t="s">
        <v>311</v>
      </c>
      <c r="G364" s="211"/>
      <c r="H364" s="211"/>
      <c r="I364" s="214"/>
      <c r="J364" s="225">
        <f>BK364</f>
        <v>0</v>
      </c>
      <c r="K364" s="211"/>
      <c r="L364" s="216"/>
      <c r="M364" s="217"/>
      <c r="N364" s="218"/>
      <c r="O364" s="218"/>
      <c r="P364" s="219">
        <f>SUM(P365:P396)</f>
        <v>0</v>
      </c>
      <c r="Q364" s="218"/>
      <c r="R364" s="219">
        <f>SUM(R365:R396)</f>
        <v>4.905891156</v>
      </c>
      <c r="S364" s="218"/>
      <c r="T364" s="220">
        <f>SUM(T365:T396)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21" t="s">
        <v>80</v>
      </c>
      <c r="AT364" s="222" t="s">
        <v>72</v>
      </c>
      <c r="AU364" s="222" t="s">
        <v>80</v>
      </c>
      <c r="AY364" s="221" t="s">
        <v>132</v>
      </c>
      <c r="BK364" s="223">
        <f>SUM(BK365:BK396)</f>
        <v>0</v>
      </c>
    </row>
    <row r="365" s="2" customFormat="1" ht="24.15" customHeight="1">
      <c r="A365" s="37"/>
      <c r="B365" s="38"/>
      <c r="C365" s="226" t="s">
        <v>621</v>
      </c>
      <c r="D365" s="226" t="s">
        <v>134</v>
      </c>
      <c r="E365" s="227" t="s">
        <v>622</v>
      </c>
      <c r="F365" s="228" t="s">
        <v>623</v>
      </c>
      <c r="G365" s="229" t="s">
        <v>315</v>
      </c>
      <c r="H365" s="230">
        <v>16</v>
      </c>
      <c r="I365" s="231"/>
      <c r="J365" s="232">
        <f>ROUND(I365*H365,2)</f>
        <v>0</v>
      </c>
      <c r="K365" s="233"/>
      <c r="L365" s="43"/>
      <c r="M365" s="234" t="s">
        <v>1</v>
      </c>
      <c r="N365" s="235" t="s">
        <v>38</v>
      </c>
      <c r="O365" s="90"/>
      <c r="P365" s="236">
        <f>O365*H365</f>
        <v>0</v>
      </c>
      <c r="Q365" s="236">
        <v>0.12095</v>
      </c>
      <c r="R365" s="236">
        <f>Q365*H365</f>
        <v>1.9352</v>
      </c>
      <c r="S365" s="236">
        <v>0</v>
      </c>
      <c r="T365" s="237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238" t="s">
        <v>138</v>
      </c>
      <c r="AT365" s="238" t="s">
        <v>134</v>
      </c>
      <c r="AU365" s="238" t="s">
        <v>82</v>
      </c>
      <c r="AY365" s="16" t="s">
        <v>132</v>
      </c>
      <c r="BE365" s="239">
        <f>IF(N365="základní",J365,0)</f>
        <v>0</v>
      </c>
      <c r="BF365" s="239">
        <f>IF(N365="snížená",J365,0)</f>
        <v>0</v>
      </c>
      <c r="BG365" s="239">
        <f>IF(N365="zákl. přenesená",J365,0)</f>
        <v>0</v>
      </c>
      <c r="BH365" s="239">
        <f>IF(N365="sníž. přenesená",J365,0)</f>
        <v>0</v>
      </c>
      <c r="BI365" s="239">
        <f>IF(N365="nulová",J365,0)</f>
        <v>0</v>
      </c>
      <c r="BJ365" s="16" t="s">
        <v>80</v>
      </c>
      <c r="BK365" s="239">
        <f>ROUND(I365*H365,2)</f>
        <v>0</v>
      </c>
      <c r="BL365" s="16" t="s">
        <v>138</v>
      </c>
      <c r="BM365" s="238" t="s">
        <v>624</v>
      </c>
    </row>
    <row r="366" s="2" customFormat="1">
      <c r="A366" s="37"/>
      <c r="B366" s="38"/>
      <c r="C366" s="39"/>
      <c r="D366" s="240" t="s">
        <v>140</v>
      </c>
      <c r="E366" s="39"/>
      <c r="F366" s="241" t="s">
        <v>625</v>
      </c>
      <c r="G366" s="39"/>
      <c r="H366" s="39"/>
      <c r="I366" s="242"/>
      <c r="J366" s="39"/>
      <c r="K366" s="39"/>
      <c r="L366" s="43"/>
      <c r="M366" s="243"/>
      <c r="N366" s="244"/>
      <c r="O366" s="90"/>
      <c r="P366" s="90"/>
      <c r="Q366" s="90"/>
      <c r="R366" s="90"/>
      <c r="S366" s="90"/>
      <c r="T366" s="91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T366" s="16" t="s">
        <v>140</v>
      </c>
      <c r="AU366" s="16" t="s">
        <v>82</v>
      </c>
    </row>
    <row r="367" s="2" customFormat="1">
      <c r="A367" s="37"/>
      <c r="B367" s="38"/>
      <c r="C367" s="39"/>
      <c r="D367" s="245" t="s">
        <v>142</v>
      </c>
      <c r="E367" s="39"/>
      <c r="F367" s="246" t="s">
        <v>626</v>
      </c>
      <c r="G367" s="39"/>
      <c r="H367" s="39"/>
      <c r="I367" s="242"/>
      <c r="J367" s="39"/>
      <c r="K367" s="39"/>
      <c r="L367" s="43"/>
      <c r="M367" s="243"/>
      <c r="N367" s="244"/>
      <c r="O367" s="90"/>
      <c r="P367" s="90"/>
      <c r="Q367" s="90"/>
      <c r="R367" s="90"/>
      <c r="S367" s="90"/>
      <c r="T367" s="91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16" t="s">
        <v>142</v>
      </c>
      <c r="AU367" s="16" t="s">
        <v>82</v>
      </c>
    </row>
    <row r="368" s="2" customFormat="1" ht="16.5" customHeight="1">
      <c r="A368" s="37"/>
      <c r="B368" s="38"/>
      <c r="C368" s="269" t="s">
        <v>627</v>
      </c>
      <c r="D368" s="269" t="s">
        <v>202</v>
      </c>
      <c r="E368" s="270" t="s">
        <v>628</v>
      </c>
      <c r="F368" s="271" t="s">
        <v>629</v>
      </c>
      <c r="G368" s="272" t="s">
        <v>315</v>
      </c>
      <c r="H368" s="273">
        <v>16.32</v>
      </c>
      <c r="I368" s="274"/>
      <c r="J368" s="275">
        <f>ROUND(I368*H368,2)</f>
        <v>0</v>
      </c>
      <c r="K368" s="276"/>
      <c r="L368" s="277"/>
      <c r="M368" s="278" t="s">
        <v>1</v>
      </c>
      <c r="N368" s="279" t="s">
        <v>38</v>
      </c>
      <c r="O368" s="90"/>
      <c r="P368" s="236">
        <f>O368*H368</f>
        <v>0</v>
      </c>
      <c r="Q368" s="236">
        <v>0.045999999999999999</v>
      </c>
      <c r="R368" s="236">
        <f>Q368*H368</f>
        <v>0.75072000000000005</v>
      </c>
      <c r="S368" s="236">
        <v>0</v>
      </c>
      <c r="T368" s="237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238" t="s">
        <v>189</v>
      </c>
      <c r="AT368" s="238" t="s">
        <v>202</v>
      </c>
      <c r="AU368" s="238" t="s">
        <v>82</v>
      </c>
      <c r="AY368" s="16" t="s">
        <v>132</v>
      </c>
      <c r="BE368" s="239">
        <f>IF(N368="základní",J368,0)</f>
        <v>0</v>
      </c>
      <c r="BF368" s="239">
        <f>IF(N368="snížená",J368,0)</f>
        <v>0</v>
      </c>
      <c r="BG368" s="239">
        <f>IF(N368="zákl. přenesená",J368,0)</f>
        <v>0</v>
      </c>
      <c r="BH368" s="239">
        <f>IF(N368="sníž. přenesená",J368,0)</f>
        <v>0</v>
      </c>
      <c r="BI368" s="239">
        <f>IF(N368="nulová",J368,0)</f>
        <v>0</v>
      </c>
      <c r="BJ368" s="16" t="s">
        <v>80</v>
      </c>
      <c r="BK368" s="239">
        <f>ROUND(I368*H368,2)</f>
        <v>0</v>
      </c>
      <c r="BL368" s="16" t="s">
        <v>138</v>
      </c>
      <c r="BM368" s="238" t="s">
        <v>630</v>
      </c>
    </row>
    <row r="369" s="2" customFormat="1">
      <c r="A369" s="37"/>
      <c r="B369" s="38"/>
      <c r="C369" s="39"/>
      <c r="D369" s="240" t="s">
        <v>140</v>
      </c>
      <c r="E369" s="39"/>
      <c r="F369" s="241" t="s">
        <v>629</v>
      </c>
      <c r="G369" s="39"/>
      <c r="H369" s="39"/>
      <c r="I369" s="242"/>
      <c r="J369" s="39"/>
      <c r="K369" s="39"/>
      <c r="L369" s="43"/>
      <c r="M369" s="243"/>
      <c r="N369" s="244"/>
      <c r="O369" s="90"/>
      <c r="P369" s="90"/>
      <c r="Q369" s="90"/>
      <c r="R369" s="90"/>
      <c r="S369" s="90"/>
      <c r="T369" s="91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T369" s="16" t="s">
        <v>140</v>
      </c>
      <c r="AU369" s="16" t="s">
        <v>82</v>
      </c>
    </row>
    <row r="370" s="13" customFormat="1">
      <c r="A370" s="13"/>
      <c r="B370" s="247"/>
      <c r="C370" s="248"/>
      <c r="D370" s="240" t="s">
        <v>144</v>
      </c>
      <c r="E370" s="248"/>
      <c r="F370" s="250" t="s">
        <v>631</v>
      </c>
      <c r="G370" s="248"/>
      <c r="H370" s="251">
        <v>16.32</v>
      </c>
      <c r="I370" s="252"/>
      <c r="J370" s="248"/>
      <c r="K370" s="248"/>
      <c r="L370" s="253"/>
      <c r="M370" s="254"/>
      <c r="N370" s="255"/>
      <c r="O370" s="255"/>
      <c r="P370" s="255"/>
      <c r="Q370" s="255"/>
      <c r="R370" s="255"/>
      <c r="S370" s="255"/>
      <c r="T370" s="25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7" t="s">
        <v>144</v>
      </c>
      <c r="AU370" s="257" t="s">
        <v>82</v>
      </c>
      <c r="AV370" s="13" t="s">
        <v>82</v>
      </c>
      <c r="AW370" s="13" t="s">
        <v>4</v>
      </c>
      <c r="AX370" s="13" t="s">
        <v>80</v>
      </c>
      <c r="AY370" s="257" t="s">
        <v>132</v>
      </c>
    </row>
    <row r="371" s="2" customFormat="1" ht="33" customHeight="1">
      <c r="A371" s="37"/>
      <c r="B371" s="38"/>
      <c r="C371" s="226" t="s">
        <v>632</v>
      </c>
      <c r="D371" s="226" t="s">
        <v>134</v>
      </c>
      <c r="E371" s="227" t="s">
        <v>633</v>
      </c>
      <c r="F371" s="228" t="s">
        <v>634</v>
      </c>
      <c r="G371" s="229" t="s">
        <v>315</v>
      </c>
      <c r="H371" s="230">
        <v>6</v>
      </c>
      <c r="I371" s="231"/>
      <c r="J371" s="232">
        <f>ROUND(I371*H371,2)</f>
        <v>0</v>
      </c>
      <c r="K371" s="233"/>
      <c r="L371" s="43"/>
      <c r="M371" s="234" t="s">
        <v>1</v>
      </c>
      <c r="N371" s="235" t="s">
        <v>38</v>
      </c>
      <c r="O371" s="90"/>
      <c r="P371" s="236">
        <f>O371*H371</f>
        <v>0</v>
      </c>
      <c r="Q371" s="236">
        <v>1.0000000000000001E-05</v>
      </c>
      <c r="R371" s="236">
        <f>Q371*H371</f>
        <v>6.0000000000000008E-05</v>
      </c>
      <c r="S371" s="236">
        <v>0</v>
      </c>
      <c r="T371" s="237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238" t="s">
        <v>138</v>
      </c>
      <c r="AT371" s="238" t="s">
        <v>134</v>
      </c>
      <c r="AU371" s="238" t="s">
        <v>82</v>
      </c>
      <c r="AY371" s="16" t="s">
        <v>132</v>
      </c>
      <c r="BE371" s="239">
        <f>IF(N371="základní",J371,0)</f>
        <v>0</v>
      </c>
      <c r="BF371" s="239">
        <f>IF(N371="snížená",J371,0)</f>
        <v>0</v>
      </c>
      <c r="BG371" s="239">
        <f>IF(N371="zákl. přenesená",J371,0)</f>
        <v>0</v>
      </c>
      <c r="BH371" s="239">
        <f>IF(N371="sníž. přenesená",J371,0)</f>
        <v>0</v>
      </c>
      <c r="BI371" s="239">
        <f>IF(N371="nulová",J371,0)</f>
        <v>0</v>
      </c>
      <c r="BJ371" s="16" t="s">
        <v>80</v>
      </c>
      <c r="BK371" s="239">
        <f>ROUND(I371*H371,2)</f>
        <v>0</v>
      </c>
      <c r="BL371" s="16" t="s">
        <v>138</v>
      </c>
      <c r="BM371" s="238" t="s">
        <v>635</v>
      </c>
    </row>
    <row r="372" s="2" customFormat="1">
      <c r="A372" s="37"/>
      <c r="B372" s="38"/>
      <c r="C372" s="39"/>
      <c r="D372" s="240" t="s">
        <v>140</v>
      </c>
      <c r="E372" s="39"/>
      <c r="F372" s="241" t="s">
        <v>636</v>
      </c>
      <c r="G372" s="39"/>
      <c r="H372" s="39"/>
      <c r="I372" s="242"/>
      <c r="J372" s="39"/>
      <c r="K372" s="39"/>
      <c r="L372" s="43"/>
      <c r="M372" s="243"/>
      <c r="N372" s="244"/>
      <c r="O372" s="90"/>
      <c r="P372" s="90"/>
      <c r="Q372" s="90"/>
      <c r="R372" s="90"/>
      <c r="S372" s="90"/>
      <c r="T372" s="91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T372" s="16" t="s">
        <v>140</v>
      </c>
      <c r="AU372" s="16" t="s">
        <v>82</v>
      </c>
    </row>
    <row r="373" s="2" customFormat="1">
      <c r="A373" s="37"/>
      <c r="B373" s="38"/>
      <c r="C373" s="39"/>
      <c r="D373" s="245" t="s">
        <v>142</v>
      </c>
      <c r="E373" s="39"/>
      <c r="F373" s="246" t="s">
        <v>637</v>
      </c>
      <c r="G373" s="39"/>
      <c r="H373" s="39"/>
      <c r="I373" s="242"/>
      <c r="J373" s="39"/>
      <c r="K373" s="39"/>
      <c r="L373" s="43"/>
      <c r="M373" s="243"/>
      <c r="N373" s="244"/>
      <c r="O373" s="90"/>
      <c r="P373" s="90"/>
      <c r="Q373" s="90"/>
      <c r="R373" s="90"/>
      <c r="S373" s="90"/>
      <c r="T373" s="91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T373" s="16" t="s">
        <v>142</v>
      </c>
      <c r="AU373" s="16" t="s">
        <v>82</v>
      </c>
    </row>
    <row r="374" s="2" customFormat="1" ht="24.15" customHeight="1">
      <c r="A374" s="37"/>
      <c r="B374" s="38"/>
      <c r="C374" s="226" t="s">
        <v>638</v>
      </c>
      <c r="D374" s="226" t="s">
        <v>134</v>
      </c>
      <c r="E374" s="227" t="s">
        <v>639</v>
      </c>
      <c r="F374" s="228" t="s">
        <v>640</v>
      </c>
      <c r="G374" s="229" t="s">
        <v>315</v>
      </c>
      <c r="H374" s="230">
        <v>6</v>
      </c>
      <c r="I374" s="231"/>
      <c r="J374" s="232">
        <f>ROUND(I374*H374,2)</f>
        <v>0</v>
      </c>
      <c r="K374" s="233"/>
      <c r="L374" s="43"/>
      <c r="M374" s="234" t="s">
        <v>1</v>
      </c>
      <c r="N374" s="235" t="s">
        <v>38</v>
      </c>
      <c r="O374" s="90"/>
      <c r="P374" s="236">
        <f>O374*H374</f>
        <v>0</v>
      </c>
      <c r="Q374" s="236">
        <v>0.0043</v>
      </c>
      <c r="R374" s="236">
        <f>Q374*H374</f>
        <v>0.0258</v>
      </c>
      <c r="S374" s="236">
        <v>0</v>
      </c>
      <c r="T374" s="237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238" t="s">
        <v>138</v>
      </c>
      <c r="AT374" s="238" t="s">
        <v>134</v>
      </c>
      <c r="AU374" s="238" t="s">
        <v>82</v>
      </c>
      <c r="AY374" s="16" t="s">
        <v>132</v>
      </c>
      <c r="BE374" s="239">
        <f>IF(N374="základní",J374,0)</f>
        <v>0</v>
      </c>
      <c r="BF374" s="239">
        <f>IF(N374="snížená",J374,0)</f>
        <v>0</v>
      </c>
      <c r="BG374" s="239">
        <f>IF(N374="zákl. přenesená",J374,0)</f>
        <v>0</v>
      </c>
      <c r="BH374" s="239">
        <f>IF(N374="sníž. přenesená",J374,0)</f>
        <v>0</v>
      </c>
      <c r="BI374" s="239">
        <f>IF(N374="nulová",J374,0)</f>
        <v>0</v>
      </c>
      <c r="BJ374" s="16" t="s">
        <v>80</v>
      </c>
      <c r="BK374" s="239">
        <f>ROUND(I374*H374,2)</f>
        <v>0</v>
      </c>
      <c r="BL374" s="16" t="s">
        <v>138</v>
      </c>
      <c r="BM374" s="238" t="s">
        <v>641</v>
      </c>
    </row>
    <row r="375" s="2" customFormat="1">
      <c r="A375" s="37"/>
      <c r="B375" s="38"/>
      <c r="C375" s="39"/>
      <c r="D375" s="240" t="s">
        <v>140</v>
      </c>
      <c r="E375" s="39"/>
      <c r="F375" s="241" t="s">
        <v>642</v>
      </c>
      <c r="G375" s="39"/>
      <c r="H375" s="39"/>
      <c r="I375" s="242"/>
      <c r="J375" s="39"/>
      <c r="K375" s="39"/>
      <c r="L375" s="43"/>
      <c r="M375" s="243"/>
      <c r="N375" s="244"/>
      <c r="O375" s="90"/>
      <c r="P375" s="90"/>
      <c r="Q375" s="90"/>
      <c r="R375" s="90"/>
      <c r="S375" s="90"/>
      <c r="T375" s="91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T375" s="16" t="s">
        <v>140</v>
      </c>
      <c r="AU375" s="16" t="s">
        <v>82</v>
      </c>
    </row>
    <row r="376" s="2" customFormat="1">
      <c r="A376" s="37"/>
      <c r="B376" s="38"/>
      <c r="C376" s="39"/>
      <c r="D376" s="245" t="s">
        <v>142</v>
      </c>
      <c r="E376" s="39"/>
      <c r="F376" s="246" t="s">
        <v>643</v>
      </c>
      <c r="G376" s="39"/>
      <c r="H376" s="39"/>
      <c r="I376" s="242"/>
      <c r="J376" s="39"/>
      <c r="K376" s="39"/>
      <c r="L376" s="43"/>
      <c r="M376" s="243"/>
      <c r="N376" s="244"/>
      <c r="O376" s="90"/>
      <c r="P376" s="90"/>
      <c r="Q376" s="90"/>
      <c r="R376" s="90"/>
      <c r="S376" s="90"/>
      <c r="T376" s="91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T376" s="16" t="s">
        <v>142</v>
      </c>
      <c r="AU376" s="16" t="s">
        <v>82</v>
      </c>
    </row>
    <row r="377" s="2" customFormat="1" ht="24.15" customHeight="1">
      <c r="A377" s="37"/>
      <c r="B377" s="38"/>
      <c r="C377" s="226" t="s">
        <v>644</v>
      </c>
      <c r="D377" s="226" t="s">
        <v>134</v>
      </c>
      <c r="E377" s="227" t="s">
        <v>313</v>
      </c>
      <c r="F377" s="228" t="s">
        <v>314</v>
      </c>
      <c r="G377" s="229" t="s">
        <v>315</v>
      </c>
      <c r="H377" s="230">
        <v>6.2999999999999998</v>
      </c>
      <c r="I377" s="231"/>
      <c r="J377" s="232">
        <f>ROUND(I377*H377,2)</f>
        <v>0</v>
      </c>
      <c r="K377" s="233"/>
      <c r="L377" s="43"/>
      <c r="M377" s="234" t="s">
        <v>1</v>
      </c>
      <c r="N377" s="235" t="s">
        <v>38</v>
      </c>
      <c r="O377" s="90"/>
      <c r="P377" s="236">
        <f>O377*H377</f>
        <v>0</v>
      </c>
      <c r="Q377" s="236">
        <v>0.02350412</v>
      </c>
      <c r="R377" s="236">
        <f>Q377*H377</f>
        <v>0.14807595600000001</v>
      </c>
      <c r="S377" s="236">
        <v>0</v>
      </c>
      <c r="T377" s="237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238" t="s">
        <v>138</v>
      </c>
      <c r="AT377" s="238" t="s">
        <v>134</v>
      </c>
      <c r="AU377" s="238" t="s">
        <v>82</v>
      </c>
      <c r="AY377" s="16" t="s">
        <v>132</v>
      </c>
      <c r="BE377" s="239">
        <f>IF(N377="základní",J377,0)</f>
        <v>0</v>
      </c>
      <c r="BF377" s="239">
        <f>IF(N377="snížená",J377,0)</f>
        <v>0</v>
      </c>
      <c r="BG377" s="239">
        <f>IF(N377="zákl. přenesená",J377,0)</f>
        <v>0</v>
      </c>
      <c r="BH377" s="239">
        <f>IF(N377="sníž. přenesená",J377,0)</f>
        <v>0</v>
      </c>
      <c r="BI377" s="239">
        <f>IF(N377="nulová",J377,0)</f>
        <v>0</v>
      </c>
      <c r="BJ377" s="16" t="s">
        <v>80</v>
      </c>
      <c r="BK377" s="239">
        <f>ROUND(I377*H377,2)</f>
        <v>0</v>
      </c>
      <c r="BL377" s="16" t="s">
        <v>138</v>
      </c>
      <c r="BM377" s="238" t="s">
        <v>645</v>
      </c>
    </row>
    <row r="378" s="2" customFormat="1">
      <c r="A378" s="37"/>
      <c r="B378" s="38"/>
      <c r="C378" s="39"/>
      <c r="D378" s="240" t="s">
        <v>140</v>
      </c>
      <c r="E378" s="39"/>
      <c r="F378" s="241" t="s">
        <v>317</v>
      </c>
      <c r="G378" s="39"/>
      <c r="H378" s="39"/>
      <c r="I378" s="242"/>
      <c r="J378" s="39"/>
      <c r="K378" s="39"/>
      <c r="L378" s="43"/>
      <c r="M378" s="243"/>
      <c r="N378" s="244"/>
      <c r="O378" s="90"/>
      <c r="P378" s="90"/>
      <c r="Q378" s="90"/>
      <c r="R378" s="90"/>
      <c r="S378" s="90"/>
      <c r="T378" s="91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T378" s="16" t="s">
        <v>140</v>
      </c>
      <c r="AU378" s="16" t="s">
        <v>82</v>
      </c>
    </row>
    <row r="379" s="2" customFormat="1">
      <c r="A379" s="37"/>
      <c r="B379" s="38"/>
      <c r="C379" s="39"/>
      <c r="D379" s="245" t="s">
        <v>142</v>
      </c>
      <c r="E379" s="39"/>
      <c r="F379" s="246" t="s">
        <v>318</v>
      </c>
      <c r="G379" s="39"/>
      <c r="H379" s="39"/>
      <c r="I379" s="242"/>
      <c r="J379" s="39"/>
      <c r="K379" s="39"/>
      <c r="L379" s="43"/>
      <c r="M379" s="243"/>
      <c r="N379" s="244"/>
      <c r="O379" s="90"/>
      <c r="P379" s="90"/>
      <c r="Q379" s="90"/>
      <c r="R379" s="90"/>
      <c r="S379" s="90"/>
      <c r="T379" s="91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T379" s="16" t="s">
        <v>142</v>
      </c>
      <c r="AU379" s="16" t="s">
        <v>82</v>
      </c>
    </row>
    <row r="380" s="13" customFormat="1">
      <c r="A380" s="13"/>
      <c r="B380" s="247"/>
      <c r="C380" s="248"/>
      <c r="D380" s="240" t="s">
        <v>144</v>
      </c>
      <c r="E380" s="249" t="s">
        <v>1</v>
      </c>
      <c r="F380" s="250" t="s">
        <v>646</v>
      </c>
      <c r="G380" s="248"/>
      <c r="H380" s="251">
        <v>6.2999999999999998</v>
      </c>
      <c r="I380" s="252"/>
      <c r="J380" s="248"/>
      <c r="K380" s="248"/>
      <c r="L380" s="253"/>
      <c r="M380" s="254"/>
      <c r="N380" s="255"/>
      <c r="O380" s="255"/>
      <c r="P380" s="255"/>
      <c r="Q380" s="255"/>
      <c r="R380" s="255"/>
      <c r="S380" s="255"/>
      <c r="T380" s="25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7" t="s">
        <v>144</v>
      </c>
      <c r="AU380" s="257" t="s">
        <v>82</v>
      </c>
      <c r="AV380" s="13" t="s">
        <v>82</v>
      </c>
      <c r="AW380" s="13" t="s">
        <v>30</v>
      </c>
      <c r="AX380" s="13" t="s">
        <v>80</v>
      </c>
      <c r="AY380" s="257" t="s">
        <v>132</v>
      </c>
    </row>
    <row r="381" s="2" customFormat="1" ht="24.15" customHeight="1">
      <c r="A381" s="37"/>
      <c r="B381" s="38"/>
      <c r="C381" s="226" t="s">
        <v>647</v>
      </c>
      <c r="D381" s="226" t="s">
        <v>134</v>
      </c>
      <c r="E381" s="227" t="s">
        <v>321</v>
      </c>
      <c r="F381" s="228" t="s">
        <v>322</v>
      </c>
      <c r="G381" s="229" t="s">
        <v>315</v>
      </c>
      <c r="H381" s="230">
        <v>4.7999999999999998</v>
      </c>
      <c r="I381" s="231"/>
      <c r="J381" s="232">
        <f>ROUND(I381*H381,2)</f>
        <v>0</v>
      </c>
      <c r="K381" s="233"/>
      <c r="L381" s="43"/>
      <c r="M381" s="234" t="s">
        <v>1</v>
      </c>
      <c r="N381" s="235" t="s">
        <v>38</v>
      </c>
      <c r="O381" s="90"/>
      <c r="P381" s="236">
        <f>O381*H381</f>
        <v>0</v>
      </c>
      <c r="Q381" s="236">
        <v>0.000174</v>
      </c>
      <c r="R381" s="236">
        <f>Q381*H381</f>
        <v>0.00083520000000000003</v>
      </c>
      <c r="S381" s="236">
        <v>0</v>
      </c>
      <c r="T381" s="237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238" t="s">
        <v>138</v>
      </c>
      <c r="AT381" s="238" t="s">
        <v>134</v>
      </c>
      <c r="AU381" s="238" t="s">
        <v>82</v>
      </c>
      <c r="AY381" s="16" t="s">
        <v>132</v>
      </c>
      <c r="BE381" s="239">
        <f>IF(N381="základní",J381,0)</f>
        <v>0</v>
      </c>
      <c r="BF381" s="239">
        <f>IF(N381="snížená",J381,0)</f>
        <v>0</v>
      </c>
      <c r="BG381" s="239">
        <f>IF(N381="zákl. přenesená",J381,0)</f>
        <v>0</v>
      </c>
      <c r="BH381" s="239">
        <f>IF(N381="sníž. přenesená",J381,0)</f>
        <v>0</v>
      </c>
      <c r="BI381" s="239">
        <f>IF(N381="nulová",J381,0)</f>
        <v>0</v>
      </c>
      <c r="BJ381" s="16" t="s">
        <v>80</v>
      </c>
      <c r="BK381" s="239">
        <f>ROUND(I381*H381,2)</f>
        <v>0</v>
      </c>
      <c r="BL381" s="16" t="s">
        <v>138</v>
      </c>
      <c r="BM381" s="238" t="s">
        <v>648</v>
      </c>
    </row>
    <row r="382" s="2" customFormat="1">
      <c r="A382" s="37"/>
      <c r="B382" s="38"/>
      <c r="C382" s="39"/>
      <c r="D382" s="240" t="s">
        <v>140</v>
      </c>
      <c r="E382" s="39"/>
      <c r="F382" s="241" t="s">
        <v>324</v>
      </c>
      <c r="G382" s="39"/>
      <c r="H382" s="39"/>
      <c r="I382" s="242"/>
      <c r="J382" s="39"/>
      <c r="K382" s="39"/>
      <c r="L382" s="43"/>
      <c r="M382" s="243"/>
      <c r="N382" s="244"/>
      <c r="O382" s="90"/>
      <c r="P382" s="90"/>
      <c r="Q382" s="90"/>
      <c r="R382" s="90"/>
      <c r="S382" s="90"/>
      <c r="T382" s="91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T382" s="16" t="s">
        <v>140</v>
      </c>
      <c r="AU382" s="16" t="s">
        <v>82</v>
      </c>
    </row>
    <row r="383" s="2" customFormat="1">
      <c r="A383" s="37"/>
      <c r="B383" s="38"/>
      <c r="C383" s="39"/>
      <c r="D383" s="245" t="s">
        <v>142</v>
      </c>
      <c r="E383" s="39"/>
      <c r="F383" s="246" t="s">
        <v>325</v>
      </c>
      <c r="G383" s="39"/>
      <c r="H383" s="39"/>
      <c r="I383" s="242"/>
      <c r="J383" s="39"/>
      <c r="K383" s="39"/>
      <c r="L383" s="43"/>
      <c r="M383" s="243"/>
      <c r="N383" s="244"/>
      <c r="O383" s="90"/>
      <c r="P383" s="90"/>
      <c r="Q383" s="90"/>
      <c r="R383" s="90"/>
      <c r="S383" s="90"/>
      <c r="T383" s="91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T383" s="16" t="s">
        <v>142</v>
      </c>
      <c r="AU383" s="16" t="s">
        <v>82</v>
      </c>
    </row>
    <row r="384" s="13" customFormat="1">
      <c r="A384" s="13"/>
      <c r="B384" s="247"/>
      <c r="C384" s="248"/>
      <c r="D384" s="240" t="s">
        <v>144</v>
      </c>
      <c r="E384" s="249" t="s">
        <v>1</v>
      </c>
      <c r="F384" s="250" t="s">
        <v>649</v>
      </c>
      <c r="G384" s="248"/>
      <c r="H384" s="251">
        <v>4.7999999999999998</v>
      </c>
      <c r="I384" s="252"/>
      <c r="J384" s="248"/>
      <c r="K384" s="248"/>
      <c r="L384" s="253"/>
      <c r="M384" s="254"/>
      <c r="N384" s="255"/>
      <c r="O384" s="255"/>
      <c r="P384" s="255"/>
      <c r="Q384" s="255"/>
      <c r="R384" s="255"/>
      <c r="S384" s="255"/>
      <c r="T384" s="256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7" t="s">
        <v>144</v>
      </c>
      <c r="AU384" s="257" t="s">
        <v>82</v>
      </c>
      <c r="AV384" s="13" t="s">
        <v>82</v>
      </c>
      <c r="AW384" s="13" t="s">
        <v>30</v>
      </c>
      <c r="AX384" s="13" t="s">
        <v>80</v>
      </c>
      <c r="AY384" s="257" t="s">
        <v>132</v>
      </c>
    </row>
    <row r="385" s="2" customFormat="1" ht="33" customHeight="1">
      <c r="A385" s="37"/>
      <c r="B385" s="38"/>
      <c r="C385" s="226" t="s">
        <v>650</v>
      </c>
      <c r="D385" s="226" t="s">
        <v>134</v>
      </c>
      <c r="E385" s="227" t="s">
        <v>651</v>
      </c>
      <c r="F385" s="228" t="s">
        <v>652</v>
      </c>
      <c r="G385" s="229" t="s">
        <v>315</v>
      </c>
      <c r="H385" s="230">
        <v>8</v>
      </c>
      <c r="I385" s="231"/>
      <c r="J385" s="232">
        <f>ROUND(I385*H385,2)</f>
        <v>0</v>
      </c>
      <c r="K385" s="233"/>
      <c r="L385" s="43"/>
      <c r="M385" s="234" t="s">
        <v>1</v>
      </c>
      <c r="N385" s="235" t="s">
        <v>38</v>
      </c>
      <c r="O385" s="90"/>
      <c r="P385" s="236">
        <f>O385*H385</f>
        <v>0</v>
      </c>
      <c r="Q385" s="236">
        <v>0.25564999999999999</v>
      </c>
      <c r="R385" s="236">
        <f>Q385*H385</f>
        <v>2.0451999999999999</v>
      </c>
      <c r="S385" s="236">
        <v>0</v>
      </c>
      <c r="T385" s="237">
        <f>S385*H385</f>
        <v>0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238" t="s">
        <v>138</v>
      </c>
      <c r="AT385" s="238" t="s">
        <v>134</v>
      </c>
      <c r="AU385" s="238" t="s">
        <v>82</v>
      </c>
      <c r="AY385" s="16" t="s">
        <v>132</v>
      </c>
      <c r="BE385" s="239">
        <f>IF(N385="základní",J385,0)</f>
        <v>0</v>
      </c>
      <c r="BF385" s="239">
        <f>IF(N385="snížená",J385,0)</f>
        <v>0</v>
      </c>
      <c r="BG385" s="239">
        <f>IF(N385="zákl. přenesená",J385,0)</f>
        <v>0</v>
      </c>
      <c r="BH385" s="239">
        <f>IF(N385="sníž. přenesená",J385,0)</f>
        <v>0</v>
      </c>
      <c r="BI385" s="239">
        <f>IF(N385="nulová",J385,0)</f>
        <v>0</v>
      </c>
      <c r="BJ385" s="16" t="s">
        <v>80</v>
      </c>
      <c r="BK385" s="239">
        <f>ROUND(I385*H385,2)</f>
        <v>0</v>
      </c>
      <c r="BL385" s="16" t="s">
        <v>138</v>
      </c>
      <c r="BM385" s="238" t="s">
        <v>653</v>
      </c>
    </row>
    <row r="386" s="2" customFormat="1">
      <c r="A386" s="37"/>
      <c r="B386" s="38"/>
      <c r="C386" s="39"/>
      <c r="D386" s="240" t="s">
        <v>140</v>
      </c>
      <c r="E386" s="39"/>
      <c r="F386" s="241" t="s">
        <v>654</v>
      </c>
      <c r="G386" s="39"/>
      <c r="H386" s="39"/>
      <c r="I386" s="242"/>
      <c r="J386" s="39"/>
      <c r="K386" s="39"/>
      <c r="L386" s="43"/>
      <c r="M386" s="243"/>
      <c r="N386" s="244"/>
      <c r="O386" s="90"/>
      <c r="P386" s="90"/>
      <c r="Q386" s="90"/>
      <c r="R386" s="90"/>
      <c r="S386" s="90"/>
      <c r="T386" s="91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T386" s="16" t="s">
        <v>140</v>
      </c>
      <c r="AU386" s="16" t="s">
        <v>82</v>
      </c>
    </row>
    <row r="387" s="2" customFormat="1">
      <c r="A387" s="37"/>
      <c r="B387" s="38"/>
      <c r="C387" s="39"/>
      <c r="D387" s="245" t="s">
        <v>142</v>
      </c>
      <c r="E387" s="39"/>
      <c r="F387" s="246" t="s">
        <v>655</v>
      </c>
      <c r="G387" s="39"/>
      <c r="H387" s="39"/>
      <c r="I387" s="242"/>
      <c r="J387" s="39"/>
      <c r="K387" s="39"/>
      <c r="L387" s="43"/>
      <c r="M387" s="243"/>
      <c r="N387" s="244"/>
      <c r="O387" s="90"/>
      <c r="P387" s="90"/>
      <c r="Q387" s="90"/>
      <c r="R387" s="90"/>
      <c r="S387" s="90"/>
      <c r="T387" s="91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T387" s="16" t="s">
        <v>142</v>
      </c>
      <c r="AU387" s="16" t="s">
        <v>82</v>
      </c>
    </row>
    <row r="388" s="2" customFormat="1" ht="16.5" customHeight="1">
      <c r="A388" s="37"/>
      <c r="B388" s="38"/>
      <c r="C388" s="226" t="s">
        <v>656</v>
      </c>
      <c r="D388" s="226" t="s">
        <v>134</v>
      </c>
      <c r="E388" s="227" t="s">
        <v>657</v>
      </c>
      <c r="F388" s="228" t="s">
        <v>658</v>
      </c>
      <c r="G388" s="229" t="s">
        <v>659</v>
      </c>
      <c r="H388" s="230">
        <v>1</v>
      </c>
      <c r="I388" s="231"/>
      <c r="J388" s="232">
        <f>ROUND(I388*H388,2)</f>
        <v>0</v>
      </c>
      <c r="K388" s="233"/>
      <c r="L388" s="43"/>
      <c r="M388" s="234" t="s">
        <v>1</v>
      </c>
      <c r="N388" s="235" t="s">
        <v>38</v>
      </c>
      <c r="O388" s="90"/>
      <c r="P388" s="236">
        <f>O388*H388</f>
        <v>0</v>
      </c>
      <c r="Q388" s="236">
        <v>0</v>
      </c>
      <c r="R388" s="236">
        <f>Q388*H388</f>
        <v>0</v>
      </c>
      <c r="S388" s="236">
        <v>0</v>
      </c>
      <c r="T388" s="237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238" t="s">
        <v>138</v>
      </c>
      <c r="AT388" s="238" t="s">
        <v>134</v>
      </c>
      <c r="AU388" s="238" t="s">
        <v>82</v>
      </c>
      <c r="AY388" s="16" t="s">
        <v>132</v>
      </c>
      <c r="BE388" s="239">
        <f>IF(N388="základní",J388,0)</f>
        <v>0</v>
      </c>
      <c r="BF388" s="239">
        <f>IF(N388="snížená",J388,0)</f>
        <v>0</v>
      </c>
      <c r="BG388" s="239">
        <f>IF(N388="zákl. přenesená",J388,0)</f>
        <v>0</v>
      </c>
      <c r="BH388" s="239">
        <f>IF(N388="sníž. přenesená",J388,0)</f>
        <v>0</v>
      </c>
      <c r="BI388" s="239">
        <f>IF(N388="nulová",J388,0)</f>
        <v>0</v>
      </c>
      <c r="BJ388" s="16" t="s">
        <v>80</v>
      </c>
      <c r="BK388" s="239">
        <f>ROUND(I388*H388,2)</f>
        <v>0</v>
      </c>
      <c r="BL388" s="16" t="s">
        <v>138</v>
      </c>
      <c r="BM388" s="238" t="s">
        <v>660</v>
      </c>
    </row>
    <row r="389" s="2" customFormat="1">
      <c r="A389" s="37"/>
      <c r="B389" s="38"/>
      <c r="C389" s="39"/>
      <c r="D389" s="240" t="s">
        <v>140</v>
      </c>
      <c r="E389" s="39"/>
      <c r="F389" s="241" t="s">
        <v>661</v>
      </c>
      <c r="G389" s="39"/>
      <c r="H389" s="39"/>
      <c r="I389" s="242"/>
      <c r="J389" s="39"/>
      <c r="K389" s="39"/>
      <c r="L389" s="43"/>
      <c r="M389" s="243"/>
      <c r="N389" s="244"/>
      <c r="O389" s="90"/>
      <c r="P389" s="90"/>
      <c r="Q389" s="90"/>
      <c r="R389" s="90"/>
      <c r="S389" s="90"/>
      <c r="T389" s="91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T389" s="16" t="s">
        <v>140</v>
      </c>
      <c r="AU389" s="16" t="s">
        <v>82</v>
      </c>
    </row>
    <row r="390" s="2" customFormat="1">
      <c r="A390" s="37"/>
      <c r="B390" s="38"/>
      <c r="C390" s="39"/>
      <c r="D390" s="240" t="s">
        <v>480</v>
      </c>
      <c r="E390" s="39"/>
      <c r="F390" s="284" t="s">
        <v>662</v>
      </c>
      <c r="G390" s="39"/>
      <c r="H390" s="39"/>
      <c r="I390" s="242"/>
      <c r="J390" s="39"/>
      <c r="K390" s="39"/>
      <c r="L390" s="43"/>
      <c r="M390" s="243"/>
      <c r="N390" s="244"/>
      <c r="O390" s="90"/>
      <c r="P390" s="90"/>
      <c r="Q390" s="90"/>
      <c r="R390" s="90"/>
      <c r="S390" s="90"/>
      <c r="T390" s="91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T390" s="16" t="s">
        <v>480</v>
      </c>
      <c r="AU390" s="16" t="s">
        <v>82</v>
      </c>
    </row>
    <row r="391" s="2" customFormat="1" ht="16.5" customHeight="1">
      <c r="A391" s="37"/>
      <c r="B391" s="38"/>
      <c r="C391" s="226" t="s">
        <v>663</v>
      </c>
      <c r="D391" s="226" t="s">
        <v>134</v>
      </c>
      <c r="E391" s="227" t="s">
        <v>664</v>
      </c>
      <c r="F391" s="228" t="s">
        <v>665</v>
      </c>
      <c r="G391" s="229" t="s">
        <v>666</v>
      </c>
      <c r="H391" s="230">
        <v>1</v>
      </c>
      <c r="I391" s="231"/>
      <c r="J391" s="232">
        <f>ROUND(I391*H391,2)</f>
        <v>0</v>
      </c>
      <c r="K391" s="233"/>
      <c r="L391" s="43"/>
      <c r="M391" s="234" t="s">
        <v>1</v>
      </c>
      <c r="N391" s="235" t="s">
        <v>38</v>
      </c>
      <c r="O391" s="90"/>
      <c r="P391" s="236">
        <f>O391*H391</f>
        <v>0</v>
      </c>
      <c r="Q391" s="236">
        <v>0</v>
      </c>
      <c r="R391" s="236">
        <f>Q391*H391</f>
        <v>0</v>
      </c>
      <c r="S391" s="236">
        <v>0</v>
      </c>
      <c r="T391" s="237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238" t="s">
        <v>138</v>
      </c>
      <c r="AT391" s="238" t="s">
        <v>134</v>
      </c>
      <c r="AU391" s="238" t="s">
        <v>82</v>
      </c>
      <c r="AY391" s="16" t="s">
        <v>132</v>
      </c>
      <c r="BE391" s="239">
        <f>IF(N391="základní",J391,0)</f>
        <v>0</v>
      </c>
      <c r="BF391" s="239">
        <f>IF(N391="snížená",J391,0)</f>
        <v>0</v>
      </c>
      <c r="BG391" s="239">
        <f>IF(N391="zákl. přenesená",J391,0)</f>
        <v>0</v>
      </c>
      <c r="BH391" s="239">
        <f>IF(N391="sníž. přenesená",J391,0)</f>
        <v>0</v>
      </c>
      <c r="BI391" s="239">
        <f>IF(N391="nulová",J391,0)</f>
        <v>0</v>
      </c>
      <c r="BJ391" s="16" t="s">
        <v>80</v>
      </c>
      <c r="BK391" s="239">
        <f>ROUND(I391*H391,2)</f>
        <v>0</v>
      </c>
      <c r="BL391" s="16" t="s">
        <v>138</v>
      </c>
      <c r="BM391" s="238" t="s">
        <v>667</v>
      </c>
    </row>
    <row r="392" s="2" customFormat="1">
      <c r="A392" s="37"/>
      <c r="B392" s="38"/>
      <c r="C392" s="39"/>
      <c r="D392" s="240" t="s">
        <v>140</v>
      </c>
      <c r="E392" s="39"/>
      <c r="F392" s="241" t="s">
        <v>665</v>
      </c>
      <c r="G392" s="39"/>
      <c r="H392" s="39"/>
      <c r="I392" s="242"/>
      <c r="J392" s="39"/>
      <c r="K392" s="39"/>
      <c r="L392" s="43"/>
      <c r="M392" s="243"/>
      <c r="N392" s="244"/>
      <c r="O392" s="90"/>
      <c r="P392" s="90"/>
      <c r="Q392" s="90"/>
      <c r="R392" s="90"/>
      <c r="S392" s="90"/>
      <c r="T392" s="91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T392" s="16" t="s">
        <v>140</v>
      </c>
      <c r="AU392" s="16" t="s">
        <v>82</v>
      </c>
    </row>
    <row r="393" s="2" customFormat="1">
      <c r="A393" s="37"/>
      <c r="B393" s="38"/>
      <c r="C393" s="39"/>
      <c r="D393" s="240" t="s">
        <v>480</v>
      </c>
      <c r="E393" s="39"/>
      <c r="F393" s="284" t="s">
        <v>668</v>
      </c>
      <c r="G393" s="39"/>
      <c r="H393" s="39"/>
      <c r="I393" s="242"/>
      <c r="J393" s="39"/>
      <c r="K393" s="39"/>
      <c r="L393" s="43"/>
      <c r="M393" s="243"/>
      <c r="N393" s="244"/>
      <c r="O393" s="90"/>
      <c r="P393" s="90"/>
      <c r="Q393" s="90"/>
      <c r="R393" s="90"/>
      <c r="S393" s="90"/>
      <c r="T393" s="91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T393" s="16" t="s">
        <v>480</v>
      </c>
      <c r="AU393" s="16" t="s">
        <v>82</v>
      </c>
    </row>
    <row r="394" s="2" customFormat="1" ht="16.5" customHeight="1">
      <c r="A394" s="37"/>
      <c r="B394" s="38"/>
      <c r="C394" s="226" t="s">
        <v>669</v>
      </c>
      <c r="D394" s="226" t="s">
        <v>134</v>
      </c>
      <c r="E394" s="227" t="s">
        <v>670</v>
      </c>
      <c r="F394" s="228" t="s">
        <v>671</v>
      </c>
      <c r="G394" s="229" t="s">
        <v>666</v>
      </c>
      <c r="H394" s="230">
        <v>1</v>
      </c>
      <c r="I394" s="231"/>
      <c r="J394" s="232">
        <f>ROUND(I394*H394,2)</f>
        <v>0</v>
      </c>
      <c r="K394" s="233"/>
      <c r="L394" s="43"/>
      <c r="M394" s="234" t="s">
        <v>1</v>
      </c>
      <c r="N394" s="235" t="s">
        <v>38</v>
      </c>
      <c r="O394" s="90"/>
      <c r="P394" s="236">
        <f>O394*H394</f>
        <v>0</v>
      </c>
      <c r="Q394" s="236">
        <v>0</v>
      </c>
      <c r="R394" s="236">
        <f>Q394*H394</f>
        <v>0</v>
      </c>
      <c r="S394" s="236">
        <v>0</v>
      </c>
      <c r="T394" s="237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238" t="s">
        <v>138</v>
      </c>
      <c r="AT394" s="238" t="s">
        <v>134</v>
      </c>
      <c r="AU394" s="238" t="s">
        <v>82</v>
      </c>
      <c r="AY394" s="16" t="s">
        <v>132</v>
      </c>
      <c r="BE394" s="239">
        <f>IF(N394="základní",J394,0)</f>
        <v>0</v>
      </c>
      <c r="BF394" s="239">
        <f>IF(N394="snížená",J394,0)</f>
        <v>0</v>
      </c>
      <c r="BG394" s="239">
        <f>IF(N394="zákl. přenesená",J394,0)</f>
        <v>0</v>
      </c>
      <c r="BH394" s="239">
        <f>IF(N394="sníž. přenesená",J394,0)</f>
        <v>0</v>
      </c>
      <c r="BI394" s="239">
        <f>IF(N394="nulová",J394,0)</f>
        <v>0</v>
      </c>
      <c r="BJ394" s="16" t="s">
        <v>80</v>
      </c>
      <c r="BK394" s="239">
        <f>ROUND(I394*H394,2)</f>
        <v>0</v>
      </c>
      <c r="BL394" s="16" t="s">
        <v>138</v>
      </c>
      <c r="BM394" s="238" t="s">
        <v>672</v>
      </c>
    </row>
    <row r="395" s="2" customFormat="1">
      <c r="A395" s="37"/>
      <c r="B395" s="38"/>
      <c r="C395" s="39"/>
      <c r="D395" s="240" t="s">
        <v>140</v>
      </c>
      <c r="E395" s="39"/>
      <c r="F395" s="241" t="s">
        <v>673</v>
      </c>
      <c r="G395" s="39"/>
      <c r="H395" s="39"/>
      <c r="I395" s="242"/>
      <c r="J395" s="39"/>
      <c r="K395" s="39"/>
      <c r="L395" s="43"/>
      <c r="M395" s="243"/>
      <c r="N395" s="244"/>
      <c r="O395" s="90"/>
      <c r="P395" s="90"/>
      <c r="Q395" s="90"/>
      <c r="R395" s="90"/>
      <c r="S395" s="90"/>
      <c r="T395" s="91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T395" s="16" t="s">
        <v>140</v>
      </c>
      <c r="AU395" s="16" t="s">
        <v>82</v>
      </c>
    </row>
    <row r="396" s="2" customFormat="1">
      <c r="A396" s="37"/>
      <c r="B396" s="38"/>
      <c r="C396" s="39"/>
      <c r="D396" s="240" t="s">
        <v>480</v>
      </c>
      <c r="E396" s="39"/>
      <c r="F396" s="284" t="s">
        <v>674</v>
      </c>
      <c r="G396" s="39"/>
      <c r="H396" s="39"/>
      <c r="I396" s="242"/>
      <c r="J396" s="39"/>
      <c r="K396" s="39"/>
      <c r="L396" s="43"/>
      <c r="M396" s="243"/>
      <c r="N396" s="244"/>
      <c r="O396" s="90"/>
      <c r="P396" s="90"/>
      <c r="Q396" s="90"/>
      <c r="R396" s="90"/>
      <c r="S396" s="90"/>
      <c r="T396" s="91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T396" s="16" t="s">
        <v>480</v>
      </c>
      <c r="AU396" s="16" t="s">
        <v>82</v>
      </c>
    </row>
    <row r="397" s="12" customFormat="1" ht="22.8" customHeight="1">
      <c r="A397" s="12"/>
      <c r="B397" s="210"/>
      <c r="C397" s="211"/>
      <c r="D397" s="212" t="s">
        <v>72</v>
      </c>
      <c r="E397" s="224" t="s">
        <v>327</v>
      </c>
      <c r="F397" s="224" t="s">
        <v>328</v>
      </c>
      <c r="G397" s="211"/>
      <c r="H397" s="211"/>
      <c r="I397" s="214"/>
      <c r="J397" s="225">
        <f>BK397</f>
        <v>0</v>
      </c>
      <c r="K397" s="211"/>
      <c r="L397" s="216"/>
      <c r="M397" s="217"/>
      <c r="N397" s="218"/>
      <c r="O397" s="218"/>
      <c r="P397" s="219">
        <f>SUM(P398:P401)</f>
        <v>0</v>
      </c>
      <c r="Q397" s="218"/>
      <c r="R397" s="219">
        <f>SUM(R398:R401)</f>
        <v>0</v>
      </c>
      <c r="S397" s="218"/>
      <c r="T397" s="220">
        <f>SUM(T398:T401)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21" t="s">
        <v>80</v>
      </c>
      <c r="AT397" s="222" t="s">
        <v>72</v>
      </c>
      <c r="AU397" s="222" t="s">
        <v>80</v>
      </c>
      <c r="AY397" s="221" t="s">
        <v>132</v>
      </c>
      <c r="BK397" s="223">
        <f>SUM(BK398:BK401)</f>
        <v>0</v>
      </c>
    </row>
    <row r="398" s="2" customFormat="1" ht="16.5" customHeight="1">
      <c r="A398" s="37"/>
      <c r="B398" s="38"/>
      <c r="C398" s="226" t="s">
        <v>675</v>
      </c>
      <c r="D398" s="226" t="s">
        <v>134</v>
      </c>
      <c r="E398" s="227" t="s">
        <v>330</v>
      </c>
      <c r="F398" s="228" t="s">
        <v>331</v>
      </c>
      <c r="G398" s="229" t="s">
        <v>239</v>
      </c>
      <c r="H398" s="230">
        <v>1014.254</v>
      </c>
      <c r="I398" s="231"/>
      <c r="J398" s="232">
        <f>ROUND(I398*H398,2)</f>
        <v>0</v>
      </c>
      <c r="K398" s="233"/>
      <c r="L398" s="43"/>
      <c r="M398" s="234" t="s">
        <v>1</v>
      </c>
      <c r="N398" s="235" t="s">
        <v>38</v>
      </c>
      <c r="O398" s="90"/>
      <c r="P398" s="236">
        <f>O398*H398</f>
        <v>0</v>
      </c>
      <c r="Q398" s="236">
        <v>0</v>
      </c>
      <c r="R398" s="236">
        <f>Q398*H398</f>
        <v>0</v>
      </c>
      <c r="S398" s="236">
        <v>0</v>
      </c>
      <c r="T398" s="237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238" t="s">
        <v>138</v>
      </c>
      <c r="AT398" s="238" t="s">
        <v>134</v>
      </c>
      <c r="AU398" s="238" t="s">
        <v>82</v>
      </c>
      <c r="AY398" s="16" t="s">
        <v>132</v>
      </c>
      <c r="BE398" s="239">
        <f>IF(N398="základní",J398,0)</f>
        <v>0</v>
      </c>
      <c r="BF398" s="239">
        <f>IF(N398="snížená",J398,0)</f>
        <v>0</v>
      </c>
      <c r="BG398" s="239">
        <f>IF(N398="zákl. přenesená",J398,0)</f>
        <v>0</v>
      </c>
      <c r="BH398" s="239">
        <f>IF(N398="sníž. přenesená",J398,0)</f>
        <v>0</v>
      </c>
      <c r="BI398" s="239">
        <f>IF(N398="nulová",J398,0)</f>
        <v>0</v>
      </c>
      <c r="BJ398" s="16" t="s">
        <v>80</v>
      </c>
      <c r="BK398" s="239">
        <f>ROUND(I398*H398,2)</f>
        <v>0</v>
      </c>
      <c r="BL398" s="16" t="s">
        <v>138</v>
      </c>
      <c r="BM398" s="238" t="s">
        <v>676</v>
      </c>
    </row>
    <row r="399" s="2" customFormat="1">
      <c r="A399" s="37"/>
      <c r="B399" s="38"/>
      <c r="C399" s="39"/>
      <c r="D399" s="240" t="s">
        <v>140</v>
      </c>
      <c r="E399" s="39"/>
      <c r="F399" s="241" t="s">
        <v>333</v>
      </c>
      <c r="G399" s="39"/>
      <c r="H399" s="39"/>
      <c r="I399" s="242"/>
      <c r="J399" s="39"/>
      <c r="K399" s="39"/>
      <c r="L399" s="43"/>
      <c r="M399" s="243"/>
      <c r="N399" s="244"/>
      <c r="O399" s="90"/>
      <c r="P399" s="90"/>
      <c r="Q399" s="90"/>
      <c r="R399" s="90"/>
      <c r="S399" s="90"/>
      <c r="T399" s="91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T399" s="16" t="s">
        <v>140</v>
      </c>
      <c r="AU399" s="16" t="s">
        <v>82</v>
      </c>
    </row>
    <row r="400" s="2" customFormat="1">
      <c r="A400" s="37"/>
      <c r="B400" s="38"/>
      <c r="C400" s="39"/>
      <c r="D400" s="245" t="s">
        <v>142</v>
      </c>
      <c r="E400" s="39"/>
      <c r="F400" s="246" t="s">
        <v>334</v>
      </c>
      <c r="G400" s="39"/>
      <c r="H400" s="39"/>
      <c r="I400" s="242"/>
      <c r="J400" s="39"/>
      <c r="K400" s="39"/>
      <c r="L400" s="43"/>
      <c r="M400" s="243"/>
      <c r="N400" s="244"/>
      <c r="O400" s="90"/>
      <c r="P400" s="90"/>
      <c r="Q400" s="90"/>
      <c r="R400" s="90"/>
      <c r="S400" s="90"/>
      <c r="T400" s="91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T400" s="16" t="s">
        <v>142</v>
      </c>
      <c r="AU400" s="16" t="s">
        <v>82</v>
      </c>
    </row>
    <row r="401" s="2" customFormat="1">
      <c r="A401" s="37"/>
      <c r="B401" s="38"/>
      <c r="C401" s="39"/>
      <c r="D401" s="240" t="s">
        <v>420</v>
      </c>
      <c r="E401" s="39"/>
      <c r="F401" s="284" t="s">
        <v>677</v>
      </c>
      <c r="G401" s="39"/>
      <c r="H401" s="39"/>
      <c r="I401" s="242"/>
      <c r="J401" s="39"/>
      <c r="K401" s="39"/>
      <c r="L401" s="43"/>
      <c r="M401" s="280"/>
      <c r="N401" s="281"/>
      <c r="O401" s="282"/>
      <c r="P401" s="282"/>
      <c r="Q401" s="282"/>
      <c r="R401" s="282"/>
      <c r="S401" s="282"/>
      <c r="T401" s="283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T401" s="16" t="s">
        <v>420</v>
      </c>
      <c r="AU401" s="16" t="s">
        <v>82</v>
      </c>
    </row>
    <row r="402" s="2" customFormat="1" ht="6.96" customHeight="1">
      <c r="A402" s="37"/>
      <c r="B402" s="65"/>
      <c r="C402" s="66"/>
      <c r="D402" s="66"/>
      <c r="E402" s="66"/>
      <c r="F402" s="66"/>
      <c r="G402" s="66"/>
      <c r="H402" s="66"/>
      <c r="I402" s="66"/>
      <c r="J402" s="66"/>
      <c r="K402" s="66"/>
      <c r="L402" s="43"/>
      <c r="M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</row>
  </sheetData>
  <sheetProtection sheet="1" autoFilter="0" formatColumns="0" formatRows="0" objects="1" scenarios="1" spinCount="100000" saltValue="KYnbN70JPtYB1C4ctneqqlex6iyn90sZWLtYEHVknMZXkVJNHC03zR8/x5UvLrTDkxvtJQvwQSg6Nzto4XxCMg==" hashValue="87I/00Lt6mCOwJjq2I/uUssYOqi8BePYHhEqvvHmbNHNUmJZ8uWXrzdSnHQ/JwaFTs+mEfeSQ6J0nn13lHa8HQ==" algorithmName="SHA-512" password="CC35"/>
  <autoFilter ref="C128:K40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hyperlinks>
    <hyperlink ref="F134" r:id="rId1" display="https://podminky.urs.cz/item/CS_URS_2021_02/121151125"/>
    <hyperlink ref="F137" r:id="rId2" display="https://podminky.urs.cz/item/CS_URS_2021_02/122251106"/>
    <hyperlink ref="F141" r:id="rId3" display="https://podminky.urs.cz/item/CS_URS_2021_02/162251101"/>
    <hyperlink ref="F147" r:id="rId4" display="https://podminky.urs.cz/item/CS_URS_2021_02/162351103"/>
    <hyperlink ref="F151" r:id="rId5" display="https://podminky.urs.cz/item/CS_URS_2021_02/167151111"/>
    <hyperlink ref="F160" r:id="rId6" display="https://podminky.urs.cz/item/CS_URS_2021_02/181351113"/>
    <hyperlink ref="F166" r:id="rId7" display="https://podminky.urs.cz/item/CS_URS_2021_02/181411121"/>
    <hyperlink ref="F172" r:id="rId8" display="https://podminky.urs.cz/item/CS_URS_2021_02/171103212"/>
    <hyperlink ref="F176" r:id="rId9" display="https://podminky.urs.cz/item/CS_URS_2021_02/132251102"/>
    <hyperlink ref="F180" r:id="rId10" display="https://podminky.urs.cz/item/CS_URS_2021_02/181451122"/>
    <hyperlink ref="F184" r:id="rId11" display="https://podminky.urs.cz/item/CS_URS_2021_02/181951111"/>
    <hyperlink ref="F188" r:id="rId12" display="https://podminky.urs.cz/item/CS_URS_2021_02/182201101"/>
    <hyperlink ref="F192" r:id="rId13" display="https://podminky.urs.cz/item/CS_URS_2021_02/182351133"/>
    <hyperlink ref="F196" r:id="rId14" display="https://podminky.urs.cz/item/CS_URS_2021_02/183101214"/>
    <hyperlink ref="F201" r:id="rId15" display="https://podminky.urs.cz/item/CS_URS_2021_02/184102122"/>
    <hyperlink ref="F206" r:id="rId16" display="https://podminky.urs.cz/item/CS_URS_2021_02/184807911"/>
    <hyperlink ref="F211" r:id="rId17" display="https://podminky.urs.cz/item/CS_URS_2021_02/184813121"/>
    <hyperlink ref="F216" r:id="rId18" display="https://podminky.urs.cz/item/CS_URS_2021_02/184911422"/>
    <hyperlink ref="F227" r:id="rId19" display="https://podminky.urs.cz/item/CS_URS_2021_02/185804312"/>
    <hyperlink ref="F231" r:id="rId20" display="https://podminky.urs.cz/item/CS_URS_2021_02/185851121"/>
    <hyperlink ref="F239" r:id="rId21" display="https://podminky.urs.cz/item/CS_URS_2021_02/215901101"/>
    <hyperlink ref="F246" r:id="rId22" display="https://podminky.urs.cz/item/CS_URS_2021_02/211521111"/>
    <hyperlink ref="F250" r:id="rId23" display="https://podminky.urs.cz/item/CS_URS_2021_02/211571121"/>
    <hyperlink ref="F254" r:id="rId24" display="https://podminky.urs.cz/item/CS_URS_2021_02/211971121"/>
    <hyperlink ref="F258" r:id="rId25" display="https://podminky.urs.cz/item/CS_URS_2021_02/212755214"/>
    <hyperlink ref="F261" r:id="rId26" display="https://podminky.urs.cz/item/CS_URS_2021_02/919726121"/>
    <hyperlink ref="F266" r:id="rId27" display="https://podminky.urs.cz/item/CS_URS_2021_02/273313511"/>
    <hyperlink ref="F270" r:id="rId28" display="https://podminky.urs.cz/item/CS_URS_2021_02/273361221"/>
    <hyperlink ref="F274" r:id="rId29" display="https://podminky.urs.cz/item/CS_URS_2021_02/273361821"/>
    <hyperlink ref="F278" r:id="rId30" display="https://podminky.urs.cz/item/CS_URS_2021_02/274321611"/>
    <hyperlink ref="F282" r:id="rId31" display="https://podminky.urs.cz/item/CS_URS_2021_02/274351121"/>
    <hyperlink ref="F286" r:id="rId32" display="https://podminky.urs.cz/item/CS_URS_2021_02/274351122"/>
    <hyperlink ref="F289" r:id="rId33" display="https://podminky.urs.cz/item/CS_URS_2021_02/342321610"/>
    <hyperlink ref="F295" r:id="rId34" display="https://podminky.urs.cz/item/CS_URS_2021_02/312362021"/>
    <hyperlink ref="F299" r:id="rId35" display="https://podminky.urs.cz/item/CS_URS_2021_02/341351111"/>
    <hyperlink ref="F303" r:id="rId36" display="https://podminky.urs.cz/item/CS_URS_2021_02/341351112"/>
    <hyperlink ref="F306" r:id="rId37" display="https://podminky.urs.cz/item/CS_URS_2021_02/341351911"/>
    <hyperlink ref="F311" r:id="rId38" display="https://podminky.urs.cz/item/CS_URS_2024_02/452311171"/>
    <hyperlink ref="F316" r:id="rId39" display="https://podminky.urs.cz/item/CS_URS_2021_02/564752111"/>
    <hyperlink ref="F320" r:id="rId40" display="https://podminky.urs.cz/item/CS_URS_2021_02/564851111"/>
    <hyperlink ref="F324" r:id="rId41" display="https://podminky.urs.cz/item/CS_URS_2021_02/564871111"/>
    <hyperlink ref="F327" r:id="rId42" display="https://podminky.urs.cz/item/CS_URS_2021_02/564962111"/>
    <hyperlink ref="F331" r:id="rId43" display="https://podminky.urs.cz/item/CS_URS_2021_02/565155111"/>
    <hyperlink ref="F338" r:id="rId44" display="https://podminky.urs.cz/item/CS_URS_2021_02/573111115"/>
    <hyperlink ref="F342" r:id="rId45" display="https://podminky.urs.cz/item/CS_URS_2021_02/573231111"/>
    <hyperlink ref="F346" r:id="rId46" display="https://podminky.urs.cz/item/CS_URS_2021_02/573312611"/>
    <hyperlink ref="F350" r:id="rId47" display="https://podminky.urs.cz/item/CS_URS_2021_02/577134131"/>
    <hyperlink ref="F358" r:id="rId48" display="https://podminky.urs.cz/item/CS_URS_2021_02/895111131"/>
    <hyperlink ref="F362" r:id="rId49" display="https://podminky.urs.cz/item/CS_URS_2021_02/895111139"/>
    <hyperlink ref="F367" r:id="rId50" display="https://podminky.urs.cz/item/CS_URS_2021_02/916132113"/>
    <hyperlink ref="F373" r:id="rId51" display="https://podminky.urs.cz/item/CS_URS_2021_02/919112112"/>
    <hyperlink ref="F376" r:id="rId52" display="https://podminky.urs.cz/item/CS_URS_2021_02/919124121"/>
    <hyperlink ref="F379" r:id="rId53" display="https://podminky.urs.cz/item/CS_URS_2021_02/931991112"/>
    <hyperlink ref="F383" r:id="rId54" display="https://podminky.urs.cz/item/CS_URS_2021_02/931994142"/>
    <hyperlink ref="F387" r:id="rId55" display="https://podminky.urs.cz/item/CS_URS_2021_02/935114112"/>
    <hyperlink ref="F400" r:id="rId56" display="https://podminky.urs.cz/item/CS_URS_2021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1.667969" style="1" customWidth="1"/>
    <col min="13" max="13" width="10.83203" style="1" customWidth="1"/>
    <col min="15" max="15" width="14.16016" style="1" customWidth="1"/>
    <col min="16" max="16" width="14.16016" style="1" customWidth="1"/>
    <col min="17" max="17" width="14.16016" style="1" customWidth="1"/>
    <col min="18" max="18" width="14.16016" style="1" customWidth="1"/>
    <col min="19" max="19" width="14.16016" style="1" customWidth="1"/>
    <col min="20" max="20" width="14.16016" style="1" customWidth="1"/>
    <col min="21" max="21" width="16.33203" style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94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82</v>
      </c>
    </row>
    <row r="4" s="1" customFormat="1" ht="24.96" customHeight="1">
      <c r="B4" s="19"/>
      <c r="D4" s="147" t="s">
        <v>102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Protipovodňová opatření v k. ú. Břest</v>
      </c>
      <c r="F7" s="149"/>
      <c r="G7" s="149"/>
      <c r="H7" s="149"/>
      <c r="L7" s="19"/>
    </row>
    <row r="8" s="1" customFormat="1" ht="12" customHeight="1">
      <c r="B8" s="19"/>
      <c r="D8" s="149" t="s">
        <v>103</v>
      </c>
      <c r="L8" s="19"/>
    </row>
    <row r="9" s="2" customFormat="1" ht="16.5" customHeight="1">
      <c r="A9" s="37"/>
      <c r="B9" s="43"/>
      <c r="C9" s="37"/>
      <c r="D9" s="37"/>
      <c r="E9" s="150" t="s">
        <v>678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105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679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21</v>
      </c>
      <c r="G14" s="37"/>
      <c r="H14" s="37"/>
      <c r="I14" s="149" t="s">
        <v>22</v>
      </c>
      <c r="J14" s="152" t="str">
        <f>'Rekapitulace stavby'!AN8</f>
        <v>15. 8. 2019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49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27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26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29</v>
      </c>
      <c r="E22" s="37"/>
      <c r="F22" s="37"/>
      <c r="G22" s="37"/>
      <c r="H22" s="37"/>
      <c r="I22" s="149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49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31</v>
      </c>
      <c r="E25" s="37"/>
      <c r="F25" s="37"/>
      <c r="G25" s="37"/>
      <c r="H25" s="37"/>
      <c r="I25" s="149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49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32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33</v>
      </c>
      <c r="E32" s="37"/>
      <c r="F32" s="37"/>
      <c r="G32" s="37"/>
      <c r="H32" s="37"/>
      <c r="I32" s="37"/>
      <c r="J32" s="159">
        <f>ROUND(J126,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35</v>
      </c>
      <c r="G34" s="37"/>
      <c r="H34" s="37"/>
      <c r="I34" s="160" t="s">
        <v>34</v>
      </c>
      <c r="J34" s="160" t="s">
        <v>36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37</v>
      </c>
      <c r="E35" s="149" t="s">
        <v>38</v>
      </c>
      <c r="F35" s="162">
        <f>ROUND((SUM(BE126:BE244)),  2)</f>
        <v>0</v>
      </c>
      <c r="G35" s="37"/>
      <c r="H35" s="37"/>
      <c r="I35" s="163">
        <v>0.20999999999999999</v>
      </c>
      <c r="J35" s="162">
        <f>ROUND(((SUM(BE126:BE244))*I35),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39</v>
      </c>
      <c r="F36" s="162">
        <f>ROUND((SUM(BF126:BF244)),  2)</f>
        <v>0</v>
      </c>
      <c r="G36" s="37"/>
      <c r="H36" s="37"/>
      <c r="I36" s="163">
        <v>0.12</v>
      </c>
      <c r="J36" s="162">
        <f>ROUND(((SUM(BF126:BF244))*I36),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40</v>
      </c>
      <c r="F37" s="162">
        <f>ROUND((SUM(BG126:BG244)),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41</v>
      </c>
      <c r="F38" s="162">
        <f>ROUND((SUM(BH126:BH244)),  2)</f>
        <v>0</v>
      </c>
      <c r="G38" s="37"/>
      <c r="H38" s="37"/>
      <c r="I38" s="163">
        <v>0.12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42</v>
      </c>
      <c r="F39" s="162">
        <f>ROUND((SUM(BI126:BI244)),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43</v>
      </c>
      <c r="E41" s="166"/>
      <c r="F41" s="166"/>
      <c r="G41" s="167" t="s">
        <v>44</v>
      </c>
      <c r="H41" s="168" t="s">
        <v>45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46</v>
      </c>
      <c r="E50" s="172"/>
      <c r="F50" s="172"/>
      <c r="G50" s="171" t="s">
        <v>47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48</v>
      </c>
      <c r="E61" s="174"/>
      <c r="F61" s="175" t="s">
        <v>49</v>
      </c>
      <c r="G61" s="173" t="s">
        <v>48</v>
      </c>
      <c r="H61" s="174"/>
      <c r="I61" s="174"/>
      <c r="J61" s="176" t="s">
        <v>49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50</v>
      </c>
      <c r="E65" s="177"/>
      <c r="F65" s="177"/>
      <c r="G65" s="171" t="s">
        <v>51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48</v>
      </c>
      <c r="E76" s="174"/>
      <c r="F76" s="175" t="s">
        <v>49</v>
      </c>
      <c r="G76" s="173" t="s">
        <v>48</v>
      </c>
      <c r="H76" s="174"/>
      <c r="I76" s="174"/>
      <c r="J76" s="176" t="s">
        <v>49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107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Protipovodňová opatření v k. ú. Břest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103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678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105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3006-18-3 - HSV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31" t="s">
        <v>22</v>
      </c>
      <c r="J91" s="78" t="str">
        <f>IF(J14="","",J14)</f>
        <v>15. 8. 2019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31" t="s">
        <v>29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9"/>
      <c r="E94" s="39"/>
      <c r="F94" s="26" t="str">
        <f>IF(E20="","",E20)</f>
        <v>Vyplň údaj</v>
      </c>
      <c r="G94" s="39"/>
      <c r="H94" s="39"/>
      <c r="I94" s="31" t="s">
        <v>31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108</v>
      </c>
      <c r="D96" s="184"/>
      <c r="E96" s="184"/>
      <c r="F96" s="184"/>
      <c r="G96" s="184"/>
      <c r="H96" s="184"/>
      <c r="I96" s="184"/>
      <c r="J96" s="185" t="s">
        <v>109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110</v>
      </c>
      <c r="D98" s="39"/>
      <c r="E98" s="39"/>
      <c r="F98" s="39"/>
      <c r="G98" s="39"/>
      <c r="H98" s="39"/>
      <c r="I98" s="39"/>
      <c r="J98" s="109">
        <f>J126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111</v>
      </c>
    </row>
    <row r="99" s="9" customFormat="1" ht="24.96" customHeight="1">
      <c r="A99" s="9"/>
      <c r="B99" s="187"/>
      <c r="C99" s="188"/>
      <c r="D99" s="189" t="s">
        <v>112</v>
      </c>
      <c r="E99" s="190"/>
      <c r="F99" s="190"/>
      <c r="G99" s="190"/>
      <c r="H99" s="190"/>
      <c r="I99" s="190"/>
      <c r="J99" s="191">
        <f>J127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113</v>
      </c>
      <c r="E100" s="195"/>
      <c r="F100" s="195"/>
      <c r="G100" s="195"/>
      <c r="H100" s="195"/>
      <c r="I100" s="195"/>
      <c r="J100" s="196">
        <f>J128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2"/>
      <c r="D101" s="194" t="s">
        <v>115</v>
      </c>
      <c r="E101" s="195"/>
      <c r="F101" s="195"/>
      <c r="G101" s="195"/>
      <c r="H101" s="195"/>
      <c r="I101" s="195"/>
      <c r="J101" s="196">
        <f>J172</f>
        <v>0</v>
      </c>
      <c r="K101" s="132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2"/>
      <c r="D102" s="194" t="s">
        <v>339</v>
      </c>
      <c r="E102" s="195"/>
      <c r="F102" s="195"/>
      <c r="G102" s="195"/>
      <c r="H102" s="195"/>
      <c r="I102" s="195"/>
      <c r="J102" s="196">
        <f>J215</f>
        <v>0</v>
      </c>
      <c r="K102" s="132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3"/>
      <c r="C103" s="132"/>
      <c r="D103" s="194" t="s">
        <v>116</v>
      </c>
      <c r="E103" s="195"/>
      <c r="F103" s="195"/>
      <c r="G103" s="195"/>
      <c r="H103" s="195"/>
      <c r="I103" s="195"/>
      <c r="J103" s="196">
        <f>J220</f>
        <v>0</v>
      </c>
      <c r="K103" s="132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3"/>
      <c r="C104" s="132"/>
      <c r="D104" s="194" t="s">
        <v>117</v>
      </c>
      <c r="E104" s="195"/>
      <c r="F104" s="195"/>
      <c r="G104" s="195"/>
      <c r="H104" s="195"/>
      <c r="I104" s="195"/>
      <c r="J104" s="196">
        <f>J241</f>
        <v>0</v>
      </c>
      <c r="K104" s="132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118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182" t="str">
        <f>E7</f>
        <v>Protipovodňová opatření v k. ú. Břest</v>
      </c>
      <c r="F114" s="31"/>
      <c r="G114" s="31"/>
      <c r="H114" s="31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1" customFormat="1" ht="12" customHeight="1">
      <c r="B115" s="20"/>
      <c r="C115" s="31" t="s">
        <v>103</v>
      </c>
      <c r="D115" s="21"/>
      <c r="E115" s="21"/>
      <c r="F115" s="21"/>
      <c r="G115" s="21"/>
      <c r="H115" s="21"/>
      <c r="I115" s="21"/>
      <c r="J115" s="21"/>
      <c r="K115" s="21"/>
      <c r="L115" s="19"/>
    </row>
    <row r="116" s="2" customFormat="1" ht="16.5" customHeight="1">
      <c r="A116" s="37"/>
      <c r="B116" s="38"/>
      <c r="C116" s="39"/>
      <c r="D116" s="39"/>
      <c r="E116" s="182" t="s">
        <v>678</v>
      </c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105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75" t="str">
        <f>E11</f>
        <v>3006-18-3 - HSV</v>
      </c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20</v>
      </c>
      <c r="D120" s="39"/>
      <c r="E120" s="39"/>
      <c r="F120" s="26" t="str">
        <f>F14</f>
        <v xml:space="preserve"> </v>
      </c>
      <c r="G120" s="39"/>
      <c r="H120" s="39"/>
      <c r="I120" s="31" t="s">
        <v>22</v>
      </c>
      <c r="J120" s="78" t="str">
        <f>IF(J14="","",J14)</f>
        <v>15. 8. 2019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24</v>
      </c>
      <c r="D122" s="39"/>
      <c r="E122" s="39"/>
      <c r="F122" s="26" t="str">
        <f>E17</f>
        <v xml:space="preserve"> </v>
      </c>
      <c r="G122" s="39"/>
      <c r="H122" s="39"/>
      <c r="I122" s="31" t="s">
        <v>29</v>
      </c>
      <c r="J122" s="35" t="str">
        <f>E23</f>
        <v xml:space="preserve"> 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27</v>
      </c>
      <c r="D123" s="39"/>
      <c r="E123" s="39"/>
      <c r="F123" s="26" t="str">
        <f>IF(E20="","",E20)</f>
        <v>Vyplň údaj</v>
      </c>
      <c r="G123" s="39"/>
      <c r="H123" s="39"/>
      <c r="I123" s="31" t="s">
        <v>31</v>
      </c>
      <c r="J123" s="35" t="str">
        <f>E26</f>
        <v xml:space="preserve"> 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1" customFormat="1" ht="29.28" customHeight="1">
      <c r="A125" s="198"/>
      <c r="B125" s="199"/>
      <c r="C125" s="200" t="s">
        <v>119</v>
      </c>
      <c r="D125" s="201" t="s">
        <v>58</v>
      </c>
      <c r="E125" s="201" t="s">
        <v>54</v>
      </c>
      <c r="F125" s="201" t="s">
        <v>55</v>
      </c>
      <c r="G125" s="201" t="s">
        <v>120</v>
      </c>
      <c r="H125" s="201" t="s">
        <v>121</v>
      </c>
      <c r="I125" s="201" t="s">
        <v>122</v>
      </c>
      <c r="J125" s="202" t="s">
        <v>109</v>
      </c>
      <c r="K125" s="203" t="s">
        <v>123</v>
      </c>
      <c r="L125" s="204"/>
      <c r="M125" s="99" t="s">
        <v>1</v>
      </c>
      <c r="N125" s="100" t="s">
        <v>37</v>
      </c>
      <c r="O125" s="100" t="s">
        <v>124</v>
      </c>
      <c r="P125" s="100" t="s">
        <v>125</v>
      </c>
      <c r="Q125" s="100" t="s">
        <v>126</v>
      </c>
      <c r="R125" s="100" t="s">
        <v>127</v>
      </c>
      <c r="S125" s="100" t="s">
        <v>128</v>
      </c>
      <c r="T125" s="101" t="s">
        <v>129</v>
      </c>
      <c r="U125" s="198"/>
      <c r="V125" s="198"/>
      <c r="W125" s="198"/>
      <c r="X125" s="198"/>
      <c r="Y125" s="198"/>
      <c r="Z125" s="198"/>
      <c r="AA125" s="198"/>
      <c r="AB125" s="198"/>
      <c r="AC125" s="198"/>
      <c r="AD125" s="198"/>
      <c r="AE125" s="198"/>
    </row>
    <row r="126" s="2" customFormat="1" ht="22.8" customHeight="1">
      <c r="A126" s="37"/>
      <c r="B126" s="38"/>
      <c r="C126" s="106" t="s">
        <v>130</v>
      </c>
      <c r="D126" s="39"/>
      <c r="E126" s="39"/>
      <c r="F126" s="39"/>
      <c r="G126" s="39"/>
      <c r="H126" s="39"/>
      <c r="I126" s="39"/>
      <c r="J126" s="205">
        <f>BK126</f>
        <v>0</v>
      </c>
      <c r="K126" s="39"/>
      <c r="L126" s="43"/>
      <c r="M126" s="102"/>
      <c r="N126" s="206"/>
      <c r="O126" s="103"/>
      <c r="P126" s="207">
        <f>P127</f>
        <v>0</v>
      </c>
      <c r="Q126" s="103"/>
      <c r="R126" s="207">
        <f>R127</f>
        <v>217.16492789019301</v>
      </c>
      <c r="S126" s="103"/>
      <c r="T126" s="208">
        <f>T127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72</v>
      </c>
      <c r="AU126" s="16" t="s">
        <v>111</v>
      </c>
      <c r="BK126" s="209">
        <f>BK127</f>
        <v>0</v>
      </c>
    </row>
    <row r="127" s="12" customFormat="1" ht="25.92" customHeight="1">
      <c r="A127" s="12"/>
      <c r="B127" s="210"/>
      <c r="C127" s="211"/>
      <c r="D127" s="212" t="s">
        <v>72</v>
      </c>
      <c r="E127" s="213" t="s">
        <v>84</v>
      </c>
      <c r="F127" s="213" t="s">
        <v>131</v>
      </c>
      <c r="G127" s="211"/>
      <c r="H127" s="211"/>
      <c r="I127" s="214"/>
      <c r="J127" s="215">
        <f>BK127</f>
        <v>0</v>
      </c>
      <c r="K127" s="211"/>
      <c r="L127" s="216"/>
      <c r="M127" s="217"/>
      <c r="N127" s="218"/>
      <c r="O127" s="218"/>
      <c r="P127" s="219">
        <f>P128+P172+P215+P220+P241</f>
        <v>0</v>
      </c>
      <c r="Q127" s="218"/>
      <c r="R127" s="219">
        <f>R128+R172+R215+R220+R241</f>
        <v>217.16492789019301</v>
      </c>
      <c r="S127" s="218"/>
      <c r="T127" s="220">
        <f>T128+T172+T215+T220+T241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1" t="s">
        <v>80</v>
      </c>
      <c r="AT127" s="222" t="s">
        <v>72</v>
      </c>
      <c r="AU127" s="222" t="s">
        <v>73</v>
      </c>
      <c r="AY127" s="221" t="s">
        <v>132</v>
      </c>
      <c r="BK127" s="223">
        <f>BK128+BK172+BK215+BK220+BK241</f>
        <v>0</v>
      </c>
    </row>
    <row r="128" s="12" customFormat="1" ht="22.8" customHeight="1">
      <c r="A128" s="12"/>
      <c r="B128" s="210"/>
      <c r="C128" s="211"/>
      <c r="D128" s="212" t="s">
        <v>72</v>
      </c>
      <c r="E128" s="224" t="s">
        <v>80</v>
      </c>
      <c r="F128" s="224" t="s">
        <v>133</v>
      </c>
      <c r="G128" s="211"/>
      <c r="H128" s="211"/>
      <c r="I128" s="214"/>
      <c r="J128" s="225">
        <f>BK128</f>
        <v>0</v>
      </c>
      <c r="K128" s="211"/>
      <c r="L128" s="216"/>
      <c r="M128" s="217"/>
      <c r="N128" s="218"/>
      <c r="O128" s="218"/>
      <c r="P128" s="219">
        <f>SUM(P129:P171)</f>
        <v>0</v>
      </c>
      <c r="Q128" s="218"/>
      <c r="R128" s="219">
        <f>SUM(R129:R171)</f>
        <v>0.0048600000000000006</v>
      </c>
      <c r="S128" s="218"/>
      <c r="T128" s="220">
        <f>SUM(T129:T171)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80</v>
      </c>
      <c r="AT128" s="222" t="s">
        <v>72</v>
      </c>
      <c r="AU128" s="222" t="s">
        <v>80</v>
      </c>
      <c r="AY128" s="221" t="s">
        <v>132</v>
      </c>
      <c r="BK128" s="223">
        <f>SUM(BK129:BK171)</f>
        <v>0</v>
      </c>
    </row>
    <row r="129" s="2" customFormat="1" ht="24.15" customHeight="1">
      <c r="A129" s="37"/>
      <c r="B129" s="38"/>
      <c r="C129" s="226" t="s">
        <v>80</v>
      </c>
      <c r="D129" s="226" t="s">
        <v>134</v>
      </c>
      <c r="E129" s="227" t="s">
        <v>135</v>
      </c>
      <c r="F129" s="228" t="s">
        <v>136</v>
      </c>
      <c r="G129" s="229" t="s">
        <v>137</v>
      </c>
      <c r="H129" s="230">
        <v>162</v>
      </c>
      <c r="I129" s="231"/>
      <c r="J129" s="232">
        <f>ROUND(I129*H129,2)</f>
        <v>0</v>
      </c>
      <c r="K129" s="233"/>
      <c r="L129" s="43"/>
      <c r="M129" s="234" t="s">
        <v>1</v>
      </c>
      <c r="N129" s="235" t="s">
        <v>38</v>
      </c>
      <c r="O129" s="90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8" t="s">
        <v>138</v>
      </c>
      <c r="AT129" s="238" t="s">
        <v>134</v>
      </c>
      <c r="AU129" s="238" t="s">
        <v>82</v>
      </c>
      <c r="AY129" s="16" t="s">
        <v>132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6" t="s">
        <v>80</v>
      </c>
      <c r="BK129" s="239">
        <f>ROUND(I129*H129,2)</f>
        <v>0</v>
      </c>
      <c r="BL129" s="16" t="s">
        <v>138</v>
      </c>
      <c r="BM129" s="238" t="s">
        <v>680</v>
      </c>
    </row>
    <row r="130" s="2" customFormat="1">
      <c r="A130" s="37"/>
      <c r="B130" s="38"/>
      <c r="C130" s="39"/>
      <c r="D130" s="240" t="s">
        <v>140</v>
      </c>
      <c r="E130" s="39"/>
      <c r="F130" s="241" t="s">
        <v>141</v>
      </c>
      <c r="G130" s="39"/>
      <c r="H130" s="39"/>
      <c r="I130" s="242"/>
      <c r="J130" s="39"/>
      <c r="K130" s="39"/>
      <c r="L130" s="43"/>
      <c r="M130" s="243"/>
      <c r="N130" s="244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140</v>
      </c>
      <c r="AU130" s="16" t="s">
        <v>82</v>
      </c>
    </row>
    <row r="131" s="2" customFormat="1">
      <c r="A131" s="37"/>
      <c r="B131" s="38"/>
      <c r="C131" s="39"/>
      <c r="D131" s="245" t="s">
        <v>142</v>
      </c>
      <c r="E131" s="39"/>
      <c r="F131" s="246" t="s">
        <v>143</v>
      </c>
      <c r="G131" s="39"/>
      <c r="H131" s="39"/>
      <c r="I131" s="242"/>
      <c r="J131" s="39"/>
      <c r="K131" s="39"/>
      <c r="L131" s="43"/>
      <c r="M131" s="243"/>
      <c r="N131" s="244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142</v>
      </c>
      <c r="AU131" s="16" t="s">
        <v>82</v>
      </c>
    </row>
    <row r="132" s="13" customFormat="1">
      <c r="A132" s="13"/>
      <c r="B132" s="247"/>
      <c r="C132" s="248"/>
      <c r="D132" s="240" t="s">
        <v>144</v>
      </c>
      <c r="E132" s="249" t="s">
        <v>1</v>
      </c>
      <c r="F132" s="250" t="s">
        <v>681</v>
      </c>
      <c r="G132" s="248"/>
      <c r="H132" s="251">
        <v>162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7" t="s">
        <v>144</v>
      </c>
      <c r="AU132" s="257" t="s">
        <v>82</v>
      </c>
      <c r="AV132" s="13" t="s">
        <v>82</v>
      </c>
      <c r="AW132" s="13" t="s">
        <v>30</v>
      </c>
      <c r="AX132" s="13" t="s">
        <v>80</v>
      </c>
      <c r="AY132" s="257" t="s">
        <v>132</v>
      </c>
    </row>
    <row r="133" s="2" customFormat="1" ht="33" customHeight="1">
      <c r="A133" s="37"/>
      <c r="B133" s="38"/>
      <c r="C133" s="226" t="s">
        <v>82</v>
      </c>
      <c r="D133" s="226" t="s">
        <v>134</v>
      </c>
      <c r="E133" s="227" t="s">
        <v>147</v>
      </c>
      <c r="F133" s="228" t="s">
        <v>148</v>
      </c>
      <c r="G133" s="229" t="s">
        <v>149</v>
      </c>
      <c r="H133" s="230">
        <v>166.375</v>
      </c>
      <c r="I133" s="231"/>
      <c r="J133" s="232">
        <f>ROUND(I133*H133,2)</f>
        <v>0</v>
      </c>
      <c r="K133" s="233"/>
      <c r="L133" s="43"/>
      <c r="M133" s="234" t="s">
        <v>1</v>
      </c>
      <c r="N133" s="235" t="s">
        <v>38</v>
      </c>
      <c r="O133" s="90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8" t="s">
        <v>138</v>
      </c>
      <c r="AT133" s="238" t="s">
        <v>134</v>
      </c>
      <c r="AU133" s="238" t="s">
        <v>82</v>
      </c>
      <c r="AY133" s="16" t="s">
        <v>132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6" t="s">
        <v>80</v>
      </c>
      <c r="BK133" s="239">
        <f>ROUND(I133*H133,2)</f>
        <v>0</v>
      </c>
      <c r="BL133" s="16" t="s">
        <v>138</v>
      </c>
      <c r="BM133" s="238" t="s">
        <v>682</v>
      </c>
    </row>
    <row r="134" s="2" customFormat="1">
      <c r="A134" s="37"/>
      <c r="B134" s="38"/>
      <c r="C134" s="39"/>
      <c r="D134" s="240" t="s">
        <v>140</v>
      </c>
      <c r="E134" s="39"/>
      <c r="F134" s="241" t="s">
        <v>151</v>
      </c>
      <c r="G134" s="39"/>
      <c r="H134" s="39"/>
      <c r="I134" s="242"/>
      <c r="J134" s="39"/>
      <c r="K134" s="39"/>
      <c r="L134" s="43"/>
      <c r="M134" s="243"/>
      <c r="N134" s="244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140</v>
      </c>
      <c r="AU134" s="16" t="s">
        <v>82</v>
      </c>
    </row>
    <row r="135" s="2" customFormat="1">
      <c r="A135" s="37"/>
      <c r="B135" s="38"/>
      <c r="C135" s="39"/>
      <c r="D135" s="245" t="s">
        <v>142</v>
      </c>
      <c r="E135" s="39"/>
      <c r="F135" s="246" t="s">
        <v>152</v>
      </c>
      <c r="G135" s="39"/>
      <c r="H135" s="39"/>
      <c r="I135" s="242"/>
      <c r="J135" s="39"/>
      <c r="K135" s="39"/>
      <c r="L135" s="43"/>
      <c r="M135" s="243"/>
      <c r="N135" s="244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142</v>
      </c>
      <c r="AU135" s="16" t="s">
        <v>82</v>
      </c>
    </row>
    <row r="136" s="13" customFormat="1">
      <c r="A136" s="13"/>
      <c r="B136" s="247"/>
      <c r="C136" s="248"/>
      <c r="D136" s="240" t="s">
        <v>144</v>
      </c>
      <c r="E136" s="249" t="s">
        <v>1</v>
      </c>
      <c r="F136" s="250" t="s">
        <v>683</v>
      </c>
      <c r="G136" s="248"/>
      <c r="H136" s="251">
        <v>166.375</v>
      </c>
      <c r="I136" s="252"/>
      <c r="J136" s="248"/>
      <c r="K136" s="248"/>
      <c r="L136" s="253"/>
      <c r="M136" s="254"/>
      <c r="N136" s="255"/>
      <c r="O136" s="255"/>
      <c r="P136" s="255"/>
      <c r="Q136" s="255"/>
      <c r="R136" s="255"/>
      <c r="S136" s="255"/>
      <c r="T136" s="25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7" t="s">
        <v>144</v>
      </c>
      <c r="AU136" s="257" t="s">
        <v>82</v>
      </c>
      <c r="AV136" s="13" t="s">
        <v>82</v>
      </c>
      <c r="AW136" s="13" t="s">
        <v>30</v>
      </c>
      <c r="AX136" s="13" t="s">
        <v>80</v>
      </c>
      <c r="AY136" s="257" t="s">
        <v>132</v>
      </c>
    </row>
    <row r="137" s="2" customFormat="1" ht="37.8" customHeight="1">
      <c r="A137" s="37"/>
      <c r="B137" s="38"/>
      <c r="C137" s="226" t="s">
        <v>154</v>
      </c>
      <c r="D137" s="226" t="s">
        <v>134</v>
      </c>
      <c r="E137" s="227" t="s">
        <v>155</v>
      </c>
      <c r="F137" s="228" t="s">
        <v>156</v>
      </c>
      <c r="G137" s="229" t="s">
        <v>149</v>
      </c>
      <c r="H137" s="230">
        <v>64.799999999999997</v>
      </c>
      <c r="I137" s="231"/>
      <c r="J137" s="232">
        <f>ROUND(I137*H137,2)</f>
        <v>0</v>
      </c>
      <c r="K137" s="233"/>
      <c r="L137" s="43"/>
      <c r="M137" s="234" t="s">
        <v>1</v>
      </c>
      <c r="N137" s="235" t="s">
        <v>38</v>
      </c>
      <c r="O137" s="90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8" t="s">
        <v>138</v>
      </c>
      <c r="AT137" s="238" t="s">
        <v>134</v>
      </c>
      <c r="AU137" s="238" t="s">
        <v>82</v>
      </c>
      <c r="AY137" s="16" t="s">
        <v>132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6" t="s">
        <v>80</v>
      </c>
      <c r="BK137" s="239">
        <f>ROUND(I137*H137,2)</f>
        <v>0</v>
      </c>
      <c r="BL137" s="16" t="s">
        <v>138</v>
      </c>
      <c r="BM137" s="238" t="s">
        <v>684</v>
      </c>
    </row>
    <row r="138" s="2" customFormat="1">
      <c r="A138" s="37"/>
      <c r="B138" s="38"/>
      <c r="C138" s="39"/>
      <c r="D138" s="240" t="s">
        <v>140</v>
      </c>
      <c r="E138" s="39"/>
      <c r="F138" s="241" t="s">
        <v>158</v>
      </c>
      <c r="G138" s="39"/>
      <c r="H138" s="39"/>
      <c r="I138" s="242"/>
      <c r="J138" s="39"/>
      <c r="K138" s="39"/>
      <c r="L138" s="43"/>
      <c r="M138" s="243"/>
      <c r="N138" s="244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140</v>
      </c>
      <c r="AU138" s="16" t="s">
        <v>82</v>
      </c>
    </row>
    <row r="139" s="2" customFormat="1">
      <c r="A139" s="37"/>
      <c r="B139" s="38"/>
      <c r="C139" s="39"/>
      <c r="D139" s="245" t="s">
        <v>142</v>
      </c>
      <c r="E139" s="39"/>
      <c r="F139" s="246" t="s">
        <v>159</v>
      </c>
      <c r="G139" s="39"/>
      <c r="H139" s="39"/>
      <c r="I139" s="242"/>
      <c r="J139" s="39"/>
      <c r="K139" s="39"/>
      <c r="L139" s="43"/>
      <c r="M139" s="243"/>
      <c r="N139" s="244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142</v>
      </c>
      <c r="AU139" s="16" t="s">
        <v>82</v>
      </c>
    </row>
    <row r="140" s="13" customFormat="1">
      <c r="A140" s="13"/>
      <c r="B140" s="247"/>
      <c r="C140" s="248"/>
      <c r="D140" s="240" t="s">
        <v>144</v>
      </c>
      <c r="E140" s="249" t="s">
        <v>1</v>
      </c>
      <c r="F140" s="250" t="s">
        <v>685</v>
      </c>
      <c r="G140" s="248"/>
      <c r="H140" s="251">
        <v>64.799999999999997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7" t="s">
        <v>144</v>
      </c>
      <c r="AU140" s="257" t="s">
        <v>82</v>
      </c>
      <c r="AV140" s="13" t="s">
        <v>82</v>
      </c>
      <c r="AW140" s="13" t="s">
        <v>30</v>
      </c>
      <c r="AX140" s="13" t="s">
        <v>80</v>
      </c>
      <c r="AY140" s="257" t="s">
        <v>132</v>
      </c>
    </row>
    <row r="141" s="2" customFormat="1" ht="37.8" customHeight="1">
      <c r="A141" s="37"/>
      <c r="B141" s="38"/>
      <c r="C141" s="226" t="s">
        <v>138</v>
      </c>
      <c r="D141" s="226" t="s">
        <v>134</v>
      </c>
      <c r="E141" s="227" t="s">
        <v>176</v>
      </c>
      <c r="F141" s="228" t="s">
        <v>177</v>
      </c>
      <c r="G141" s="229" t="s">
        <v>149</v>
      </c>
      <c r="H141" s="230">
        <v>296.44999999999999</v>
      </c>
      <c r="I141" s="231"/>
      <c r="J141" s="232">
        <f>ROUND(I141*H141,2)</f>
        <v>0</v>
      </c>
      <c r="K141" s="233"/>
      <c r="L141" s="43"/>
      <c r="M141" s="234" t="s">
        <v>1</v>
      </c>
      <c r="N141" s="235" t="s">
        <v>38</v>
      </c>
      <c r="O141" s="90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8" t="s">
        <v>138</v>
      </c>
      <c r="AT141" s="238" t="s">
        <v>134</v>
      </c>
      <c r="AU141" s="238" t="s">
        <v>82</v>
      </c>
      <c r="AY141" s="16" t="s">
        <v>132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6" t="s">
        <v>80</v>
      </c>
      <c r="BK141" s="239">
        <f>ROUND(I141*H141,2)</f>
        <v>0</v>
      </c>
      <c r="BL141" s="16" t="s">
        <v>138</v>
      </c>
      <c r="BM141" s="238" t="s">
        <v>686</v>
      </c>
    </row>
    <row r="142" s="2" customFormat="1">
      <c r="A142" s="37"/>
      <c r="B142" s="38"/>
      <c r="C142" s="39"/>
      <c r="D142" s="240" t="s">
        <v>140</v>
      </c>
      <c r="E142" s="39"/>
      <c r="F142" s="241" t="s">
        <v>179</v>
      </c>
      <c r="G142" s="39"/>
      <c r="H142" s="39"/>
      <c r="I142" s="242"/>
      <c r="J142" s="39"/>
      <c r="K142" s="39"/>
      <c r="L142" s="43"/>
      <c r="M142" s="243"/>
      <c r="N142" s="244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140</v>
      </c>
      <c r="AU142" s="16" t="s">
        <v>82</v>
      </c>
    </row>
    <row r="143" s="2" customFormat="1">
      <c r="A143" s="37"/>
      <c r="B143" s="38"/>
      <c r="C143" s="39"/>
      <c r="D143" s="245" t="s">
        <v>142</v>
      </c>
      <c r="E143" s="39"/>
      <c r="F143" s="246" t="s">
        <v>180</v>
      </c>
      <c r="G143" s="39"/>
      <c r="H143" s="39"/>
      <c r="I143" s="242"/>
      <c r="J143" s="39"/>
      <c r="K143" s="39"/>
      <c r="L143" s="43"/>
      <c r="M143" s="243"/>
      <c r="N143" s="244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142</v>
      </c>
      <c r="AU143" s="16" t="s">
        <v>82</v>
      </c>
    </row>
    <row r="144" s="13" customFormat="1">
      <c r="A144" s="13"/>
      <c r="B144" s="247"/>
      <c r="C144" s="248"/>
      <c r="D144" s="240" t="s">
        <v>144</v>
      </c>
      <c r="E144" s="249" t="s">
        <v>1</v>
      </c>
      <c r="F144" s="250" t="s">
        <v>687</v>
      </c>
      <c r="G144" s="248"/>
      <c r="H144" s="251">
        <v>260.14999999999998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7" t="s">
        <v>144</v>
      </c>
      <c r="AU144" s="257" t="s">
        <v>82</v>
      </c>
      <c r="AV144" s="13" t="s">
        <v>82</v>
      </c>
      <c r="AW144" s="13" t="s">
        <v>30</v>
      </c>
      <c r="AX144" s="13" t="s">
        <v>73</v>
      </c>
      <c r="AY144" s="257" t="s">
        <v>132</v>
      </c>
    </row>
    <row r="145" s="13" customFormat="1">
      <c r="A145" s="13"/>
      <c r="B145" s="247"/>
      <c r="C145" s="248"/>
      <c r="D145" s="240" t="s">
        <v>144</v>
      </c>
      <c r="E145" s="249" t="s">
        <v>1</v>
      </c>
      <c r="F145" s="250" t="s">
        <v>688</v>
      </c>
      <c r="G145" s="248"/>
      <c r="H145" s="251">
        <v>36.299999999999997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7" t="s">
        <v>144</v>
      </c>
      <c r="AU145" s="257" t="s">
        <v>82</v>
      </c>
      <c r="AV145" s="13" t="s">
        <v>82</v>
      </c>
      <c r="AW145" s="13" t="s">
        <v>30</v>
      </c>
      <c r="AX145" s="13" t="s">
        <v>73</v>
      </c>
      <c r="AY145" s="257" t="s">
        <v>132</v>
      </c>
    </row>
    <row r="146" s="14" customFormat="1">
      <c r="A146" s="14"/>
      <c r="B146" s="258"/>
      <c r="C146" s="259"/>
      <c r="D146" s="240" t="s">
        <v>144</v>
      </c>
      <c r="E146" s="260" t="s">
        <v>1</v>
      </c>
      <c r="F146" s="261" t="s">
        <v>146</v>
      </c>
      <c r="G146" s="259"/>
      <c r="H146" s="262">
        <v>296.44999999999999</v>
      </c>
      <c r="I146" s="263"/>
      <c r="J146" s="259"/>
      <c r="K146" s="259"/>
      <c r="L146" s="264"/>
      <c r="M146" s="265"/>
      <c r="N146" s="266"/>
      <c r="O146" s="266"/>
      <c r="P146" s="266"/>
      <c r="Q146" s="266"/>
      <c r="R146" s="266"/>
      <c r="S146" s="266"/>
      <c r="T146" s="26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8" t="s">
        <v>144</v>
      </c>
      <c r="AU146" s="268" t="s">
        <v>82</v>
      </c>
      <c r="AV146" s="14" t="s">
        <v>138</v>
      </c>
      <c r="AW146" s="14" t="s">
        <v>30</v>
      </c>
      <c r="AX146" s="14" t="s">
        <v>80</v>
      </c>
      <c r="AY146" s="268" t="s">
        <v>132</v>
      </c>
    </row>
    <row r="147" s="2" customFormat="1" ht="24.15" customHeight="1">
      <c r="A147" s="37"/>
      <c r="B147" s="38"/>
      <c r="C147" s="226" t="s">
        <v>168</v>
      </c>
      <c r="D147" s="226" t="s">
        <v>134</v>
      </c>
      <c r="E147" s="227" t="s">
        <v>161</v>
      </c>
      <c r="F147" s="228" t="s">
        <v>162</v>
      </c>
      <c r="G147" s="229" t="s">
        <v>149</v>
      </c>
      <c r="H147" s="230">
        <v>162.47499999999999</v>
      </c>
      <c r="I147" s="231"/>
      <c r="J147" s="232">
        <f>ROUND(I147*H147,2)</f>
        <v>0</v>
      </c>
      <c r="K147" s="233"/>
      <c r="L147" s="43"/>
      <c r="M147" s="234" t="s">
        <v>1</v>
      </c>
      <c r="N147" s="235" t="s">
        <v>38</v>
      </c>
      <c r="O147" s="90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8" t="s">
        <v>138</v>
      </c>
      <c r="AT147" s="238" t="s">
        <v>134</v>
      </c>
      <c r="AU147" s="238" t="s">
        <v>82</v>
      </c>
      <c r="AY147" s="16" t="s">
        <v>132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6" t="s">
        <v>80</v>
      </c>
      <c r="BK147" s="239">
        <f>ROUND(I147*H147,2)</f>
        <v>0</v>
      </c>
      <c r="BL147" s="16" t="s">
        <v>138</v>
      </c>
      <c r="BM147" s="238" t="s">
        <v>689</v>
      </c>
    </row>
    <row r="148" s="2" customFormat="1">
      <c r="A148" s="37"/>
      <c r="B148" s="38"/>
      <c r="C148" s="39"/>
      <c r="D148" s="240" t="s">
        <v>140</v>
      </c>
      <c r="E148" s="39"/>
      <c r="F148" s="241" t="s">
        <v>164</v>
      </c>
      <c r="G148" s="39"/>
      <c r="H148" s="39"/>
      <c r="I148" s="242"/>
      <c r="J148" s="39"/>
      <c r="K148" s="39"/>
      <c r="L148" s="43"/>
      <c r="M148" s="243"/>
      <c r="N148" s="244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140</v>
      </c>
      <c r="AU148" s="16" t="s">
        <v>82</v>
      </c>
    </row>
    <row r="149" s="2" customFormat="1">
      <c r="A149" s="37"/>
      <c r="B149" s="38"/>
      <c r="C149" s="39"/>
      <c r="D149" s="245" t="s">
        <v>142</v>
      </c>
      <c r="E149" s="39"/>
      <c r="F149" s="246" t="s">
        <v>165</v>
      </c>
      <c r="G149" s="39"/>
      <c r="H149" s="39"/>
      <c r="I149" s="242"/>
      <c r="J149" s="39"/>
      <c r="K149" s="39"/>
      <c r="L149" s="43"/>
      <c r="M149" s="243"/>
      <c r="N149" s="244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142</v>
      </c>
      <c r="AU149" s="16" t="s">
        <v>82</v>
      </c>
    </row>
    <row r="150" s="13" customFormat="1">
      <c r="A150" s="13"/>
      <c r="B150" s="247"/>
      <c r="C150" s="248"/>
      <c r="D150" s="240" t="s">
        <v>144</v>
      </c>
      <c r="E150" s="249" t="s">
        <v>1</v>
      </c>
      <c r="F150" s="250" t="s">
        <v>690</v>
      </c>
      <c r="G150" s="248"/>
      <c r="H150" s="251">
        <v>32.399999999999999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7" t="s">
        <v>144</v>
      </c>
      <c r="AU150" s="257" t="s">
        <v>82</v>
      </c>
      <c r="AV150" s="13" t="s">
        <v>82</v>
      </c>
      <c r="AW150" s="13" t="s">
        <v>30</v>
      </c>
      <c r="AX150" s="13" t="s">
        <v>73</v>
      </c>
      <c r="AY150" s="257" t="s">
        <v>132</v>
      </c>
    </row>
    <row r="151" s="13" customFormat="1">
      <c r="A151" s="13"/>
      <c r="B151" s="247"/>
      <c r="C151" s="248"/>
      <c r="D151" s="240" t="s">
        <v>144</v>
      </c>
      <c r="E151" s="249" t="s">
        <v>1</v>
      </c>
      <c r="F151" s="250" t="s">
        <v>691</v>
      </c>
      <c r="G151" s="248"/>
      <c r="H151" s="251">
        <v>130.07499999999999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7" t="s">
        <v>144</v>
      </c>
      <c r="AU151" s="257" t="s">
        <v>82</v>
      </c>
      <c r="AV151" s="13" t="s">
        <v>82</v>
      </c>
      <c r="AW151" s="13" t="s">
        <v>30</v>
      </c>
      <c r="AX151" s="13" t="s">
        <v>73</v>
      </c>
      <c r="AY151" s="257" t="s">
        <v>132</v>
      </c>
    </row>
    <row r="152" s="14" customFormat="1">
      <c r="A152" s="14"/>
      <c r="B152" s="258"/>
      <c r="C152" s="259"/>
      <c r="D152" s="240" t="s">
        <v>144</v>
      </c>
      <c r="E152" s="260" t="s">
        <v>1</v>
      </c>
      <c r="F152" s="261" t="s">
        <v>146</v>
      </c>
      <c r="G152" s="259"/>
      <c r="H152" s="262">
        <v>162.47499999999999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8" t="s">
        <v>144</v>
      </c>
      <c r="AU152" s="268" t="s">
        <v>82</v>
      </c>
      <c r="AV152" s="14" t="s">
        <v>138</v>
      </c>
      <c r="AW152" s="14" t="s">
        <v>30</v>
      </c>
      <c r="AX152" s="14" t="s">
        <v>80</v>
      </c>
      <c r="AY152" s="268" t="s">
        <v>132</v>
      </c>
    </row>
    <row r="153" s="2" customFormat="1" ht="24.15" customHeight="1">
      <c r="A153" s="37"/>
      <c r="B153" s="38"/>
      <c r="C153" s="226" t="s">
        <v>175</v>
      </c>
      <c r="D153" s="226" t="s">
        <v>134</v>
      </c>
      <c r="E153" s="227" t="s">
        <v>184</v>
      </c>
      <c r="F153" s="228" t="s">
        <v>185</v>
      </c>
      <c r="G153" s="229" t="s">
        <v>149</v>
      </c>
      <c r="H153" s="230">
        <v>130.07499999999999</v>
      </c>
      <c r="I153" s="231"/>
      <c r="J153" s="232">
        <f>ROUND(I153*H153,2)</f>
        <v>0</v>
      </c>
      <c r="K153" s="233"/>
      <c r="L153" s="43"/>
      <c r="M153" s="234" t="s">
        <v>1</v>
      </c>
      <c r="N153" s="235" t="s">
        <v>38</v>
      </c>
      <c r="O153" s="90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8" t="s">
        <v>138</v>
      </c>
      <c r="AT153" s="238" t="s">
        <v>134</v>
      </c>
      <c r="AU153" s="238" t="s">
        <v>82</v>
      </c>
      <c r="AY153" s="16" t="s">
        <v>132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6" t="s">
        <v>80</v>
      </c>
      <c r="BK153" s="239">
        <f>ROUND(I153*H153,2)</f>
        <v>0</v>
      </c>
      <c r="BL153" s="16" t="s">
        <v>138</v>
      </c>
      <c r="BM153" s="238" t="s">
        <v>692</v>
      </c>
    </row>
    <row r="154" s="2" customFormat="1">
      <c r="A154" s="37"/>
      <c r="B154" s="38"/>
      <c r="C154" s="39"/>
      <c r="D154" s="240" t="s">
        <v>140</v>
      </c>
      <c r="E154" s="39"/>
      <c r="F154" s="241" t="s">
        <v>187</v>
      </c>
      <c r="G154" s="39"/>
      <c r="H154" s="39"/>
      <c r="I154" s="242"/>
      <c r="J154" s="39"/>
      <c r="K154" s="39"/>
      <c r="L154" s="43"/>
      <c r="M154" s="243"/>
      <c r="N154" s="244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140</v>
      </c>
      <c r="AU154" s="16" t="s">
        <v>82</v>
      </c>
    </row>
    <row r="155" s="2" customFormat="1">
      <c r="A155" s="37"/>
      <c r="B155" s="38"/>
      <c r="C155" s="39"/>
      <c r="D155" s="245" t="s">
        <v>142</v>
      </c>
      <c r="E155" s="39"/>
      <c r="F155" s="246" t="s">
        <v>188</v>
      </c>
      <c r="G155" s="39"/>
      <c r="H155" s="39"/>
      <c r="I155" s="242"/>
      <c r="J155" s="39"/>
      <c r="K155" s="39"/>
      <c r="L155" s="43"/>
      <c r="M155" s="243"/>
      <c r="N155" s="244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142</v>
      </c>
      <c r="AU155" s="16" t="s">
        <v>82</v>
      </c>
    </row>
    <row r="156" s="13" customFormat="1">
      <c r="A156" s="13"/>
      <c r="B156" s="247"/>
      <c r="C156" s="248"/>
      <c r="D156" s="240" t="s">
        <v>144</v>
      </c>
      <c r="E156" s="249" t="s">
        <v>1</v>
      </c>
      <c r="F156" s="250" t="s">
        <v>693</v>
      </c>
      <c r="G156" s="248"/>
      <c r="H156" s="251">
        <v>130.07499999999999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7" t="s">
        <v>144</v>
      </c>
      <c r="AU156" s="257" t="s">
        <v>82</v>
      </c>
      <c r="AV156" s="13" t="s">
        <v>82</v>
      </c>
      <c r="AW156" s="13" t="s">
        <v>30</v>
      </c>
      <c r="AX156" s="13" t="s">
        <v>80</v>
      </c>
      <c r="AY156" s="257" t="s">
        <v>132</v>
      </c>
    </row>
    <row r="157" s="2" customFormat="1" ht="24.15" customHeight="1">
      <c r="A157" s="37"/>
      <c r="B157" s="38"/>
      <c r="C157" s="226" t="s">
        <v>183</v>
      </c>
      <c r="D157" s="226" t="s">
        <v>134</v>
      </c>
      <c r="E157" s="227" t="s">
        <v>196</v>
      </c>
      <c r="F157" s="228" t="s">
        <v>197</v>
      </c>
      <c r="G157" s="229" t="s">
        <v>137</v>
      </c>
      <c r="H157" s="230">
        <v>162</v>
      </c>
      <c r="I157" s="231"/>
      <c r="J157" s="232">
        <f>ROUND(I157*H157,2)</f>
        <v>0</v>
      </c>
      <c r="K157" s="233"/>
      <c r="L157" s="43"/>
      <c r="M157" s="234" t="s">
        <v>1</v>
      </c>
      <c r="N157" s="235" t="s">
        <v>38</v>
      </c>
      <c r="O157" s="90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8" t="s">
        <v>138</v>
      </c>
      <c r="AT157" s="238" t="s">
        <v>134</v>
      </c>
      <c r="AU157" s="238" t="s">
        <v>82</v>
      </c>
      <c r="AY157" s="16" t="s">
        <v>132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6" t="s">
        <v>80</v>
      </c>
      <c r="BK157" s="239">
        <f>ROUND(I157*H157,2)</f>
        <v>0</v>
      </c>
      <c r="BL157" s="16" t="s">
        <v>138</v>
      </c>
      <c r="BM157" s="238" t="s">
        <v>694</v>
      </c>
    </row>
    <row r="158" s="2" customFormat="1">
      <c r="A158" s="37"/>
      <c r="B158" s="38"/>
      <c r="C158" s="39"/>
      <c r="D158" s="240" t="s">
        <v>140</v>
      </c>
      <c r="E158" s="39"/>
      <c r="F158" s="241" t="s">
        <v>199</v>
      </c>
      <c r="G158" s="39"/>
      <c r="H158" s="39"/>
      <c r="I158" s="242"/>
      <c r="J158" s="39"/>
      <c r="K158" s="39"/>
      <c r="L158" s="43"/>
      <c r="M158" s="243"/>
      <c r="N158" s="244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140</v>
      </c>
      <c r="AU158" s="16" t="s">
        <v>82</v>
      </c>
    </row>
    <row r="159" s="2" customFormat="1">
      <c r="A159" s="37"/>
      <c r="B159" s="38"/>
      <c r="C159" s="39"/>
      <c r="D159" s="245" t="s">
        <v>142</v>
      </c>
      <c r="E159" s="39"/>
      <c r="F159" s="246" t="s">
        <v>200</v>
      </c>
      <c r="G159" s="39"/>
      <c r="H159" s="39"/>
      <c r="I159" s="242"/>
      <c r="J159" s="39"/>
      <c r="K159" s="39"/>
      <c r="L159" s="43"/>
      <c r="M159" s="243"/>
      <c r="N159" s="244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142</v>
      </c>
      <c r="AU159" s="16" t="s">
        <v>82</v>
      </c>
    </row>
    <row r="160" s="13" customFormat="1">
      <c r="A160" s="13"/>
      <c r="B160" s="247"/>
      <c r="C160" s="248"/>
      <c r="D160" s="240" t="s">
        <v>144</v>
      </c>
      <c r="E160" s="249" t="s">
        <v>1</v>
      </c>
      <c r="F160" s="250" t="s">
        <v>695</v>
      </c>
      <c r="G160" s="248"/>
      <c r="H160" s="251">
        <v>162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7" t="s">
        <v>144</v>
      </c>
      <c r="AU160" s="257" t="s">
        <v>82</v>
      </c>
      <c r="AV160" s="13" t="s">
        <v>82</v>
      </c>
      <c r="AW160" s="13" t="s">
        <v>30</v>
      </c>
      <c r="AX160" s="13" t="s">
        <v>80</v>
      </c>
      <c r="AY160" s="257" t="s">
        <v>132</v>
      </c>
    </row>
    <row r="161" s="2" customFormat="1" ht="16.5" customHeight="1">
      <c r="A161" s="37"/>
      <c r="B161" s="38"/>
      <c r="C161" s="269" t="s">
        <v>189</v>
      </c>
      <c r="D161" s="269" t="s">
        <v>202</v>
      </c>
      <c r="E161" s="270" t="s">
        <v>203</v>
      </c>
      <c r="F161" s="271" t="s">
        <v>204</v>
      </c>
      <c r="G161" s="272" t="s">
        <v>205</v>
      </c>
      <c r="H161" s="273">
        <v>4.8600000000000003</v>
      </c>
      <c r="I161" s="274"/>
      <c r="J161" s="275">
        <f>ROUND(I161*H161,2)</f>
        <v>0</v>
      </c>
      <c r="K161" s="276"/>
      <c r="L161" s="277"/>
      <c r="M161" s="278" t="s">
        <v>1</v>
      </c>
      <c r="N161" s="279" t="s">
        <v>38</v>
      </c>
      <c r="O161" s="90"/>
      <c r="P161" s="236">
        <f>O161*H161</f>
        <v>0</v>
      </c>
      <c r="Q161" s="236">
        <v>0.001</v>
      </c>
      <c r="R161" s="236">
        <f>Q161*H161</f>
        <v>0.0048600000000000006</v>
      </c>
      <c r="S161" s="236">
        <v>0</v>
      </c>
      <c r="T161" s="237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8" t="s">
        <v>189</v>
      </c>
      <c r="AT161" s="238" t="s">
        <v>202</v>
      </c>
      <c r="AU161" s="238" t="s">
        <v>82</v>
      </c>
      <c r="AY161" s="16" t="s">
        <v>132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6" t="s">
        <v>80</v>
      </c>
      <c r="BK161" s="239">
        <f>ROUND(I161*H161,2)</f>
        <v>0</v>
      </c>
      <c r="BL161" s="16" t="s">
        <v>138</v>
      </c>
      <c r="BM161" s="238" t="s">
        <v>696</v>
      </c>
    </row>
    <row r="162" s="2" customFormat="1">
      <c r="A162" s="37"/>
      <c r="B162" s="38"/>
      <c r="C162" s="39"/>
      <c r="D162" s="240" t="s">
        <v>140</v>
      </c>
      <c r="E162" s="39"/>
      <c r="F162" s="241" t="s">
        <v>204</v>
      </c>
      <c r="G162" s="39"/>
      <c r="H162" s="39"/>
      <c r="I162" s="242"/>
      <c r="J162" s="39"/>
      <c r="K162" s="39"/>
      <c r="L162" s="43"/>
      <c r="M162" s="243"/>
      <c r="N162" s="244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140</v>
      </c>
      <c r="AU162" s="16" t="s">
        <v>82</v>
      </c>
    </row>
    <row r="163" s="13" customFormat="1">
      <c r="A163" s="13"/>
      <c r="B163" s="247"/>
      <c r="C163" s="248"/>
      <c r="D163" s="240" t="s">
        <v>144</v>
      </c>
      <c r="E163" s="249" t="s">
        <v>1</v>
      </c>
      <c r="F163" s="250" t="s">
        <v>697</v>
      </c>
      <c r="G163" s="248"/>
      <c r="H163" s="251">
        <v>4.8600000000000003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7" t="s">
        <v>144</v>
      </c>
      <c r="AU163" s="257" t="s">
        <v>82</v>
      </c>
      <c r="AV163" s="13" t="s">
        <v>82</v>
      </c>
      <c r="AW163" s="13" t="s">
        <v>30</v>
      </c>
      <c r="AX163" s="13" t="s">
        <v>80</v>
      </c>
      <c r="AY163" s="257" t="s">
        <v>132</v>
      </c>
    </row>
    <row r="164" s="2" customFormat="1" ht="24.15" customHeight="1">
      <c r="A164" s="37"/>
      <c r="B164" s="38"/>
      <c r="C164" s="226" t="s">
        <v>195</v>
      </c>
      <c r="D164" s="226" t="s">
        <v>134</v>
      </c>
      <c r="E164" s="227" t="s">
        <v>190</v>
      </c>
      <c r="F164" s="228" t="s">
        <v>191</v>
      </c>
      <c r="G164" s="229" t="s">
        <v>137</v>
      </c>
      <c r="H164" s="230">
        <v>162</v>
      </c>
      <c r="I164" s="231"/>
      <c r="J164" s="232">
        <f>ROUND(I164*H164,2)</f>
        <v>0</v>
      </c>
      <c r="K164" s="233"/>
      <c r="L164" s="43"/>
      <c r="M164" s="234" t="s">
        <v>1</v>
      </c>
      <c r="N164" s="235" t="s">
        <v>38</v>
      </c>
      <c r="O164" s="90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8" t="s">
        <v>138</v>
      </c>
      <c r="AT164" s="238" t="s">
        <v>134</v>
      </c>
      <c r="AU164" s="238" t="s">
        <v>82</v>
      </c>
      <c r="AY164" s="16" t="s">
        <v>132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6" t="s">
        <v>80</v>
      </c>
      <c r="BK164" s="239">
        <f>ROUND(I164*H164,2)</f>
        <v>0</v>
      </c>
      <c r="BL164" s="16" t="s">
        <v>138</v>
      </c>
      <c r="BM164" s="238" t="s">
        <v>698</v>
      </c>
    </row>
    <row r="165" s="2" customFormat="1">
      <c r="A165" s="37"/>
      <c r="B165" s="38"/>
      <c r="C165" s="39"/>
      <c r="D165" s="240" t="s">
        <v>140</v>
      </c>
      <c r="E165" s="39"/>
      <c r="F165" s="241" t="s">
        <v>193</v>
      </c>
      <c r="G165" s="39"/>
      <c r="H165" s="39"/>
      <c r="I165" s="242"/>
      <c r="J165" s="39"/>
      <c r="K165" s="39"/>
      <c r="L165" s="43"/>
      <c r="M165" s="243"/>
      <c r="N165" s="244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140</v>
      </c>
      <c r="AU165" s="16" t="s">
        <v>82</v>
      </c>
    </row>
    <row r="166" s="2" customFormat="1">
      <c r="A166" s="37"/>
      <c r="B166" s="38"/>
      <c r="C166" s="39"/>
      <c r="D166" s="245" t="s">
        <v>142</v>
      </c>
      <c r="E166" s="39"/>
      <c r="F166" s="246" t="s">
        <v>194</v>
      </c>
      <c r="G166" s="39"/>
      <c r="H166" s="39"/>
      <c r="I166" s="242"/>
      <c r="J166" s="39"/>
      <c r="K166" s="39"/>
      <c r="L166" s="43"/>
      <c r="M166" s="243"/>
      <c r="N166" s="244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142</v>
      </c>
      <c r="AU166" s="16" t="s">
        <v>82</v>
      </c>
    </row>
    <row r="167" s="13" customFormat="1">
      <c r="A167" s="13"/>
      <c r="B167" s="247"/>
      <c r="C167" s="248"/>
      <c r="D167" s="240" t="s">
        <v>144</v>
      </c>
      <c r="E167" s="249" t="s">
        <v>1</v>
      </c>
      <c r="F167" s="250" t="s">
        <v>695</v>
      </c>
      <c r="G167" s="248"/>
      <c r="H167" s="251">
        <v>162</v>
      </c>
      <c r="I167" s="252"/>
      <c r="J167" s="248"/>
      <c r="K167" s="248"/>
      <c r="L167" s="253"/>
      <c r="M167" s="254"/>
      <c r="N167" s="255"/>
      <c r="O167" s="255"/>
      <c r="P167" s="255"/>
      <c r="Q167" s="255"/>
      <c r="R167" s="255"/>
      <c r="S167" s="255"/>
      <c r="T167" s="25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7" t="s">
        <v>144</v>
      </c>
      <c r="AU167" s="257" t="s">
        <v>82</v>
      </c>
      <c r="AV167" s="13" t="s">
        <v>82</v>
      </c>
      <c r="AW167" s="13" t="s">
        <v>30</v>
      </c>
      <c r="AX167" s="13" t="s">
        <v>80</v>
      </c>
      <c r="AY167" s="257" t="s">
        <v>132</v>
      </c>
    </row>
    <row r="168" s="2" customFormat="1" ht="24.15" customHeight="1">
      <c r="A168" s="37"/>
      <c r="B168" s="38"/>
      <c r="C168" s="226" t="s">
        <v>201</v>
      </c>
      <c r="D168" s="226" t="s">
        <v>134</v>
      </c>
      <c r="E168" s="227" t="s">
        <v>169</v>
      </c>
      <c r="F168" s="228" t="s">
        <v>170</v>
      </c>
      <c r="G168" s="229" t="s">
        <v>137</v>
      </c>
      <c r="H168" s="230">
        <v>72.599999999999994</v>
      </c>
      <c r="I168" s="231"/>
      <c r="J168" s="232">
        <f>ROUND(I168*H168,2)</f>
        <v>0</v>
      </c>
      <c r="K168" s="233"/>
      <c r="L168" s="43"/>
      <c r="M168" s="234" t="s">
        <v>1</v>
      </c>
      <c r="N168" s="235" t="s">
        <v>38</v>
      </c>
      <c r="O168" s="90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8" t="s">
        <v>138</v>
      </c>
      <c r="AT168" s="238" t="s">
        <v>134</v>
      </c>
      <c r="AU168" s="238" t="s">
        <v>82</v>
      </c>
      <c r="AY168" s="16" t="s">
        <v>132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6" t="s">
        <v>80</v>
      </c>
      <c r="BK168" s="239">
        <f>ROUND(I168*H168,2)</f>
        <v>0</v>
      </c>
      <c r="BL168" s="16" t="s">
        <v>138</v>
      </c>
      <c r="BM168" s="238" t="s">
        <v>699</v>
      </c>
    </row>
    <row r="169" s="2" customFormat="1">
      <c r="A169" s="37"/>
      <c r="B169" s="38"/>
      <c r="C169" s="39"/>
      <c r="D169" s="240" t="s">
        <v>140</v>
      </c>
      <c r="E169" s="39"/>
      <c r="F169" s="241" t="s">
        <v>172</v>
      </c>
      <c r="G169" s="39"/>
      <c r="H169" s="39"/>
      <c r="I169" s="242"/>
      <c r="J169" s="39"/>
      <c r="K169" s="39"/>
      <c r="L169" s="43"/>
      <c r="M169" s="243"/>
      <c r="N169" s="244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140</v>
      </c>
      <c r="AU169" s="16" t="s">
        <v>82</v>
      </c>
    </row>
    <row r="170" s="2" customFormat="1">
      <c r="A170" s="37"/>
      <c r="B170" s="38"/>
      <c r="C170" s="39"/>
      <c r="D170" s="245" t="s">
        <v>142</v>
      </c>
      <c r="E170" s="39"/>
      <c r="F170" s="246" t="s">
        <v>173</v>
      </c>
      <c r="G170" s="39"/>
      <c r="H170" s="39"/>
      <c r="I170" s="242"/>
      <c r="J170" s="39"/>
      <c r="K170" s="39"/>
      <c r="L170" s="43"/>
      <c r="M170" s="243"/>
      <c r="N170" s="244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142</v>
      </c>
      <c r="AU170" s="16" t="s">
        <v>82</v>
      </c>
    </row>
    <row r="171" s="13" customFormat="1">
      <c r="A171" s="13"/>
      <c r="B171" s="247"/>
      <c r="C171" s="248"/>
      <c r="D171" s="240" t="s">
        <v>144</v>
      </c>
      <c r="E171" s="249" t="s">
        <v>1</v>
      </c>
      <c r="F171" s="250" t="s">
        <v>700</v>
      </c>
      <c r="G171" s="248"/>
      <c r="H171" s="251">
        <v>72.599999999999994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7" t="s">
        <v>144</v>
      </c>
      <c r="AU171" s="257" t="s">
        <v>82</v>
      </c>
      <c r="AV171" s="13" t="s">
        <v>82</v>
      </c>
      <c r="AW171" s="13" t="s">
        <v>30</v>
      </c>
      <c r="AX171" s="13" t="s">
        <v>80</v>
      </c>
      <c r="AY171" s="257" t="s">
        <v>132</v>
      </c>
    </row>
    <row r="172" s="12" customFormat="1" ht="22.8" customHeight="1">
      <c r="A172" s="12"/>
      <c r="B172" s="210"/>
      <c r="C172" s="211"/>
      <c r="D172" s="212" t="s">
        <v>72</v>
      </c>
      <c r="E172" s="224" t="s">
        <v>154</v>
      </c>
      <c r="F172" s="224" t="s">
        <v>235</v>
      </c>
      <c r="G172" s="211"/>
      <c r="H172" s="211"/>
      <c r="I172" s="214"/>
      <c r="J172" s="225">
        <f>BK172</f>
        <v>0</v>
      </c>
      <c r="K172" s="211"/>
      <c r="L172" s="216"/>
      <c r="M172" s="217"/>
      <c r="N172" s="218"/>
      <c r="O172" s="218"/>
      <c r="P172" s="219">
        <f>SUM(P173:P214)</f>
        <v>0</v>
      </c>
      <c r="Q172" s="218"/>
      <c r="R172" s="219">
        <f>SUM(R173:R214)</f>
        <v>206.84849191019302</v>
      </c>
      <c r="S172" s="218"/>
      <c r="T172" s="220">
        <f>SUM(T173:T214)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1" t="s">
        <v>80</v>
      </c>
      <c r="AT172" s="222" t="s">
        <v>72</v>
      </c>
      <c r="AU172" s="222" t="s">
        <v>80</v>
      </c>
      <c r="AY172" s="221" t="s">
        <v>132</v>
      </c>
      <c r="BK172" s="223">
        <f>SUM(BK173:BK214)</f>
        <v>0</v>
      </c>
    </row>
    <row r="173" s="2" customFormat="1" ht="16.5" customHeight="1">
      <c r="A173" s="37"/>
      <c r="B173" s="38"/>
      <c r="C173" s="226" t="s">
        <v>208</v>
      </c>
      <c r="D173" s="226" t="s">
        <v>134</v>
      </c>
      <c r="E173" s="227" t="s">
        <v>265</v>
      </c>
      <c r="F173" s="228" t="s">
        <v>266</v>
      </c>
      <c r="G173" s="229" t="s">
        <v>149</v>
      </c>
      <c r="H173" s="230">
        <v>7.2599999999999998</v>
      </c>
      <c r="I173" s="231"/>
      <c r="J173" s="232">
        <f>ROUND(I173*H173,2)</f>
        <v>0</v>
      </c>
      <c r="K173" s="233"/>
      <c r="L173" s="43"/>
      <c r="M173" s="234" t="s">
        <v>1</v>
      </c>
      <c r="N173" s="235" t="s">
        <v>38</v>
      </c>
      <c r="O173" s="90"/>
      <c r="P173" s="236">
        <f>O173*H173</f>
        <v>0</v>
      </c>
      <c r="Q173" s="236">
        <v>2.2563422040000001</v>
      </c>
      <c r="R173" s="236">
        <f>Q173*H173</f>
        <v>16.38104440104</v>
      </c>
      <c r="S173" s="236">
        <v>0</v>
      </c>
      <c r="T173" s="237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8" t="s">
        <v>138</v>
      </c>
      <c r="AT173" s="238" t="s">
        <v>134</v>
      </c>
      <c r="AU173" s="238" t="s">
        <v>82</v>
      </c>
      <c r="AY173" s="16" t="s">
        <v>132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6" t="s">
        <v>80</v>
      </c>
      <c r="BK173" s="239">
        <f>ROUND(I173*H173,2)</f>
        <v>0</v>
      </c>
      <c r="BL173" s="16" t="s">
        <v>138</v>
      </c>
      <c r="BM173" s="238" t="s">
        <v>701</v>
      </c>
    </row>
    <row r="174" s="2" customFormat="1">
      <c r="A174" s="37"/>
      <c r="B174" s="38"/>
      <c r="C174" s="39"/>
      <c r="D174" s="240" t="s">
        <v>140</v>
      </c>
      <c r="E174" s="39"/>
      <c r="F174" s="241" t="s">
        <v>268</v>
      </c>
      <c r="G174" s="39"/>
      <c r="H174" s="39"/>
      <c r="I174" s="242"/>
      <c r="J174" s="39"/>
      <c r="K174" s="39"/>
      <c r="L174" s="43"/>
      <c r="M174" s="243"/>
      <c r="N174" s="244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140</v>
      </c>
      <c r="AU174" s="16" t="s">
        <v>82</v>
      </c>
    </row>
    <row r="175" s="2" customFormat="1">
      <c r="A175" s="37"/>
      <c r="B175" s="38"/>
      <c r="C175" s="39"/>
      <c r="D175" s="245" t="s">
        <v>142</v>
      </c>
      <c r="E175" s="39"/>
      <c r="F175" s="246" t="s">
        <v>269</v>
      </c>
      <c r="G175" s="39"/>
      <c r="H175" s="39"/>
      <c r="I175" s="242"/>
      <c r="J175" s="39"/>
      <c r="K175" s="39"/>
      <c r="L175" s="43"/>
      <c r="M175" s="243"/>
      <c r="N175" s="244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142</v>
      </c>
      <c r="AU175" s="16" t="s">
        <v>82</v>
      </c>
    </row>
    <row r="176" s="13" customFormat="1">
      <c r="A176" s="13"/>
      <c r="B176" s="247"/>
      <c r="C176" s="248"/>
      <c r="D176" s="240" t="s">
        <v>144</v>
      </c>
      <c r="E176" s="249" t="s">
        <v>1</v>
      </c>
      <c r="F176" s="250" t="s">
        <v>702</v>
      </c>
      <c r="G176" s="248"/>
      <c r="H176" s="251">
        <v>7.2599999999999998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7" t="s">
        <v>144</v>
      </c>
      <c r="AU176" s="257" t="s">
        <v>82</v>
      </c>
      <c r="AV176" s="13" t="s">
        <v>82</v>
      </c>
      <c r="AW176" s="13" t="s">
        <v>30</v>
      </c>
      <c r="AX176" s="13" t="s">
        <v>80</v>
      </c>
      <c r="AY176" s="257" t="s">
        <v>132</v>
      </c>
    </row>
    <row r="177" s="2" customFormat="1" ht="21.75" customHeight="1">
      <c r="A177" s="37"/>
      <c r="B177" s="38"/>
      <c r="C177" s="226" t="s">
        <v>8</v>
      </c>
      <c r="D177" s="226" t="s">
        <v>134</v>
      </c>
      <c r="E177" s="227" t="s">
        <v>272</v>
      </c>
      <c r="F177" s="228" t="s">
        <v>273</v>
      </c>
      <c r="G177" s="229" t="s">
        <v>239</v>
      </c>
      <c r="H177" s="230">
        <v>0.070000000000000007</v>
      </c>
      <c r="I177" s="231"/>
      <c r="J177" s="232">
        <f>ROUND(I177*H177,2)</f>
        <v>0</v>
      </c>
      <c r="K177" s="233"/>
      <c r="L177" s="43"/>
      <c r="M177" s="234" t="s">
        <v>1</v>
      </c>
      <c r="N177" s="235" t="s">
        <v>38</v>
      </c>
      <c r="O177" s="90"/>
      <c r="P177" s="236">
        <f>O177*H177</f>
        <v>0</v>
      </c>
      <c r="Q177" s="236">
        <v>1.0596208</v>
      </c>
      <c r="R177" s="236">
        <f>Q177*H177</f>
        <v>0.074173456000000013</v>
      </c>
      <c r="S177" s="236">
        <v>0</v>
      </c>
      <c r="T177" s="237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8" t="s">
        <v>138</v>
      </c>
      <c r="AT177" s="238" t="s">
        <v>134</v>
      </c>
      <c r="AU177" s="238" t="s">
        <v>82</v>
      </c>
      <c r="AY177" s="16" t="s">
        <v>132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6" t="s">
        <v>80</v>
      </c>
      <c r="BK177" s="239">
        <f>ROUND(I177*H177,2)</f>
        <v>0</v>
      </c>
      <c r="BL177" s="16" t="s">
        <v>138</v>
      </c>
      <c r="BM177" s="238" t="s">
        <v>703</v>
      </c>
    </row>
    <row r="178" s="2" customFormat="1">
      <c r="A178" s="37"/>
      <c r="B178" s="38"/>
      <c r="C178" s="39"/>
      <c r="D178" s="240" t="s">
        <v>140</v>
      </c>
      <c r="E178" s="39"/>
      <c r="F178" s="241" t="s">
        <v>275</v>
      </c>
      <c r="G178" s="39"/>
      <c r="H178" s="39"/>
      <c r="I178" s="242"/>
      <c r="J178" s="39"/>
      <c r="K178" s="39"/>
      <c r="L178" s="43"/>
      <c r="M178" s="243"/>
      <c r="N178" s="244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140</v>
      </c>
      <c r="AU178" s="16" t="s">
        <v>82</v>
      </c>
    </row>
    <row r="179" s="2" customFormat="1">
      <c r="A179" s="37"/>
      <c r="B179" s="38"/>
      <c r="C179" s="39"/>
      <c r="D179" s="245" t="s">
        <v>142</v>
      </c>
      <c r="E179" s="39"/>
      <c r="F179" s="246" t="s">
        <v>276</v>
      </c>
      <c r="G179" s="39"/>
      <c r="H179" s="39"/>
      <c r="I179" s="242"/>
      <c r="J179" s="39"/>
      <c r="K179" s="39"/>
      <c r="L179" s="43"/>
      <c r="M179" s="243"/>
      <c r="N179" s="244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142</v>
      </c>
      <c r="AU179" s="16" t="s">
        <v>82</v>
      </c>
    </row>
    <row r="180" s="13" customFormat="1">
      <c r="A180" s="13"/>
      <c r="B180" s="247"/>
      <c r="C180" s="248"/>
      <c r="D180" s="240" t="s">
        <v>144</v>
      </c>
      <c r="E180" s="249" t="s">
        <v>1</v>
      </c>
      <c r="F180" s="250" t="s">
        <v>704</v>
      </c>
      <c r="G180" s="248"/>
      <c r="H180" s="251">
        <v>0.070000000000000007</v>
      </c>
      <c r="I180" s="252"/>
      <c r="J180" s="248"/>
      <c r="K180" s="248"/>
      <c r="L180" s="253"/>
      <c r="M180" s="254"/>
      <c r="N180" s="255"/>
      <c r="O180" s="255"/>
      <c r="P180" s="255"/>
      <c r="Q180" s="255"/>
      <c r="R180" s="255"/>
      <c r="S180" s="255"/>
      <c r="T180" s="25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7" t="s">
        <v>144</v>
      </c>
      <c r="AU180" s="257" t="s">
        <v>82</v>
      </c>
      <c r="AV180" s="13" t="s">
        <v>82</v>
      </c>
      <c r="AW180" s="13" t="s">
        <v>30</v>
      </c>
      <c r="AX180" s="13" t="s">
        <v>80</v>
      </c>
      <c r="AY180" s="257" t="s">
        <v>132</v>
      </c>
    </row>
    <row r="181" s="2" customFormat="1" ht="21.75" customHeight="1">
      <c r="A181" s="37"/>
      <c r="B181" s="38"/>
      <c r="C181" s="226" t="s">
        <v>222</v>
      </c>
      <c r="D181" s="226" t="s">
        <v>134</v>
      </c>
      <c r="E181" s="227" t="s">
        <v>278</v>
      </c>
      <c r="F181" s="228" t="s">
        <v>279</v>
      </c>
      <c r="G181" s="229" t="s">
        <v>239</v>
      </c>
      <c r="H181" s="230">
        <v>0.48999999999999999</v>
      </c>
      <c r="I181" s="231"/>
      <c r="J181" s="232">
        <f>ROUND(I181*H181,2)</f>
        <v>0</v>
      </c>
      <c r="K181" s="233"/>
      <c r="L181" s="43"/>
      <c r="M181" s="234" t="s">
        <v>1</v>
      </c>
      <c r="N181" s="235" t="s">
        <v>38</v>
      </c>
      <c r="O181" s="90"/>
      <c r="P181" s="236">
        <f>O181*H181</f>
        <v>0</v>
      </c>
      <c r="Q181" s="236">
        <v>1.0606207999999999</v>
      </c>
      <c r="R181" s="236">
        <f>Q181*H181</f>
        <v>0.51970419199999995</v>
      </c>
      <c r="S181" s="236">
        <v>0</v>
      </c>
      <c r="T181" s="237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8" t="s">
        <v>138</v>
      </c>
      <c r="AT181" s="238" t="s">
        <v>134</v>
      </c>
      <c r="AU181" s="238" t="s">
        <v>82</v>
      </c>
      <c r="AY181" s="16" t="s">
        <v>132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6" t="s">
        <v>80</v>
      </c>
      <c r="BK181" s="239">
        <f>ROUND(I181*H181,2)</f>
        <v>0</v>
      </c>
      <c r="BL181" s="16" t="s">
        <v>138</v>
      </c>
      <c r="BM181" s="238" t="s">
        <v>705</v>
      </c>
    </row>
    <row r="182" s="2" customFormat="1">
      <c r="A182" s="37"/>
      <c r="B182" s="38"/>
      <c r="C182" s="39"/>
      <c r="D182" s="240" t="s">
        <v>140</v>
      </c>
      <c r="E182" s="39"/>
      <c r="F182" s="241" t="s">
        <v>281</v>
      </c>
      <c r="G182" s="39"/>
      <c r="H182" s="39"/>
      <c r="I182" s="242"/>
      <c r="J182" s="39"/>
      <c r="K182" s="39"/>
      <c r="L182" s="43"/>
      <c r="M182" s="243"/>
      <c r="N182" s="244"/>
      <c r="O182" s="90"/>
      <c r="P182" s="90"/>
      <c r="Q182" s="90"/>
      <c r="R182" s="90"/>
      <c r="S182" s="90"/>
      <c r="T182" s="91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140</v>
      </c>
      <c r="AU182" s="16" t="s">
        <v>82</v>
      </c>
    </row>
    <row r="183" s="2" customFormat="1">
      <c r="A183" s="37"/>
      <c r="B183" s="38"/>
      <c r="C183" s="39"/>
      <c r="D183" s="245" t="s">
        <v>142</v>
      </c>
      <c r="E183" s="39"/>
      <c r="F183" s="246" t="s">
        <v>282</v>
      </c>
      <c r="G183" s="39"/>
      <c r="H183" s="39"/>
      <c r="I183" s="242"/>
      <c r="J183" s="39"/>
      <c r="K183" s="39"/>
      <c r="L183" s="43"/>
      <c r="M183" s="243"/>
      <c r="N183" s="244"/>
      <c r="O183" s="90"/>
      <c r="P183" s="90"/>
      <c r="Q183" s="90"/>
      <c r="R183" s="90"/>
      <c r="S183" s="90"/>
      <c r="T183" s="9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142</v>
      </c>
      <c r="AU183" s="16" t="s">
        <v>82</v>
      </c>
    </row>
    <row r="184" s="13" customFormat="1">
      <c r="A184" s="13"/>
      <c r="B184" s="247"/>
      <c r="C184" s="248"/>
      <c r="D184" s="240" t="s">
        <v>144</v>
      </c>
      <c r="E184" s="249" t="s">
        <v>1</v>
      </c>
      <c r="F184" s="250" t="s">
        <v>706</v>
      </c>
      <c r="G184" s="248"/>
      <c r="H184" s="251">
        <v>0.48999999999999999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7" t="s">
        <v>144</v>
      </c>
      <c r="AU184" s="257" t="s">
        <v>82</v>
      </c>
      <c r="AV184" s="13" t="s">
        <v>82</v>
      </c>
      <c r="AW184" s="13" t="s">
        <v>30</v>
      </c>
      <c r="AX184" s="13" t="s">
        <v>80</v>
      </c>
      <c r="AY184" s="257" t="s">
        <v>132</v>
      </c>
    </row>
    <row r="185" s="2" customFormat="1" ht="24.15" customHeight="1">
      <c r="A185" s="37"/>
      <c r="B185" s="38"/>
      <c r="C185" s="226" t="s">
        <v>229</v>
      </c>
      <c r="D185" s="226" t="s">
        <v>134</v>
      </c>
      <c r="E185" s="227" t="s">
        <v>285</v>
      </c>
      <c r="F185" s="228" t="s">
        <v>286</v>
      </c>
      <c r="G185" s="229" t="s">
        <v>149</v>
      </c>
      <c r="H185" s="230">
        <v>17.061</v>
      </c>
      <c r="I185" s="231"/>
      <c r="J185" s="232">
        <f>ROUND(I185*H185,2)</f>
        <v>0</v>
      </c>
      <c r="K185" s="233"/>
      <c r="L185" s="43"/>
      <c r="M185" s="234" t="s">
        <v>1</v>
      </c>
      <c r="N185" s="235" t="s">
        <v>38</v>
      </c>
      <c r="O185" s="90"/>
      <c r="P185" s="236">
        <f>O185*H185</f>
        <v>0</v>
      </c>
      <c r="Q185" s="236">
        <v>2.4532922039999998</v>
      </c>
      <c r="R185" s="236">
        <f>Q185*H185</f>
        <v>41.855618292443999</v>
      </c>
      <c r="S185" s="236">
        <v>0</v>
      </c>
      <c r="T185" s="237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8" t="s">
        <v>138</v>
      </c>
      <c r="AT185" s="238" t="s">
        <v>134</v>
      </c>
      <c r="AU185" s="238" t="s">
        <v>82</v>
      </c>
      <c r="AY185" s="16" t="s">
        <v>132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6" t="s">
        <v>80</v>
      </c>
      <c r="BK185" s="239">
        <f>ROUND(I185*H185,2)</f>
        <v>0</v>
      </c>
      <c r="BL185" s="16" t="s">
        <v>138</v>
      </c>
      <c r="BM185" s="238" t="s">
        <v>707</v>
      </c>
    </row>
    <row r="186" s="2" customFormat="1">
      <c r="A186" s="37"/>
      <c r="B186" s="38"/>
      <c r="C186" s="39"/>
      <c r="D186" s="240" t="s">
        <v>140</v>
      </c>
      <c r="E186" s="39"/>
      <c r="F186" s="241" t="s">
        <v>288</v>
      </c>
      <c r="G186" s="39"/>
      <c r="H186" s="39"/>
      <c r="I186" s="242"/>
      <c r="J186" s="39"/>
      <c r="K186" s="39"/>
      <c r="L186" s="43"/>
      <c r="M186" s="243"/>
      <c r="N186" s="244"/>
      <c r="O186" s="90"/>
      <c r="P186" s="90"/>
      <c r="Q186" s="90"/>
      <c r="R186" s="90"/>
      <c r="S186" s="90"/>
      <c r="T186" s="91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140</v>
      </c>
      <c r="AU186" s="16" t="s">
        <v>82</v>
      </c>
    </row>
    <row r="187" s="2" customFormat="1">
      <c r="A187" s="37"/>
      <c r="B187" s="38"/>
      <c r="C187" s="39"/>
      <c r="D187" s="245" t="s">
        <v>142</v>
      </c>
      <c r="E187" s="39"/>
      <c r="F187" s="246" t="s">
        <v>289</v>
      </c>
      <c r="G187" s="39"/>
      <c r="H187" s="39"/>
      <c r="I187" s="242"/>
      <c r="J187" s="39"/>
      <c r="K187" s="39"/>
      <c r="L187" s="43"/>
      <c r="M187" s="243"/>
      <c r="N187" s="244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142</v>
      </c>
      <c r="AU187" s="16" t="s">
        <v>82</v>
      </c>
    </row>
    <row r="188" s="13" customFormat="1">
      <c r="A188" s="13"/>
      <c r="B188" s="247"/>
      <c r="C188" s="248"/>
      <c r="D188" s="240" t="s">
        <v>144</v>
      </c>
      <c r="E188" s="249" t="s">
        <v>1</v>
      </c>
      <c r="F188" s="250" t="s">
        <v>708</v>
      </c>
      <c r="G188" s="248"/>
      <c r="H188" s="251">
        <v>17.061</v>
      </c>
      <c r="I188" s="252"/>
      <c r="J188" s="248"/>
      <c r="K188" s="248"/>
      <c r="L188" s="253"/>
      <c r="M188" s="254"/>
      <c r="N188" s="255"/>
      <c r="O188" s="255"/>
      <c r="P188" s="255"/>
      <c r="Q188" s="255"/>
      <c r="R188" s="255"/>
      <c r="S188" s="255"/>
      <c r="T188" s="25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7" t="s">
        <v>144</v>
      </c>
      <c r="AU188" s="257" t="s">
        <v>82</v>
      </c>
      <c r="AV188" s="13" t="s">
        <v>82</v>
      </c>
      <c r="AW188" s="13" t="s">
        <v>30</v>
      </c>
      <c r="AX188" s="13" t="s">
        <v>80</v>
      </c>
      <c r="AY188" s="257" t="s">
        <v>132</v>
      </c>
    </row>
    <row r="189" s="2" customFormat="1" ht="16.5" customHeight="1">
      <c r="A189" s="37"/>
      <c r="B189" s="38"/>
      <c r="C189" s="226" t="s">
        <v>236</v>
      </c>
      <c r="D189" s="226" t="s">
        <v>134</v>
      </c>
      <c r="E189" s="227" t="s">
        <v>292</v>
      </c>
      <c r="F189" s="228" t="s">
        <v>293</v>
      </c>
      <c r="G189" s="229" t="s">
        <v>137</v>
      </c>
      <c r="H189" s="230">
        <v>36.899999999999999</v>
      </c>
      <c r="I189" s="231"/>
      <c r="J189" s="232">
        <f>ROUND(I189*H189,2)</f>
        <v>0</v>
      </c>
      <c r="K189" s="233"/>
      <c r="L189" s="43"/>
      <c r="M189" s="234" t="s">
        <v>1</v>
      </c>
      <c r="N189" s="235" t="s">
        <v>38</v>
      </c>
      <c r="O189" s="90"/>
      <c r="P189" s="236">
        <f>O189*H189</f>
        <v>0</v>
      </c>
      <c r="Q189" s="236">
        <v>0.0026919000000000001</v>
      </c>
      <c r="R189" s="236">
        <f>Q189*H189</f>
        <v>0.09933111</v>
      </c>
      <c r="S189" s="236">
        <v>0</v>
      </c>
      <c r="T189" s="237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8" t="s">
        <v>138</v>
      </c>
      <c r="AT189" s="238" t="s">
        <v>134</v>
      </c>
      <c r="AU189" s="238" t="s">
        <v>82</v>
      </c>
      <c r="AY189" s="16" t="s">
        <v>132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6" t="s">
        <v>80</v>
      </c>
      <c r="BK189" s="239">
        <f>ROUND(I189*H189,2)</f>
        <v>0</v>
      </c>
      <c r="BL189" s="16" t="s">
        <v>138</v>
      </c>
      <c r="BM189" s="238" t="s">
        <v>709</v>
      </c>
    </row>
    <row r="190" s="2" customFormat="1">
      <c r="A190" s="37"/>
      <c r="B190" s="38"/>
      <c r="C190" s="39"/>
      <c r="D190" s="240" t="s">
        <v>140</v>
      </c>
      <c r="E190" s="39"/>
      <c r="F190" s="241" t="s">
        <v>295</v>
      </c>
      <c r="G190" s="39"/>
      <c r="H190" s="39"/>
      <c r="I190" s="242"/>
      <c r="J190" s="39"/>
      <c r="K190" s="39"/>
      <c r="L190" s="43"/>
      <c r="M190" s="243"/>
      <c r="N190" s="244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140</v>
      </c>
      <c r="AU190" s="16" t="s">
        <v>82</v>
      </c>
    </row>
    <row r="191" s="2" customFormat="1">
      <c r="A191" s="37"/>
      <c r="B191" s="38"/>
      <c r="C191" s="39"/>
      <c r="D191" s="245" t="s">
        <v>142</v>
      </c>
      <c r="E191" s="39"/>
      <c r="F191" s="246" t="s">
        <v>296</v>
      </c>
      <c r="G191" s="39"/>
      <c r="H191" s="39"/>
      <c r="I191" s="242"/>
      <c r="J191" s="39"/>
      <c r="K191" s="39"/>
      <c r="L191" s="43"/>
      <c r="M191" s="243"/>
      <c r="N191" s="244"/>
      <c r="O191" s="90"/>
      <c r="P191" s="90"/>
      <c r="Q191" s="90"/>
      <c r="R191" s="90"/>
      <c r="S191" s="90"/>
      <c r="T191" s="91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142</v>
      </c>
      <c r="AU191" s="16" t="s">
        <v>82</v>
      </c>
    </row>
    <row r="192" s="13" customFormat="1">
      <c r="A192" s="13"/>
      <c r="B192" s="247"/>
      <c r="C192" s="248"/>
      <c r="D192" s="240" t="s">
        <v>144</v>
      </c>
      <c r="E192" s="249" t="s">
        <v>1</v>
      </c>
      <c r="F192" s="250" t="s">
        <v>710</v>
      </c>
      <c r="G192" s="248"/>
      <c r="H192" s="251">
        <v>36.899999999999999</v>
      </c>
      <c r="I192" s="252"/>
      <c r="J192" s="248"/>
      <c r="K192" s="248"/>
      <c r="L192" s="253"/>
      <c r="M192" s="254"/>
      <c r="N192" s="255"/>
      <c r="O192" s="255"/>
      <c r="P192" s="255"/>
      <c r="Q192" s="255"/>
      <c r="R192" s="255"/>
      <c r="S192" s="255"/>
      <c r="T192" s="25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7" t="s">
        <v>144</v>
      </c>
      <c r="AU192" s="257" t="s">
        <v>82</v>
      </c>
      <c r="AV192" s="13" t="s">
        <v>82</v>
      </c>
      <c r="AW192" s="13" t="s">
        <v>30</v>
      </c>
      <c r="AX192" s="13" t="s">
        <v>80</v>
      </c>
      <c r="AY192" s="257" t="s">
        <v>132</v>
      </c>
    </row>
    <row r="193" s="2" customFormat="1" ht="16.5" customHeight="1">
      <c r="A193" s="37"/>
      <c r="B193" s="38"/>
      <c r="C193" s="226" t="s">
        <v>244</v>
      </c>
      <c r="D193" s="226" t="s">
        <v>134</v>
      </c>
      <c r="E193" s="227" t="s">
        <v>299</v>
      </c>
      <c r="F193" s="228" t="s">
        <v>300</v>
      </c>
      <c r="G193" s="229" t="s">
        <v>137</v>
      </c>
      <c r="H193" s="230">
        <v>36.899999999999999</v>
      </c>
      <c r="I193" s="231"/>
      <c r="J193" s="232">
        <f>ROUND(I193*H193,2)</f>
        <v>0</v>
      </c>
      <c r="K193" s="233"/>
      <c r="L193" s="43"/>
      <c r="M193" s="234" t="s">
        <v>1</v>
      </c>
      <c r="N193" s="235" t="s">
        <v>38</v>
      </c>
      <c r="O193" s="90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8" t="s">
        <v>138</v>
      </c>
      <c r="AT193" s="238" t="s">
        <v>134</v>
      </c>
      <c r="AU193" s="238" t="s">
        <v>82</v>
      </c>
      <c r="AY193" s="16" t="s">
        <v>132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6" t="s">
        <v>80</v>
      </c>
      <c r="BK193" s="239">
        <f>ROUND(I193*H193,2)</f>
        <v>0</v>
      </c>
      <c r="BL193" s="16" t="s">
        <v>138</v>
      </c>
      <c r="BM193" s="238" t="s">
        <v>711</v>
      </c>
    </row>
    <row r="194" s="2" customFormat="1">
      <c r="A194" s="37"/>
      <c r="B194" s="38"/>
      <c r="C194" s="39"/>
      <c r="D194" s="240" t="s">
        <v>140</v>
      </c>
      <c r="E194" s="39"/>
      <c r="F194" s="241" t="s">
        <v>302</v>
      </c>
      <c r="G194" s="39"/>
      <c r="H194" s="39"/>
      <c r="I194" s="242"/>
      <c r="J194" s="39"/>
      <c r="K194" s="39"/>
      <c r="L194" s="43"/>
      <c r="M194" s="243"/>
      <c r="N194" s="244"/>
      <c r="O194" s="90"/>
      <c r="P194" s="90"/>
      <c r="Q194" s="90"/>
      <c r="R194" s="90"/>
      <c r="S194" s="90"/>
      <c r="T194" s="91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140</v>
      </c>
      <c r="AU194" s="16" t="s">
        <v>82</v>
      </c>
    </row>
    <row r="195" s="2" customFormat="1">
      <c r="A195" s="37"/>
      <c r="B195" s="38"/>
      <c r="C195" s="39"/>
      <c r="D195" s="245" t="s">
        <v>142</v>
      </c>
      <c r="E195" s="39"/>
      <c r="F195" s="246" t="s">
        <v>303</v>
      </c>
      <c r="G195" s="39"/>
      <c r="H195" s="39"/>
      <c r="I195" s="242"/>
      <c r="J195" s="39"/>
      <c r="K195" s="39"/>
      <c r="L195" s="43"/>
      <c r="M195" s="243"/>
      <c r="N195" s="244"/>
      <c r="O195" s="90"/>
      <c r="P195" s="90"/>
      <c r="Q195" s="90"/>
      <c r="R195" s="90"/>
      <c r="S195" s="90"/>
      <c r="T195" s="91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142</v>
      </c>
      <c r="AU195" s="16" t="s">
        <v>82</v>
      </c>
    </row>
    <row r="196" s="2" customFormat="1" ht="16.5" customHeight="1">
      <c r="A196" s="37"/>
      <c r="B196" s="38"/>
      <c r="C196" s="226" t="s">
        <v>251</v>
      </c>
      <c r="D196" s="226" t="s">
        <v>134</v>
      </c>
      <c r="E196" s="227" t="s">
        <v>237</v>
      </c>
      <c r="F196" s="228" t="s">
        <v>238</v>
      </c>
      <c r="G196" s="229" t="s">
        <v>239</v>
      </c>
      <c r="H196" s="230">
        <v>0.96999999999999997</v>
      </c>
      <c r="I196" s="231"/>
      <c r="J196" s="232">
        <f>ROUND(I196*H196,2)</f>
        <v>0</v>
      </c>
      <c r="K196" s="233"/>
      <c r="L196" s="43"/>
      <c r="M196" s="234" t="s">
        <v>1</v>
      </c>
      <c r="N196" s="235" t="s">
        <v>38</v>
      </c>
      <c r="O196" s="90"/>
      <c r="P196" s="236">
        <f>O196*H196</f>
        <v>0</v>
      </c>
      <c r="Q196" s="236">
        <v>1.0627727797</v>
      </c>
      <c r="R196" s="236">
        <f>Q196*H196</f>
        <v>1.0308895963089999</v>
      </c>
      <c r="S196" s="236">
        <v>0</v>
      </c>
      <c r="T196" s="237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8" t="s">
        <v>138</v>
      </c>
      <c r="AT196" s="238" t="s">
        <v>134</v>
      </c>
      <c r="AU196" s="238" t="s">
        <v>82</v>
      </c>
      <c r="AY196" s="16" t="s">
        <v>132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6" t="s">
        <v>80</v>
      </c>
      <c r="BK196" s="239">
        <f>ROUND(I196*H196,2)</f>
        <v>0</v>
      </c>
      <c r="BL196" s="16" t="s">
        <v>138</v>
      </c>
      <c r="BM196" s="238" t="s">
        <v>712</v>
      </c>
    </row>
    <row r="197" s="2" customFormat="1">
      <c r="A197" s="37"/>
      <c r="B197" s="38"/>
      <c r="C197" s="39"/>
      <c r="D197" s="240" t="s">
        <v>140</v>
      </c>
      <c r="E197" s="39"/>
      <c r="F197" s="241" t="s">
        <v>241</v>
      </c>
      <c r="G197" s="39"/>
      <c r="H197" s="39"/>
      <c r="I197" s="242"/>
      <c r="J197" s="39"/>
      <c r="K197" s="39"/>
      <c r="L197" s="43"/>
      <c r="M197" s="243"/>
      <c r="N197" s="244"/>
      <c r="O197" s="90"/>
      <c r="P197" s="90"/>
      <c r="Q197" s="90"/>
      <c r="R197" s="90"/>
      <c r="S197" s="90"/>
      <c r="T197" s="91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140</v>
      </c>
      <c r="AU197" s="16" t="s">
        <v>82</v>
      </c>
    </row>
    <row r="198" s="2" customFormat="1">
      <c r="A198" s="37"/>
      <c r="B198" s="38"/>
      <c r="C198" s="39"/>
      <c r="D198" s="245" t="s">
        <v>142</v>
      </c>
      <c r="E198" s="39"/>
      <c r="F198" s="246" t="s">
        <v>242</v>
      </c>
      <c r="G198" s="39"/>
      <c r="H198" s="39"/>
      <c r="I198" s="242"/>
      <c r="J198" s="39"/>
      <c r="K198" s="39"/>
      <c r="L198" s="43"/>
      <c r="M198" s="243"/>
      <c r="N198" s="244"/>
      <c r="O198" s="90"/>
      <c r="P198" s="90"/>
      <c r="Q198" s="90"/>
      <c r="R198" s="90"/>
      <c r="S198" s="90"/>
      <c r="T198" s="91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142</v>
      </c>
      <c r="AU198" s="16" t="s">
        <v>82</v>
      </c>
    </row>
    <row r="199" s="13" customFormat="1">
      <c r="A199" s="13"/>
      <c r="B199" s="247"/>
      <c r="C199" s="248"/>
      <c r="D199" s="240" t="s">
        <v>144</v>
      </c>
      <c r="E199" s="249" t="s">
        <v>1</v>
      </c>
      <c r="F199" s="250" t="s">
        <v>713</v>
      </c>
      <c r="G199" s="248"/>
      <c r="H199" s="251">
        <v>0.96999999999999997</v>
      </c>
      <c r="I199" s="252"/>
      <c r="J199" s="248"/>
      <c r="K199" s="248"/>
      <c r="L199" s="253"/>
      <c r="M199" s="254"/>
      <c r="N199" s="255"/>
      <c r="O199" s="255"/>
      <c r="P199" s="255"/>
      <c r="Q199" s="255"/>
      <c r="R199" s="255"/>
      <c r="S199" s="255"/>
      <c r="T199" s="25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7" t="s">
        <v>144</v>
      </c>
      <c r="AU199" s="257" t="s">
        <v>82</v>
      </c>
      <c r="AV199" s="13" t="s">
        <v>82</v>
      </c>
      <c r="AW199" s="13" t="s">
        <v>30</v>
      </c>
      <c r="AX199" s="13" t="s">
        <v>80</v>
      </c>
      <c r="AY199" s="257" t="s">
        <v>132</v>
      </c>
    </row>
    <row r="200" s="2" customFormat="1" ht="16.5" customHeight="1">
      <c r="A200" s="37"/>
      <c r="B200" s="38"/>
      <c r="C200" s="226" t="s">
        <v>257</v>
      </c>
      <c r="D200" s="226" t="s">
        <v>134</v>
      </c>
      <c r="E200" s="227" t="s">
        <v>245</v>
      </c>
      <c r="F200" s="228" t="s">
        <v>246</v>
      </c>
      <c r="G200" s="229" t="s">
        <v>137</v>
      </c>
      <c r="H200" s="230">
        <v>297</v>
      </c>
      <c r="I200" s="231"/>
      <c r="J200" s="232">
        <f>ROUND(I200*H200,2)</f>
        <v>0</v>
      </c>
      <c r="K200" s="233"/>
      <c r="L200" s="43"/>
      <c r="M200" s="234" t="s">
        <v>1</v>
      </c>
      <c r="N200" s="235" t="s">
        <v>38</v>
      </c>
      <c r="O200" s="90"/>
      <c r="P200" s="236">
        <f>O200*H200</f>
        <v>0</v>
      </c>
      <c r="Q200" s="236">
        <v>0.0027469</v>
      </c>
      <c r="R200" s="236">
        <f>Q200*H200</f>
        <v>0.81582929999999998</v>
      </c>
      <c r="S200" s="236">
        <v>0</v>
      </c>
      <c r="T200" s="237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8" t="s">
        <v>138</v>
      </c>
      <c r="AT200" s="238" t="s">
        <v>134</v>
      </c>
      <c r="AU200" s="238" t="s">
        <v>82</v>
      </c>
      <c r="AY200" s="16" t="s">
        <v>132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6" t="s">
        <v>80</v>
      </c>
      <c r="BK200" s="239">
        <f>ROUND(I200*H200,2)</f>
        <v>0</v>
      </c>
      <c r="BL200" s="16" t="s">
        <v>138</v>
      </c>
      <c r="BM200" s="238" t="s">
        <v>714</v>
      </c>
    </row>
    <row r="201" s="2" customFormat="1">
      <c r="A201" s="37"/>
      <c r="B201" s="38"/>
      <c r="C201" s="39"/>
      <c r="D201" s="240" t="s">
        <v>140</v>
      </c>
      <c r="E201" s="39"/>
      <c r="F201" s="241" t="s">
        <v>248</v>
      </c>
      <c r="G201" s="39"/>
      <c r="H201" s="39"/>
      <c r="I201" s="242"/>
      <c r="J201" s="39"/>
      <c r="K201" s="39"/>
      <c r="L201" s="43"/>
      <c r="M201" s="243"/>
      <c r="N201" s="244"/>
      <c r="O201" s="90"/>
      <c r="P201" s="90"/>
      <c r="Q201" s="90"/>
      <c r="R201" s="90"/>
      <c r="S201" s="90"/>
      <c r="T201" s="91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140</v>
      </c>
      <c r="AU201" s="16" t="s">
        <v>82</v>
      </c>
    </row>
    <row r="202" s="2" customFormat="1">
      <c r="A202" s="37"/>
      <c r="B202" s="38"/>
      <c r="C202" s="39"/>
      <c r="D202" s="245" t="s">
        <v>142</v>
      </c>
      <c r="E202" s="39"/>
      <c r="F202" s="246" t="s">
        <v>249</v>
      </c>
      <c r="G202" s="39"/>
      <c r="H202" s="39"/>
      <c r="I202" s="242"/>
      <c r="J202" s="39"/>
      <c r="K202" s="39"/>
      <c r="L202" s="43"/>
      <c r="M202" s="243"/>
      <c r="N202" s="244"/>
      <c r="O202" s="90"/>
      <c r="P202" s="90"/>
      <c r="Q202" s="90"/>
      <c r="R202" s="90"/>
      <c r="S202" s="90"/>
      <c r="T202" s="91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142</v>
      </c>
      <c r="AU202" s="16" t="s">
        <v>82</v>
      </c>
    </row>
    <row r="203" s="13" customFormat="1">
      <c r="A203" s="13"/>
      <c r="B203" s="247"/>
      <c r="C203" s="248"/>
      <c r="D203" s="240" t="s">
        <v>144</v>
      </c>
      <c r="E203" s="249" t="s">
        <v>1</v>
      </c>
      <c r="F203" s="250" t="s">
        <v>715</v>
      </c>
      <c r="G203" s="248"/>
      <c r="H203" s="251">
        <v>297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7" t="s">
        <v>144</v>
      </c>
      <c r="AU203" s="257" t="s">
        <v>82</v>
      </c>
      <c r="AV203" s="13" t="s">
        <v>82</v>
      </c>
      <c r="AW203" s="13" t="s">
        <v>30</v>
      </c>
      <c r="AX203" s="13" t="s">
        <v>80</v>
      </c>
      <c r="AY203" s="257" t="s">
        <v>132</v>
      </c>
    </row>
    <row r="204" s="2" customFormat="1" ht="16.5" customHeight="1">
      <c r="A204" s="37"/>
      <c r="B204" s="38"/>
      <c r="C204" s="226" t="s">
        <v>264</v>
      </c>
      <c r="D204" s="226" t="s">
        <v>134</v>
      </c>
      <c r="E204" s="227" t="s">
        <v>252</v>
      </c>
      <c r="F204" s="228" t="s">
        <v>253</v>
      </c>
      <c r="G204" s="229" t="s">
        <v>137</v>
      </c>
      <c r="H204" s="230">
        <v>297</v>
      </c>
      <c r="I204" s="231"/>
      <c r="J204" s="232">
        <f>ROUND(I204*H204,2)</f>
        <v>0</v>
      </c>
      <c r="K204" s="233"/>
      <c r="L204" s="43"/>
      <c r="M204" s="234" t="s">
        <v>1</v>
      </c>
      <c r="N204" s="235" t="s">
        <v>38</v>
      </c>
      <c r="O204" s="90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38" t="s">
        <v>138</v>
      </c>
      <c r="AT204" s="238" t="s">
        <v>134</v>
      </c>
      <c r="AU204" s="238" t="s">
        <v>82</v>
      </c>
      <c r="AY204" s="16" t="s">
        <v>132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6" t="s">
        <v>80</v>
      </c>
      <c r="BK204" s="239">
        <f>ROUND(I204*H204,2)</f>
        <v>0</v>
      </c>
      <c r="BL204" s="16" t="s">
        <v>138</v>
      </c>
      <c r="BM204" s="238" t="s">
        <v>716</v>
      </c>
    </row>
    <row r="205" s="2" customFormat="1">
      <c r="A205" s="37"/>
      <c r="B205" s="38"/>
      <c r="C205" s="39"/>
      <c r="D205" s="240" t="s">
        <v>140</v>
      </c>
      <c r="E205" s="39"/>
      <c r="F205" s="241" t="s">
        <v>255</v>
      </c>
      <c r="G205" s="39"/>
      <c r="H205" s="39"/>
      <c r="I205" s="242"/>
      <c r="J205" s="39"/>
      <c r="K205" s="39"/>
      <c r="L205" s="43"/>
      <c r="M205" s="243"/>
      <c r="N205" s="244"/>
      <c r="O205" s="90"/>
      <c r="P205" s="90"/>
      <c r="Q205" s="90"/>
      <c r="R205" s="90"/>
      <c r="S205" s="90"/>
      <c r="T205" s="91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140</v>
      </c>
      <c r="AU205" s="16" t="s">
        <v>82</v>
      </c>
    </row>
    <row r="206" s="2" customFormat="1">
      <c r="A206" s="37"/>
      <c r="B206" s="38"/>
      <c r="C206" s="39"/>
      <c r="D206" s="245" t="s">
        <v>142</v>
      </c>
      <c r="E206" s="39"/>
      <c r="F206" s="246" t="s">
        <v>256</v>
      </c>
      <c r="G206" s="39"/>
      <c r="H206" s="39"/>
      <c r="I206" s="242"/>
      <c r="J206" s="39"/>
      <c r="K206" s="39"/>
      <c r="L206" s="43"/>
      <c r="M206" s="243"/>
      <c r="N206" s="244"/>
      <c r="O206" s="90"/>
      <c r="P206" s="90"/>
      <c r="Q206" s="90"/>
      <c r="R206" s="90"/>
      <c r="S206" s="90"/>
      <c r="T206" s="91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142</v>
      </c>
      <c r="AU206" s="16" t="s">
        <v>82</v>
      </c>
    </row>
    <row r="207" s="2" customFormat="1" ht="24.15" customHeight="1">
      <c r="A207" s="37"/>
      <c r="B207" s="38"/>
      <c r="C207" s="226" t="s">
        <v>271</v>
      </c>
      <c r="D207" s="226" t="s">
        <v>134</v>
      </c>
      <c r="E207" s="227" t="s">
        <v>258</v>
      </c>
      <c r="F207" s="228" t="s">
        <v>259</v>
      </c>
      <c r="G207" s="229" t="s">
        <v>137</v>
      </c>
      <c r="H207" s="230">
        <v>133.09999999999999</v>
      </c>
      <c r="I207" s="231"/>
      <c r="J207" s="232">
        <f>ROUND(I207*H207,2)</f>
        <v>0</v>
      </c>
      <c r="K207" s="233"/>
      <c r="L207" s="43"/>
      <c r="M207" s="234" t="s">
        <v>1</v>
      </c>
      <c r="N207" s="235" t="s">
        <v>38</v>
      </c>
      <c r="O207" s="90"/>
      <c r="P207" s="236">
        <f>O207*H207</f>
        <v>0</v>
      </c>
      <c r="Q207" s="236">
        <v>0.0025999999999999999</v>
      </c>
      <c r="R207" s="236">
        <f>Q207*H207</f>
        <v>0.34605999999999998</v>
      </c>
      <c r="S207" s="236">
        <v>0</v>
      </c>
      <c r="T207" s="237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8" t="s">
        <v>138</v>
      </c>
      <c r="AT207" s="238" t="s">
        <v>134</v>
      </c>
      <c r="AU207" s="238" t="s">
        <v>82</v>
      </c>
      <c r="AY207" s="16" t="s">
        <v>132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6" t="s">
        <v>80</v>
      </c>
      <c r="BK207" s="239">
        <f>ROUND(I207*H207,2)</f>
        <v>0</v>
      </c>
      <c r="BL207" s="16" t="s">
        <v>138</v>
      </c>
      <c r="BM207" s="238" t="s">
        <v>717</v>
      </c>
    </row>
    <row r="208" s="2" customFormat="1">
      <c r="A208" s="37"/>
      <c r="B208" s="38"/>
      <c r="C208" s="39"/>
      <c r="D208" s="240" t="s">
        <v>140</v>
      </c>
      <c r="E208" s="39"/>
      <c r="F208" s="241" t="s">
        <v>261</v>
      </c>
      <c r="G208" s="39"/>
      <c r="H208" s="39"/>
      <c r="I208" s="242"/>
      <c r="J208" s="39"/>
      <c r="K208" s="39"/>
      <c r="L208" s="43"/>
      <c r="M208" s="243"/>
      <c r="N208" s="244"/>
      <c r="O208" s="90"/>
      <c r="P208" s="90"/>
      <c r="Q208" s="90"/>
      <c r="R208" s="90"/>
      <c r="S208" s="90"/>
      <c r="T208" s="91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140</v>
      </c>
      <c r="AU208" s="16" t="s">
        <v>82</v>
      </c>
    </row>
    <row r="209" s="2" customFormat="1">
      <c r="A209" s="37"/>
      <c r="B209" s="38"/>
      <c r="C209" s="39"/>
      <c r="D209" s="245" t="s">
        <v>142</v>
      </c>
      <c r="E209" s="39"/>
      <c r="F209" s="246" t="s">
        <v>262</v>
      </c>
      <c r="G209" s="39"/>
      <c r="H209" s="39"/>
      <c r="I209" s="242"/>
      <c r="J209" s="39"/>
      <c r="K209" s="39"/>
      <c r="L209" s="43"/>
      <c r="M209" s="243"/>
      <c r="N209" s="244"/>
      <c r="O209" s="90"/>
      <c r="P209" s="90"/>
      <c r="Q209" s="90"/>
      <c r="R209" s="90"/>
      <c r="S209" s="90"/>
      <c r="T209" s="91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142</v>
      </c>
      <c r="AU209" s="16" t="s">
        <v>82</v>
      </c>
    </row>
    <row r="210" s="13" customFormat="1">
      <c r="A210" s="13"/>
      <c r="B210" s="247"/>
      <c r="C210" s="248"/>
      <c r="D210" s="240" t="s">
        <v>144</v>
      </c>
      <c r="E210" s="249" t="s">
        <v>1</v>
      </c>
      <c r="F210" s="250" t="s">
        <v>718</v>
      </c>
      <c r="G210" s="248"/>
      <c r="H210" s="251">
        <v>133.09999999999999</v>
      </c>
      <c r="I210" s="252"/>
      <c r="J210" s="248"/>
      <c r="K210" s="248"/>
      <c r="L210" s="253"/>
      <c r="M210" s="254"/>
      <c r="N210" s="255"/>
      <c r="O210" s="255"/>
      <c r="P210" s="255"/>
      <c r="Q210" s="255"/>
      <c r="R210" s="255"/>
      <c r="S210" s="255"/>
      <c r="T210" s="25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7" t="s">
        <v>144</v>
      </c>
      <c r="AU210" s="257" t="s">
        <v>82</v>
      </c>
      <c r="AV210" s="13" t="s">
        <v>82</v>
      </c>
      <c r="AW210" s="13" t="s">
        <v>30</v>
      </c>
      <c r="AX210" s="13" t="s">
        <v>80</v>
      </c>
      <c r="AY210" s="257" t="s">
        <v>132</v>
      </c>
    </row>
    <row r="211" s="2" customFormat="1" ht="16.5" customHeight="1">
      <c r="A211" s="37"/>
      <c r="B211" s="38"/>
      <c r="C211" s="226" t="s">
        <v>7</v>
      </c>
      <c r="D211" s="226" t="s">
        <v>134</v>
      </c>
      <c r="E211" s="227" t="s">
        <v>305</v>
      </c>
      <c r="F211" s="228" t="s">
        <v>306</v>
      </c>
      <c r="G211" s="229" t="s">
        <v>149</v>
      </c>
      <c r="H211" s="230">
        <v>59.399999999999999</v>
      </c>
      <c r="I211" s="231"/>
      <c r="J211" s="232">
        <f>ROUND(I211*H211,2)</f>
        <v>0</v>
      </c>
      <c r="K211" s="233"/>
      <c r="L211" s="43"/>
      <c r="M211" s="234" t="s">
        <v>1</v>
      </c>
      <c r="N211" s="235" t="s">
        <v>38</v>
      </c>
      <c r="O211" s="90"/>
      <c r="P211" s="236">
        <f>O211*H211</f>
        <v>0</v>
      </c>
      <c r="Q211" s="236">
        <v>2.4532969960000002</v>
      </c>
      <c r="R211" s="236">
        <f>Q211*H211</f>
        <v>145.72584156240001</v>
      </c>
      <c r="S211" s="236">
        <v>0</v>
      </c>
      <c r="T211" s="237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38" t="s">
        <v>138</v>
      </c>
      <c r="AT211" s="238" t="s">
        <v>134</v>
      </c>
      <c r="AU211" s="238" t="s">
        <v>82</v>
      </c>
      <c r="AY211" s="16" t="s">
        <v>132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6" t="s">
        <v>80</v>
      </c>
      <c r="BK211" s="239">
        <f>ROUND(I211*H211,2)</f>
        <v>0</v>
      </c>
      <c r="BL211" s="16" t="s">
        <v>138</v>
      </c>
      <c r="BM211" s="238" t="s">
        <v>719</v>
      </c>
    </row>
    <row r="212" s="2" customFormat="1">
      <c r="A212" s="37"/>
      <c r="B212" s="38"/>
      <c r="C212" s="39"/>
      <c r="D212" s="240" t="s">
        <v>140</v>
      </c>
      <c r="E212" s="39"/>
      <c r="F212" s="241" t="s">
        <v>308</v>
      </c>
      <c r="G212" s="39"/>
      <c r="H212" s="39"/>
      <c r="I212" s="242"/>
      <c r="J212" s="39"/>
      <c r="K212" s="39"/>
      <c r="L212" s="43"/>
      <c r="M212" s="243"/>
      <c r="N212" s="244"/>
      <c r="O212" s="90"/>
      <c r="P212" s="90"/>
      <c r="Q212" s="90"/>
      <c r="R212" s="90"/>
      <c r="S212" s="90"/>
      <c r="T212" s="91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140</v>
      </c>
      <c r="AU212" s="16" t="s">
        <v>82</v>
      </c>
    </row>
    <row r="213" s="2" customFormat="1">
      <c r="A213" s="37"/>
      <c r="B213" s="38"/>
      <c r="C213" s="39"/>
      <c r="D213" s="245" t="s">
        <v>142</v>
      </c>
      <c r="E213" s="39"/>
      <c r="F213" s="246" t="s">
        <v>309</v>
      </c>
      <c r="G213" s="39"/>
      <c r="H213" s="39"/>
      <c r="I213" s="242"/>
      <c r="J213" s="39"/>
      <c r="K213" s="39"/>
      <c r="L213" s="43"/>
      <c r="M213" s="243"/>
      <c r="N213" s="244"/>
      <c r="O213" s="90"/>
      <c r="P213" s="90"/>
      <c r="Q213" s="90"/>
      <c r="R213" s="90"/>
      <c r="S213" s="90"/>
      <c r="T213" s="91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142</v>
      </c>
      <c r="AU213" s="16" t="s">
        <v>82</v>
      </c>
    </row>
    <row r="214" s="13" customFormat="1">
      <c r="A214" s="13"/>
      <c r="B214" s="247"/>
      <c r="C214" s="248"/>
      <c r="D214" s="240" t="s">
        <v>144</v>
      </c>
      <c r="E214" s="249" t="s">
        <v>1</v>
      </c>
      <c r="F214" s="250" t="s">
        <v>720</v>
      </c>
      <c r="G214" s="248"/>
      <c r="H214" s="251">
        <v>59.399999999999999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7" t="s">
        <v>144</v>
      </c>
      <c r="AU214" s="257" t="s">
        <v>82</v>
      </c>
      <c r="AV214" s="13" t="s">
        <v>82</v>
      </c>
      <c r="AW214" s="13" t="s">
        <v>30</v>
      </c>
      <c r="AX214" s="13" t="s">
        <v>80</v>
      </c>
      <c r="AY214" s="257" t="s">
        <v>132</v>
      </c>
    </row>
    <row r="215" s="12" customFormat="1" ht="22.8" customHeight="1">
      <c r="A215" s="12"/>
      <c r="B215" s="210"/>
      <c r="C215" s="211"/>
      <c r="D215" s="212" t="s">
        <v>72</v>
      </c>
      <c r="E215" s="224" t="s">
        <v>168</v>
      </c>
      <c r="F215" s="224" t="s">
        <v>540</v>
      </c>
      <c r="G215" s="211"/>
      <c r="H215" s="211"/>
      <c r="I215" s="214"/>
      <c r="J215" s="225">
        <f>BK215</f>
        <v>0</v>
      </c>
      <c r="K215" s="211"/>
      <c r="L215" s="216"/>
      <c r="M215" s="217"/>
      <c r="N215" s="218"/>
      <c r="O215" s="218"/>
      <c r="P215" s="219">
        <f>SUM(P216:P219)</f>
        <v>0</v>
      </c>
      <c r="Q215" s="218"/>
      <c r="R215" s="219">
        <f>SUM(R216:R219)</f>
        <v>9.9173999999999989</v>
      </c>
      <c r="S215" s="218"/>
      <c r="T215" s="220">
        <f>SUM(T216:T219)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1" t="s">
        <v>80</v>
      </c>
      <c r="AT215" s="222" t="s">
        <v>72</v>
      </c>
      <c r="AU215" s="222" t="s">
        <v>80</v>
      </c>
      <c r="AY215" s="221" t="s">
        <v>132</v>
      </c>
      <c r="BK215" s="223">
        <f>SUM(BK216:BK219)</f>
        <v>0</v>
      </c>
    </row>
    <row r="216" s="2" customFormat="1" ht="24.15" customHeight="1">
      <c r="A216" s="37"/>
      <c r="B216" s="38"/>
      <c r="C216" s="226" t="s">
        <v>284</v>
      </c>
      <c r="D216" s="226" t="s">
        <v>134</v>
      </c>
      <c r="E216" s="227" t="s">
        <v>560</v>
      </c>
      <c r="F216" s="228" t="s">
        <v>561</v>
      </c>
      <c r="G216" s="229" t="s">
        <v>137</v>
      </c>
      <c r="H216" s="230">
        <v>20</v>
      </c>
      <c r="I216" s="231"/>
      <c r="J216" s="232">
        <f>ROUND(I216*H216,2)</f>
        <v>0</v>
      </c>
      <c r="K216" s="233"/>
      <c r="L216" s="43"/>
      <c r="M216" s="234" t="s">
        <v>1</v>
      </c>
      <c r="N216" s="235" t="s">
        <v>38</v>
      </c>
      <c r="O216" s="90"/>
      <c r="P216" s="236">
        <f>O216*H216</f>
        <v>0</v>
      </c>
      <c r="Q216" s="236">
        <v>0.49586999999999998</v>
      </c>
      <c r="R216" s="236">
        <f>Q216*H216</f>
        <v>9.9173999999999989</v>
      </c>
      <c r="S216" s="236">
        <v>0</v>
      </c>
      <c r="T216" s="237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38" t="s">
        <v>138</v>
      </c>
      <c r="AT216" s="238" t="s">
        <v>134</v>
      </c>
      <c r="AU216" s="238" t="s">
        <v>82</v>
      </c>
      <c r="AY216" s="16" t="s">
        <v>132</v>
      </c>
      <c r="BE216" s="239">
        <f>IF(N216="základní",J216,0)</f>
        <v>0</v>
      </c>
      <c r="BF216" s="239">
        <f>IF(N216="snížená",J216,0)</f>
        <v>0</v>
      </c>
      <c r="BG216" s="239">
        <f>IF(N216="zákl. přenesená",J216,0)</f>
        <v>0</v>
      </c>
      <c r="BH216" s="239">
        <f>IF(N216="sníž. přenesená",J216,0)</f>
        <v>0</v>
      </c>
      <c r="BI216" s="239">
        <f>IF(N216="nulová",J216,0)</f>
        <v>0</v>
      </c>
      <c r="BJ216" s="16" t="s">
        <v>80</v>
      </c>
      <c r="BK216" s="239">
        <f>ROUND(I216*H216,2)</f>
        <v>0</v>
      </c>
      <c r="BL216" s="16" t="s">
        <v>138</v>
      </c>
      <c r="BM216" s="238" t="s">
        <v>721</v>
      </c>
    </row>
    <row r="217" s="2" customFormat="1">
      <c r="A217" s="37"/>
      <c r="B217" s="38"/>
      <c r="C217" s="39"/>
      <c r="D217" s="240" t="s">
        <v>140</v>
      </c>
      <c r="E217" s="39"/>
      <c r="F217" s="241" t="s">
        <v>563</v>
      </c>
      <c r="G217" s="39"/>
      <c r="H217" s="39"/>
      <c r="I217" s="242"/>
      <c r="J217" s="39"/>
      <c r="K217" s="39"/>
      <c r="L217" s="43"/>
      <c r="M217" s="243"/>
      <c r="N217" s="244"/>
      <c r="O217" s="90"/>
      <c r="P217" s="90"/>
      <c r="Q217" s="90"/>
      <c r="R217" s="90"/>
      <c r="S217" s="90"/>
      <c r="T217" s="91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6" t="s">
        <v>140</v>
      </c>
      <c r="AU217" s="16" t="s">
        <v>82</v>
      </c>
    </row>
    <row r="218" s="2" customFormat="1">
      <c r="A218" s="37"/>
      <c r="B218" s="38"/>
      <c r="C218" s="39"/>
      <c r="D218" s="245" t="s">
        <v>142</v>
      </c>
      <c r="E218" s="39"/>
      <c r="F218" s="246" t="s">
        <v>564</v>
      </c>
      <c r="G218" s="39"/>
      <c r="H218" s="39"/>
      <c r="I218" s="242"/>
      <c r="J218" s="39"/>
      <c r="K218" s="39"/>
      <c r="L218" s="43"/>
      <c r="M218" s="243"/>
      <c r="N218" s="244"/>
      <c r="O218" s="90"/>
      <c r="P218" s="90"/>
      <c r="Q218" s="90"/>
      <c r="R218" s="90"/>
      <c r="S218" s="90"/>
      <c r="T218" s="91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6" t="s">
        <v>142</v>
      </c>
      <c r="AU218" s="16" t="s">
        <v>82</v>
      </c>
    </row>
    <row r="219" s="13" customFormat="1">
      <c r="A219" s="13"/>
      <c r="B219" s="247"/>
      <c r="C219" s="248"/>
      <c r="D219" s="240" t="s">
        <v>144</v>
      </c>
      <c r="E219" s="249" t="s">
        <v>1</v>
      </c>
      <c r="F219" s="250" t="s">
        <v>722</v>
      </c>
      <c r="G219" s="248"/>
      <c r="H219" s="251">
        <v>20</v>
      </c>
      <c r="I219" s="252"/>
      <c r="J219" s="248"/>
      <c r="K219" s="248"/>
      <c r="L219" s="253"/>
      <c r="M219" s="254"/>
      <c r="N219" s="255"/>
      <c r="O219" s="255"/>
      <c r="P219" s="255"/>
      <c r="Q219" s="255"/>
      <c r="R219" s="255"/>
      <c r="S219" s="255"/>
      <c r="T219" s="25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7" t="s">
        <v>144</v>
      </c>
      <c r="AU219" s="257" t="s">
        <v>82</v>
      </c>
      <c r="AV219" s="13" t="s">
        <v>82</v>
      </c>
      <c r="AW219" s="13" t="s">
        <v>30</v>
      </c>
      <c r="AX219" s="13" t="s">
        <v>80</v>
      </c>
      <c r="AY219" s="257" t="s">
        <v>132</v>
      </c>
    </row>
    <row r="220" s="12" customFormat="1" ht="22.8" customHeight="1">
      <c r="A220" s="12"/>
      <c r="B220" s="210"/>
      <c r="C220" s="211"/>
      <c r="D220" s="212" t="s">
        <v>72</v>
      </c>
      <c r="E220" s="224" t="s">
        <v>195</v>
      </c>
      <c r="F220" s="224" t="s">
        <v>311</v>
      </c>
      <c r="G220" s="211"/>
      <c r="H220" s="211"/>
      <c r="I220" s="214"/>
      <c r="J220" s="225">
        <f>BK220</f>
        <v>0</v>
      </c>
      <c r="K220" s="211"/>
      <c r="L220" s="216"/>
      <c r="M220" s="217"/>
      <c r="N220" s="218"/>
      <c r="O220" s="218"/>
      <c r="P220" s="219">
        <f>SUM(P221:P240)</f>
        <v>0</v>
      </c>
      <c r="Q220" s="218"/>
      <c r="R220" s="219">
        <f>SUM(R221:R240)</f>
        <v>0.39417597999999998</v>
      </c>
      <c r="S220" s="218"/>
      <c r="T220" s="220">
        <f>SUM(T221:T240)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1" t="s">
        <v>80</v>
      </c>
      <c r="AT220" s="222" t="s">
        <v>72</v>
      </c>
      <c r="AU220" s="222" t="s">
        <v>80</v>
      </c>
      <c r="AY220" s="221" t="s">
        <v>132</v>
      </c>
      <c r="BK220" s="223">
        <f>SUM(BK221:BK240)</f>
        <v>0</v>
      </c>
    </row>
    <row r="221" s="2" customFormat="1" ht="24.15" customHeight="1">
      <c r="A221" s="37"/>
      <c r="B221" s="38"/>
      <c r="C221" s="226" t="s">
        <v>291</v>
      </c>
      <c r="D221" s="226" t="s">
        <v>134</v>
      </c>
      <c r="E221" s="227" t="s">
        <v>313</v>
      </c>
      <c r="F221" s="228" t="s">
        <v>314</v>
      </c>
      <c r="G221" s="229" t="s">
        <v>315</v>
      </c>
      <c r="H221" s="230">
        <v>16.5</v>
      </c>
      <c r="I221" s="231"/>
      <c r="J221" s="232">
        <f>ROUND(I221*H221,2)</f>
        <v>0</v>
      </c>
      <c r="K221" s="233"/>
      <c r="L221" s="43"/>
      <c r="M221" s="234" t="s">
        <v>1</v>
      </c>
      <c r="N221" s="235" t="s">
        <v>38</v>
      </c>
      <c r="O221" s="90"/>
      <c r="P221" s="236">
        <f>O221*H221</f>
        <v>0</v>
      </c>
      <c r="Q221" s="236">
        <v>0.02350412</v>
      </c>
      <c r="R221" s="236">
        <f>Q221*H221</f>
        <v>0.38781798000000001</v>
      </c>
      <c r="S221" s="236">
        <v>0</v>
      </c>
      <c r="T221" s="237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38" t="s">
        <v>138</v>
      </c>
      <c r="AT221" s="238" t="s">
        <v>134</v>
      </c>
      <c r="AU221" s="238" t="s">
        <v>82</v>
      </c>
      <c r="AY221" s="16" t="s">
        <v>132</v>
      </c>
      <c r="BE221" s="239">
        <f>IF(N221="základní",J221,0)</f>
        <v>0</v>
      </c>
      <c r="BF221" s="239">
        <f>IF(N221="snížená",J221,0)</f>
        <v>0</v>
      </c>
      <c r="BG221" s="239">
        <f>IF(N221="zákl. přenesená",J221,0)</f>
        <v>0</v>
      </c>
      <c r="BH221" s="239">
        <f>IF(N221="sníž. přenesená",J221,0)</f>
        <v>0</v>
      </c>
      <c r="BI221" s="239">
        <f>IF(N221="nulová",J221,0)</f>
        <v>0</v>
      </c>
      <c r="BJ221" s="16" t="s">
        <v>80</v>
      </c>
      <c r="BK221" s="239">
        <f>ROUND(I221*H221,2)</f>
        <v>0</v>
      </c>
      <c r="BL221" s="16" t="s">
        <v>138</v>
      </c>
      <c r="BM221" s="238" t="s">
        <v>723</v>
      </c>
    </row>
    <row r="222" s="2" customFormat="1">
      <c r="A222" s="37"/>
      <c r="B222" s="38"/>
      <c r="C222" s="39"/>
      <c r="D222" s="240" t="s">
        <v>140</v>
      </c>
      <c r="E222" s="39"/>
      <c r="F222" s="241" t="s">
        <v>317</v>
      </c>
      <c r="G222" s="39"/>
      <c r="H222" s="39"/>
      <c r="I222" s="242"/>
      <c r="J222" s="39"/>
      <c r="K222" s="39"/>
      <c r="L222" s="43"/>
      <c r="M222" s="243"/>
      <c r="N222" s="244"/>
      <c r="O222" s="90"/>
      <c r="P222" s="90"/>
      <c r="Q222" s="90"/>
      <c r="R222" s="90"/>
      <c r="S222" s="90"/>
      <c r="T222" s="91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140</v>
      </c>
      <c r="AU222" s="16" t="s">
        <v>82</v>
      </c>
    </row>
    <row r="223" s="2" customFormat="1">
      <c r="A223" s="37"/>
      <c r="B223" s="38"/>
      <c r="C223" s="39"/>
      <c r="D223" s="245" t="s">
        <v>142</v>
      </c>
      <c r="E223" s="39"/>
      <c r="F223" s="246" t="s">
        <v>318</v>
      </c>
      <c r="G223" s="39"/>
      <c r="H223" s="39"/>
      <c r="I223" s="242"/>
      <c r="J223" s="39"/>
      <c r="K223" s="39"/>
      <c r="L223" s="43"/>
      <c r="M223" s="243"/>
      <c r="N223" s="244"/>
      <c r="O223" s="90"/>
      <c r="P223" s="90"/>
      <c r="Q223" s="90"/>
      <c r="R223" s="90"/>
      <c r="S223" s="90"/>
      <c r="T223" s="91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6" t="s">
        <v>142</v>
      </c>
      <c r="AU223" s="16" t="s">
        <v>82</v>
      </c>
    </row>
    <row r="224" s="13" customFormat="1">
      <c r="A224" s="13"/>
      <c r="B224" s="247"/>
      <c r="C224" s="248"/>
      <c r="D224" s="240" t="s">
        <v>144</v>
      </c>
      <c r="E224" s="249" t="s">
        <v>1</v>
      </c>
      <c r="F224" s="250" t="s">
        <v>724</v>
      </c>
      <c r="G224" s="248"/>
      <c r="H224" s="251">
        <v>16.5</v>
      </c>
      <c r="I224" s="252"/>
      <c r="J224" s="248"/>
      <c r="K224" s="248"/>
      <c r="L224" s="253"/>
      <c r="M224" s="254"/>
      <c r="N224" s="255"/>
      <c r="O224" s="255"/>
      <c r="P224" s="255"/>
      <c r="Q224" s="255"/>
      <c r="R224" s="255"/>
      <c r="S224" s="255"/>
      <c r="T224" s="25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7" t="s">
        <v>144</v>
      </c>
      <c r="AU224" s="257" t="s">
        <v>82</v>
      </c>
      <c r="AV224" s="13" t="s">
        <v>82</v>
      </c>
      <c r="AW224" s="13" t="s">
        <v>30</v>
      </c>
      <c r="AX224" s="13" t="s">
        <v>80</v>
      </c>
      <c r="AY224" s="257" t="s">
        <v>132</v>
      </c>
    </row>
    <row r="225" s="2" customFormat="1" ht="24.15" customHeight="1">
      <c r="A225" s="37"/>
      <c r="B225" s="38"/>
      <c r="C225" s="226" t="s">
        <v>298</v>
      </c>
      <c r="D225" s="226" t="s">
        <v>134</v>
      </c>
      <c r="E225" s="227" t="s">
        <v>321</v>
      </c>
      <c r="F225" s="228" t="s">
        <v>322</v>
      </c>
      <c r="G225" s="229" t="s">
        <v>315</v>
      </c>
      <c r="H225" s="230">
        <v>37.399999999999999</v>
      </c>
      <c r="I225" s="231"/>
      <c r="J225" s="232">
        <f>ROUND(I225*H225,2)</f>
        <v>0</v>
      </c>
      <c r="K225" s="233"/>
      <c r="L225" s="43"/>
      <c r="M225" s="234" t="s">
        <v>1</v>
      </c>
      <c r="N225" s="235" t="s">
        <v>38</v>
      </c>
      <c r="O225" s="90"/>
      <c r="P225" s="236">
        <f>O225*H225</f>
        <v>0</v>
      </c>
      <c r="Q225" s="236">
        <v>0.00017000000000000001</v>
      </c>
      <c r="R225" s="236">
        <f>Q225*H225</f>
        <v>0.0063579999999999999</v>
      </c>
      <c r="S225" s="236">
        <v>0</v>
      </c>
      <c r="T225" s="237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38" t="s">
        <v>138</v>
      </c>
      <c r="AT225" s="238" t="s">
        <v>134</v>
      </c>
      <c r="AU225" s="238" t="s">
        <v>82</v>
      </c>
      <c r="AY225" s="16" t="s">
        <v>132</v>
      </c>
      <c r="BE225" s="239">
        <f>IF(N225="základní",J225,0)</f>
        <v>0</v>
      </c>
      <c r="BF225" s="239">
        <f>IF(N225="snížená",J225,0)</f>
        <v>0</v>
      </c>
      <c r="BG225" s="239">
        <f>IF(N225="zákl. přenesená",J225,0)</f>
        <v>0</v>
      </c>
      <c r="BH225" s="239">
        <f>IF(N225="sníž. přenesená",J225,0)</f>
        <v>0</v>
      </c>
      <c r="BI225" s="239">
        <f>IF(N225="nulová",J225,0)</f>
        <v>0</v>
      </c>
      <c r="BJ225" s="16" t="s">
        <v>80</v>
      </c>
      <c r="BK225" s="239">
        <f>ROUND(I225*H225,2)</f>
        <v>0</v>
      </c>
      <c r="BL225" s="16" t="s">
        <v>138</v>
      </c>
      <c r="BM225" s="238" t="s">
        <v>725</v>
      </c>
    </row>
    <row r="226" s="2" customFormat="1">
      <c r="A226" s="37"/>
      <c r="B226" s="38"/>
      <c r="C226" s="39"/>
      <c r="D226" s="240" t="s">
        <v>140</v>
      </c>
      <c r="E226" s="39"/>
      <c r="F226" s="241" t="s">
        <v>324</v>
      </c>
      <c r="G226" s="39"/>
      <c r="H226" s="39"/>
      <c r="I226" s="242"/>
      <c r="J226" s="39"/>
      <c r="K226" s="39"/>
      <c r="L226" s="43"/>
      <c r="M226" s="243"/>
      <c r="N226" s="244"/>
      <c r="O226" s="90"/>
      <c r="P226" s="90"/>
      <c r="Q226" s="90"/>
      <c r="R226" s="90"/>
      <c r="S226" s="90"/>
      <c r="T226" s="91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140</v>
      </c>
      <c r="AU226" s="16" t="s">
        <v>82</v>
      </c>
    </row>
    <row r="227" s="2" customFormat="1">
      <c r="A227" s="37"/>
      <c r="B227" s="38"/>
      <c r="C227" s="39"/>
      <c r="D227" s="245" t="s">
        <v>142</v>
      </c>
      <c r="E227" s="39"/>
      <c r="F227" s="246" t="s">
        <v>325</v>
      </c>
      <c r="G227" s="39"/>
      <c r="H227" s="39"/>
      <c r="I227" s="242"/>
      <c r="J227" s="39"/>
      <c r="K227" s="39"/>
      <c r="L227" s="43"/>
      <c r="M227" s="243"/>
      <c r="N227" s="244"/>
      <c r="O227" s="90"/>
      <c r="P227" s="90"/>
      <c r="Q227" s="90"/>
      <c r="R227" s="90"/>
      <c r="S227" s="90"/>
      <c r="T227" s="91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142</v>
      </c>
      <c r="AU227" s="16" t="s">
        <v>82</v>
      </c>
    </row>
    <row r="228" s="13" customFormat="1">
      <c r="A228" s="13"/>
      <c r="B228" s="247"/>
      <c r="C228" s="248"/>
      <c r="D228" s="240" t="s">
        <v>144</v>
      </c>
      <c r="E228" s="249" t="s">
        <v>1</v>
      </c>
      <c r="F228" s="250" t="s">
        <v>726</v>
      </c>
      <c r="G228" s="248"/>
      <c r="H228" s="251">
        <v>37.399999999999999</v>
      </c>
      <c r="I228" s="252"/>
      <c r="J228" s="248"/>
      <c r="K228" s="248"/>
      <c r="L228" s="253"/>
      <c r="M228" s="254"/>
      <c r="N228" s="255"/>
      <c r="O228" s="255"/>
      <c r="P228" s="255"/>
      <c r="Q228" s="255"/>
      <c r="R228" s="255"/>
      <c r="S228" s="255"/>
      <c r="T228" s="25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7" t="s">
        <v>144</v>
      </c>
      <c r="AU228" s="257" t="s">
        <v>82</v>
      </c>
      <c r="AV228" s="13" t="s">
        <v>82</v>
      </c>
      <c r="AW228" s="13" t="s">
        <v>30</v>
      </c>
      <c r="AX228" s="13" t="s">
        <v>80</v>
      </c>
      <c r="AY228" s="257" t="s">
        <v>132</v>
      </c>
    </row>
    <row r="229" s="2" customFormat="1" ht="16.5" customHeight="1">
      <c r="A229" s="37"/>
      <c r="B229" s="38"/>
      <c r="C229" s="226" t="s">
        <v>304</v>
      </c>
      <c r="D229" s="226" t="s">
        <v>134</v>
      </c>
      <c r="E229" s="227" t="s">
        <v>657</v>
      </c>
      <c r="F229" s="228" t="s">
        <v>658</v>
      </c>
      <c r="G229" s="229" t="s">
        <v>659</v>
      </c>
      <c r="H229" s="230">
        <v>1</v>
      </c>
      <c r="I229" s="231"/>
      <c r="J229" s="232">
        <f>ROUND(I229*H229,2)</f>
        <v>0</v>
      </c>
      <c r="K229" s="233"/>
      <c r="L229" s="43"/>
      <c r="M229" s="234" t="s">
        <v>1</v>
      </c>
      <c r="N229" s="235" t="s">
        <v>38</v>
      </c>
      <c r="O229" s="90"/>
      <c r="P229" s="236">
        <f>O229*H229</f>
        <v>0</v>
      </c>
      <c r="Q229" s="236">
        <v>0</v>
      </c>
      <c r="R229" s="236">
        <f>Q229*H229</f>
        <v>0</v>
      </c>
      <c r="S229" s="236">
        <v>0</v>
      </c>
      <c r="T229" s="237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38" t="s">
        <v>138</v>
      </c>
      <c r="AT229" s="238" t="s">
        <v>134</v>
      </c>
      <c r="AU229" s="238" t="s">
        <v>82</v>
      </c>
      <c r="AY229" s="16" t="s">
        <v>132</v>
      </c>
      <c r="BE229" s="239">
        <f>IF(N229="základní",J229,0)</f>
        <v>0</v>
      </c>
      <c r="BF229" s="239">
        <f>IF(N229="snížená",J229,0)</f>
        <v>0</v>
      </c>
      <c r="BG229" s="239">
        <f>IF(N229="zákl. přenesená",J229,0)</f>
        <v>0</v>
      </c>
      <c r="BH229" s="239">
        <f>IF(N229="sníž. přenesená",J229,0)</f>
        <v>0</v>
      </c>
      <c r="BI229" s="239">
        <f>IF(N229="nulová",J229,0)</f>
        <v>0</v>
      </c>
      <c r="BJ229" s="16" t="s">
        <v>80</v>
      </c>
      <c r="BK229" s="239">
        <f>ROUND(I229*H229,2)</f>
        <v>0</v>
      </c>
      <c r="BL229" s="16" t="s">
        <v>138</v>
      </c>
      <c r="BM229" s="238" t="s">
        <v>727</v>
      </c>
    </row>
    <row r="230" s="2" customFormat="1">
      <c r="A230" s="37"/>
      <c r="B230" s="38"/>
      <c r="C230" s="39"/>
      <c r="D230" s="240" t="s">
        <v>140</v>
      </c>
      <c r="E230" s="39"/>
      <c r="F230" s="241" t="s">
        <v>661</v>
      </c>
      <c r="G230" s="39"/>
      <c r="H230" s="39"/>
      <c r="I230" s="242"/>
      <c r="J230" s="39"/>
      <c r="K230" s="39"/>
      <c r="L230" s="43"/>
      <c r="M230" s="243"/>
      <c r="N230" s="244"/>
      <c r="O230" s="90"/>
      <c r="P230" s="90"/>
      <c r="Q230" s="90"/>
      <c r="R230" s="90"/>
      <c r="S230" s="90"/>
      <c r="T230" s="91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6" t="s">
        <v>140</v>
      </c>
      <c r="AU230" s="16" t="s">
        <v>82</v>
      </c>
    </row>
    <row r="231" s="2" customFormat="1">
      <c r="A231" s="37"/>
      <c r="B231" s="38"/>
      <c r="C231" s="39"/>
      <c r="D231" s="240" t="s">
        <v>480</v>
      </c>
      <c r="E231" s="39"/>
      <c r="F231" s="284" t="s">
        <v>728</v>
      </c>
      <c r="G231" s="39"/>
      <c r="H231" s="39"/>
      <c r="I231" s="242"/>
      <c r="J231" s="39"/>
      <c r="K231" s="39"/>
      <c r="L231" s="43"/>
      <c r="M231" s="243"/>
      <c r="N231" s="244"/>
      <c r="O231" s="90"/>
      <c r="P231" s="90"/>
      <c r="Q231" s="90"/>
      <c r="R231" s="90"/>
      <c r="S231" s="90"/>
      <c r="T231" s="91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6" t="s">
        <v>480</v>
      </c>
      <c r="AU231" s="16" t="s">
        <v>82</v>
      </c>
    </row>
    <row r="232" s="2" customFormat="1" ht="16.5" customHeight="1">
      <c r="A232" s="37"/>
      <c r="B232" s="38"/>
      <c r="C232" s="226" t="s">
        <v>312</v>
      </c>
      <c r="D232" s="226" t="s">
        <v>134</v>
      </c>
      <c r="E232" s="227" t="s">
        <v>664</v>
      </c>
      <c r="F232" s="228" t="s">
        <v>665</v>
      </c>
      <c r="G232" s="229" t="s">
        <v>666</v>
      </c>
      <c r="H232" s="230">
        <v>1</v>
      </c>
      <c r="I232" s="231"/>
      <c r="J232" s="232">
        <f>ROUND(I232*H232,2)</f>
        <v>0</v>
      </c>
      <c r="K232" s="233"/>
      <c r="L232" s="43"/>
      <c r="M232" s="234" t="s">
        <v>1</v>
      </c>
      <c r="N232" s="235" t="s">
        <v>38</v>
      </c>
      <c r="O232" s="90"/>
      <c r="P232" s="236">
        <f>O232*H232</f>
        <v>0</v>
      </c>
      <c r="Q232" s="236">
        <v>0</v>
      </c>
      <c r="R232" s="236">
        <f>Q232*H232</f>
        <v>0</v>
      </c>
      <c r="S232" s="236">
        <v>0</v>
      </c>
      <c r="T232" s="237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38" t="s">
        <v>138</v>
      </c>
      <c r="AT232" s="238" t="s">
        <v>134</v>
      </c>
      <c r="AU232" s="238" t="s">
        <v>82</v>
      </c>
      <c r="AY232" s="16" t="s">
        <v>132</v>
      </c>
      <c r="BE232" s="239">
        <f>IF(N232="základní",J232,0)</f>
        <v>0</v>
      </c>
      <c r="BF232" s="239">
        <f>IF(N232="snížená",J232,0)</f>
        <v>0</v>
      </c>
      <c r="BG232" s="239">
        <f>IF(N232="zákl. přenesená",J232,0)</f>
        <v>0</v>
      </c>
      <c r="BH232" s="239">
        <f>IF(N232="sníž. přenesená",J232,0)</f>
        <v>0</v>
      </c>
      <c r="BI232" s="239">
        <f>IF(N232="nulová",J232,0)</f>
        <v>0</v>
      </c>
      <c r="BJ232" s="16" t="s">
        <v>80</v>
      </c>
      <c r="BK232" s="239">
        <f>ROUND(I232*H232,2)</f>
        <v>0</v>
      </c>
      <c r="BL232" s="16" t="s">
        <v>138</v>
      </c>
      <c r="BM232" s="238" t="s">
        <v>729</v>
      </c>
    </row>
    <row r="233" s="2" customFormat="1">
      <c r="A233" s="37"/>
      <c r="B233" s="38"/>
      <c r="C233" s="39"/>
      <c r="D233" s="240" t="s">
        <v>140</v>
      </c>
      <c r="E233" s="39"/>
      <c r="F233" s="241" t="s">
        <v>665</v>
      </c>
      <c r="G233" s="39"/>
      <c r="H233" s="39"/>
      <c r="I233" s="242"/>
      <c r="J233" s="39"/>
      <c r="K233" s="39"/>
      <c r="L233" s="43"/>
      <c r="M233" s="243"/>
      <c r="N233" s="244"/>
      <c r="O233" s="90"/>
      <c r="P233" s="90"/>
      <c r="Q233" s="90"/>
      <c r="R233" s="90"/>
      <c r="S233" s="90"/>
      <c r="T233" s="91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6" t="s">
        <v>140</v>
      </c>
      <c r="AU233" s="16" t="s">
        <v>82</v>
      </c>
    </row>
    <row r="234" s="2" customFormat="1">
      <c r="A234" s="37"/>
      <c r="B234" s="38"/>
      <c r="C234" s="39"/>
      <c r="D234" s="240" t="s">
        <v>480</v>
      </c>
      <c r="E234" s="39"/>
      <c r="F234" s="284" t="s">
        <v>730</v>
      </c>
      <c r="G234" s="39"/>
      <c r="H234" s="39"/>
      <c r="I234" s="242"/>
      <c r="J234" s="39"/>
      <c r="K234" s="39"/>
      <c r="L234" s="43"/>
      <c r="M234" s="243"/>
      <c r="N234" s="244"/>
      <c r="O234" s="90"/>
      <c r="P234" s="90"/>
      <c r="Q234" s="90"/>
      <c r="R234" s="90"/>
      <c r="S234" s="90"/>
      <c r="T234" s="91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6" t="s">
        <v>480</v>
      </c>
      <c r="AU234" s="16" t="s">
        <v>82</v>
      </c>
    </row>
    <row r="235" s="2" customFormat="1" ht="16.5" customHeight="1">
      <c r="A235" s="37"/>
      <c r="B235" s="38"/>
      <c r="C235" s="226" t="s">
        <v>320</v>
      </c>
      <c r="D235" s="226" t="s">
        <v>134</v>
      </c>
      <c r="E235" s="227" t="s">
        <v>731</v>
      </c>
      <c r="F235" s="228" t="s">
        <v>732</v>
      </c>
      <c r="G235" s="229" t="s">
        <v>666</v>
      </c>
      <c r="H235" s="230">
        <v>1</v>
      </c>
      <c r="I235" s="231"/>
      <c r="J235" s="232">
        <f>ROUND(I235*H235,2)</f>
        <v>0</v>
      </c>
      <c r="K235" s="233"/>
      <c r="L235" s="43"/>
      <c r="M235" s="234" t="s">
        <v>1</v>
      </c>
      <c r="N235" s="235" t="s">
        <v>38</v>
      </c>
      <c r="O235" s="90"/>
      <c r="P235" s="236">
        <f>O235*H235</f>
        <v>0</v>
      </c>
      <c r="Q235" s="236">
        <v>0</v>
      </c>
      <c r="R235" s="236">
        <f>Q235*H235</f>
        <v>0</v>
      </c>
      <c r="S235" s="236">
        <v>0</v>
      </c>
      <c r="T235" s="237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38" t="s">
        <v>138</v>
      </c>
      <c r="AT235" s="238" t="s">
        <v>134</v>
      </c>
      <c r="AU235" s="238" t="s">
        <v>82</v>
      </c>
      <c r="AY235" s="16" t="s">
        <v>132</v>
      </c>
      <c r="BE235" s="239">
        <f>IF(N235="základní",J235,0)</f>
        <v>0</v>
      </c>
      <c r="BF235" s="239">
        <f>IF(N235="snížená",J235,0)</f>
        <v>0</v>
      </c>
      <c r="BG235" s="239">
        <f>IF(N235="zákl. přenesená",J235,0)</f>
        <v>0</v>
      </c>
      <c r="BH235" s="239">
        <f>IF(N235="sníž. přenesená",J235,0)</f>
        <v>0</v>
      </c>
      <c r="BI235" s="239">
        <f>IF(N235="nulová",J235,0)</f>
        <v>0</v>
      </c>
      <c r="BJ235" s="16" t="s">
        <v>80</v>
      </c>
      <c r="BK235" s="239">
        <f>ROUND(I235*H235,2)</f>
        <v>0</v>
      </c>
      <c r="BL235" s="16" t="s">
        <v>138</v>
      </c>
      <c r="BM235" s="238" t="s">
        <v>733</v>
      </c>
    </row>
    <row r="236" s="2" customFormat="1">
      <c r="A236" s="37"/>
      <c r="B236" s="38"/>
      <c r="C236" s="39"/>
      <c r="D236" s="240" t="s">
        <v>140</v>
      </c>
      <c r="E236" s="39"/>
      <c r="F236" s="241" t="s">
        <v>734</v>
      </c>
      <c r="G236" s="39"/>
      <c r="H236" s="39"/>
      <c r="I236" s="242"/>
      <c r="J236" s="39"/>
      <c r="K236" s="39"/>
      <c r="L236" s="43"/>
      <c r="M236" s="243"/>
      <c r="N236" s="244"/>
      <c r="O236" s="90"/>
      <c r="P236" s="90"/>
      <c r="Q236" s="90"/>
      <c r="R236" s="90"/>
      <c r="S236" s="90"/>
      <c r="T236" s="91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140</v>
      </c>
      <c r="AU236" s="16" t="s">
        <v>82</v>
      </c>
    </row>
    <row r="237" s="2" customFormat="1">
      <c r="A237" s="37"/>
      <c r="B237" s="38"/>
      <c r="C237" s="39"/>
      <c r="D237" s="240" t="s">
        <v>480</v>
      </c>
      <c r="E237" s="39"/>
      <c r="F237" s="284" t="s">
        <v>735</v>
      </c>
      <c r="G237" s="39"/>
      <c r="H237" s="39"/>
      <c r="I237" s="242"/>
      <c r="J237" s="39"/>
      <c r="K237" s="39"/>
      <c r="L237" s="43"/>
      <c r="M237" s="243"/>
      <c r="N237" s="244"/>
      <c r="O237" s="90"/>
      <c r="P237" s="90"/>
      <c r="Q237" s="90"/>
      <c r="R237" s="90"/>
      <c r="S237" s="90"/>
      <c r="T237" s="91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6" t="s">
        <v>480</v>
      </c>
      <c r="AU237" s="16" t="s">
        <v>82</v>
      </c>
    </row>
    <row r="238" s="2" customFormat="1" ht="16.5" customHeight="1">
      <c r="A238" s="37"/>
      <c r="B238" s="38"/>
      <c r="C238" s="226" t="s">
        <v>329</v>
      </c>
      <c r="D238" s="226" t="s">
        <v>134</v>
      </c>
      <c r="E238" s="227" t="s">
        <v>736</v>
      </c>
      <c r="F238" s="228" t="s">
        <v>737</v>
      </c>
      <c r="G238" s="229" t="s">
        <v>666</v>
      </c>
      <c r="H238" s="230">
        <v>1</v>
      </c>
      <c r="I238" s="231"/>
      <c r="J238" s="232">
        <f>ROUND(I238*H238,2)</f>
        <v>0</v>
      </c>
      <c r="K238" s="233"/>
      <c r="L238" s="43"/>
      <c r="M238" s="234" t="s">
        <v>1</v>
      </c>
      <c r="N238" s="235" t="s">
        <v>38</v>
      </c>
      <c r="O238" s="90"/>
      <c r="P238" s="236">
        <f>O238*H238</f>
        <v>0</v>
      </c>
      <c r="Q238" s="236">
        <v>0</v>
      </c>
      <c r="R238" s="236">
        <f>Q238*H238</f>
        <v>0</v>
      </c>
      <c r="S238" s="236">
        <v>0</v>
      </c>
      <c r="T238" s="237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38" t="s">
        <v>138</v>
      </c>
      <c r="AT238" s="238" t="s">
        <v>134</v>
      </c>
      <c r="AU238" s="238" t="s">
        <v>82</v>
      </c>
      <c r="AY238" s="16" t="s">
        <v>132</v>
      </c>
      <c r="BE238" s="239">
        <f>IF(N238="základní",J238,0)</f>
        <v>0</v>
      </c>
      <c r="BF238" s="239">
        <f>IF(N238="snížená",J238,0)</f>
        <v>0</v>
      </c>
      <c r="BG238" s="239">
        <f>IF(N238="zákl. přenesená",J238,0)</f>
        <v>0</v>
      </c>
      <c r="BH238" s="239">
        <f>IF(N238="sníž. přenesená",J238,0)</f>
        <v>0</v>
      </c>
      <c r="BI238" s="239">
        <f>IF(N238="nulová",J238,0)</f>
        <v>0</v>
      </c>
      <c r="BJ238" s="16" t="s">
        <v>80</v>
      </c>
      <c r="BK238" s="239">
        <f>ROUND(I238*H238,2)</f>
        <v>0</v>
      </c>
      <c r="BL238" s="16" t="s">
        <v>138</v>
      </c>
      <c r="BM238" s="238" t="s">
        <v>738</v>
      </c>
    </row>
    <row r="239" s="2" customFormat="1">
      <c r="A239" s="37"/>
      <c r="B239" s="38"/>
      <c r="C239" s="39"/>
      <c r="D239" s="240" t="s">
        <v>140</v>
      </c>
      <c r="E239" s="39"/>
      <c r="F239" s="241" t="s">
        <v>737</v>
      </c>
      <c r="G239" s="39"/>
      <c r="H239" s="39"/>
      <c r="I239" s="242"/>
      <c r="J239" s="39"/>
      <c r="K239" s="39"/>
      <c r="L239" s="43"/>
      <c r="M239" s="243"/>
      <c r="N239" s="244"/>
      <c r="O239" s="90"/>
      <c r="P239" s="90"/>
      <c r="Q239" s="90"/>
      <c r="R239" s="90"/>
      <c r="S239" s="90"/>
      <c r="T239" s="91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140</v>
      </c>
      <c r="AU239" s="16" t="s">
        <v>82</v>
      </c>
    </row>
    <row r="240" s="2" customFormat="1">
      <c r="A240" s="37"/>
      <c r="B240" s="38"/>
      <c r="C240" s="39"/>
      <c r="D240" s="240" t="s">
        <v>480</v>
      </c>
      <c r="E240" s="39"/>
      <c r="F240" s="284" t="s">
        <v>739</v>
      </c>
      <c r="G240" s="39"/>
      <c r="H240" s="39"/>
      <c r="I240" s="242"/>
      <c r="J240" s="39"/>
      <c r="K240" s="39"/>
      <c r="L240" s="43"/>
      <c r="M240" s="243"/>
      <c r="N240" s="244"/>
      <c r="O240" s="90"/>
      <c r="P240" s="90"/>
      <c r="Q240" s="90"/>
      <c r="R240" s="90"/>
      <c r="S240" s="90"/>
      <c r="T240" s="91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6" t="s">
        <v>480</v>
      </c>
      <c r="AU240" s="16" t="s">
        <v>82</v>
      </c>
    </row>
    <row r="241" s="12" customFormat="1" ht="22.8" customHeight="1">
      <c r="A241" s="12"/>
      <c r="B241" s="210"/>
      <c r="C241" s="211"/>
      <c r="D241" s="212" t="s">
        <v>72</v>
      </c>
      <c r="E241" s="224" t="s">
        <v>327</v>
      </c>
      <c r="F241" s="224" t="s">
        <v>328</v>
      </c>
      <c r="G241" s="211"/>
      <c r="H241" s="211"/>
      <c r="I241" s="214"/>
      <c r="J241" s="225">
        <f>BK241</f>
        <v>0</v>
      </c>
      <c r="K241" s="211"/>
      <c r="L241" s="216"/>
      <c r="M241" s="217"/>
      <c r="N241" s="218"/>
      <c r="O241" s="218"/>
      <c r="P241" s="219">
        <f>SUM(P242:P244)</f>
        <v>0</v>
      </c>
      <c r="Q241" s="218"/>
      <c r="R241" s="219">
        <f>SUM(R242:R244)</f>
        <v>0</v>
      </c>
      <c r="S241" s="218"/>
      <c r="T241" s="220">
        <f>SUM(T242:T244)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21" t="s">
        <v>80</v>
      </c>
      <c r="AT241" s="222" t="s">
        <v>72</v>
      </c>
      <c r="AU241" s="222" t="s">
        <v>80</v>
      </c>
      <c r="AY241" s="221" t="s">
        <v>132</v>
      </c>
      <c r="BK241" s="223">
        <f>SUM(BK242:BK244)</f>
        <v>0</v>
      </c>
    </row>
    <row r="242" s="2" customFormat="1" ht="16.5" customHeight="1">
      <c r="A242" s="37"/>
      <c r="B242" s="38"/>
      <c r="C242" s="226" t="s">
        <v>484</v>
      </c>
      <c r="D242" s="226" t="s">
        <v>134</v>
      </c>
      <c r="E242" s="227" t="s">
        <v>330</v>
      </c>
      <c r="F242" s="228" t="s">
        <v>331</v>
      </c>
      <c r="G242" s="229" t="s">
        <v>239</v>
      </c>
      <c r="H242" s="230">
        <v>217.16499999999999</v>
      </c>
      <c r="I242" s="231"/>
      <c r="J242" s="232">
        <f>ROUND(I242*H242,2)</f>
        <v>0</v>
      </c>
      <c r="K242" s="233"/>
      <c r="L242" s="43"/>
      <c r="M242" s="234" t="s">
        <v>1</v>
      </c>
      <c r="N242" s="235" t="s">
        <v>38</v>
      </c>
      <c r="O242" s="90"/>
      <c r="P242" s="236">
        <f>O242*H242</f>
        <v>0</v>
      </c>
      <c r="Q242" s="236">
        <v>0</v>
      </c>
      <c r="R242" s="236">
        <f>Q242*H242</f>
        <v>0</v>
      </c>
      <c r="S242" s="236">
        <v>0</v>
      </c>
      <c r="T242" s="237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38" t="s">
        <v>138</v>
      </c>
      <c r="AT242" s="238" t="s">
        <v>134</v>
      </c>
      <c r="AU242" s="238" t="s">
        <v>82</v>
      </c>
      <c r="AY242" s="16" t="s">
        <v>132</v>
      </c>
      <c r="BE242" s="239">
        <f>IF(N242="základní",J242,0)</f>
        <v>0</v>
      </c>
      <c r="BF242" s="239">
        <f>IF(N242="snížená",J242,0)</f>
        <v>0</v>
      </c>
      <c r="BG242" s="239">
        <f>IF(N242="zákl. přenesená",J242,0)</f>
        <v>0</v>
      </c>
      <c r="BH242" s="239">
        <f>IF(N242="sníž. přenesená",J242,0)</f>
        <v>0</v>
      </c>
      <c r="BI242" s="239">
        <f>IF(N242="nulová",J242,0)</f>
        <v>0</v>
      </c>
      <c r="BJ242" s="16" t="s">
        <v>80</v>
      </c>
      <c r="BK242" s="239">
        <f>ROUND(I242*H242,2)</f>
        <v>0</v>
      </c>
      <c r="BL242" s="16" t="s">
        <v>138</v>
      </c>
      <c r="BM242" s="238" t="s">
        <v>740</v>
      </c>
    </row>
    <row r="243" s="2" customFormat="1">
      <c r="A243" s="37"/>
      <c r="B243" s="38"/>
      <c r="C243" s="39"/>
      <c r="D243" s="240" t="s">
        <v>140</v>
      </c>
      <c r="E243" s="39"/>
      <c r="F243" s="241" t="s">
        <v>333</v>
      </c>
      <c r="G243" s="39"/>
      <c r="H243" s="39"/>
      <c r="I243" s="242"/>
      <c r="J243" s="39"/>
      <c r="K243" s="39"/>
      <c r="L243" s="43"/>
      <c r="M243" s="243"/>
      <c r="N243" s="244"/>
      <c r="O243" s="90"/>
      <c r="P243" s="90"/>
      <c r="Q243" s="90"/>
      <c r="R243" s="90"/>
      <c r="S243" s="90"/>
      <c r="T243" s="91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6" t="s">
        <v>140</v>
      </c>
      <c r="AU243" s="16" t="s">
        <v>82</v>
      </c>
    </row>
    <row r="244" s="2" customFormat="1">
      <c r="A244" s="37"/>
      <c r="B244" s="38"/>
      <c r="C244" s="39"/>
      <c r="D244" s="245" t="s">
        <v>142</v>
      </c>
      <c r="E244" s="39"/>
      <c r="F244" s="246" t="s">
        <v>334</v>
      </c>
      <c r="G244" s="39"/>
      <c r="H244" s="39"/>
      <c r="I244" s="242"/>
      <c r="J244" s="39"/>
      <c r="K244" s="39"/>
      <c r="L244" s="43"/>
      <c r="M244" s="280"/>
      <c r="N244" s="281"/>
      <c r="O244" s="282"/>
      <c r="P244" s="282"/>
      <c r="Q244" s="282"/>
      <c r="R244" s="282"/>
      <c r="S244" s="282"/>
      <c r="T244" s="283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6" t="s">
        <v>142</v>
      </c>
      <c r="AU244" s="16" t="s">
        <v>82</v>
      </c>
    </row>
    <row r="245" s="2" customFormat="1" ht="6.96" customHeight="1">
      <c r="A245" s="37"/>
      <c r="B245" s="65"/>
      <c r="C245" s="66"/>
      <c r="D245" s="66"/>
      <c r="E245" s="66"/>
      <c r="F245" s="66"/>
      <c r="G245" s="66"/>
      <c r="H245" s="66"/>
      <c r="I245" s="66"/>
      <c r="J245" s="66"/>
      <c r="K245" s="66"/>
      <c r="L245" s="43"/>
      <c r="M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</row>
  </sheetData>
  <sheetProtection sheet="1" autoFilter="0" formatColumns="0" formatRows="0" objects="1" scenarios="1" spinCount="100000" saltValue="4VyKlYcZp4F9VBO9XTEcEnOM8nKXXIGbApOfdkrLv79YoM1TCAmuZeraTAERUAJHfNrvbwN+5ZfHSNF8l5eCRg==" hashValue="3WiVSRnCGLFjMZBHBs2GecNlouH1qC3D7rRlOCNZZ/flFLJfc/KFiv3+lPmQTTbSmuVEb20QoOP/6qds12GdEw==" algorithmName="SHA-512" password="CC35"/>
  <autoFilter ref="C125:K24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hyperlinks>
    <hyperlink ref="F131" r:id="rId1" display="https://podminky.urs.cz/item/CS_URS_2021_02/121151113"/>
    <hyperlink ref="F135" r:id="rId2" display="https://podminky.urs.cz/item/CS_URS_2021_02/131251104"/>
    <hyperlink ref="F139" r:id="rId3" display="https://podminky.urs.cz/item/CS_URS_2024_02/162351103"/>
    <hyperlink ref="F143" r:id="rId4" display="https://podminky.urs.cz/item/CS_URS_2021_02/162351104"/>
    <hyperlink ref="F149" r:id="rId5" display="https://podminky.urs.cz/item/CS_URS_2024_02/167151111"/>
    <hyperlink ref="F155" r:id="rId6" display="https://podminky.urs.cz/item/CS_URS_2021_02/174101101"/>
    <hyperlink ref="F159" r:id="rId7" display="https://podminky.urs.cz/item/CS_URS_2021_02/181351003"/>
    <hyperlink ref="F166" r:id="rId8" display="https://podminky.urs.cz/item/CS_URS_2021_02/181411121"/>
    <hyperlink ref="F170" r:id="rId9" display="https://podminky.urs.cz/item/CS_URS_2021_02/215901101"/>
    <hyperlink ref="F175" r:id="rId10" display="https://podminky.urs.cz/item/CS_URS_2021_02/273313511"/>
    <hyperlink ref="F179" r:id="rId11" display="https://podminky.urs.cz/item/CS_URS_2021_02/273361221"/>
    <hyperlink ref="F183" r:id="rId12" display="https://podminky.urs.cz/item/CS_URS_2021_02/273361821"/>
    <hyperlink ref="F187" r:id="rId13" display="https://podminky.urs.cz/item/CS_URS_2021_02/274321611"/>
    <hyperlink ref="F191" r:id="rId14" display="https://podminky.urs.cz/item/CS_URS_2021_02/274351121"/>
    <hyperlink ref="F195" r:id="rId15" display="https://podminky.urs.cz/item/CS_URS_2021_02/274351122"/>
    <hyperlink ref="F198" r:id="rId16" display="https://podminky.urs.cz/item/CS_URS_2021_02/312362021"/>
    <hyperlink ref="F202" r:id="rId17" display="https://podminky.urs.cz/item/CS_URS_2021_02/341351111"/>
    <hyperlink ref="F206" r:id="rId18" display="https://podminky.urs.cz/item/CS_URS_2021_02/341351112"/>
    <hyperlink ref="F209" r:id="rId19" display="https://podminky.urs.cz/item/CS_URS_2021_02/341351911"/>
    <hyperlink ref="F213" r:id="rId20" display="https://podminky.urs.cz/item/CS_URS_2021_02/342321610"/>
    <hyperlink ref="F218" r:id="rId21" display="https://podminky.urs.cz/item/CS_URS_2021_02/564962111"/>
    <hyperlink ref="F223" r:id="rId22" display="https://podminky.urs.cz/item/CS_URS_2021_02/931991112"/>
    <hyperlink ref="F227" r:id="rId23" display="https://podminky.urs.cz/item/CS_URS_2021_02/931994142"/>
    <hyperlink ref="F244" r:id="rId24" display="https://podminky.urs.cz/item/CS_URS_2021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1.667969" style="1" customWidth="1"/>
    <col min="13" max="13" width="10.83203" style="1" customWidth="1"/>
    <col min="15" max="15" width="14.16016" style="1" customWidth="1"/>
    <col min="16" max="16" width="14.16016" style="1" customWidth="1"/>
    <col min="17" max="17" width="14.16016" style="1" customWidth="1"/>
    <col min="18" max="18" width="14.16016" style="1" customWidth="1"/>
    <col min="19" max="19" width="14.16016" style="1" customWidth="1"/>
    <col min="20" max="20" width="14.16016" style="1" customWidth="1"/>
    <col min="21" max="21" width="16.33203" style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98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82</v>
      </c>
    </row>
    <row r="4" s="1" customFormat="1" ht="24.96" customHeight="1">
      <c r="B4" s="19"/>
      <c r="D4" s="147" t="s">
        <v>102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Protipovodňová opatření v k. ú. Břest</v>
      </c>
      <c r="F7" s="149"/>
      <c r="G7" s="149"/>
      <c r="H7" s="149"/>
      <c r="L7" s="19"/>
    </row>
    <row r="8" s="1" customFormat="1" ht="12" customHeight="1">
      <c r="B8" s="19"/>
      <c r="D8" s="149" t="s">
        <v>103</v>
      </c>
      <c r="L8" s="19"/>
    </row>
    <row r="9" s="2" customFormat="1" ht="16.5" customHeight="1">
      <c r="A9" s="37"/>
      <c r="B9" s="43"/>
      <c r="C9" s="37"/>
      <c r="D9" s="37"/>
      <c r="E9" s="150" t="s">
        <v>741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105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742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21</v>
      </c>
      <c r="G14" s="37"/>
      <c r="H14" s="37"/>
      <c r="I14" s="149" t="s">
        <v>22</v>
      </c>
      <c r="J14" s="152" t="str">
        <f>'Rekapitulace stavby'!AN8</f>
        <v>15. 8. 2019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49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27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26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29</v>
      </c>
      <c r="E22" s="37"/>
      <c r="F22" s="37"/>
      <c r="G22" s="37"/>
      <c r="H22" s="37"/>
      <c r="I22" s="149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49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31</v>
      </c>
      <c r="E25" s="37"/>
      <c r="F25" s="37"/>
      <c r="G25" s="37"/>
      <c r="H25" s="37"/>
      <c r="I25" s="149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49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32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33</v>
      </c>
      <c r="E32" s="37"/>
      <c r="F32" s="37"/>
      <c r="G32" s="37"/>
      <c r="H32" s="37"/>
      <c r="I32" s="37"/>
      <c r="J32" s="159">
        <f>ROUND(J124,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35</v>
      </c>
      <c r="G34" s="37"/>
      <c r="H34" s="37"/>
      <c r="I34" s="160" t="s">
        <v>34</v>
      </c>
      <c r="J34" s="160" t="s">
        <v>36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37</v>
      </c>
      <c r="E35" s="149" t="s">
        <v>38</v>
      </c>
      <c r="F35" s="162">
        <f>ROUND((SUM(BE124:BE186)),  2)</f>
        <v>0</v>
      </c>
      <c r="G35" s="37"/>
      <c r="H35" s="37"/>
      <c r="I35" s="163">
        <v>0.20999999999999999</v>
      </c>
      <c r="J35" s="162">
        <f>ROUND(((SUM(BE124:BE186))*I35),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39</v>
      </c>
      <c r="F36" s="162">
        <f>ROUND((SUM(BF124:BF186)),  2)</f>
        <v>0</v>
      </c>
      <c r="G36" s="37"/>
      <c r="H36" s="37"/>
      <c r="I36" s="163">
        <v>0.12</v>
      </c>
      <c r="J36" s="162">
        <f>ROUND(((SUM(BF124:BF186))*I36),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40</v>
      </c>
      <c r="F37" s="162">
        <f>ROUND((SUM(BG124:BG186)),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41</v>
      </c>
      <c r="F38" s="162">
        <f>ROUND((SUM(BH124:BH186)),  2)</f>
        <v>0</v>
      </c>
      <c r="G38" s="37"/>
      <c r="H38" s="37"/>
      <c r="I38" s="163">
        <v>0.12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42</v>
      </c>
      <c r="F39" s="162">
        <f>ROUND((SUM(BI124:BI186)),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43</v>
      </c>
      <c r="E41" s="166"/>
      <c r="F41" s="166"/>
      <c r="G41" s="167" t="s">
        <v>44</v>
      </c>
      <c r="H41" s="168" t="s">
        <v>45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46</v>
      </c>
      <c r="E50" s="172"/>
      <c r="F50" s="172"/>
      <c r="G50" s="171" t="s">
        <v>47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48</v>
      </c>
      <c r="E61" s="174"/>
      <c r="F61" s="175" t="s">
        <v>49</v>
      </c>
      <c r="G61" s="173" t="s">
        <v>48</v>
      </c>
      <c r="H61" s="174"/>
      <c r="I61" s="174"/>
      <c r="J61" s="176" t="s">
        <v>49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50</v>
      </c>
      <c r="E65" s="177"/>
      <c r="F65" s="177"/>
      <c r="G65" s="171" t="s">
        <v>51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48</v>
      </c>
      <c r="E76" s="174"/>
      <c r="F76" s="175" t="s">
        <v>49</v>
      </c>
      <c r="G76" s="173" t="s">
        <v>48</v>
      </c>
      <c r="H76" s="174"/>
      <c r="I76" s="174"/>
      <c r="J76" s="176" t="s">
        <v>49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107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Protipovodňová opatření v k. ú. Břest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103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741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105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3006-18-4 - HSV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31" t="s">
        <v>22</v>
      </c>
      <c r="J91" s="78" t="str">
        <f>IF(J14="","",J14)</f>
        <v>15. 8. 2019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31" t="s">
        <v>29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9"/>
      <c r="E94" s="39"/>
      <c r="F94" s="26" t="str">
        <f>IF(E20="","",E20)</f>
        <v>Vyplň údaj</v>
      </c>
      <c r="G94" s="39"/>
      <c r="H94" s="39"/>
      <c r="I94" s="31" t="s">
        <v>31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108</v>
      </c>
      <c r="D96" s="184"/>
      <c r="E96" s="184"/>
      <c r="F96" s="184"/>
      <c r="G96" s="184"/>
      <c r="H96" s="184"/>
      <c r="I96" s="184"/>
      <c r="J96" s="185" t="s">
        <v>109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110</v>
      </c>
      <c r="D98" s="39"/>
      <c r="E98" s="39"/>
      <c r="F98" s="39"/>
      <c r="G98" s="39"/>
      <c r="H98" s="39"/>
      <c r="I98" s="39"/>
      <c r="J98" s="109">
        <f>J124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111</v>
      </c>
    </row>
    <row r="99" s="9" customFormat="1" ht="24.96" customHeight="1">
      <c r="A99" s="9"/>
      <c r="B99" s="187"/>
      <c r="C99" s="188"/>
      <c r="D99" s="189" t="s">
        <v>112</v>
      </c>
      <c r="E99" s="190"/>
      <c r="F99" s="190"/>
      <c r="G99" s="190"/>
      <c r="H99" s="190"/>
      <c r="I99" s="190"/>
      <c r="J99" s="191">
        <f>J125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113</v>
      </c>
      <c r="E100" s="195"/>
      <c r="F100" s="195"/>
      <c r="G100" s="195"/>
      <c r="H100" s="195"/>
      <c r="I100" s="195"/>
      <c r="J100" s="196">
        <f>J126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2"/>
      <c r="D101" s="194" t="s">
        <v>116</v>
      </c>
      <c r="E101" s="195"/>
      <c r="F101" s="195"/>
      <c r="G101" s="195"/>
      <c r="H101" s="195"/>
      <c r="I101" s="195"/>
      <c r="J101" s="196">
        <f>J179</f>
        <v>0</v>
      </c>
      <c r="K101" s="132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2"/>
      <c r="D102" s="194" t="s">
        <v>117</v>
      </c>
      <c r="E102" s="195"/>
      <c r="F102" s="195"/>
      <c r="G102" s="195"/>
      <c r="H102" s="195"/>
      <c r="I102" s="195"/>
      <c r="J102" s="196">
        <f>J183</f>
        <v>0</v>
      </c>
      <c r="K102" s="132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118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82" t="str">
        <f>E7</f>
        <v>Protipovodňová opatření v k. ú. Břest</v>
      </c>
      <c r="F112" s="31"/>
      <c r="G112" s="31"/>
      <c r="H112" s="31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1" customFormat="1" ht="12" customHeight="1">
      <c r="B113" s="20"/>
      <c r="C113" s="31" t="s">
        <v>103</v>
      </c>
      <c r="D113" s="21"/>
      <c r="E113" s="21"/>
      <c r="F113" s="21"/>
      <c r="G113" s="21"/>
      <c r="H113" s="21"/>
      <c r="I113" s="21"/>
      <c r="J113" s="21"/>
      <c r="K113" s="21"/>
      <c r="L113" s="19"/>
    </row>
    <row r="114" s="2" customFormat="1" ht="16.5" customHeight="1">
      <c r="A114" s="37"/>
      <c r="B114" s="38"/>
      <c r="C114" s="39"/>
      <c r="D114" s="39"/>
      <c r="E114" s="182" t="s">
        <v>741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105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75" t="str">
        <f>E11</f>
        <v>3006-18-4 - HSV</v>
      </c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9"/>
      <c r="E118" s="39"/>
      <c r="F118" s="26" t="str">
        <f>F14</f>
        <v xml:space="preserve"> </v>
      </c>
      <c r="G118" s="39"/>
      <c r="H118" s="39"/>
      <c r="I118" s="31" t="s">
        <v>22</v>
      </c>
      <c r="J118" s="78" t="str">
        <f>IF(J14="","",J14)</f>
        <v>15. 8. 2019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24</v>
      </c>
      <c r="D120" s="39"/>
      <c r="E120" s="39"/>
      <c r="F120" s="26" t="str">
        <f>E17</f>
        <v xml:space="preserve"> </v>
      </c>
      <c r="G120" s="39"/>
      <c r="H120" s="39"/>
      <c r="I120" s="31" t="s">
        <v>29</v>
      </c>
      <c r="J120" s="35" t="str">
        <f>E23</f>
        <v xml:space="preserve"> 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27</v>
      </c>
      <c r="D121" s="39"/>
      <c r="E121" s="39"/>
      <c r="F121" s="26" t="str">
        <f>IF(E20="","",E20)</f>
        <v>Vyplň údaj</v>
      </c>
      <c r="G121" s="39"/>
      <c r="H121" s="39"/>
      <c r="I121" s="31" t="s">
        <v>31</v>
      </c>
      <c r="J121" s="35" t="str">
        <f>E26</f>
        <v xml:space="preserve"> 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198"/>
      <c r="B123" s="199"/>
      <c r="C123" s="200" t="s">
        <v>119</v>
      </c>
      <c r="D123" s="201" t="s">
        <v>58</v>
      </c>
      <c r="E123" s="201" t="s">
        <v>54</v>
      </c>
      <c r="F123" s="201" t="s">
        <v>55</v>
      </c>
      <c r="G123" s="201" t="s">
        <v>120</v>
      </c>
      <c r="H123" s="201" t="s">
        <v>121</v>
      </c>
      <c r="I123" s="201" t="s">
        <v>122</v>
      </c>
      <c r="J123" s="202" t="s">
        <v>109</v>
      </c>
      <c r="K123" s="203" t="s">
        <v>123</v>
      </c>
      <c r="L123" s="204"/>
      <c r="M123" s="99" t="s">
        <v>1</v>
      </c>
      <c r="N123" s="100" t="s">
        <v>37</v>
      </c>
      <c r="O123" s="100" t="s">
        <v>124</v>
      </c>
      <c r="P123" s="100" t="s">
        <v>125</v>
      </c>
      <c r="Q123" s="100" t="s">
        <v>126</v>
      </c>
      <c r="R123" s="100" t="s">
        <v>127</v>
      </c>
      <c r="S123" s="100" t="s">
        <v>128</v>
      </c>
      <c r="T123" s="101" t="s">
        <v>129</v>
      </c>
      <c r="U123" s="198"/>
      <c r="V123" s="198"/>
      <c r="W123" s="198"/>
      <c r="X123" s="198"/>
      <c r="Y123" s="198"/>
      <c r="Z123" s="198"/>
      <c r="AA123" s="198"/>
      <c r="AB123" s="198"/>
      <c r="AC123" s="198"/>
      <c r="AD123" s="198"/>
      <c r="AE123" s="198"/>
    </row>
    <row r="124" s="2" customFormat="1" ht="22.8" customHeight="1">
      <c r="A124" s="37"/>
      <c r="B124" s="38"/>
      <c r="C124" s="106" t="s">
        <v>130</v>
      </c>
      <c r="D124" s="39"/>
      <c r="E124" s="39"/>
      <c r="F124" s="39"/>
      <c r="G124" s="39"/>
      <c r="H124" s="39"/>
      <c r="I124" s="39"/>
      <c r="J124" s="205">
        <f>BK124</f>
        <v>0</v>
      </c>
      <c r="K124" s="39"/>
      <c r="L124" s="43"/>
      <c r="M124" s="102"/>
      <c r="N124" s="206"/>
      <c r="O124" s="103"/>
      <c r="P124" s="207">
        <f>P125</f>
        <v>0</v>
      </c>
      <c r="Q124" s="103"/>
      <c r="R124" s="207">
        <f>R125</f>
        <v>0.01787</v>
      </c>
      <c r="S124" s="103"/>
      <c r="T124" s="208">
        <f>T125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72</v>
      </c>
      <c r="AU124" s="16" t="s">
        <v>111</v>
      </c>
      <c r="BK124" s="209">
        <f>BK125</f>
        <v>0</v>
      </c>
    </row>
    <row r="125" s="12" customFormat="1" ht="25.92" customHeight="1">
      <c r="A125" s="12"/>
      <c r="B125" s="210"/>
      <c r="C125" s="211"/>
      <c r="D125" s="212" t="s">
        <v>72</v>
      </c>
      <c r="E125" s="213" t="s">
        <v>84</v>
      </c>
      <c r="F125" s="213" t="s">
        <v>131</v>
      </c>
      <c r="G125" s="211"/>
      <c r="H125" s="211"/>
      <c r="I125" s="214"/>
      <c r="J125" s="215">
        <f>BK125</f>
        <v>0</v>
      </c>
      <c r="K125" s="211"/>
      <c r="L125" s="216"/>
      <c r="M125" s="217"/>
      <c r="N125" s="218"/>
      <c r="O125" s="218"/>
      <c r="P125" s="219">
        <f>P126+P179+P183</f>
        <v>0</v>
      </c>
      <c r="Q125" s="218"/>
      <c r="R125" s="219">
        <f>R126+R179+R183</f>
        <v>0.01787</v>
      </c>
      <c r="S125" s="218"/>
      <c r="T125" s="220">
        <f>T126+T179+T183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80</v>
      </c>
      <c r="AT125" s="222" t="s">
        <v>72</v>
      </c>
      <c r="AU125" s="222" t="s">
        <v>73</v>
      </c>
      <c r="AY125" s="221" t="s">
        <v>132</v>
      </c>
      <c r="BK125" s="223">
        <f>BK126+BK179+BK183</f>
        <v>0</v>
      </c>
    </row>
    <row r="126" s="12" customFormat="1" ht="22.8" customHeight="1">
      <c r="A126" s="12"/>
      <c r="B126" s="210"/>
      <c r="C126" s="211"/>
      <c r="D126" s="212" t="s">
        <v>72</v>
      </c>
      <c r="E126" s="224" t="s">
        <v>80</v>
      </c>
      <c r="F126" s="224" t="s">
        <v>133</v>
      </c>
      <c r="G126" s="211"/>
      <c r="H126" s="211"/>
      <c r="I126" s="214"/>
      <c r="J126" s="225">
        <f>BK126</f>
        <v>0</v>
      </c>
      <c r="K126" s="211"/>
      <c r="L126" s="216"/>
      <c r="M126" s="217"/>
      <c r="N126" s="218"/>
      <c r="O126" s="218"/>
      <c r="P126" s="219">
        <f>SUM(P127:P178)</f>
        <v>0</v>
      </c>
      <c r="Q126" s="218"/>
      <c r="R126" s="219">
        <f>SUM(R127:R178)</f>
        <v>0.01787</v>
      </c>
      <c r="S126" s="218"/>
      <c r="T126" s="220">
        <f>SUM(T127:T178)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1" t="s">
        <v>80</v>
      </c>
      <c r="AT126" s="222" t="s">
        <v>72</v>
      </c>
      <c r="AU126" s="222" t="s">
        <v>80</v>
      </c>
      <c r="AY126" s="221" t="s">
        <v>132</v>
      </c>
      <c r="BK126" s="223">
        <f>SUM(BK127:BK178)</f>
        <v>0</v>
      </c>
    </row>
    <row r="127" s="2" customFormat="1" ht="24.15" customHeight="1">
      <c r="A127" s="37"/>
      <c r="B127" s="38"/>
      <c r="C127" s="226" t="s">
        <v>80</v>
      </c>
      <c r="D127" s="226" t="s">
        <v>134</v>
      </c>
      <c r="E127" s="227" t="s">
        <v>135</v>
      </c>
      <c r="F127" s="228" t="s">
        <v>136</v>
      </c>
      <c r="G127" s="229" t="s">
        <v>137</v>
      </c>
      <c r="H127" s="230">
        <v>310</v>
      </c>
      <c r="I127" s="231"/>
      <c r="J127" s="232">
        <f>ROUND(I127*H127,2)</f>
        <v>0</v>
      </c>
      <c r="K127" s="233"/>
      <c r="L127" s="43"/>
      <c r="M127" s="234" t="s">
        <v>1</v>
      </c>
      <c r="N127" s="235" t="s">
        <v>38</v>
      </c>
      <c r="O127" s="90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8" t="s">
        <v>138</v>
      </c>
      <c r="AT127" s="238" t="s">
        <v>134</v>
      </c>
      <c r="AU127" s="238" t="s">
        <v>82</v>
      </c>
      <c r="AY127" s="16" t="s">
        <v>132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6" t="s">
        <v>80</v>
      </c>
      <c r="BK127" s="239">
        <f>ROUND(I127*H127,2)</f>
        <v>0</v>
      </c>
      <c r="BL127" s="16" t="s">
        <v>138</v>
      </c>
      <c r="BM127" s="238" t="s">
        <v>743</v>
      </c>
    </row>
    <row r="128" s="2" customFormat="1">
      <c r="A128" s="37"/>
      <c r="B128" s="38"/>
      <c r="C128" s="39"/>
      <c r="D128" s="240" t="s">
        <v>140</v>
      </c>
      <c r="E128" s="39"/>
      <c r="F128" s="241" t="s">
        <v>141</v>
      </c>
      <c r="G128" s="39"/>
      <c r="H128" s="39"/>
      <c r="I128" s="242"/>
      <c r="J128" s="39"/>
      <c r="K128" s="39"/>
      <c r="L128" s="43"/>
      <c r="M128" s="243"/>
      <c r="N128" s="244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140</v>
      </c>
      <c r="AU128" s="16" t="s">
        <v>82</v>
      </c>
    </row>
    <row r="129" s="2" customFormat="1">
      <c r="A129" s="37"/>
      <c r="B129" s="38"/>
      <c r="C129" s="39"/>
      <c r="D129" s="245" t="s">
        <v>142</v>
      </c>
      <c r="E129" s="39"/>
      <c r="F129" s="246" t="s">
        <v>143</v>
      </c>
      <c r="G129" s="39"/>
      <c r="H129" s="39"/>
      <c r="I129" s="242"/>
      <c r="J129" s="39"/>
      <c r="K129" s="39"/>
      <c r="L129" s="43"/>
      <c r="M129" s="243"/>
      <c r="N129" s="244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142</v>
      </c>
      <c r="AU129" s="16" t="s">
        <v>82</v>
      </c>
    </row>
    <row r="130" s="13" customFormat="1">
      <c r="A130" s="13"/>
      <c r="B130" s="247"/>
      <c r="C130" s="248"/>
      <c r="D130" s="240" t="s">
        <v>144</v>
      </c>
      <c r="E130" s="249" t="s">
        <v>1</v>
      </c>
      <c r="F130" s="250" t="s">
        <v>744</v>
      </c>
      <c r="G130" s="248"/>
      <c r="H130" s="251">
        <v>310</v>
      </c>
      <c r="I130" s="252"/>
      <c r="J130" s="248"/>
      <c r="K130" s="248"/>
      <c r="L130" s="253"/>
      <c r="M130" s="254"/>
      <c r="N130" s="255"/>
      <c r="O130" s="255"/>
      <c r="P130" s="255"/>
      <c r="Q130" s="255"/>
      <c r="R130" s="255"/>
      <c r="S130" s="255"/>
      <c r="T130" s="25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7" t="s">
        <v>144</v>
      </c>
      <c r="AU130" s="257" t="s">
        <v>82</v>
      </c>
      <c r="AV130" s="13" t="s">
        <v>82</v>
      </c>
      <c r="AW130" s="13" t="s">
        <v>30</v>
      </c>
      <c r="AX130" s="13" t="s">
        <v>73</v>
      </c>
      <c r="AY130" s="257" t="s">
        <v>132</v>
      </c>
    </row>
    <row r="131" s="14" customFormat="1">
      <c r="A131" s="14"/>
      <c r="B131" s="258"/>
      <c r="C131" s="259"/>
      <c r="D131" s="240" t="s">
        <v>144</v>
      </c>
      <c r="E131" s="260" t="s">
        <v>1</v>
      </c>
      <c r="F131" s="261" t="s">
        <v>146</v>
      </c>
      <c r="G131" s="259"/>
      <c r="H131" s="262">
        <v>310</v>
      </c>
      <c r="I131" s="263"/>
      <c r="J131" s="259"/>
      <c r="K131" s="259"/>
      <c r="L131" s="264"/>
      <c r="M131" s="265"/>
      <c r="N131" s="266"/>
      <c r="O131" s="266"/>
      <c r="P131" s="266"/>
      <c r="Q131" s="266"/>
      <c r="R131" s="266"/>
      <c r="S131" s="266"/>
      <c r="T131" s="26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8" t="s">
        <v>144</v>
      </c>
      <c r="AU131" s="268" t="s">
        <v>82</v>
      </c>
      <c r="AV131" s="14" t="s">
        <v>138</v>
      </c>
      <c r="AW131" s="14" t="s">
        <v>30</v>
      </c>
      <c r="AX131" s="14" t="s">
        <v>80</v>
      </c>
      <c r="AY131" s="268" t="s">
        <v>132</v>
      </c>
    </row>
    <row r="132" s="2" customFormat="1" ht="33" customHeight="1">
      <c r="A132" s="37"/>
      <c r="B132" s="38"/>
      <c r="C132" s="226" t="s">
        <v>82</v>
      </c>
      <c r="D132" s="226" t="s">
        <v>134</v>
      </c>
      <c r="E132" s="227" t="s">
        <v>745</v>
      </c>
      <c r="F132" s="228" t="s">
        <v>746</v>
      </c>
      <c r="G132" s="229" t="s">
        <v>149</v>
      </c>
      <c r="H132" s="230">
        <v>78.840000000000003</v>
      </c>
      <c r="I132" s="231"/>
      <c r="J132" s="232">
        <f>ROUND(I132*H132,2)</f>
        <v>0</v>
      </c>
      <c r="K132" s="233"/>
      <c r="L132" s="43"/>
      <c r="M132" s="234" t="s">
        <v>1</v>
      </c>
      <c r="N132" s="235" t="s">
        <v>38</v>
      </c>
      <c r="O132" s="90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8" t="s">
        <v>138</v>
      </c>
      <c r="AT132" s="238" t="s">
        <v>134</v>
      </c>
      <c r="AU132" s="238" t="s">
        <v>82</v>
      </c>
      <c r="AY132" s="16" t="s">
        <v>132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6" t="s">
        <v>80</v>
      </c>
      <c r="BK132" s="239">
        <f>ROUND(I132*H132,2)</f>
        <v>0</v>
      </c>
      <c r="BL132" s="16" t="s">
        <v>138</v>
      </c>
      <c r="BM132" s="238" t="s">
        <v>747</v>
      </c>
    </row>
    <row r="133" s="2" customFormat="1">
      <c r="A133" s="37"/>
      <c r="B133" s="38"/>
      <c r="C133" s="39"/>
      <c r="D133" s="240" t="s">
        <v>140</v>
      </c>
      <c r="E133" s="39"/>
      <c r="F133" s="241" t="s">
        <v>748</v>
      </c>
      <c r="G133" s="39"/>
      <c r="H133" s="39"/>
      <c r="I133" s="242"/>
      <c r="J133" s="39"/>
      <c r="K133" s="39"/>
      <c r="L133" s="43"/>
      <c r="M133" s="243"/>
      <c r="N133" s="244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140</v>
      </c>
      <c r="AU133" s="16" t="s">
        <v>82</v>
      </c>
    </row>
    <row r="134" s="2" customFormat="1">
      <c r="A134" s="37"/>
      <c r="B134" s="38"/>
      <c r="C134" s="39"/>
      <c r="D134" s="245" t="s">
        <v>142</v>
      </c>
      <c r="E134" s="39"/>
      <c r="F134" s="246" t="s">
        <v>749</v>
      </c>
      <c r="G134" s="39"/>
      <c r="H134" s="39"/>
      <c r="I134" s="242"/>
      <c r="J134" s="39"/>
      <c r="K134" s="39"/>
      <c r="L134" s="43"/>
      <c r="M134" s="243"/>
      <c r="N134" s="244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142</v>
      </c>
      <c r="AU134" s="16" t="s">
        <v>82</v>
      </c>
    </row>
    <row r="135" s="13" customFormat="1">
      <c r="A135" s="13"/>
      <c r="B135" s="247"/>
      <c r="C135" s="248"/>
      <c r="D135" s="240" t="s">
        <v>144</v>
      </c>
      <c r="E135" s="249" t="s">
        <v>1</v>
      </c>
      <c r="F135" s="250" t="s">
        <v>750</v>
      </c>
      <c r="G135" s="248"/>
      <c r="H135" s="251">
        <v>78.840000000000003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7" t="s">
        <v>144</v>
      </c>
      <c r="AU135" s="257" t="s">
        <v>82</v>
      </c>
      <c r="AV135" s="13" t="s">
        <v>82</v>
      </c>
      <c r="AW135" s="13" t="s">
        <v>30</v>
      </c>
      <c r="AX135" s="13" t="s">
        <v>80</v>
      </c>
      <c r="AY135" s="257" t="s">
        <v>132</v>
      </c>
    </row>
    <row r="136" s="2" customFormat="1" ht="37.8" customHeight="1">
      <c r="A136" s="37"/>
      <c r="B136" s="38"/>
      <c r="C136" s="226" t="s">
        <v>154</v>
      </c>
      <c r="D136" s="226" t="s">
        <v>134</v>
      </c>
      <c r="E136" s="227" t="s">
        <v>155</v>
      </c>
      <c r="F136" s="228" t="s">
        <v>156</v>
      </c>
      <c r="G136" s="229" t="s">
        <v>149</v>
      </c>
      <c r="H136" s="230">
        <v>157.68000000000001</v>
      </c>
      <c r="I136" s="231"/>
      <c r="J136" s="232">
        <f>ROUND(I136*H136,2)</f>
        <v>0</v>
      </c>
      <c r="K136" s="233"/>
      <c r="L136" s="43"/>
      <c r="M136" s="234" t="s">
        <v>1</v>
      </c>
      <c r="N136" s="235" t="s">
        <v>38</v>
      </c>
      <c r="O136" s="90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8" t="s">
        <v>138</v>
      </c>
      <c r="AT136" s="238" t="s">
        <v>134</v>
      </c>
      <c r="AU136" s="238" t="s">
        <v>82</v>
      </c>
      <c r="AY136" s="16" t="s">
        <v>132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6" t="s">
        <v>80</v>
      </c>
      <c r="BK136" s="239">
        <f>ROUND(I136*H136,2)</f>
        <v>0</v>
      </c>
      <c r="BL136" s="16" t="s">
        <v>138</v>
      </c>
      <c r="BM136" s="238" t="s">
        <v>751</v>
      </c>
    </row>
    <row r="137" s="2" customFormat="1">
      <c r="A137" s="37"/>
      <c r="B137" s="38"/>
      <c r="C137" s="39"/>
      <c r="D137" s="240" t="s">
        <v>140</v>
      </c>
      <c r="E137" s="39"/>
      <c r="F137" s="241" t="s">
        <v>158</v>
      </c>
      <c r="G137" s="39"/>
      <c r="H137" s="39"/>
      <c r="I137" s="242"/>
      <c r="J137" s="39"/>
      <c r="K137" s="39"/>
      <c r="L137" s="43"/>
      <c r="M137" s="243"/>
      <c r="N137" s="244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140</v>
      </c>
      <c r="AU137" s="16" t="s">
        <v>82</v>
      </c>
    </row>
    <row r="138" s="2" customFormat="1">
      <c r="A138" s="37"/>
      <c r="B138" s="38"/>
      <c r="C138" s="39"/>
      <c r="D138" s="245" t="s">
        <v>142</v>
      </c>
      <c r="E138" s="39"/>
      <c r="F138" s="246" t="s">
        <v>360</v>
      </c>
      <c r="G138" s="39"/>
      <c r="H138" s="39"/>
      <c r="I138" s="242"/>
      <c r="J138" s="39"/>
      <c r="K138" s="39"/>
      <c r="L138" s="43"/>
      <c r="M138" s="243"/>
      <c r="N138" s="244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142</v>
      </c>
      <c r="AU138" s="16" t="s">
        <v>82</v>
      </c>
    </row>
    <row r="139" s="13" customFormat="1">
      <c r="A139" s="13"/>
      <c r="B139" s="247"/>
      <c r="C139" s="248"/>
      <c r="D139" s="240" t="s">
        <v>144</v>
      </c>
      <c r="E139" s="249" t="s">
        <v>1</v>
      </c>
      <c r="F139" s="250" t="s">
        <v>752</v>
      </c>
      <c r="G139" s="248"/>
      <c r="H139" s="251">
        <v>157.68000000000001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7" t="s">
        <v>144</v>
      </c>
      <c r="AU139" s="257" t="s">
        <v>82</v>
      </c>
      <c r="AV139" s="13" t="s">
        <v>82</v>
      </c>
      <c r="AW139" s="13" t="s">
        <v>30</v>
      </c>
      <c r="AX139" s="13" t="s">
        <v>80</v>
      </c>
      <c r="AY139" s="257" t="s">
        <v>132</v>
      </c>
    </row>
    <row r="140" s="2" customFormat="1" ht="24.15" customHeight="1">
      <c r="A140" s="37"/>
      <c r="B140" s="38"/>
      <c r="C140" s="226" t="s">
        <v>138</v>
      </c>
      <c r="D140" s="226" t="s">
        <v>134</v>
      </c>
      <c r="E140" s="227" t="s">
        <v>161</v>
      </c>
      <c r="F140" s="228" t="s">
        <v>162</v>
      </c>
      <c r="G140" s="229" t="s">
        <v>149</v>
      </c>
      <c r="H140" s="230">
        <v>157.68000000000001</v>
      </c>
      <c r="I140" s="231"/>
      <c r="J140" s="232">
        <f>ROUND(I140*H140,2)</f>
        <v>0</v>
      </c>
      <c r="K140" s="233"/>
      <c r="L140" s="43"/>
      <c r="M140" s="234" t="s">
        <v>1</v>
      </c>
      <c r="N140" s="235" t="s">
        <v>38</v>
      </c>
      <c r="O140" s="90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8" t="s">
        <v>138</v>
      </c>
      <c r="AT140" s="238" t="s">
        <v>134</v>
      </c>
      <c r="AU140" s="238" t="s">
        <v>82</v>
      </c>
      <c r="AY140" s="16" t="s">
        <v>132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6" t="s">
        <v>80</v>
      </c>
      <c r="BK140" s="239">
        <f>ROUND(I140*H140,2)</f>
        <v>0</v>
      </c>
      <c r="BL140" s="16" t="s">
        <v>138</v>
      </c>
      <c r="BM140" s="238" t="s">
        <v>753</v>
      </c>
    </row>
    <row r="141" s="2" customFormat="1">
      <c r="A141" s="37"/>
      <c r="B141" s="38"/>
      <c r="C141" s="39"/>
      <c r="D141" s="240" t="s">
        <v>140</v>
      </c>
      <c r="E141" s="39"/>
      <c r="F141" s="241" t="s">
        <v>363</v>
      </c>
      <c r="G141" s="39"/>
      <c r="H141" s="39"/>
      <c r="I141" s="242"/>
      <c r="J141" s="39"/>
      <c r="K141" s="39"/>
      <c r="L141" s="43"/>
      <c r="M141" s="243"/>
      <c r="N141" s="244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140</v>
      </c>
      <c r="AU141" s="16" t="s">
        <v>82</v>
      </c>
    </row>
    <row r="142" s="2" customFormat="1">
      <c r="A142" s="37"/>
      <c r="B142" s="38"/>
      <c r="C142" s="39"/>
      <c r="D142" s="245" t="s">
        <v>142</v>
      </c>
      <c r="E142" s="39"/>
      <c r="F142" s="246" t="s">
        <v>364</v>
      </c>
      <c r="G142" s="39"/>
      <c r="H142" s="39"/>
      <c r="I142" s="242"/>
      <c r="J142" s="39"/>
      <c r="K142" s="39"/>
      <c r="L142" s="43"/>
      <c r="M142" s="243"/>
      <c r="N142" s="244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142</v>
      </c>
      <c r="AU142" s="16" t="s">
        <v>82</v>
      </c>
    </row>
    <row r="143" s="13" customFormat="1">
      <c r="A143" s="13"/>
      <c r="B143" s="247"/>
      <c r="C143" s="248"/>
      <c r="D143" s="240" t="s">
        <v>144</v>
      </c>
      <c r="E143" s="249" t="s">
        <v>1</v>
      </c>
      <c r="F143" s="250" t="s">
        <v>752</v>
      </c>
      <c r="G143" s="248"/>
      <c r="H143" s="251">
        <v>157.68000000000001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7" t="s">
        <v>144</v>
      </c>
      <c r="AU143" s="257" t="s">
        <v>82</v>
      </c>
      <c r="AV143" s="13" t="s">
        <v>82</v>
      </c>
      <c r="AW143" s="13" t="s">
        <v>30</v>
      </c>
      <c r="AX143" s="13" t="s">
        <v>80</v>
      </c>
      <c r="AY143" s="257" t="s">
        <v>132</v>
      </c>
    </row>
    <row r="144" s="2" customFormat="1" ht="37.8" customHeight="1">
      <c r="A144" s="37"/>
      <c r="B144" s="38"/>
      <c r="C144" s="226" t="s">
        <v>168</v>
      </c>
      <c r="D144" s="226" t="s">
        <v>134</v>
      </c>
      <c r="E144" s="227" t="s">
        <v>378</v>
      </c>
      <c r="F144" s="228" t="s">
        <v>379</v>
      </c>
      <c r="G144" s="229" t="s">
        <v>149</v>
      </c>
      <c r="H144" s="230">
        <v>183.96000000000001</v>
      </c>
      <c r="I144" s="231"/>
      <c r="J144" s="232">
        <f>ROUND(I144*H144,2)</f>
        <v>0</v>
      </c>
      <c r="K144" s="233"/>
      <c r="L144" s="43"/>
      <c r="M144" s="234" t="s">
        <v>1</v>
      </c>
      <c r="N144" s="235" t="s">
        <v>38</v>
      </c>
      <c r="O144" s="90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8" t="s">
        <v>138</v>
      </c>
      <c r="AT144" s="238" t="s">
        <v>134</v>
      </c>
      <c r="AU144" s="238" t="s">
        <v>82</v>
      </c>
      <c r="AY144" s="16" t="s">
        <v>132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6" t="s">
        <v>80</v>
      </c>
      <c r="BK144" s="239">
        <f>ROUND(I144*H144,2)</f>
        <v>0</v>
      </c>
      <c r="BL144" s="16" t="s">
        <v>138</v>
      </c>
      <c r="BM144" s="238" t="s">
        <v>754</v>
      </c>
    </row>
    <row r="145" s="2" customFormat="1">
      <c r="A145" s="37"/>
      <c r="B145" s="38"/>
      <c r="C145" s="39"/>
      <c r="D145" s="240" t="s">
        <v>140</v>
      </c>
      <c r="E145" s="39"/>
      <c r="F145" s="241" t="s">
        <v>381</v>
      </c>
      <c r="G145" s="39"/>
      <c r="H145" s="39"/>
      <c r="I145" s="242"/>
      <c r="J145" s="39"/>
      <c r="K145" s="39"/>
      <c r="L145" s="43"/>
      <c r="M145" s="243"/>
      <c r="N145" s="244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140</v>
      </c>
      <c r="AU145" s="16" t="s">
        <v>82</v>
      </c>
    </row>
    <row r="146" s="2" customFormat="1">
      <c r="A146" s="37"/>
      <c r="B146" s="38"/>
      <c r="C146" s="39"/>
      <c r="D146" s="245" t="s">
        <v>142</v>
      </c>
      <c r="E146" s="39"/>
      <c r="F146" s="246" t="s">
        <v>382</v>
      </c>
      <c r="G146" s="39"/>
      <c r="H146" s="39"/>
      <c r="I146" s="242"/>
      <c r="J146" s="39"/>
      <c r="K146" s="39"/>
      <c r="L146" s="43"/>
      <c r="M146" s="243"/>
      <c r="N146" s="244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142</v>
      </c>
      <c r="AU146" s="16" t="s">
        <v>82</v>
      </c>
    </row>
    <row r="147" s="13" customFormat="1">
      <c r="A147" s="13"/>
      <c r="B147" s="247"/>
      <c r="C147" s="248"/>
      <c r="D147" s="240" t="s">
        <v>144</v>
      </c>
      <c r="E147" s="249" t="s">
        <v>1</v>
      </c>
      <c r="F147" s="250" t="s">
        <v>755</v>
      </c>
      <c r="G147" s="248"/>
      <c r="H147" s="251">
        <v>183.96000000000001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7" t="s">
        <v>144</v>
      </c>
      <c r="AU147" s="257" t="s">
        <v>82</v>
      </c>
      <c r="AV147" s="13" t="s">
        <v>82</v>
      </c>
      <c r="AW147" s="13" t="s">
        <v>30</v>
      </c>
      <c r="AX147" s="13" t="s">
        <v>80</v>
      </c>
      <c r="AY147" s="257" t="s">
        <v>132</v>
      </c>
    </row>
    <row r="148" s="2" customFormat="1" ht="24.15" customHeight="1">
      <c r="A148" s="37"/>
      <c r="B148" s="38"/>
      <c r="C148" s="226" t="s">
        <v>175</v>
      </c>
      <c r="D148" s="226" t="s">
        <v>134</v>
      </c>
      <c r="E148" s="227" t="s">
        <v>196</v>
      </c>
      <c r="F148" s="228" t="s">
        <v>197</v>
      </c>
      <c r="G148" s="229" t="s">
        <v>137</v>
      </c>
      <c r="H148" s="230">
        <v>350.39999999999998</v>
      </c>
      <c r="I148" s="231"/>
      <c r="J148" s="232">
        <f>ROUND(I148*H148,2)</f>
        <v>0</v>
      </c>
      <c r="K148" s="233"/>
      <c r="L148" s="43"/>
      <c r="M148" s="234" t="s">
        <v>1</v>
      </c>
      <c r="N148" s="235" t="s">
        <v>38</v>
      </c>
      <c r="O148" s="90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8" t="s">
        <v>138</v>
      </c>
      <c r="AT148" s="238" t="s">
        <v>134</v>
      </c>
      <c r="AU148" s="238" t="s">
        <v>82</v>
      </c>
      <c r="AY148" s="16" t="s">
        <v>132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6" t="s">
        <v>80</v>
      </c>
      <c r="BK148" s="239">
        <f>ROUND(I148*H148,2)</f>
        <v>0</v>
      </c>
      <c r="BL148" s="16" t="s">
        <v>138</v>
      </c>
      <c r="BM148" s="238" t="s">
        <v>756</v>
      </c>
    </row>
    <row r="149" s="2" customFormat="1">
      <c r="A149" s="37"/>
      <c r="B149" s="38"/>
      <c r="C149" s="39"/>
      <c r="D149" s="240" t="s">
        <v>140</v>
      </c>
      <c r="E149" s="39"/>
      <c r="F149" s="241" t="s">
        <v>199</v>
      </c>
      <c r="G149" s="39"/>
      <c r="H149" s="39"/>
      <c r="I149" s="242"/>
      <c r="J149" s="39"/>
      <c r="K149" s="39"/>
      <c r="L149" s="43"/>
      <c r="M149" s="243"/>
      <c r="N149" s="244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140</v>
      </c>
      <c r="AU149" s="16" t="s">
        <v>82</v>
      </c>
    </row>
    <row r="150" s="2" customFormat="1">
      <c r="A150" s="37"/>
      <c r="B150" s="38"/>
      <c r="C150" s="39"/>
      <c r="D150" s="245" t="s">
        <v>142</v>
      </c>
      <c r="E150" s="39"/>
      <c r="F150" s="246" t="s">
        <v>200</v>
      </c>
      <c r="G150" s="39"/>
      <c r="H150" s="39"/>
      <c r="I150" s="242"/>
      <c r="J150" s="39"/>
      <c r="K150" s="39"/>
      <c r="L150" s="43"/>
      <c r="M150" s="243"/>
      <c r="N150" s="244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142</v>
      </c>
      <c r="AU150" s="16" t="s">
        <v>82</v>
      </c>
    </row>
    <row r="151" s="13" customFormat="1">
      <c r="A151" s="13"/>
      <c r="B151" s="247"/>
      <c r="C151" s="248"/>
      <c r="D151" s="240" t="s">
        <v>144</v>
      </c>
      <c r="E151" s="249" t="s">
        <v>1</v>
      </c>
      <c r="F151" s="250" t="s">
        <v>757</v>
      </c>
      <c r="G151" s="248"/>
      <c r="H151" s="251">
        <v>350.39999999999998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7" t="s">
        <v>144</v>
      </c>
      <c r="AU151" s="257" t="s">
        <v>82</v>
      </c>
      <c r="AV151" s="13" t="s">
        <v>82</v>
      </c>
      <c r="AW151" s="13" t="s">
        <v>30</v>
      </c>
      <c r="AX151" s="13" t="s">
        <v>80</v>
      </c>
      <c r="AY151" s="257" t="s">
        <v>132</v>
      </c>
    </row>
    <row r="152" s="2" customFormat="1" ht="16.5" customHeight="1">
      <c r="A152" s="37"/>
      <c r="B152" s="38"/>
      <c r="C152" s="269" t="s">
        <v>183</v>
      </c>
      <c r="D152" s="269" t="s">
        <v>202</v>
      </c>
      <c r="E152" s="270" t="s">
        <v>203</v>
      </c>
      <c r="F152" s="271" t="s">
        <v>204</v>
      </c>
      <c r="G152" s="272" t="s">
        <v>205</v>
      </c>
      <c r="H152" s="273">
        <v>17.870000000000001</v>
      </c>
      <c r="I152" s="274"/>
      <c r="J152" s="275">
        <f>ROUND(I152*H152,2)</f>
        <v>0</v>
      </c>
      <c r="K152" s="276"/>
      <c r="L152" s="277"/>
      <c r="M152" s="278" t="s">
        <v>1</v>
      </c>
      <c r="N152" s="279" t="s">
        <v>38</v>
      </c>
      <c r="O152" s="90"/>
      <c r="P152" s="236">
        <f>O152*H152</f>
        <v>0</v>
      </c>
      <c r="Q152" s="236">
        <v>0.001</v>
      </c>
      <c r="R152" s="236">
        <f>Q152*H152</f>
        <v>0.01787</v>
      </c>
      <c r="S152" s="236">
        <v>0</v>
      </c>
      <c r="T152" s="237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8" t="s">
        <v>189</v>
      </c>
      <c r="AT152" s="238" t="s">
        <v>202</v>
      </c>
      <c r="AU152" s="238" t="s">
        <v>82</v>
      </c>
      <c r="AY152" s="16" t="s">
        <v>132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6" t="s">
        <v>80</v>
      </c>
      <c r="BK152" s="239">
        <f>ROUND(I152*H152,2)</f>
        <v>0</v>
      </c>
      <c r="BL152" s="16" t="s">
        <v>138</v>
      </c>
      <c r="BM152" s="238" t="s">
        <v>758</v>
      </c>
    </row>
    <row r="153" s="2" customFormat="1">
      <c r="A153" s="37"/>
      <c r="B153" s="38"/>
      <c r="C153" s="39"/>
      <c r="D153" s="240" t="s">
        <v>140</v>
      </c>
      <c r="E153" s="39"/>
      <c r="F153" s="241" t="s">
        <v>204</v>
      </c>
      <c r="G153" s="39"/>
      <c r="H153" s="39"/>
      <c r="I153" s="242"/>
      <c r="J153" s="39"/>
      <c r="K153" s="39"/>
      <c r="L153" s="43"/>
      <c r="M153" s="243"/>
      <c r="N153" s="244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140</v>
      </c>
      <c r="AU153" s="16" t="s">
        <v>82</v>
      </c>
    </row>
    <row r="154" s="13" customFormat="1">
      <c r="A154" s="13"/>
      <c r="B154" s="247"/>
      <c r="C154" s="248"/>
      <c r="D154" s="240" t="s">
        <v>144</v>
      </c>
      <c r="E154" s="249" t="s">
        <v>1</v>
      </c>
      <c r="F154" s="250" t="s">
        <v>759</v>
      </c>
      <c r="G154" s="248"/>
      <c r="H154" s="251">
        <v>17.870000000000001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7" t="s">
        <v>144</v>
      </c>
      <c r="AU154" s="257" t="s">
        <v>82</v>
      </c>
      <c r="AV154" s="13" t="s">
        <v>82</v>
      </c>
      <c r="AW154" s="13" t="s">
        <v>30</v>
      </c>
      <c r="AX154" s="13" t="s">
        <v>80</v>
      </c>
      <c r="AY154" s="257" t="s">
        <v>132</v>
      </c>
    </row>
    <row r="155" s="2" customFormat="1" ht="24.15" customHeight="1">
      <c r="A155" s="37"/>
      <c r="B155" s="38"/>
      <c r="C155" s="226" t="s">
        <v>189</v>
      </c>
      <c r="D155" s="226" t="s">
        <v>134</v>
      </c>
      <c r="E155" s="227" t="s">
        <v>190</v>
      </c>
      <c r="F155" s="228" t="s">
        <v>191</v>
      </c>
      <c r="G155" s="229" t="s">
        <v>137</v>
      </c>
      <c r="H155" s="230">
        <v>350.39999999999998</v>
      </c>
      <c r="I155" s="231"/>
      <c r="J155" s="232">
        <f>ROUND(I155*H155,2)</f>
        <v>0</v>
      </c>
      <c r="K155" s="233"/>
      <c r="L155" s="43"/>
      <c r="M155" s="234" t="s">
        <v>1</v>
      </c>
      <c r="N155" s="235" t="s">
        <v>38</v>
      </c>
      <c r="O155" s="90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8" t="s">
        <v>138</v>
      </c>
      <c r="AT155" s="238" t="s">
        <v>134</v>
      </c>
      <c r="AU155" s="238" t="s">
        <v>82</v>
      </c>
      <c r="AY155" s="16" t="s">
        <v>132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6" t="s">
        <v>80</v>
      </c>
      <c r="BK155" s="239">
        <f>ROUND(I155*H155,2)</f>
        <v>0</v>
      </c>
      <c r="BL155" s="16" t="s">
        <v>138</v>
      </c>
      <c r="BM155" s="238" t="s">
        <v>760</v>
      </c>
    </row>
    <row r="156" s="2" customFormat="1">
      <c r="A156" s="37"/>
      <c r="B156" s="38"/>
      <c r="C156" s="39"/>
      <c r="D156" s="240" t="s">
        <v>140</v>
      </c>
      <c r="E156" s="39"/>
      <c r="F156" s="241" t="s">
        <v>193</v>
      </c>
      <c r="G156" s="39"/>
      <c r="H156" s="39"/>
      <c r="I156" s="242"/>
      <c r="J156" s="39"/>
      <c r="K156" s="39"/>
      <c r="L156" s="43"/>
      <c r="M156" s="243"/>
      <c r="N156" s="244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140</v>
      </c>
      <c r="AU156" s="16" t="s">
        <v>82</v>
      </c>
    </row>
    <row r="157" s="2" customFormat="1">
      <c r="A157" s="37"/>
      <c r="B157" s="38"/>
      <c r="C157" s="39"/>
      <c r="D157" s="245" t="s">
        <v>142</v>
      </c>
      <c r="E157" s="39"/>
      <c r="F157" s="246" t="s">
        <v>194</v>
      </c>
      <c r="G157" s="39"/>
      <c r="H157" s="39"/>
      <c r="I157" s="242"/>
      <c r="J157" s="39"/>
      <c r="K157" s="39"/>
      <c r="L157" s="43"/>
      <c r="M157" s="243"/>
      <c r="N157" s="244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142</v>
      </c>
      <c r="AU157" s="16" t="s">
        <v>82</v>
      </c>
    </row>
    <row r="158" s="13" customFormat="1">
      <c r="A158" s="13"/>
      <c r="B158" s="247"/>
      <c r="C158" s="248"/>
      <c r="D158" s="240" t="s">
        <v>144</v>
      </c>
      <c r="E158" s="249" t="s">
        <v>1</v>
      </c>
      <c r="F158" s="250" t="s">
        <v>761</v>
      </c>
      <c r="G158" s="248"/>
      <c r="H158" s="251">
        <v>350.39999999999998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7" t="s">
        <v>144</v>
      </c>
      <c r="AU158" s="257" t="s">
        <v>82</v>
      </c>
      <c r="AV158" s="13" t="s">
        <v>82</v>
      </c>
      <c r="AW158" s="13" t="s">
        <v>30</v>
      </c>
      <c r="AX158" s="13" t="s">
        <v>80</v>
      </c>
      <c r="AY158" s="257" t="s">
        <v>132</v>
      </c>
    </row>
    <row r="159" s="2" customFormat="1" ht="24.15" customHeight="1">
      <c r="A159" s="37"/>
      <c r="B159" s="38"/>
      <c r="C159" s="226" t="s">
        <v>195</v>
      </c>
      <c r="D159" s="226" t="s">
        <v>134</v>
      </c>
      <c r="E159" s="227" t="s">
        <v>390</v>
      </c>
      <c r="F159" s="228" t="s">
        <v>391</v>
      </c>
      <c r="G159" s="229" t="s">
        <v>137</v>
      </c>
      <c r="H159" s="230">
        <v>245.28</v>
      </c>
      <c r="I159" s="231"/>
      <c r="J159" s="232">
        <f>ROUND(I159*H159,2)</f>
        <v>0</v>
      </c>
      <c r="K159" s="233"/>
      <c r="L159" s="43"/>
      <c r="M159" s="234" t="s">
        <v>1</v>
      </c>
      <c r="N159" s="235" t="s">
        <v>38</v>
      </c>
      <c r="O159" s="90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8" t="s">
        <v>138</v>
      </c>
      <c r="AT159" s="238" t="s">
        <v>134</v>
      </c>
      <c r="AU159" s="238" t="s">
        <v>82</v>
      </c>
      <c r="AY159" s="16" t="s">
        <v>132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6" t="s">
        <v>80</v>
      </c>
      <c r="BK159" s="239">
        <f>ROUND(I159*H159,2)</f>
        <v>0</v>
      </c>
      <c r="BL159" s="16" t="s">
        <v>138</v>
      </c>
      <c r="BM159" s="238" t="s">
        <v>762</v>
      </c>
    </row>
    <row r="160" s="2" customFormat="1">
      <c r="A160" s="37"/>
      <c r="B160" s="38"/>
      <c r="C160" s="39"/>
      <c r="D160" s="240" t="s">
        <v>140</v>
      </c>
      <c r="E160" s="39"/>
      <c r="F160" s="241" t="s">
        <v>393</v>
      </c>
      <c r="G160" s="39"/>
      <c r="H160" s="39"/>
      <c r="I160" s="242"/>
      <c r="J160" s="39"/>
      <c r="K160" s="39"/>
      <c r="L160" s="43"/>
      <c r="M160" s="243"/>
      <c r="N160" s="244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140</v>
      </c>
      <c r="AU160" s="16" t="s">
        <v>82</v>
      </c>
    </row>
    <row r="161" s="2" customFormat="1">
      <c r="A161" s="37"/>
      <c r="B161" s="38"/>
      <c r="C161" s="39"/>
      <c r="D161" s="245" t="s">
        <v>142</v>
      </c>
      <c r="E161" s="39"/>
      <c r="F161" s="246" t="s">
        <v>394</v>
      </c>
      <c r="G161" s="39"/>
      <c r="H161" s="39"/>
      <c r="I161" s="242"/>
      <c r="J161" s="39"/>
      <c r="K161" s="39"/>
      <c r="L161" s="43"/>
      <c r="M161" s="243"/>
      <c r="N161" s="244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142</v>
      </c>
      <c r="AU161" s="16" t="s">
        <v>82</v>
      </c>
    </row>
    <row r="162" s="13" customFormat="1">
      <c r="A162" s="13"/>
      <c r="B162" s="247"/>
      <c r="C162" s="248"/>
      <c r="D162" s="240" t="s">
        <v>144</v>
      </c>
      <c r="E162" s="249" t="s">
        <v>1</v>
      </c>
      <c r="F162" s="250" t="s">
        <v>763</v>
      </c>
      <c r="G162" s="248"/>
      <c r="H162" s="251">
        <v>245.28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7" t="s">
        <v>144</v>
      </c>
      <c r="AU162" s="257" t="s">
        <v>82</v>
      </c>
      <c r="AV162" s="13" t="s">
        <v>82</v>
      </c>
      <c r="AW162" s="13" t="s">
        <v>30</v>
      </c>
      <c r="AX162" s="13" t="s">
        <v>80</v>
      </c>
      <c r="AY162" s="257" t="s">
        <v>132</v>
      </c>
    </row>
    <row r="163" s="2" customFormat="1" ht="16.5" customHeight="1">
      <c r="A163" s="37"/>
      <c r="B163" s="38"/>
      <c r="C163" s="226" t="s">
        <v>201</v>
      </c>
      <c r="D163" s="226" t="s">
        <v>134</v>
      </c>
      <c r="E163" s="227" t="s">
        <v>402</v>
      </c>
      <c r="F163" s="228" t="s">
        <v>403</v>
      </c>
      <c r="G163" s="229" t="s">
        <v>137</v>
      </c>
      <c r="H163" s="230">
        <v>245.28</v>
      </c>
      <c r="I163" s="231"/>
      <c r="J163" s="232">
        <f>ROUND(I163*H163,2)</f>
        <v>0</v>
      </c>
      <c r="K163" s="233"/>
      <c r="L163" s="43"/>
      <c r="M163" s="234" t="s">
        <v>1</v>
      </c>
      <c r="N163" s="235" t="s">
        <v>38</v>
      </c>
      <c r="O163" s="90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8" t="s">
        <v>138</v>
      </c>
      <c r="AT163" s="238" t="s">
        <v>134</v>
      </c>
      <c r="AU163" s="238" t="s">
        <v>82</v>
      </c>
      <c r="AY163" s="16" t="s">
        <v>132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6" t="s">
        <v>80</v>
      </c>
      <c r="BK163" s="239">
        <f>ROUND(I163*H163,2)</f>
        <v>0</v>
      </c>
      <c r="BL163" s="16" t="s">
        <v>138</v>
      </c>
      <c r="BM163" s="238" t="s">
        <v>764</v>
      </c>
    </row>
    <row r="164" s="2" customFormat="1">
      <c r="A164" s="37"/>
      <c r="B164" s="38"/>
      <c r="C164" s="39"/>
      <c r="D164" s="240" t="s">
        <v>140</v>
      </c>
      <c r="E164" s="39"/>
      <c r="F164" s="241" t="s">
        <v>405</v>
      </c>
      <c r="G164" s="39"/>
      <c r="H164" s="39"/>
      <c r="I164" s="242"/>
      <c r="J164" s="39"/>
      <c r="K164" s="39"/>
      <c r="L164" s="43"/>
      <c r="M164" s="243"/>
      <c r="N164" s="244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140</v>
      </c>
      <c r="AU164" s="16" t="s">
        <v>82</v>
      </c>
    </row>
    <row r="165" s="2" customFormat="1">
      <c r="A165" s="37"/>
      <c r="B165" s="38"/>
      <c r="C165" s="39"/>
      <c r="D165" s="245" t="s">
        <v>142</v>
      </c>
      <c r="E165" s="39"/>
      <c r="F165" s="246" t="s">
        <v>406</v>
      </c>
      <c r="G165" s="39"/>
      <c r="H165" s="39"/>
      <c r="I165" s="242"/>
      <c r="J165" s="39"/>
      <c r="K165" s="39"/>
      <c r="L165" s="43"/>
      <c r="M165" s="243"/>
      <c r="N165" s="244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142</v>
      </c>
      <c r="AU165" s="16" t="s">
        <v>82</v>
      </c>
    </row>
    <row r="166" s="13" customFormat="1">
      <c r="A166" s="13"/>
      <c r="B166" s="247"/>
      <c r="C166" s="248"/>
      <c r="D166" s="240" t="s">
        <v>144</v>
      </c>
      <c r="E166" s="249" t="s">
        <v>1</v>
      </c>
      <c r="F166" s="250" t="s">
        <v>765</v>
      </c>
      <c r="G166" s="248"/>
      <c r="H166" s="251">
        <v>245.28</v>
      </c>
      <c r="I166" s="252"/>
      <c r="J166" s="248"/>
      <c r="K166" s="248"/>
      <c r="L166" s="253"/>
      <c r="M166" s="254"/>
      <c r="N166" s="255"/>
      <c r="O166" s="255"/>
      <c r="P166" s="255"/>
      <c r="Q166" s="255"/>
      <c r="R166" s="255"/>
      <c r="S166" s="255"/>
      <c r="T166" s="25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7" t="s">
        <v>144</v>
      </c>
      <c r="AU166" s="257" t="s">
        <v>82</v>
      </c>
      <c r="AV166" s="13" t="s">
        <v>82</v>
      </c>
      <c r="AW166" s="13" t="s">
        <v>30</v>
      </c>
      <c r="AX166" s="13" t="s">
        <v>80</v>
      </c>
      <c r="AY166" s="257" t="s">
        <v>132</v>
      </c>
    </row>
    <row r="167" s="2" customFormat="1" ht="24.15" customHeight="1">
      <c r="A167" s="37"/>
      <c r="B167" s="38"/>
      <c r="C167" s="226" t="s">
        <v>208</v>
      </c>
      <c r="D167" s="226" t="s">
        <v>134</v>
      </c>
      <c r="E167" s="227" t="s">
        <v>408</v>
      </c>
      <c r="F167" s="228" t="s">
        <v>409</v>
      </c>
      <c r="G167" s="229" t="s">
        <v>137</v>
      </c>
      <c r="H167" s="230">
        <v>245.28</v>
      </c>
      <c r="I167" s="231"/>
      <c r="J167" s="232">
        <f>ROUND(I167*H167,2)</f>
        <v>0</v>
      </c>
      <c r="K167" s="233"/>
      <c r="L167" s="43"/>
      <c r="M167" s="234" t="s">
        <v>1</v>
      </c>
      <c r="N167" s="235" t="s">
        <v>38</v>
      </c>
      <c r="O167" s="90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8" t="s">
        <v>138</v>
      </c>
      <c r="AT167" s="238" t="s">
        <v>134</v>
      </c>
      <c r="AU167" s="238" t="s">
        <v>82</v>
      </c>
      <c r="AY167" s="16" t="s">
        <v>132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6" t="s">
        <v>80</v>
      </c>
      <c r="BK167" s="239">
        <f>ROUND(I167*H167,2)</f>
        <v>0</v>
      </c>
      <c r="BL167" s="16" t="s">
        <v>138</v>
      </c>
      <c r="BM167" s="238" t="s">
        <v>766</v>
      </c>
    </row>
    <row r="168" s="2" customFormat="1">
      <c r="A168" s="37"/>
      <c r="B168" s="38"/>
      <c r="C168" s="39"/>
      <c r="D168" s="240" t="s">
        <v>140</v>
      </c>
      <c r="E168" s="39"/>
      <c r="F168" s="241" t="s">
        <v>411</v>
      </c>
      <c r="G168" s="39"/>
      <c r="H168" s="39"/>
      <c r="I168" s="242"/>
      <c r="J168" s="39"/>
      <c r="K168" s="39"/>
      <c r="L168" s="43"/>
      <c r="M168" s="243"/>
      <c r="N168" s="244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140</v>
      </c>
      <c r="AU168" s="16" t="s">
        <v>82</v>
      </c>
    </row>
    <row r="169" s="2" customFormat="1">
      <c r="A169" s="37"/>
      <c r="B169" s="38"/>
      <c r="C169" s="39"/>
      <c r="D169" s="245" t="s">
        <v>142</v>
      </c>
      <c r="E169" s="39"/>
      <c r="F169" s="246" t="s">
        <v>412</v>
      </c>
      <c r="G169" s="39"/>
      <c r="H169" s="39"/>
      <c r="I169" s="242"/>
      <c r="J169" s="39"/>
      <c r="K169" s="39"/>
      <c r="L169" s="43"/>
      <c r="M169" s="243"/>
      <c r="N169" s="244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142</v>
      </c>
      <c r="AU169" s="16" t="s">
        <v>82</v>
      </c>
    </row>
    <row r="170" s="13" customFormat="1">
      <c r="A170" s="13"/>
      <c r="B170" s="247"/>
      <c r="C170" s="248"/>
      <c r="D170" s="240" t="s">
        <v>144</v>
      </c>
      <c r="E170" s="249" t="s">
        <v>1</v>
      </c>
      <c r="F170" s="250" t="s">
        <v>763</v>
      </c>
      <c r="G170" s="248"/>
      <c r="H170" s="251">
        <v>245.28</v>
      </c>
      <c r="I170" s="252"/>
      <c r="J170" s="248"/>
      <c r="K170" s="248"/>
      <c r="L170" s="253"/>
      <c r="M170" s="254"/>
      <c r="N170" s="255"/>
      <c r="O170" s="255"/>
      <c r="P170" s="255"/>
      <c r="Q170" s="255"/>
      <c r="R170" s="255"/>
      <c r="S170" s="255"/>
      <c r="T170" s="25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7" t="s">
        <v>144</v>
      </c>
      <c r="AU170" s="257" t="s">
        <v>82</v>
      </c>
      <c r="AV170" s="13" t="s">
        <v>82</v>
      </c>
      <c r="AW170" s="13" t="s">
        <v>30</v>
      </c>
      <c r="AX170" s="13" t="s">
        <v>80</v>
      </c>
      <c r="AY170" s="257" t="s">
        <v>132</v>
      </c>
    </row>
    <row r="171" s="2" customFormat="1" ht="24.15" customHeight="1">
      <c r="A171" s="37"/>
      <c r="B171" s="38"/>
      <c r="C171" s="226" t="s">
        <v>8</v>
      </c>
      <c r="D171" s="226" t="s">
        <v>134</v>
      </c>
      <c r="E171" s="227" t="s">
        <v>169</v>
      </c>
      <c r="F171" s="228" t="s">
        <v>170</v>
      </c>
      <c r="G171" s="229" t="s">
        <v>137</v>
      </c>
      <c r="H171" s="230">
        <v>140.16</v>
      </c>
      <c r="I171" s="231"/>
      <c r="J171" s="232">
        <f>ROUND(I171*H171,2)</f>
        <v>0</v>
      </c>
      <c r="K171" s="233"/>
      <c r="L171" s="43"/>
      <c r="M171" s="234" t="s">
        <v>1</v>
      </c>
      <c r="N171" s="235" t="s">
        <v>38</v>
      </c>
      <c r="O171" s="90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8" t="s">
        <v>138</v>
      </c>
      <c r="AT171" s="238" t="s">
        <v>134</v>
      </c>
      <c r="AU171" s="238" t="s">
        <v>82</v>
      </c>
      <c r="AY171" s="16" t="s">
        <v>132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6" t="s">
        <v>80</v>
      </c>
      <c r="BK171" s="239">
        <f>ROUND(I171*H171,2)</f>
        <v>0</v>
      </c>
      <c r="BL171" s="16" t="s">
        <v>138</v>
      </c>
      <c r="BM171" s="238" t="s">
        <v>767</v>
      </c>
    </row>
    <row r="172" s="2" customFormat="1">
      <c r="A172" s="37"/>
      <c r="B172" s="38"/>
      <c r="C172" s="39"/>
      <c r="D172" s="240" t="s">
        <v>140</v>
      </c>
      <c r="E172" s="39"/>
      <c r="F172" s="241" t="s">
        <v>172</v>
      </c>
      <c r="G172" s="39"/>
      <c r="H172" s="39"/>
      <c r="I172" s="242"/>
      <c r="J172" s="39"/>
      <c r="K172" s="39"/>
      <c r="L172" s="43"/>
      <c r="M172" s="243"/>
      <c r="N172" s="244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140</v>
      </c>
      <c r="AU172" s="16" t="s">
        <v>82</v>
      </c>
    </row>
    <row r="173" s="2" customFormat="1">
      <c r="A173" s="37"/>
      <c r="B173" s="38"/>
      <c r="C173" s="39"/>
      <c r="D173" s="245" t="s">
        <v>142</v>
      </c>
      <c r="E173" s="39"/>
      <c r="F173" s="246" t="s">
        <v>173</v>
      </c>
      <c r="G173" s="39"/>
      <c r="H173" s="39"/>
      <c r="I173" s="242"/>
      <c r="J173" s="39"/>
      <c r="K173" s="39"/>
      <c r="L173" s="43"/>
      <c r="M173" s="243"/>
      <c r="N173" s="244"/>
      <c r="O173" s="90"/>
      <c r="P173" s="90"/>
      <c r="Q173" s="90"/>
      <c r="R173" s="90"/>
      <c r="S173" s="90"/>
      <c r="T173" s="91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142</v>
      </c>
      <c r="AU173" s="16" t="s">
        <v>82</v>
      </c>
    </row>
    <row r="174" s="13" customFormat="1">
      <c r="A174" s="13"/>
      <c r="B174" s="247"/>
      <c r="C174" s="248"/>
      <c r="D174" s="240" t="s">
        <v>144</v>
      </c>
      <c r="E174" s="249" t="s">
        <v>1</v>
      </c>
      <c r="F174" s="250" t="s">
        <v>768</v>
      </c>
      <c r="G174" s="248"/>
      <c r="H174" s="251">
        <v>140.16</v>
      </c>
      <c r="I174" s="252"/>
      <c r="J174" s="248"/>
      <c r="K174" s="248"/>
      <c r="L174" s="253"/>
      <c r="M174" s="254"/>
      <c r="N174" s="255"/>
      <c r="O174" s="255"/>
      <c r="P174" s="255"/>
      <c r="Q174" s="255"/>
      <c r="R174" s="255"/>
      <c r="S174" s="255"/>
      <c r="T174" s="25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7" t="s">
        <v>144</v>
      </c>
      <c r="AU174" s="257" t="s">
        <v>82</v>
      </c>
      <c r="AV174" s="13" t="s">
        <v>82</v>
      </c>
      <c r="AW174" s="13" t="s">
        <v>30</v>
      </c>
      <c r="AX174" s="13" t="s">
        <v>80</v>
      </c>
      <c r="AY174" s="257" t="s">
        <v>132</v>
      </c>
    </row>
    <row r="175" s="2" customFormat="1" ht="21.75" customHeight="1">
      <c r="A175" s="37"/>
      <c r="B175" s="38"/>
      <c r="C175" s="226" t="s">
        <v>222</v>
      </c>
      <c r="D175" s="226" t="s">
        <v>134</v>
      </c>
      <c r="E175" s="227" t="s">
        <v>477</v>
      </c>
      <c r="F175" s="228" t="s">
        <v>478</v>
      </c>
      <c r="G175" s="229" t="s">
        <v>149</v>
      </c>
      <c r="H175" s="230">
        <v>105.12000000000001</v>
      </c>
      <c r="I175" s="231"/>
      <c r="J175" s="232">
        <f>ROUND(I175*H175,2)</f>
        <v>0</v>
      </c>
      <c r="K175" s="233"/>
      <c r="L175" s="43"/>
      <c r="M175" s="234" t="s">
        <v>1</v>
      </c>
      <c r="N175" s="235" t="s">
        <v>38</v>
      </c>
      <c r="O175" s="90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8" t="s">
        <v>138</v>
      </c>
      <c r="AT175" s="238" t="s">
        <v>134</v>
      </c>
      <c r="AU175" s="238" t="s">
        <v>82</v>
      </c>
      <c r="AY175" s="16" t="s">
        <v>132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6" t="s">
        <v>80</v>
      </c>
      <c r="BK175" s="239">
        <f>ROUND(I175*H175,2)</f>
        <v>0</v>
      </c>
      <c r="BL175" s="16" t="s">
        <v>138</v>
      </c>
      <c r="BM175" s="238" t="s">
        <v>769</v>
      </c>
    </row>
    <row r="176" s="2" customFormat="1">
      <c r="A176" s="37"/>
      <c r="B176" s="38"/>
      <c r="C176" s="39"/>
      <c r="D176" s="240" t="s">
        <v>140</v>
      </c>
      <c r="E176" s="39"/>
      <c r="F176" s="241" t="s">
        <v>478</v>
      </c>
      <c r="G176" s="39"/>
      <c r="H176" s="39"/>
      <c r="I176" s="242"/>
      <c r="J176" s="39"/>
      <c r="K176" s="39"/>
      <c r="L176" s="43"/>
      <c r="M176" s="243"/>
      <c r="N176" s="244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140</v>
      </c>
      <c r="AU176" s="16" t="s">
        <v>82</v>
      </c>
    </row>
    <row r="177" s="2" customFormat="1">
      <c r="A177" s="37"/>
      <c r="B177" s="38"/>
      <c r="C177" s="39"/>
      <c r="D177" s="240" t="s">
        <v>480</v>
      </c>
      <c r="E177" s="39"/>
      <c r="F177" s="284" t="s">
        <v>481</v>
      </c>
      <c r="G177" s="39"/>
      <c r="H177" s="39"/>
      <c r="I177" s="242"/>
      <c r="J177" s="39"/>
      <c r="K177" s="39"/>
      <c r="L177" s="43"/>
      <c r="M177" s="243"/>
      <c r="N177" s="244"/>
      <c r="O177" s="90"/>
      <c r="P177" s="90"/>
      <c r="Q177" s="90"/>
      <c r="R177" s="90"/>
      <c r="S177" s="90"/>
      <c r="T177" s="91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480</v>
      </c>
      <c r="AU177" s="16" t="s">
        <v>82</v>
      </c>
    </row>
    <row r="178" s="13" customFormat="1">
      <c r="A178" s="13"/>
      <c r="B178" s="247"/>
      <c r="C178" s="248"/>
      <c r="D178" s="240" t="s">
        <v>144</v>
      </c>
      <c r="E178" s="249" t="s">
        <v>1</v>
      </c>
      <c r="F178" s="250" t="s">
        <v>770</v>
      </c>
      <c r="G178" s="248"/>
      <c r="H178" s="251">
        <v>105.12000000000001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7" t="s">
        <v>144</v>
      </c>
      <c r="AU178" s="257" t="s">
        <v>82</v>
      </c>
      <c r="AV178" s="13" t="s">
        <v>82</v>
      </c>
      <c r="AW178" s="13" t="s">
        <v>30</v>
      </c>
      <c r="AX178" s="13" t="s">
        <v>80</v>
      </c>
      <c r="AY178" s="257" t="s">
        <v>132</v>
      </c>
    </row>
    <row r="179" s="12" customFormat="1" ht="22.8" customHeight="1">
      <c r="A179" s="12"/>
      <c r="B179" s="210"/>
      <c r="C179" s="211"/>
      <c r="D179" s="212" t="s">
        <v>72</v>
      </c>
      <c r="E179" s="224" t="s">
        <v>195</v>
      </c>
      <c r="F179" s="224" t="s">
        <v>311</v>
      </c>
      <c r="G179" s="211"/>
      <c r="H179" s="211"/>
      <c r="I179" s="214"/>
      <c r="J179" s="225">
        <f>BK179</f>
        <v>0</v>
      </c>
      <c r="K179" s="211"/>
      <c r="L179" s="216"/>
      <c r="M179" s="217"/>
      <c r="N179" s="218"/>
      <c r="O179" s="218"/>
      <c r="P179" s="219">
        <f>SUM(P180:P182)</f>
        <v>0</v>
      </c>
      <c r="Q179" s="218"/>
      <c r="R179" s="219">
        <f>SUM(R180:R182)</f>
        <v>0</v>
      </c>
      <c r="S179" s="218"/>
      <c r="T179" s="220">
        <f>SUM(T180:T182)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1" t="s">
        <v>80</v>
      </c>
      <c r="AT179" s="222" t="s">
        <v>72</v>
      </c>
      <c r="AU179" s="222" t="s">
        <v>80</v>
      </c>
      <c r="AY179" s="221" t="s">
        <v>132</v>
      </c>
      <c r="BK179" s="223">
        <f>SUM(BK180:BK182)</f>
        <v>0</v>
      </c>
    </row>
    <row r="180" s="2" customFormat="1" ht="16.5" customHeight="1">
      <c r="A180" s="37"/>
      <c r="B180" s="38"/>
      <c r="C180" s="226" t="s">
        <v>229</v>
      </c>
      <c r="D180" s="226" t="s">
        <v>134</v>
      </c>
      <c r="E180" s="227" t="s">
        <v>664</v>
      </c>
      <c r="F180" s="228" t="s">
        <v>665</v>
      </c>
      <c r="G180" s="229" t="s">
        <v>666</v>
      </c>
      <c r="H180" s="230">
        <v>1</v>
      </c>
      <c r="I180" s="231"/>
      <c r="J180" s="232">
        <f>ROUND(I180*H180,2)</f>
        <v>0</v>
      </c>
      <c r="K180" s="233"/>
      <c r="L180" s="43"/>
      <c r="M180" s="234" t="s">
        <v>1</v>
      </c>
      <c r="N180" s="235" t="s">
        <v>38</v>
      </c>
      <c r="O180" s="90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8" t="s">
        <v>138</v>
      </c>
      <c r="AT180" s="238" t="s">
        <v>134</v>
      </c>
      <c r="AU180" s="238" t="s">
        <v>82</v>
      </c>
      <c r="AY180" s="16" t="s">
        <v>132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6" t="s">
        <v>80</v>
      </c>
      <c r="BK180" s="239">
        <f>ROUND(I180*H180,2)</f>
        <v>0</v>
      </c>
      <c r="BL180" s="16" t="s">
        <v>138</v>
      </c>
      <c r="BM180" s="238" t="s">
        <v>771</v>
      </c>
    </row>
    <row r="181" s="2" customFormat="1">
      <c r="A181" s="37"/>
      <c r="B181" s="38"/>
      <c r="C181" s="39"/>
      <c r="D181" s="240" t="s">
        <v>140</v>
      </c>
      <c r="E181" s="39"/>
      <c r="F181" s="241" t="s">
        <v>665</v>
      </c>
      <c r="G181" s="39"/>
      <c r="H181" s="39"/>
      <c r="I181" s="242"/>
      <c r="J181" s="39"/>
      <c r="K181" s="39"/>
      <c r="L181" s="43"/>
      <c r="M181" s="243"/>
      <c r="N181" s="244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140</v>
      </c>
      <c r="AU181" s="16" t="s">
        <v>82</v>
      </c>
    </row>
    <row r="182" s="2" customFormat="1">
      <c r="A182" s="37"/>
      <c r="B182" s="38"/>
      <c r="C182" s="39"/>
      <c r="D182" s="240" t="s">
        <v>480</v>
      </c>
      <c r="E182" s="39"/>
      <c r="F182" s="284" t="s">
        <v>772</v>
      </c>
      <c r="G182" s="39"/>
      <c r="H182" s="39"/>
      <c r="I182" s="242"/>
      <c r="J182" s="39"/>
      <c r="K182" s="39"/>
      <c r="L182" s="43"/>
      <c r="M182" s="243"/>
      <c r="N182" s="244"/>
      <c r="O182" s="90"/>
      <c r="P182" s="90"/>
      <c r="Q182" s="90"/>
      <c r="R182" s="90"/>
      <c r="S182" s="90"/>
      <c r="T182" s="91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480</v>
      </c>
      <c r="AU182" s="16" t="s">
        <v>82</v>
      </c>
    </row>
    <row r="183" s="12" customFormat="1" ht="22.8" customHeight="1">
      <c r="A183" s="12"/>
      <c r="B183" s="210"/>
      <c r="C183" s="211"/>
      <c r="D183" s="212" t="s">
        <v>72</v>
      </c>
      <c r="E183" s="224" t="s">
        <v>327</v>
      </c>
      <c r="F183" s="224" t="s">
        <v>328</v>
      </c>
      <c r="G183" s="211"/>
      <c r="H183" s="211"/>
      <c r="I183" s="214"/>
      <c r="J183" s="225">
        <f>BK183</f>
        <v>0</v>
      </c>
      <c r="K183" s="211"/>
      <c r="L183" s="216"/>
      <c r="M183" s="217"/>
      <c r="N183" s="218"/>
      <c r="O183" s="218"/>
      <c r="P183" s="219">
        <f>SUM(P184:P186)</f>
        <v>0</v>
      </c>
      <c r="Q183" s="218"/>
      <c r="R183" s="219">
        <f>SUM(R184:R186)</f>
        <v>0</v>
      </c>
      <c r="S183" s="218"/>
      <c r="T183" s="220">
        <f>SUM(T184:T186)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1" t="s">
        <v>80</v>
      </c>
      <c r="AT183" s="222" t="s">
        <v>72</v>
      </c>
      <c r="AU183" s="222" t="s">
        <v>80</v>
      </c>
      <c r="AY183" s="221" t="s">
        <v>132</v>
      </c>
      <c r="BK183" s="223">
        <f>SUM(BK184:BK186)</f>
        <v>0</v>
      </c>
    </row>
    <row r="184" s="2" customFormat="1" ht="16.5" customHeight="1">
      <c r="A184" s="37"/>
      <c r="B184" s="38"/>
      <c r="C184" s="226" t="s">
        <v>236</v>
      </c>
      <c r="D184" s="226" t="s">
        <v>134</v>
      </c>
      <c r="E184" s="227" t="s">
        <v>330</v>
      </c>
      <c r="F184" s="228" t="s">
        <v>331</v>
      </c>
      <c r="G184" s="229" t="s">
        <v>239</v>
      </c>
      <c r="H184" s="230">
        <v>0.017999999999999999</v>
      </c>
      <c r="I184" s="231"/>
      <c r="J184" s="232">
        <f>ROUND(I184*H184,2)</f>
        <v>0</v>
      </c>
      <c r="K184" s="233"/>
      <c r="L184" s="43"/>
      <c r="M184" s="234" t="s">
        <v>1</v>
      </c>
      <c r="N184" s="235" t="s">
        <v>38</v>
      </c>
      <c r="O184" s="90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8" t="s">
        <v>138</v>
      </c>
      <c r="AT184" s="238" t="s">
        <v>134</v>
      </c>
      <c r="AU184" s="238" t="s">
        <v>82</v>
      </c>
      <c r="AY184" s="16" t="s">
        <v>132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6" t="s">
        <v>80</v>
      </c>
      <c r="BK184" s="239">
        <f>ROUND(I184*H184,2)</f>
        <v>0</v>
      </c>
      <c r="BL184" s="16" t="s">
        <v>138</v>
      </c>
      <c r="BM184" s="238" t="s">
        <v>773</v>
      </c>
    </row>
    <row r="185" s="2" customFormat="1">
      <c r="A185" s="37"/>
      <c r="B185" s="38"/>
      <c r="C185" s="39"/>
      <c r="D185" s="240" t="s">
        <v>140</v>
      </c>
      <c r="E185" s="39"/>
      <c r="F185" s="241" t="s">
        <v>333</v>
      </c>
      <c r="G185" s="39"/>
      <c r="H185" s="39"/>
      <c r="I185" s="242"/>
      <c r="J185" s="39"/>
      <c r="K185" s="39"/>
      <c r="L185" s="43"/>
      <c r="M185" s="243"/>
      <c r="N185" s="244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140</v>
      </c>
      <c r="AU185" s="16" t="s">
        <v>82</v>
      </c>
    </row>
    <row r="186" s="2" customFormat="1">
      <c r="A186" s="37"/>
      <c r="B186" s="38"/>
      <c r="C186" s="39"/>
      <c r="D186" s="245" t="s">
        <v>142</v>
      </c>
      <c r="E186" s="39"/>
      <c r="F186" s="246" t="s">
        <v>334</v>
      </c>
      <c r="G186" s="39"/>
      <c r="H186" s="39"/>
      <c r="I186" s="242"/>
      <c r="J186" s="39"/>
      <c r="K186" s="39"/>
      <c r="L186" s="43"/>
      <c r="M186" s="280"/>
      <c r="N186" s="281"/>
      <c r="O186" s="282"/>
      <c r="P186" s="282"/>
      <c r="Q186" s="282"/>
      <c r="R186" s="282"/>
      <c r="S186" s="282"/>
      <c r="T186" s="283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142</v>
      </c>
      <c r="AU186" s="16" t="s">
        <v>82</v>
      </c>
    </row>
    <row r="187" s="2" customFormat="1" ht="6.96" customHeight="1">
      <c r="A187" s="37"/>
      <c r="B187" s="65"/>
      <c r="C187" s="66"/>
      <c r="D187" s="66"/>
      <c r="E187" s="66"/>
      <c r="F187" s="66"/>
      <c r="G187" s="66"/>
      <c r="H187" s="66"/>
      <c r="I187" s="66"/>
      <c r="J187" s="66"/>
      <c r="K187" s="66"/>
      <c r="L187" s="43"/>
      <c r="M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</row>
  </sheetData>
  <sheetProtection sheet="1" autoFilter="0" formatColumns="0" formatRows="0" objects="1" scenarios="1" spinCount="100000" saltValue="2QnL22nz4lIwV4ZFoDwzsDgEQQ8fgKPrzjG3T5RslAiNHyitcsAO1YphuHDOLiMMrKXSeKaFFcJl/RZj/17UxQ==" hashValue="hKVTtdxGYlM4OD4eOxYLi5GXJApGEwpq7Mo+zwMgB1bnvLkZdbJ+/ptU29PGR93F5IpoaVLw6Z7Hgw98+0SLPg==" algorithmName="SHA-512" password="CC35"/>
  <autoFilter ref="C123:K18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hyperlinks>
    <hyperlink ref="F129" r:id="rId1" display="https://podminky.urs.cz/item/CS_URS_2021_02/121151113"/>
    <hyperlink ref="F134" r:id="rId2" display="https://podminky.urs.cz/item/CS_URS_2021_02/122151103"/>
    <hyperlink ref="F138" r:id="rId3" display="https://podminky.urs.cz/item/CS_URS_2021_02/162351103"/>
    <hyperlink ref="F142" r:id="rId4" display="https://podminky.urs.cz/item/CS_URS_2021_02/167151111"/>
    <hyperlink ref="F146" r:id="rId5" display="https://podminky.urs.cz/item/CS_URS_2021_02/171103212"/>
    <hyperlink ref="F150" r:id="rId6" display="https://podminky.urs.cz/item/CS_URS_2021_02/181351003"/>
    <hyperlink ref="F157" r:id="rId7" display="https://podminky.urs.cz/item/CS_URS_2021_02/181411121"/>
    <hyperlink ref="F161" r:id="rId8" display="https://podminky.urs.cz/item/CS_URS_2021_02/181451122"/>
    <hyperlink ref="F165" r:id="rId9" display="https://podminky.urs.cz/item/CS_URS_2021_02/182201101"/>
    <hyperlink ref="F169" r:id="rId10" display="https://podminky.urs.cz/item/CS_URS_2021_02/182351133"/>
    <hyperlink ref="F173" r:id="rId11" display="https://podminky.urs.cz/item/CS_URS_2021_02/215901101"/>
    <hyperlink ref="F186" r:id="rId12" display="https://podminky.urs.cz/item/CS_URS_2021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1.667969" style="1" customWidth="1"/>
    <col min="13" max="13" width="10.83203" style="1" customWidth="1"/>
    <col min="15" max="15" width="14.16016" style="1" customWidth="1"/>
    <col min="16" max="16" width="14.16016" style="1" customWidth="1"/>
    <col min="17" max="17" width="14.16016" style="1" customWidth="1"/>
    <col min="18" max="18" width="14.16016" style="1" customWidth="1"/>
    <col min="19" max="19" width="14.16016" style="1" customWidth="1"/>
    <col min="20" max="20" width="14.16016" style="1" customWidth="1"/>
    <col min="21" max="21" width="16.33203" style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101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82</v>
      </c>
    </row>
    <row r="4" s="1" customFormat="1" ht="24.96" customHeight="1">
      <c r="B4" s="19"/>
      <c r="D4" s="147" t="s">
        <v>102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Protipovodňová opatření v k. ú. Břest</v>
      </c>
      <c r="F7" s="149"/>
      <c r="G7" s="149"/>
      <c r="H7" s="149"/>
      <c r="L7" s="19"/>
    </row>
    <row r="8" s="2" customFormat="1" ht="12" customHeight="1">
      <c r="A8" s="37"/>
      <c r="B8" s="43"/>
      <c r="C8" s="37"/>
      <c r="D8" s="149" t="s">
        <v>103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51" t="s">
        <v>774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9" t="s">
        <v>18</v>
      </c>
      <c r="E11" s="37"/>
      <c r="F11" s="140" t="s">
        <v>1</v>
      </c>
      <c r="G11" s="37"/>
      <c r="H11" s="37"/>
      <c r="I11" s="149" t="s">
        <v>19</v>
      </c>
      <c r="J11" s="140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9" t="s">
        <v>20</v>
      </c>
      <c r="E12" s="37"/>
      <c r="F12" s="140" t="s">
        <v>21</v>
      </c>
      <c r="G12" s="37"/>
      <c r="H12" s="37"/>
      <c r="I12" s="149" t="s">
        <v>22</v>
      </c>
      <c r="J12" s="152" t="str">
        <f>'Rekapitulace stavby'!AN8</f>
        <v>15. 8. 2019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24</v>
      </c>
      <c r="E14" s="37"/>
      <c r="F14" s="37"/>
      <c r="G14" s="37"/>
      <c r="H14" s="37"/>
      <c r="I14" s="149" t="s">
        <v>25</v>
      </c>
      <c r="J14" s="140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0" t="str">
        <f>IF('Rekapitulace stavby'!E11="","",'Rekapitulace stavby'!E11)</f>
        <v xml:space="preserve"> </v>
      </c>
      <c r="F15" s="37"/>
      <c r="G15" s="37"/>
      <c r="H15" s="37"/>
      <c r="I15" s="149" t="s">
        <v>26</v>
      </c>
      <c r="J15" s="140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9" t="s">
        <v>27</v>
      </c>
      <c r="E17" s="37"/>
      <c r="F17" s="37"/>
      <c r="G17" s="37"/>
      <c r="H17" s="37"/>
      <c r="I17" s="14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0"/>
      <c r="G18" s="140"/>
      <c r="H18" s="140"/>
      <c r="I18" s="14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9" t="s">
        <v>29</v>
      </c>
      <c r="E20" s="37"/>
      <c r="F20" s="37"/>
      <c r="G20" s="37"/>
      <c r="H20" s="37"/>
      <c r="I20" s="149" t="s">
        <v>25</v>
      </c>
      <c r="J20" s="140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0" t="s">
        <v>337</v>
      </c>
      <c r="F21" s="37"/>
      <c r="G21" s="37"/>
      <c r="H21" s="37"/>
      <c r="I21" s="149" t="s">
        <v>26</v>
      </c>
      <c r="J21" s="140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9" t="s">
        <v>31</v>
      </c>
      <c r="E23" s="37"/>
      <c r="F23" s="37"/>
      <c r="G23" s="37"/>
      <c r="H23" s="37"/>
      <c r="I23" s="149" t="s">
        <v>25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0" t="s">
        <v>337</v>
      </c>
      <c r="F24" s="37"/>
      <c r="G24" s="37"/>
      <c r="H24" s="37"/>
      <c r="I24" s="149" t="s">
        <v>26</v>
      </c>
      <c r="J24" s="140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9" t="s">
        <v>32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53"/>
      <c r="B27" s="154"/>
      <c r="C27" s="153"/>
      <c r="D27" s="153"/>
      <c r="E27" s="155" t="s">
        <v>1</v>
      </c>
      <c r="F27" s="155"/>
      <c r="G27" s="155"/>
      <c r="H27" s="155"/>
      <c r="I27" s="153"/>
      <c r="J27" s="153"/>
      <c r="K27" s="153"/>
      <c r="L27" s="156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7"/>
      <c r="E29" s="157"/>
      <c r="F29" s="157"/>
      <c r="G29" s="157"/>
      <c r="H29" s="157"/>
      <c r="I29" s="157"/>
      <c r="J29" s="157"/>
      <c r="K29" s="15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8" t="s">
        <v>33</v>
      </c>
      <c r="E30" s="37"/>
      <c r="F30" s="37"/>
      <c r="G30" s="37"/>
      <c r="H30" s="37"/>
      <c r="I30" s="37"/>
      <c r="J30" s="159">
        <f>ROUND(J119,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60" t="s">
        <v>35</v>
      </c>
      <c r="G32" s="37"/>
      <c r="H32" s="37"/>
      <c r="I32" s="160" t="s">
        <v>34</v>
      </c>
      <c r="J32" s="160" t="s">
        <v>36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61" t="s">
        <v>37</v>
      </c>
      <c r="E33" s="149" t="s">
        <v>38</v>
      </c>
      <c r="F33" s="162">
        <f>ROUND((SUM(BE119:BE182)),  2)</f>
        <v>0</v>
      </c>
      <c r="G33" s="37"/>
      <c r="H33" s="37"/>
      <c r="I33" s="163">
        <v>0.20999999999999999</v>
      </c>
      <c r="J33" s="162">
        <f>ROUND(((SUM(BE119:BE182))*I33),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9" t="s">
        <v>39</v>
      </c>
      <c r="F34" s="162">
        <f>ROUND((SUM(BF119:BF182)),  2)</f>
        <v>0</v>
      </c>
      <c r="G34" s="37"/>
      <c r="H34" s="37"/>
      <c r="I34" s="163">
        <v>0.12</v>
      </c>
      <c r="J34" s="162">
        <f>ROUND(((SUM(BF119:BF182))*I34),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9" t="s">
        <v>40</v>
      </c>
      <c r="F35" s="162">
        <f>ROUND((SUM(BG119:BG182)),  2)</f>
        <v>0</v>
      </c>
      <c r="G35" s="37"/>
      <c r="H35" s="37"/>
      <c r="I35" s="163">
        <v>0.20999999999999999</v>
      </c>
      <c r="J35" s="162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9" t="s">
        <v>41</v>
      </c>
      <c r="F36" s="162">
        <f>ROUND((SUM(BH119:BH182)),  2)</f>
        <v>0</v>
      </c>
      <c r="G36" s="37"/>
      <c r="H36" s="37"/>
      <c r="I36" s="163">
        <v>0.12</v>
      </c>
      <c r="J36" s="162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42</v>
      </c>
      <c r="F37" s="162">
        <f>ROUND((SUM(BI119:BI182)),  2)</f>
        <v>0</v>
      </c>
      <c r="G37" s="37"/>
      <c r="H37" s="37"/>
      <c r="I37" s="163">
        <v>0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4"/>
      <c r="D39" s="165" t="s">
        <v>43</v>
      </c>
      <c r="E39" s="166"/>
      <c r="F39" s="166"/>
      <c r="G39" s="167" t="s">
        <v>44</v>
      </c>
      <c r="H39" s="168" t="s">
        <v>45</v>
      </c>
      <c r="I39" s="166"/>
      <c r="J39" s="169">
        <f>SUM(J30:J37)</f>
        <v>0</v>
      </c>
      <c r="K39" s="170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46</v>
      </c>
      <c r="E50" s="172"/>
      <c r="F50" s="172"/>
      <c r="G50" s="171" t="s">
        <v>47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48</v>
      </c>
      <c r="E61" s="174"/>
      <c r="F61" s="175" t="s">
        <v>49</v>
      </c>
      <c r="G61" s="173" t="s">
        <v>48</v>
      </c>
      <c r="H61" s="174"/>
      <c r="I61" s="174"/>
      <c r="J61" s="176" t="s">
        <v>49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50</v>
      </c>
      <c r="E65" s="177"/>
      <c r="F65" s="177"/>
      <c r="G65" s="171" t="s">
        <v>51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48</v>
      </c>
      <c r="E76" s="174"/>
      <c r="F76" s="175" t="s">
        <v>49</v>
      </c>
      <c r="G76" s="173" t="s">
        <v>48</v>
      </c>
      <c r="H76" s="174"/>
      <c r="I76" s="174"/>
      <c r="J76" s="176" t="s">
        <v>49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107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Protipovodňová opatření v k. ú. Břest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103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3006-18-5 - Vedlejší rozpočtové náklady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15. 8. 2019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>AGROPROJEKT PSO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5.6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31</v>
      </c>
      <c r="J92" s="35" t="str">
        <f>E24</f>
        <v>AGROPROJEKT PSO s.r.o.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3" t="s">
        <v>108</v>
      </c>
      <c r="D94" s="184"/>
      <c r="E94" s="184"/>
      <c r="F94" s="184"/>
      <c r="G94" s="184"/>
      <c r="H94" s="184"/>
      <c r="I94" s="184"/>
      <c r="J94" s="185" t="s">
        <v>109</v>
      </c>
      <c r="K94" s="184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86" t="s">
        <v>110</v>
      </c>
      <c r="D96" s="39"/>
      <c r="E96" s="39"/>
      <c r="F96" s="39"/>
      <c r="G96" s="39"/>
      <c r="H96" s="39"/>
      <c r="I96" s="39"/>
      <c r="J96" s="109">
        <f>J119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111</v>
      </c>
    </row>
    <row r="97" s="9" customFormat="1" ht="24.96" customHeight="1">
      <c r="A97" s="9"/>
      <c r="B97" s="187"/>
      <c r="C97" s="188"/>
      <c r="D97" s="189" t="s">
        <v>112</v>
      </c>
      <c r="E97" s="190"/>
      <c r="F97" s="190"/>
      <c r="G97" s="190"/>
      <c r="H97" s="190"/>
      <c r="I97" s="190"/>
      <c r="J97" s="191">
        <f>J120</f>
        <v>0</v>
      </c>
      <c r="K97" s="188"/>
      <c r="L97" s="19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3"/>
      <c r="C98" s="132"/>
      <c r="D98" s="194" t="s">
        <v>116</v>
      </c>
      <c r="E98" s="195"/>
      <c r="F98" s="195"/>
      <c r="G98" s="195"/>
      <c r="H98" s="195"/>
      <c r="I98" s="195"/>
      <c r="J98" s="196">
        <f>J121</f>
        <v>0</v>
      </c>
      <c r="K98" s="132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87"/>
      <c r="C99" s="188"/>
      <c r="D99" s="189" t="s">
        <v>775</v>
      </c>
      <c r="E99" s="190"/>
      <c r="F99" s="190"/>
      <c r="G99" s="190"/>
      <c r="H99" s="190"/>
      <c r="I99" s="190"/>
      <c r="J99" s="191">
        <f>J131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118</v>
      </c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16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182" t="str">
        <f>E7</f>
        <v>Protipovodňová opatření v k. ú. Břest</v>
      </c>
      <c r="F109" s="31"/>
      <c r="G109" s="31"/>
      <c r="H109" s="31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103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75" t="str">
        <f>E9</f>
        <v>3006-18-5 - Vedlejší rozpočtové náklady</v>
      </c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20</v>
      </c>
      <c r="D113" s="39"/>
      <c r="E113" s="39"/>
      <c r="F113" s="26" t="str">
        <f>F12</f>
        <v xml:space="preserve"> </v>
      </c>
      <c r="G113" s="39"/>
      <c r="H113" s="39"/>
      <c r="I113" s="31" t="s">
        <v>22</v>
      </c>
      <c r="J113" s="78" t="str">
        <f>IF(J12="","",J12)</f>
        <v>15. 8. 2019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5.65" customHeight="1">
      <c r="A115" s="37"/>
      <c r="B115" s="38"/>
      <c r="C115" s="31" t="s">
        <v>24</v>
      </c>
      <c r="D115" s="39"/>
      <c r="E115" s="39"/>
      <c r="F115" s="26" t="str">
        <f>E15</f>
        <v xml:space="preserve"> </v>
      </c>
      <c r="G115" s="39"/>
      <c r="H115" s="39"/>
      <c r="I115" s="31" t="s">
        <v>29</v>
      </c>
      <c r="J115" s="35" t="str">
        <f>E21</f>
        <v>AGROPROJEKT PSO s.r.o.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5.65" customHeight="1">
      <c r="A116" s="37"/>
      <c r="B116" s="38"/>
      <c r="C116" s="31" t="s">
        <v>27</v>
      </c>
      <c r="D116" s="39"/>
      <c r="E116" s="39"/>
      <c r="F116" s="26" t="str">
        <f>IF(E18="","",E18)</f>
        <v>Vyplň údaj</v>
      </c>
      <c r="G116" s="39"/>
      <c r="H116" s="39"/>
      <c r="I116" s="31" t="s">
        <v>31</v>
      </c>
      <c r="J116" s="35" t="str">
        <f>E24</f>
        <v>AGROPROJEKT PSO s.r.o.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0.32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1" customFormat="1" ht="29.28" customHeight="1">
      <c r="A118" s="198"/>
      <c r="B118" s="199"/>
      <c r="C118" s="200" t="s">
        <v>119</v>
      </c>
      <c r="D118" s="201" t="s">
        <v>58</v>
      </c>
      <c r="E118" s="201" t="s">
        <v>54</v>
      </c>
      <c r="F118" s="201" t="s">
        <v>55</v>
      </c>
      <c r="G118" s="201" t="s">
        <v>120</v>
      </c>
      <c r="H118" s="201" t="s">
        <v>121</v>
      </c>
      <c r="I118" s="201" t="s">
        <v>122</v>
      </c>
      <c r="J118" s="202" t="s">
        <v>109</v>
      </c>
      <c r="K118" s="203" t="s">
        <v>123</v>
      </c>
      <c r="L118" s="204"/>
      <c r="M118" s="99" t="s">
        <v>1</v>
      </c>
      <c r="N118" s="100" t="s">
        <v>37</v>
      </c>
      <c r="O118" s="100" t="s">
        <v>124</v>
      </c>
      <c r="P118" s="100" t="s">
        <v>125</v>
      </c>
      <c r="Q118" s="100" t="s">
        <v>126</v>
      </c>
      <c r="R118" s="100" t="s">
        <v>127</v>
      </c>
      <c r="S118" s="100" t="s">
        <v>128</v>
      </c>
      <c r="T118" s="101" t="s">
        <v>129</v>
      </c>
      <c r="U118" s="198"/>
      <c r="V118" s="198"/>
      <c r="W118" s="198"/>
      <c r="X118" s="198"/>
      <c r="Y118" s="198"/>
      <c r="Z118" s="198"/>
      <c r="AA118" s="198"/>
      <c r="AB118" s="198"/>
      <c r="AC118" s="198"/>
      <c r="AD118" s="198"/>
      <c r="AE118" s="198"/>
    </row>
    <row r="119" s="2" customFormat="1" ht="22.8" customHeight="1">
      <c r="A119" s="37"/>
      <c r="B119" s="38"/>
      <c r="C119" s="106" t="s">
        <v>130</v>
      </c>
      <c r="D119" s="39"/>
      <c r="E119" s="39"/>
      <c r="F119" s="39"/>
      <c r="G119" s="39"/>
      <c r="H119" s="39"/>
      <c r="I119" s="39"/>
      <c r="J119" s="205">
        <f>BK119</f>
        <v>0</v>
      </c>
      <c r="K119" s="39"/>
      <c r="L119" s="43"/>
      <c r="M119" s="102"/>
      <c r="N119" s="206"/>
      <c r="O119" s="103"/>
      <c r="P119" s="207">
        <f>P120+P131</f>
        <v>0</v>
      </c>
      <c r="Q119" s="103"/>
      <c r="R119" s="207">
        <f>R120+R131</f>
        <v>1.6795023200000001</v>
      </c>
      <c r="S119" s="103"/>
      <c r="T119" s="208">
        <f>T120+T131</f>
        <v>120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72</v>
      </c>
      <c r="AU119" s="16" t="s">
        <v>111</v>
      </c>
      <c r="BK119" s="209">
        <f>BK120+BK131</f>
        <v>0</v>
      </c>
    </row>
    <row r="120" s="12" customFormat="1" ht="25.92" customHeight="1">
      <c r="A120" s="12"/>
      <c r="B120" s="210"/>
      <c r="C120" s="211"/>
      <c r="D120" s="212" t="s">
        <v>72</v>
      </c>
      <c r="E120" s="213" t="s">
        <v>84</v>
      </c>
      <c r="F120" s="213" t="s">
        <v>131</v>
      </c>
      <c r="G120" s="211"/>
      <c r="H120" s="211"/>
      <c r="I120" s="214"/>
      <c r="J120" s="215">
        <f>BK120</f>
        <v>0</v>
      </c>
      <c r="K120" s="211"/>
      <c r="L120" s="216"/>
      <c r="M120" s="217"/>
      <c r="N120" s="218"/>
      <c r="O120" s="218"/>
      <c r="P120" s="219">
        <f>P121</f>
        <v>0</v>
      </c>
      <c r="Q120" s="218"/>
      <c r="R120" s="219">
        <f>R121</f>
        <v>1.6795023200000001</v>
      </c>
      <c r="S120" s="218"/>
      <c r="T120" s="220">
        <f>T121</f>
        <v>120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1" t="s">
        <v>80</v>
      </c>
      <c r="AT120" s="222" t="s">
        <v>72</v>
      </c>
      <c r="AU120" s="222" t="s">
        <v>73</v>
      </c>
      <c r="AY120" s="221" t="s">
        <v>132</v>
      </c>
      <c r="BK120" s="223">
        <f>BK121</f>
        <v>0</v>
      </c>
    </row>
    <row r="121" s="12" customFormat="1" ht="22.8" customHeight="1">
      <c r="A121" s="12"/>
      <c r="B121" s="210"/>
      <c r="C121" s="211"/>
      <c r="D121" s="212" t="s">
        <v>72</v>
      </c>
      <c r="E121" s="224" t="s">
        <v>195</v>
      </c>
      <c r="F121" s="224" t="s">
        <v>311</v>
      </c>
      <c r="G121" s="211"/>
      <c r="H121" s="211"/>
      <c r="I121" s="214"/>
      <c r="J121" s="225">
        <f>BK121</f>
        <v>0</v>
      </c>
      <c r="K121" s="211"/>
      <c r="L121" s="216"/>
      <c r="M121" s="217"/>
      <c r="N121" s="218"/>
      <c r="O121" s="218"/>
      <c r="P121" s="219">
        <f>SUM(P122:P130)</f>
        <v>0</v>
      </c>
      <c r="Q121" s="218"/>
      <c r="R121" s="219">
        <f>SUM(R122:R130)</f>
        <v>1.6795023200000001</v>
      </c>
      <c r="S121" s="218"/>
      <c r="T121" s="220">
        <f>SUM(T122:T130)</f>
        <v>120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1" t="s">
        <v>80</v>
      </c>
      <c r="AT121" s="222" t="s">
        <v>72</v>
      </c>
      <c r="AU121" s="222" t="s">
        <v>80</v>
      </c>
      <c r="AY121" s="221" t="s">
        <v>132</v>
      </c>
      <c r="BK121" s="223">
        <f>SUM(BK122:BK130)</f>
        <v>0</v>
      </c>
    </row>
    <row r="122" s="2" customFormat="1" ht="24.15" customHeight="1">
      <c r="A122" s="37"/>
      <c r="B122" s="38"/>
      <c r="C122" s="226" t="s">
        <v>80</v>
      </c>
      <c r="D122" s="226" t="s">
        <v>134</v>
      </c>
      <c r="E122" s="227" t="s">
        <v>776</v>
      </c>
      <c r="F122" s="228" t="s">
        <v>777</v>
      </c>
      <c r="G122" s="229" t="s">
        <v>137</v>
      </c>
      <c r="H122" s="230">
        <v>1000</v>
      </c>
      <c r="I122" s="231"/>
      <c r="J122" s="232">
        <f>ROUND(I122*H122,2)</f>
        <v>0</v>
      </c>
      <c r="K122" s="233"/>
      <c r="L122" s="43"/>
      <c r="M122" s="234" t="s">
        <v>1</v>
      </c>
      <c r="N122" s="235" t="s">
        <v>38</v>
      </c>
      <c r="O122" s="90"/>
      <c r="P122" s="236">
        <f>O122*H122</f>
        <v>0</v>
      </c>
      <c r="Q122" s="236">
        <v>0</v>
      </c>
      <c r="R122" s="236">
        <f>Q122*H122</f>
        <v>0</v>
      </c>
      <c r="S122" s="236">
        <v>0.02</v>
      </c>
      <c r="T122" s="237">
        <f>S122*H122</f>
        <v>20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38" t="s">
        <v>138</v>
      </c>
      <c r="AT122" s="238" t="s">
        <v>134</v>
      </c>
      <c r="AU122" s="238" t="s">
        <v>82</v>
      </c>
      <c r="AY122" s="16" t="s">
        <v>132</v>
      </c>
      <c r="BE122" s="239">
        <f>IF(N122="základní",J122,0)</f>
        <v>0</v>
      </c>
      <c r="BF122" s="239">
        <f>IF(N122="snížená",J122,0)</f>
        <v>0</v>
      </c>
      <c r="BG122" s="239">
        <f>IF(N122="zákl. přenesená",J122,0)</f>
        <v>0</v>
      </c>
      <c r="BH122" s="239">
        <f>IF(N122="sníž. přenesená",J122,0)</f>
        <v>0</v>
      </c>
      <c r="BI122" s="239">
        <f>IF(N122="nulová",J122,0)</f>
        <v>0</v>
      </c>
      <c r="BJ122" s="16" t="s">
        <v>80</v>
      </c>
      <c r="BK122" s="239">
        <f>ROUND(I122*H122,2)</f>
        <v>0</v>
      </c>
      <c r="BL122" s="16" t="s">
        <v>138</v>
      </c>
      <c r="BM122" s="238" t="s">
        <v>778</v>
      </c>
    </row>
    <row r="123" s="2" customFormat="1">
      <c r="A123" s="37"/>
      <c r="B123" s="38"/>
      <c r="C123" s="39"/>
      <c r="D123" s="240" t="s">
        <v>140</v>
      </c>
      <c r="E123" s="39"/>
      <c r="F123" s="241" t="s">
        <v>779</v>
      </c>
      <c r="G123" s="39"/>
      <c r="H123" s="39"/>
      <c r="I123" s="242"/>
      <c r="J123" s="39"/>
      <c r="K123" s="39"/>
      <c r="L123" s="43"/>
      <c r="M123" s="243"/>
      <c r="N123" s="244"/>
      <c r="O123" s="90"/>
      <c r="P123" s="90"/>
      <c r="Q123" s="90"/>
      <c r="R123" s="90"/>
      <c r="S123" s="90"/>
      <c r="T123" s="91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140</v>
      </c>
      <c r="AU123" s="16" t="s">
        <v>82</v>
      </c>
    </row>
    <row r="124" s="2" customFormat="1">
      <c r="A124" s="37"/>
      <c r="B124" s="38"/>
      <c r="C124" s="39"/>
      <c r="D124" s="245" t="s">
        <v>142</v>
      </c>
      <c r="E124" s="39"/>
      <c r="F124" s="246" t="s">
        <v>780</v>
      </c>
      <c r="G124" s="39"/>
      <c r="H124" s="39"/>
      <c r="I124" s="242"/>
      <c r="J124" s="39"/>
      <c r="K124" s="39"/>
      <c r="L124" s="43"/>
      <c r="M124" s="243"/>
      <c r="N124" s="244"/>
      <c r="O124" s="90"/>
      <c r="P124" s="90"/>
      <c r="Q124" s="90"/>
      <c r="R124" s="90"/>
      <c r="S124" s="90"/>
      <c r="T124" s="91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142</v>
      </c>
      <c r="AU124" s="16" t="s">
        <v>82</v>
      </c>
    </row>
    <row r="125" s="2" customFormat="1" ht="33" customHeight="1">
      <c r="A125" s="37"/>
      <c r="B125" s="38"/>
      <c r="C125" s="226" t="s">
        <v>82</v>
      </c>
      <c r="D125" s="226" t="s">
        <v>134</v>
      </c>
      <c r="E125" s="227" t="s">
        <v>781</v>
      </c>
      <c r="F125" s="228" t="s">
        <v>782</v>
      </c>
      <c r="G125" s="229" t="s">
        <v>137</v>
      </c>
      <c r="H125" s="230">
        <v>10</v>
      </c>
      <c r="I125" s="231"/>
      <c r="J125" s="232">
        <f>ROUND(I125*H125,2)</f>
        <v>0</v>
      </c>
      <c r="K125" s="233"/>
      <c r="L125" s="43"/>
      <c r="M125" s="234" t="s">
        <v>1</v>
      </c>
      <c r="N125" s="235" t="s">
        <v>38</v>
      </c>
      <c r="O125" s="90"/>
      <c r="P125" s="236">
        <f>O125*H125</f>
        <v>0</v>
      </c>
      <c r="Q125" s="236">
        <v>0.16795023200000001</v>
      </c>
      <c r="R125" s="236">
        <f>Q125*H125</f>
        <v>1.6795023200000001</v>
      </c>
      <c r="S125" s="236">
        <v>0</v>
      </c>
      <c r="T125" s="237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8" t="s">
        <v>138</v>
      </c>
      <c r="AT125" s="238" t="s">
        <v>134</v>
      </c>
      <c r="AU125" s="238" t="s">
        <v>82</v>
      </c>
      <c r="AY125" s="16" t="s">
        <v>132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6" t="s">
        <v>80</v>
      </c>
      <c r="BK125" s="239">
        <f>ROUND(I125*H125,2)</f>
        <v>0</v>
      </c>
      <c r="BL125" s="16" t="s">
        <v>138</v>
      </c>
      <c r="BM125" s="238" t="s">
        <v>783</v>
      </c>
    </row>
    <row r="126" s="2" customFormat="1">
      <c r="A126" s="37"/>
      <c r="B126" s="38"/>
      <c r="C126" s="39"/>
      <c r="D126" s="240" t="s">
        <v>140</v>
      </c>
      <c r="E126" s="39"/>
      <c r="F126" s="241" t="s">
        <v>784</v>
      </c>
      <c r="G126" s="39"/>
      <c r="H126" s="39"/>
      <c r="I126" s="242"/>
      <c r="J126" s="39"/>
      <c r="K126" s="39"/>
      <c r="L126" s="43"/>
      <c r="M126" s="243"/>
      <c r="N126" s="244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140</v>
      </c>
      <c r="AU126" s="16" t="s">
        <v>82</v>
      </c>
    </row>
    <row r="127" s="2" customFormat="1">
      <c r="A127" s="37"/>
      <c r="B127" s="38"/>
      <c r="C127" s="39"/>
      <c r="D127" s="245" t="s">
        <v>142</v>
      </c>
      <c r="E127" s="39"/>
      <c r="F127" s="246" t="s">
        <v>785</v>
      </c>
      <c r="G127" s="39"/>
      <c r="H127" s="39"/>
      <c r="I127" s="242"/>
      <c r="J127" s="39"/>
      <c r="K127" s="39"/>
      <c r="L127" s="43"/>
      <c r="M127" s="243"/>
      <c r="N127" s="244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142</v>
      </c>
      <c r="AU127" s="16" t="s">
        <v>82</v>
      </c>
    </row>
    <row r="128" s="2" customFormat="1" ht="24.15" customHeight="1">
      <c r="A128" s="37"/>
      <c r="B128" s="38"/>
      <c r="C128" s="226" t="s">
        <v>154</v>
      </c>
      <c r="D128" s="226" t="s">
        <v>134</v>
      </c>
      <c r="E128" s="227" t="s">
        <v>786</v>
      </c>
      <c r="F128" s="228" t="s">
        <v>787</v>
      </c>
      <c r="G128" s="229" t="s">
        <v>137</v>
      </c>
      <c r="H128" s="230">
        <v>5000</v>
      </c>
      <c r="I128" s="231"/>
      <c r="J128" s="232">
        <f>ROUND(I128*H128,2)</f>
        <v>0</v>
      </c>
      <c r="K128" s="233"/>
      <c r="L128" s="43"/>
      <c r="M128" s="234" t="s">
        <v>1</v>
      </c>
      <c r="N128" s="235" t="s">
        <v>38</v>
      </c>
      <c r="O128" s="90"/>
      <c r="P128" s="236">
        <f>O128*H128</f>
        <v>0</v>
      </c>
      <c r="Q128" s="236">
        <v>0</v>
      </c>
      <c r="R128" s="236">
        <f>Q128*H128</f>
        <v>0</v>
      </c>
      <c r="S128" s="236">
        <v>0.02</v>
      </c>
      <c r="T128" s="237">
        <f>S128*H128</f>
        <v>100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8" t="s">
        <v>138</v>
      </c>
      <c r="AT128" s="238" t="s">
        <v>134</v>
      </c>
      <c r="AU128" s="238" t="s">
        <v>82</v>
      </c>
      <c r="AY128" s="16" t="s">
        <v>132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6" t="s">
        <v>80</v>
      </c>
      <c r="BK128" s="239">
        <f>ROUND(I128*H128,2)</f>
        <v>0</v>
      </c>
      <c r="BL128" s="16" t="s">
        <v>138</v>
      </c>
      <c r="BM128" s="238" t="s">
        <v>788</v>
      </c>
    </row>
    <row r="129" s="2" customFormat="1">
      <c r="A129" s="37"/>
      <c r="B129" s="38"/>
      <c r="C129" s="39"/>
      <c r="D129" s="240" t="s">
        <v>140</v>
      </c>
      <c r="E129" s="39"/>
      <c r="F129" s="241" t="s">
        <v>789</v>
      </c>
      <c r="G129" s="39"/>
      <c r="H129" s="39"/>
      <c r="I129" s="242"/>
      <c r="J129" s="39"/>
      <c r="K129" s="39"/>
      <c r="L129" s="43"/>
      <c r="M129" s="243"/>
      <c r="N129" s="244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140</v>
      </c>
      <c r="AU129" s="16" t="s">
        <v>82</v>
      </c>
    </row>
    <row r="130" s="2" customFormat="1">
      <c r="A130" s="37"/>
      <c r="B130" s="38"/>
      <c r="C130" s="39"/>
      <c r="D130" s="245" t="s">
        <v>142</v>
      </c>
      <c r="E130" s="39"/>
      <c r="F130" s="246" t="s">
        <v>790</v>
      </c>
      <c r="G130" s="39"/>
      <c r="H130" s="39"/>
      <c r="I130" s="242"/>
      <c r="J130" s="39"/>
      <c r="K130" s="39"/>
      <c r="L130" s="43"/>
      <c r="M130" s="243"/>
      <c r="N130" s="244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142</v>
      </c>
      <c r="AU130" s="16" t="s">
        <v>82</v>
      </c>
    </row>
    <row r="131" s="12" customFormat="1" ht="25.92" customHeight="1">
      <c r="A131" s="12"/>
      <c r="B131" s="210"/>
      <c r="C131" s="211"/>
      <c r="D131" s="212" t="s">
        <v>72</v>
      </c>
      <c r="E131" s="213" t="s">
        <v>791</v>
      </c>
      <c r="F131" s="213" t="s">
        <v>100</v>
      </c>
      <c r="G131" s="211"/>
      <c r="H131" s="211"/>
      <c r="I131" s="214"/>
      <c r="J131" s="215">
        <f>BK131</f>
        <v>0</v>
      </c>
      <c r="K131" s="211"/>
      <c r="L131" s="216"/>
      <c r="M131" s="217"/>
      <c r="N131" s="218"/>
      <c r="O131" s="218"/>
      <c r="P131" s="219">
        <f>SUM(P132:P182)</f>
        <v>0</v>
      </c>
      <c r="Q131" s="218"/>
      <c r="R131" s="219">
        <f>SUM(R132:R182)</f>
        <v>0</v>
      </c>
      <c r="S131" s="218"/>
      <c r="T131" s="220">
        <f>SUM(T132:T182)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1" t="s">
        <v>168</v>
      </c>
      <c r="AT131" s="222" t="s">
        <v>72</v>
      </c>
      <c r="AU131" s="222" t="s">
        <v>73</v>
      </c>
      <c r="AY131" s="221" t="s">
        <v>132</v>
      </c>
      <c r="BK131" s="223">
        <f>SUM(BK132:BK182)</f>
        <v>0</v>
      </c>
    </row>
    <row r="132" s="2" customFormat="1" ht="16.5" customHeight="1">
      <c r="A132" s="37"/>
      <c r="B132" s="38"/>
      <c r="C132" s="226" t="s">
        <v>138</v>
      </c>
      <c r="D132" s="226" t="s">
        <v>134</v>
      </c>
      <c r="E132" s="227" t="s">
        <v>792</v>
      </c>
      <c r="F132" s="228" t="s">
        <v>793</v>
      </c>
      <c r="G132" s="229" t="s">
        <v>666</v>
      </c>
      <c r="H132" s="230">
        <v>1</v>
      </c>
      <c r="I132" s="231"/>
      <c r="J132" s="232">
        <f>ROUND(I132*H132,2)</f>
        <v>0</v>
      </c>
      <c r="K132" s="233"/>
      <c r="L132" s="43"/>
      <c r="M132" s="234" t="s">
        <v>1</v>
      </c>
      <c r="N132" s="235" t="s">
        <v>38</v>
      </c>
      <c r="O132" s="90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8" t="s">
        <v>138</v>
      </c>
      <c r="AT132" s="238" t="s">
        <v>134</v>
      </c>
      <c r="AU132" s="238" t="s">
        <v>80</v>
      </c>
      <c r="AY132" s="16" t="s">
        <v>132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6" t="s">
        <v>80</v>
      </c>
      <c r="BK132" s="239">
        <f>ROUND(I132*H132,2)</f>
        <v>0</v>
      </c>
      <c r="BL132" s="16" t="s">
        <v>138</v>
      </c>
      <c r="BM132" s="238" t="s">
        <v>794</v>
      </c>
    </row>
    <row r="133" s="2" customFormat="1">
      <c r="A133" s="37"/>
      <c r="B133" s="38"/>
      <c r="C133" s="39"/>
      <c r="D133" s="240" t="s">
        <v>140</v>
      </c>
      <c r="E133" s="39"/>
      <c r="F133" s="241" t="s">
        <v>793</v>
      </c>
      <c r="G133" s="39"/>
      <c r="H133" s="39"/>
      <c r="I133" s="242"/>
      <c r="J133" s="39"/>
      <c r="K133" s="39"/>
      <c r="L133" s="43"/>
      <c r="M133" s="243"/>
      <c r="N133" s="244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140</v>
      </c>
      <c r="AU133" s="16" t="s">
        <v>80</v>
      </c>
    </row>
    <row r="134" s="2" customFormat="1">
      <c r="A134" s="37"/>
      <c r="B134" s="38"/>
      <c r="C134" s="39"/>
      <c r="D134" s="245" t="s">
        <v>142</v>
      </c>
      <c r="E134" s="39"/>
      <c r="F134" s="246" t="s">
        <v>795</v>
      </c>
      <c r="G134" s="39"/>
      <c r="H134" s="39"/>
      <c r="I134" s="242"/>
      <c r="J134" s="39"/>
      <c r="K134" s="39"/>
      <c r="L134" s="43"/>
      <c r="M134" s="243"/>
      <c r="N134" s="244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142</v>
      </c>
      <c r="AU134" s="16" t="s">
        <v>80</v>
      </c>
    </row>
    <row r="135" s="2" customFormat="1" ht="16.5" customHeight="1">
      <c r="A135" s="37"/>
      <c r="B135" s="38"/>
      <c r="C135" s="226" t="s">
        <v>168</v>
      </c>
      <c r="D135" s="226" t="s">
        <v>134</v>
      </c>
      <c r="E135" s="227" t="s">
        <v>796</v>
      </c>
      <c r="F135" s="228" t="s">
        <v>797</v>
      </c>
      <c r="G135" s="229" t="s">
        <v>666</v>
      </c>
      <c r="H135" s="230">
        <v>1</v>
      </c>
      <c r="I135" s="231"/>
      <c r="J135" s="232">
        <f>ROUND(I135*H135,2)</f>
        <v>0</v>
      </c>
      <c r="K135" s="233"/>
      <c r="L135" s="43"/>
      <c r="M135" s="234" t="s">
        <v>1</v>
      </c>
      <c r="N135" s="235" t="s">
        <v>38</v>
      </c>
      <c r="O135" s="90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8" t="s">
        <v>798</v>
      </c>
      <c r="AT135" s="238" t="s">
        <v>134</v>
      </c>
      <c r="AU135" s="238" t="s">
        <v>80</v>
      </c>
      <c r="AY135" s="16" t="s">
        <v>132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6" t="s">
        <v>80</v>
      </c>
      <c r="BK135" s="239">
        <f>ROUND(I135*H135,2)</f>
        <v>0</v>
      </c>
      <c r="BL135" s="16" t="s">
        <v>798</v>
      </c>
      <c r="BM135" s="238" t="s">
        <v>799</v>
      </c>
    </row>
    <row r="136" s="2" customFormat="1">
      <c r="A136" s="37"/>
      <c r="B136" s="38"/>
      <c r="C136" s="39"/>
      <c r="D136" s="240" t="s">
        <v>140</v>
      </c>
      <c r="E136" s="39"/>
      <c r="F136" s="241" t="s">
        <v>797</v>
      </c>
      <c r="G136" s="39"/>
      <c r="H136" s="39"/>
      <c r="I136" s="242"/>
      <c r="J136" s="39"/>
      <c r="K136" s="39"/>
      <c r="L136" s="43"/>
      <c r="M136" s="243"/>
      <c r="N136" s="244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140</v>
      </c>
      <c r="AU136" s="16" t="s">
        <v>80</v>
      </c>
    </row>
    <row r="137" s="2" customFormat="1">
      <c r="A137" s="37"/>
      <c r="B137" s="38"/>
      <c r="C137" s="39"/>
      <c r="D137" s="245" t="s">
        <v>142</v>
      </c>
      <c r="E137" s="39"/>
      <c r="F137" s="246" t="s">
        <v>800</v>
      </c>
      <c r="G137" s="39"/>
      <c r="H137" s="39"/>
      <c r="I137" s="242"/>
      <c r="J137" s="39"/>
      <c r="K137" s="39"/>
      <c r="L137" s="43"/>
      <c r="M137" s="243"/>
      <c r="N137" s="244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142</v>
      </c>
      <c r="AU137" s="16" t="s">
        <v>80</v>
      </c>
    </row>
    <row r="138" s="2" customFormat="1">
      <c r="A138" s="37"/>
      <c r="B138" s="38"/>
      <c r="C138" s="39"/>
      <c r="D138" s="240" t="s">
        <v>480</v>
      </c>
      <c r="E138" s="39"/>
      <c r="F138" s="284" t="s">
        <v>801</v>
      </c>
      <c r="G138" s="39"/>
      <c r="H138" s="39"/>
      <c r="I138" s="242"/>
      <c r="J138" s="39"/>
      <c r="K138" s="39"/>
      <c r="L138" s="43"/>
      <c r="M138" s="243"/>
      <c r="N138" s="244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480</v>
      </c>
      <c r="AU138" s="16" t="s">
        <v>80</v>
      </c>
    </row>
    <row r="139" s="2" customFormat="1" ht="16.5" customHeight="1">
      <c r="A139" s="37"/>
      <c r="B139" s="38"/>
      <c r="C139" s="226" t="s">
        <v>175</v>
      </c>
      <c r="D139" s="226" t="s">
        <v>134</v>
      </c>
      <c r="E139" s="227" t="s">
        <v>802</v>
      </c>
      <c r="F139" s="228" t="s">
        <v>803</v>
      </c>
      <c r="G139" s="229" t="s">
        <v>666</v>
      </c>
      <c r="H139" s="230">
        <v>1</v>
      </c>
      <c r="I139" s="231"/>
      <c r="J139" s="232">
        <f>ROUND(I139*H139,2)</f>
        <v>0</v>
      </c>
      <c r="K139" s="233"/>
      <c r="L139" s="43"/>
      <c r="M139" s="234" t="s">
        <v>1</v>
      </c>
      <c r="N139" s="235" t="s">
        <v>38</v>
      </c>
      <c r="O139" s="90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8" t="s">
        <v>798</v>
      </c>
      <c r="AT139" s="238" t="s">
        <v>134</v>
      </c>
      <c r="AU139" s="238" t="s">
        <v>80</v>
      </c>
      <c r="AY139" s="16" t="s">
        <v>132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6" t="s">
        <v>80</v>
      </c>
      <c r="BK139" s="239">
        <f>ROUND(I139*H139,2)</f>
        <v>0</v>
      </c>
      <c r="BL139" s="16" t="s">
        <v>798</v>
      </c>
      <c r="BM139" s="238" t="s">
        <v>804</v>
      </c>
    </row>
    <row r="140" s="2" customFormat="1">
      <c r="A140" s="37"/>
      <c r="B140" s="38"/>
      <c r="C140" s="39"/>
      <c r="D140" s="240" t="s">
        <v>140</v>
      </c>
      <c r="E140" s="39"/>
      <c r="F140" s="241" t="s">
        <v>803</v>
      </c>
      <c r="G140" s="39"/>
      <c r="H140" s="39"/>
      <c r="I140" s="242"/>
      <c r="J140" s="39"/>
      <c r="K140" s="39"/>
      <c r="L140" s="43"/>
      <c r="M140" s="243"/>
      <c r="N140" s="244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140</v>
      </c>
      <c r="AU140" s="16" t="s">
        <v>80</v>
      </c>
    </row>
    <row r="141" s="2" customFormat="1">
      <c r="A141" s="37"/>
      <c r="B141" s="38"/>
      <c r="C141" s="39"/>
      <c r="D141" s="245" t="s">
        <v>142</v>
      </c>
      <c r="E141" s="39"/>
      <c r="F141" s="246" t="s">
        <v>805</v>
      </c>
      <c r="G141" s="39"/>
      <c r="H141" s="39"/>
      <c r="I141" s="242"/>
      <c r="J141" s="39"/>
      <c r="K141" s="39"/>
      <c r="L141" s="43"/>
      <c r="M141" s="243"/>
      <c r="N141" s="244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142</v>
      </c>
      <c r="AU141" s="16" t="s">
        <v>80</v>
      </c>
    </row>
    <row r="142" s="13" customFormat="1">
      <c r="A142" s="13"/>
      <c r="B142" s="247"/>
      <c r="C142" s="248"/>
      <c r="D142" s="240" t="s">
        <v>144</v>
      </c>
      <c r="E142" s="249" t="s">
        <v>1</v>
      </c>
      <c r="F142" s="250" t="s">
        <v>806</v>
      </c>
      <c r="G142" s="248"/>
      <c r="H142" s="251">
        <v>1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7" t="s">
        <v>144</v>
      </c>
      <c r="AU142" s="257" t="s">
        <v>80</v>
      </c>
      <c r="AV142" s="13" t="s">
        <v>82</v>
      </c>
      <c r="AW142" s="13" t="s">
        <v>30</v>
      </c>
      <c r="AX142" s="13" t="s">
        <v>80</v>
      </c>
      <c r="AY142" s="257" t="s">
        <v>132</v>
      </c>
    </row>
    <row r="143" s="2" customFormat="1" ht="16.5" customHeight="1">
      <c r="A143" s="37"/>
      <c r="B143" s="38"/>
      <c r="C143" s="226" t="s">
        <v>183</v>
      </c>
      <c r="D143" s="226" t="s">
        <v>134</v>
      </c>
      <c r="E143" s="227" t="s">
        <v>807</v>
      </c>
      <c r="F143" s="228" t="s">
        <v>808</v>
      </c>
      <c r="G143" s="229" t="s">
        <v>666</v>
      </c>
      <c r="H143" s="230">
        <v>1</v>
      </c>
      <c r="I143" s="231"/>
      <c r="J143" s="232">
        <f>ROUND(I143*H143,2)</f>
        <v>0</v>
      </c>
      <c r="K143" s="233"/>
      <c r="L143" s="43"/>
      <c r="M143" s="234" t="s">
        <v>1</v>
      </c>
      <c r="N143" s="235" t="s">
        <v>38</v>
      </c>
      <c r="O143" s="90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8" t="s">
        <v>798</v>
      </c>
      <c r="AT143" s="238" t="s">
        <v>134</v>
      </c>
      <c r="AU143" s="238" t="s">
        <v>80</v>
      </c>
      <c r="AY143" s="16" t="s">
        <v>132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6" t="s">
        <v>80</v>
      </c>
      <c r="BK143" s="239">
        <f>ROUND(I143*H143,2)</f>
        <v>0</v>
      </c>
      <c r="BL143" s="16" t="s">
        <v>798</v>
      </c>
      <c r="BM143" s="238" t="s">
        <v>809</v>
      </c>
    </row>
    <row r="144" s="2" customFormat="1">
      <c r="A144" s="37"/>
      <c r="B144" s="38"/>
      <c r="C144" s="39"/>
      <c r="D144" s="240" t="s">
        <v>140</v>
      </c>
      <c r="E144" s="39"/>
      <c r="F144" s="241" t="s">
        <v>808</v>
      </c>
      <c r="G144" s="39"/>
      <c r="H144" s="39"/>
      <c r="I144" s="242"/>
      <c r="J144" s="39"/>
      <c r="K144" s="39"/>
      <c r="L144" s="43"/>
      <c r="M144" s="243"/>
      <c r="N144" s="244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140</v>
      </c>
      <c r="AU144" s="16" t="s">
        <v>80</v>
      </c>
    </row>
    <row r="145" s="2" customFormat="1">
      <c r="A145" s="37"/>
      <c r="B145" s="38"/>
      <c r="C145" s="39"/>
      <c r="D145" s="245" t="s">
        <v>142</v>
      </c>
      <c r="E145" s="39"/>
      <c r="F145" s="246" t="s">
        <v>810</v>
      </c>
      <c r="G145" s="39"/>
      <c r="H145" s="39"/>
      <c r="I145" s="242"/>
      <c r="J145" s="39"/>
      <c r="K145" s="39"/>
      <c r="L145" s="43"/>
      <c r="M145" s="243"/>
      <c r="N145" s="244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142</v>
      </c>
      <c r="AU145" s="16" t="s">
        <v>80</v>
      </c>
    </row>
    <row r="146" s="2" customFormat="1" ht="16.5" customHeight="1">
      <c r="A146" s="37"/>
      <c r="B146" s="38"/>
      <c r="C146" s="226" t="s">
        <v>189</v>
      </c>
      <c r="D146" s="226" t="s">
        <v>134</v>
      </c>
      <c r="E146" s="227" t="s">
        <v>811</v>
      </c>
      <c r="F146" s="228" t="s">
        <v>812</v>
      </c>
      <c r="G146" s="229" t="s">
        <v>666</v>
      </c>
      <c r="H146" s="230">
        <v>1</v>
      </c>
      <c r="I146" s="231"/>
      <c r="J146" s="232">
        <f>ROUND(I146*H146,2)</f>
        <v>0</v>
      </c>
      <c r="K146" s="233"/>
      <c r="L146" s="43"/>
      <c r="M146" s="234" t="s">
        <v>1</v>
      </c>
      <c r="N146" s="235" t="s">
        <v>38</v>
      </c>
      <c r="O146" s="90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8" t="s">
        <v>798</v>
      </c>
      <c r="AT146" s="238" t="s">
        <v>134</v>
      </c>
      <c r="AU146" s="238" t="s">
        <v>80</v>
      </c>
      <c r="AY146" s="16" t="s">
        <v>132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6" t="s">
        <v>80</v>
      </c>
      <c r="BK146" s="239">
        <f>ROUND(I146*H146,2)</f>
        <v>0</v>
      </c>
      <c r="BL146" s="16" t="s">
        <v>798</v>
      </c>
      <c r="BM146" s="238" t="s">
        <v>813</v>
      </c>
    </row>
    <row r="147" s="2" customFormat="1">
      <c r="A147" s="37"/>
      <c r="B147" s="38"/>
      <c r="C147" s="39"/>
      <c r="D147" s="240" t="s">
        <v>140</v>
      </c>
      <c r="E147" s="39"/>
      <c r="F147" s="241" t="s">
        <v>812</v>
      </c>
      <c r="G147" s="39"/>
      <c r="H147" s="39"/>
      <c r="I147" s="242"/>
      <c r="J147" s="39"/>
      <c r="K147" s="39"/>
      <c r="L147" s="43"/>
      <c r="M147" s="243"/>
      <c r="N147" s="244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140</v>
      </c>
      <c r="AU147" s="16" t="s">
        <v>80</v>
      </c>
    </row>
    <row r="148" s="2" customFormat="1" ht="16.5" customHeight="1">
      <c r="A148" s="37"/>
      <c r="B148" s="38"/>
      <c r="C148" s="226" t="s">
        <v>195</v>
      </c>
      <c r="D148" s="226" t="s">
        <v>134</v>
      </c>
      <c r="E148" s="227" t="s">
        <v>814</v>
      </c>
      <c r="F148" s="228" t="s">
        <v>815</v>
      </c>
      <c r="G148" s="229" t="s">
        <v>666</v>
      </c>
      <c r="H148" s="230">
        <v>1</v>
      </c>
      <c r="I148" s="231"/>
      <c r="J148" s="232">
        <f>ROUND(I148*H148,2)</f>
        <v>0</v>
      </c>
      <c r="K148" s="233"/>
      <c r="L148" s="43"/>
      <c r="M148" s="234" t="s">
        <v>1</v>
      </c>
      <c r="N148" s="235" t="s">
        <v>38</v>
      </c>
      <c r="O148" s="90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8" t="s">
        <v>798</v>
      </c>
      <c r="AT148" s="238" t="s">
        <v>134</v>
      </c>
      <c r="AU148" s="238" t="s">
        <v>80</v>
      </c>
      <c r="AY148" s="16" t="s">
        <v>132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6" t="s">
        <v>80</v>
      </c>
      <c r="BK148" s="239">
        <f>ROUND(I148*H148,2)</f>
        <v>0</v>
      </c>
      <c r="BL148" s="16" t="s">
        <v>798</v>
      </c>
      <c r="BM148" s="238" t="s">
        <v>816</v>
      </c>
    </row>
    <row r="149" s="2" customFormat="1">
      <c r="A149" s="37"/>
      <c r="B149" s="38"/>
      <c r="C149" s="39"/>
      <c r="D149" s="240" t="s">
        <v>140</v>
      </c>
      <c r="E149" s="39"/>
      <c r="F149" s="241" t="s">
        <v>815</v>
      </c>
      <c r="G149" s="39"/>
      <c r="H149" s="39"/>
      <c r="I149" s="242"/>
      <c r="J149" s="39"/>
      <c r="K149" s="39"/>
      <c r="L149" s="43"/>
      <c r="M149" s="243"/>
      <c r="N149" s="244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140</v>
      </c>
      <c r="AU149" s="16" t="s">
        <v>80</v>
      </c>
    </row>
    <row r="150" s="2" customFormat="1" ht="24.15" customHeight="1">
      <c r="A150" s="37"/>
      <c r="B150" s="38"/>
      <c r="C150" s="226" t="s">
        <v>201</v>
      </c>
      <c r="D150" s="226" t="s">
        <v>134</v>
      </c>
      <c r="E150" s="227" t="s">
        <v>817</v>
      </c>
      <c r="F150" s="228" t="s">
        <v>818</v>
      </c>
      <c r="G150" s="229" t="s">
        <v>666</v>
      </c>
      <c r="H150" s="230">
        <v>1</v>
      </c>
      <c r="I150" s="231"/>
      <c r="J150" s="232">
        <f>ROUND(I150*H150,2)</f>
        <v>0</v>
      </c>
      <c r="K150" s="233"/>
      <c r="L150" s="43"/>
      <c r="M150" s="234" t="s">
        <v>1</v>
      </c>
      <c r="N150" s="235" t="s">
        <v>38</v>
      </c>
      <c r="O150" s="90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8" t="s">
        <v>798</v>
      </c>
      <c r="AT150" s="238" t="s">
        <v>134</v>
      </c>
      <c r="AU150" s="238" t="s">
        <v>80</v>
      </c>
      <c r="AY150" s="16" t="s">
        <v>132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6" t="s">
        <v>80</v>
      </c>
      <c r="BK150" s="239">
        <f>ROUND(I150*H150,2)</f>
        <v>0</v>
      </c>
      <c r="BL150" s="16" t="s">
        <v>798</v>
      </c>
      <c r="BM150" s="238" t="s">
        <v>819</v>
      </c>
    </row>
    <row r="151" s="2" customFormat="1">
      <c r="A151" s="37"/>
      <c r="B151" s="38"/>
      <c r="C151" s="39"/>
      <c r="D151" s="240" t="s">
        <v>140</v>
      </c>
      <c r="E151" s="39"/>
      <c r="F151" s="241" t="s">
        <v>818</v>
      </c>
      <c r="G151" s="39"/>
      <c r="H151" s="39"/>
      <c r="I151" s="242"/>
      <c r="J151" s="39"/>
      <c r="K151" s="39"/>
      <c r="L151" s="43"/>
      <c r="M151" s="243"/>
      <c r="N151" s="244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140</v>
      </c>
      <c r="AU151" s="16" t="s">
        <v>80</v>
      </c>
    </row>
    <row r="152" s="2" customFormat="1">
      <c r="A152" s="37"/>
      <c r="B152" s="38"/>
      <c r="C152" s="39"/>
      <c r="D152" s="240" t="s">
        <v>480</v>
      </c>
      <c r="E152" s="39"/>
      <c r="F152" s="284" t="s">
        <v>820</v>
      </c>
      <c r="G152" s="39"/>
      <c r="H152" s="39"/>
      <c r="I152" s="242"/>
      <c r="J152" s="39"/>
      <c r="K152" s="39"/>
      <c r="L152" s="43"/>
      <c r="M152" s="243"/>
      <c r="N152" s="244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480</v>
      </c>
      <c r="AU152" s="16" t="s">
        <v>80</v>
      </c>
    </row>
    <row r="153" s="2" customFormat="1" ht="24.15" customHeight="1">
      <c r="A153" s="37"/>
      <c r="B153" s="38"/>
      <c r="C153" s="226" t="s">
        <v>208</v>
      </c>
      <c r="D153" s="226" t="s">
        <v>134</v>
      </c>
      <c r="E153" s="227" t="s">
        <v>821</v>
      </c>
      <c r="F153" s="228" t="s">
        <v>822</v>
      </c>
      <c r="G153" s="229" t="s">
        <v>666</v>
      </c>
      <c r="H153" s="230">
        <v>1</v>
      </c>
      <c r="I153" s="231"/>
      <c r="J153" s="232">
        <f>ROUND(I153*H153,2)</f>
        <v>0</v>
      </c>
      <c r="K153" s="233"/>
      <c r="L153" s="43"/>
      <c r="M153" s="234" t="s">
        <v>1</v>
      </c>
      <c r="N153" s="235" t="s">
        <v>38</v>
      </c>
      <c r="O153" s="90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8" t="s">
        <v>798</v>
      </c>
      <c r="AT153" s="238" t="s">
        <v>134</v>
      </c>
      <c r="AU153" s="238" t="s">
        <v>80</v>
      </c>
      <c r="AY153" s="16" t="s">
        <v>132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6" t="s">
        <v>80</v>
      </c>
      <c r="BK153" s="239">
        <f>ROUND(I153*H153,2)</f>
        <v>0</v>
      </c>
      <c r="BL153" s="16" t="s">
        <v>798</v>
      </c>
      <c r="BM153" s="238" t="s">
        <v>823</v>
      </c>
    </row>
    <row r="154" s="2" customFormat="1">
      <c r="A154" s="37"/>
      <c r="B154" s="38"/>
      <c r="C154" s="39"/>
      <c r="D154" s="240" t="s">
        <v>140</v>
      </c>
      <c r="E154" s="39"/>
      <c r="F154" s="241" t="s">
        <v>822</v>
      </c>
      <c r="G154" s="39"/>
      <c r="H154" s="39"/>
      <c r="I154" s="242"/>
      <c r="J154" s="39"/>
      <c r="K154" s="39"/>
      <c r="L154" s="43"/>
      <c r="M154" s="243"/>
      <c r="N154" s="244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140</v>
      </c>
      <c r="AU154" s="16" t="s">
        <v>80</v>
      </c>
    </row>
    <row r="155" s="2" customFormat="1" ht="16.5" customHeight="1">
      <c r="A155" s="37"/>
      <c r="B155" s="38"/>
      <c r="C155" s="226" t="s">
        <v>8</v>
      </c>
      <c r="D155" s="226" t="s">
        <v>134</v>
      </c>
      <c r="E155" s="227" t="s">
        <v>824</v>
      </c>
      <c r="F155" s="228" t="s">
        <v>825</v>
      </c>
      <c r="G155" s="229" t="s">
        <v>666</v>
      </c>
      <c r="H155" s="230">
        <v>1</v>
      </c>
      <c r="I155" s="231"/>
      <c r="J155" s="232">
        <f>ROUND(I155*H155,2)</f>
        <v>0</v>
      </c>
      <c r="K155" s="233"/>
      <c r="L155" s="43"/>
      <c r="M155" s="234" t="s">
        <v>1</v>
      </c>
      <c r="N155" s="235" t="s">
        <v>38</v>
      </c>
      <c r="O155" s="90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8" t="s">
        <v>798</v>
      </c>
      <c r="AT155" s="238" t="s">
        <v>134</v>
      </c>
      <c r="AU155" s="238" t="s">
        <v>80</v>
      </c>
      <c r="AY155" s="16" t="s">
        <v>132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6" t="s">
        <v>80</v>
      </c>
      <c r="BK155" s="239">
        <f>ROUND(I155*H155,2)</f>
        <v>0</v>
      </c>
      <c r="BL155" s="16" t="s">
        <v>798</v>
      </c>
      <c r="BM155" s="238" t="s">
        <v>826</v>
      </c>
    </row>
    <row r="156" s="2" customFormat="1">
      <c r="A156" s="37"/>
      <c r="B156" s="38"/>
      <c r="C156" s="39"/>
      <c r="D156" s="240" t="s">
        <v>140</v>
      </c>
      <c r="E156" s="39"/>
      <c r="F156" s="241" t="s">
        <v>825</v>
      </c>
      <c r="G156" s="39"/>
      <c r="H156" s="39"/>
      <c r="I156" s="242"/>
      <c r="J156" s="39"/>
      <c r="K156" s="39"/>
      <c r="L156" s="43"/>
      <c r="M156" s="243"/>
      <c r="N156" s="244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140</v>
      </c>
      <c r="AU156" s="16" t="s">
        <v>80</v>
      </c>
    </row>
    <row r="157" s="2" customFormat="1" ht="16.5" customHeight="1">
      <c r="A157" s="37"/>
      <c r="B157" s="38"/>
      <c r="C157" s="226" t="s">
        <v>222</v>
      </c>
      <c r="D157" s="226" t="s">
        <v>134</v>
      </c>
      <c r="E157" s="227" t="s">
        <v>827</v>
      </c>
      <c r="F157" s="228" t="s">
        <v>828</v>
      </c>
      <c r="G157" s="229" t="s">
        <v>666</v>
      </c>
      <c r="H157" s="230">
        <v>1</v>
      </c>
      <c r="I157" s="231"/>
      <c r="J157" s="232">
        <f>ROUND(I157*H157,2)</f>
        <v>0</v>
      </c>
      <c r="K157" s="233"/>
      <c r="L157" s="43"/>
      <c r="M157" s="234" t="s">
        <v>1</v>
      </c>
      <c r="N157" s="235" t="s">
        <v>38</v>
      </c>
      <c r="O157" s="90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8" t="s">
        <v>798</v>
      </c>
      <c r="AT157" s="238" t="s">
        <v>134</v>
      </c>
      <c r="AU157" s="238" t="s">
        <v>80</v>
      </c>
      <c r="AY157" s="16" t="s">
        <v>132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6" t="s">
        <v>80</v>
      </c>
      <c r="BK157" s="239">
        <f>ROUND(I157*H157,2)</f>
        <v>0</v>
      </c>
      <c r="BL157" s="16" t="s">
        <v>798</v>
      </c>
      <c r="BM157" s="238" t="s">
        <v>829</v>
      </c>
    </row>
    <row r="158" s="2" customFormat="1">
      <c r="A158" s="37"/>
      <c r="B158" s="38"/>
      <c r="C158" s="39"/>
      <c r="D158" s="240" t="s">
        <v>140</v>
      </c>
      <c r="E158" s="39"/>
      <c r="F158" s="241" t="s">
        <v>828</v>
      </c>
      <c r="G158" s="39"/>
      <c r="H158" s="39"/>
      <c r="I158" s="242"/>
      <c r="J158" s="39"/>
      <c r="K158" s="39"/>
      <c r="L158" s="43"/>
      <c r="M158" s="243"/>
      <c r="N158" s="244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140</v>
      </c>
      <c r="AU158" s="16" t="s">
        <v>80</v>
      </c>
    </row>
    <row r="159" s="2" customFormat="1">
      <c r="A159" s="37"/>
      <c r="B159" s="38"/>
      <c r="C159" s="39"/>
      <c r="D159" s="240" t="s">
        <v>480</v>
      </c>
      <c r="E159" s="39"/>
      <c r="F159" s="284" t="s">
        <v>830</v>
      </c>
      <c r="G159" s="39"/>
      <c r="H159" s="39"/>
      <c r="I159" s="242"/>
      <c r="J159" s="39"/>
      <c r="K159" s="39"/>
      <c r="L159" s="43"/>
      <c r="M159" s="243"/>
      <c r="N159" s="244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480</v>
      </c>
      <c r="AU159" s="16" t="s">
        <v>80</v>
      </c>
    </row>
    <row r="160" s="2" customFormat="1" ht="21.75" customHeight="1">
      <c r="A160" s="37"/>
      <c r="B160" s="38"/>
      <c r="C160" s="226" t="s">
        <v>229</v>
      </c>
      <c r="D160" s="226" t="s">
        <v>134</v>
      </c>
      <c r="E160" s="227" t="s">
        <v>831</v>
      </c>
      <c r="F160" s="228" t="s">
        <v>832</v>
      </c>
      <c r="G160" s="229" t="s">
        <v>666</v>
      </c>
      <c r="H160" s="230">
        <v>1</v>
      </c>
      <c r="I160" s="231"/>
      <c r="J160" s="232">
        <f>ROUND(I160*H160,2)</f>
        <v>0</v>
      </c>
      <c r="K160" s="233"/>
      <c r="L160" s="43"/>
      <c r="M160" s="234" t="s">
        <v>1</v>
      </c>
      <c r="N160" s="235" t="s">
        <v>38</v>
      </c>
      <c r="O160" s="90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8" t="s">
        <v>798</v>
      </c>
      <c r="AT160" s="238" t="s">
        <v>134</v>
      </c>
      <c r="AU160" s="238" t="s">
        <v>80</v>
      </c>
      <c r="AY160" s="16" t="s">
        <v>132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6" t="s">
        <v>80</v>
      </c>
      <c r="BK160" s="239">
        <f>ROUND(I160*H160,2)</f>
        <v>0</v>
      </c>
      <c r="BL160" s="16" t="s">
        <v>798</v>
      </c>
      <c r="BM160" s="238" t="s">
        <v>833</v>
      </c>
    </row>
    <row r="161" s="2" customFormat="1">
      <c r="A161" s="37"/>
      <c r="B161" s="38"/>
      <c r="C161" s="39"/>
      <c r="D161" s="240" t="s">
        <v>140</v>
      </c>
      <c r="E161" s="39"/>
      <c r="F161" s="241" t="s">
        <v>832</v>
      </c>
      <c r="G161" s="39"/>
      <c r="H161" s="39"/>
      <c r="I161" s="242"/>
      <c r="J161" s="39"/>
      <c r="K161" s="39"/>
      <c r="L161" s="43"/>
      <c r="M161" s="243"/>
      <c r="N161" s="244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140</v>
      </c>
      <c r="AU161" s="16" t="s">
        <v>80</v>
      </c>
    </row>
    <row r="162" s="2" customFormat="1">
      <c r="A162" s="37"/>
      <c r="B162" s="38"/>
      <c r="C162" s="39"/>
      <c r="D162" s="240" t="s">
        <v>480</v>
      </c>
      <c r="E162" s="39"/>
      <c r="F162" s="284" t="s">
        <v>834</v>
      </c>
      <c r="G162" s="39"/>
      <c r="H162" s="39"/>
      <c r="I162" s="242"/>
      <c r="J162" s="39"/>
      <c r="K162" s="39"/>
      <c r="L162" s="43"/>
      <c r="M162" s="243"/>
      <c r="N162" s="244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480</v>
      </c>
      <c r="AU162" s="16" t="s">
        <v>80</v>
      </c>
    </row>
    <row r="163" s="2" customFormat="1" ht="16.5" customHeight="1">
      <c r="A163" s="37"/>
      <c r="B163" s="38"/>
      <c r="C163" s="226" t="s">
        <v>236</v>
      </c>
      <c r="D163" s="226" t="s">
        <v>134</v>
      </c>
      <c r="E163" s="227" t="s">
        <v>835</v>
      </c>
      <c r="F163" s="228" t="s">
        <v>836</v>
      </c>
      <c r="G163" s="229" t="s">
        <v>666</v>
      </c>
      <c r="H163" s="230">
        <v>1</v>
      </c>
      <c r="I163" s="231"/>
      <c r="J163" s="232">
        <f>ROUND(I163*H163,2)</f>
        <v>0</v>
      </c>
      <c r="K163" s="233"/>
      <c r="L163" s="43"/>
      <c r="M163" s="234" t="s">
        <v>1</v>
      </c>
      <c r="N163" s="235" t="s">
        <v>38</v>
      </c>
      <c r="O163" s="90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8" t="s">
        <v>798</v>
      </c>
      <c r="AT163" s="238" t="s">
        <v>134</v>
      </c>
      <c r="AU163" s="238" t="s">
        <v>80</v>
      </c>
      <c r="AY163" s="16" t="s">
        <v>132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6" t="s">
        <v>80</v>
      </c>
      <c r="BK163" s="239">
        <f>ROUND(I163*H163,2)</f>
        <v>0</v>
      </c>
      <c r="BL163" s="16" t="s">
        <v>798</v>
      </c>
      <c r="BM163" s="238" t="s">
        <v>837</v>
      </c>
    </row>
    <row r="164" s="2" customFormat="1">
      <c r="A164" s="37"/>
      <c r="B164" s="38"/>
      <c r="C164" s="39"/>
      <c r="D164" s="240" t="s">
        <v>140</v>
      </c>
      <c r="E164" s="39"/>
      <c r="F164" s="241" t="s">
        <v>836</v>
      </c>
      <c r="G164" s="39"/>
      <c r="H164" s="39"/>
      <c r="I164" s="242"/>
      <c r="J164" s="39"/>
      <c r="K164" s="39"/>
      <c r="L164" s="43"/>
      <c r="M164" s="243"/>
      <c r="N164" s="244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140</v>
      </c>
      <c r="AU164" s="16" t="s">
        <v>80</v>
      </c>
    </row>
    <row r="165" s="2" customFormat="1" ht="16.5" customHeight="1">
      <c r="A165" s="37"/>
      <c r="B165" s="38"/>
      <c r="C165" s="226" t="s">
        <v>244</v>
      </c>
      <c r="D165" s="226" t="s">
        <v>134</v>
      </c>
      <c r="E165" s="227" t="s">
        <v>838</v>
      </c>
      <c r="F165" s="228" t="s">
        <v>839</v>
      </c>
      <c r="G165" s="229" t="s">
        <v>666</v>
      </c>
      <c r="H165" s="230">
        <v>1</v>
      </c>
      <c r="I165" s="231"/>
      <c r="J165" s="232">
        <f>ROUND(I165*H165,2)</f>
        <v>0</v>
      </c>
      <c r="K165" s="233"/>
      <c r="L165" s="43"/>
      <c r="M165" s="234" t="s">
        <v>1</v>
      </c>
      <c r="N165" s="235" t="s">
        <v>38</v>
      </c>
      <c r="O165" s="90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8" t="s">
        <v>798</v>
      </c>
      <c r="AT165" s="238" t="s">
        <v>134</v>
      </c>
      <c r="AU165" s="238" t="s">
        <v>80</v>
      </c>
      <c r="AY165" s="16" t="s">
        <v>132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6" t="s">
        <v>80</v>
      </c>
      <c r="BK165" s="239">
        <f>ROUND(I165*H165,2)</f>
        <v>0</v>
      </c>
      <c r="BL165" s="16" t="s">
        <v>798</v>
      </c>
      <c r="BM165" s="238" t="s">
        <v>840</v>
      </c>
    </row>
    <row r="166" s="2" customFormat="1">
      <c r="A166" s="37"/>
      <c r="B166" s="38"/>
      <c r="C166" s="39"/>
      <c r="D166" s="240" t="s">
        <v>140</v>
      </c>
      <c r="E166" s="39"/>
      <c r="F166" s="241" t="s">
        <v>839</v>
      </c>
      <c r="G166" s="39"/>
      <c r="H166" s="39"/>
      <c r="I166" s="242"/>
      <c r="J166" s="39"/>
      <c r="K166" s="39"/>
      <c r="L166" s="43"/>
      <c r="M166" s="243"/>
      <c r="N166" s="244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140</v>
      </c>
      <c r="AU166" s="16" t="s">
        <v>80</v>
      </c>
    </row>
    <row r="167" s="2" customFormat="1">
      <c r="A167" s="37"/>
      <c r="B167" s="38"/>
      <c r="C167" s="39"/>
      <c r="D167" s="245" t="s">
        <v>142</v>
      </c>
      <c r="E167" s="39"/>
      <c r="F167" s="246" t="s">
        <v>841</v>
      </c>
      <c r="G167" s="39"/>
      <c r="H167" s="39"/>
      <c r="I167" s="242"/>
      <c r="J167" s="39"/>
      <c r="K167" s="39"/>
      <c r="L167" s="43"/>
      <c r="M167" s="243"/>
      <c r="N167" s="244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142</v>
      </c>
      <c r="AU167" s="16" t="s">
        <v>80</v>
      </c>
    </row>
    <row r="168" s="2" customFormat="1">
      <c r="A168" s="37"/>
      <c r="B168" s="38"/>
      <c r="C168" s="39"/>
      <c r="D168" s="240" t="s">
        <v>480</v>
      </c>
      <c r="E168" s="39"/>
      <c r="F168" s="284" t="s">
        <v>842</v>
      </c>
      <c r="G168" s="39"/>
      <c r="H168" s="39"/>
      <c r="I168" s="242"/>
      <c r="J168" s="39"/>
      <c r="K168" s="39"/>
      <c r="L168" s="43"/>
      <c r="M168" s="243"/>
      <c r="N168" s="244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480</v>
      </c>
      <c r="AU168" s="16" t="s">
        <v>80</v>
      </c>
    </row>
    <row r="169" s="2" customFormat="1" ht="16.5" customHeight="1">
      <c r="A169" s="37"/>
      <c r="B169" s="38"/>
      <c r="C169" s="226" t="s">
        <v>251</v>
      </c>
      <c r="D169" s="226" t="s">
        <v>134</v>
      </c>
      <c r="E169" s="227" t="s">
        <v>843</v>
      </c>
      <c r="F169" s="228" t="s">
        <v>844</v>
      </c>
      <c r="G169" s="229" t="s">
        <v>666</v>
      </c>
      <c r="H169" s="230">
        <v>1</v>
      </c>
      <c r="I169" s="231"/>
      <c r="J169" s="232">
        <f>ROUND(I169*H169,2)</f>
        <v>0</v>
      </c>
      <c r="K169" s="233"/>
      <c r="L169" s="43"/>
      <c r="M169" s="234" t="s">
        <v>1</v>
      </c>
      <c r="N169" s="235" t="s">
        <v>38</v>
      </c>
      <c r="O169" s="90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8" t="s">
        <v>798</v>
      </c>
      <c r="AT169" s="238" t="s">
        <v>134</v>
      </c>
      <c r="AU169" s="238" t="s">
        <v>80</v>
      </c>
      <c r="AY169" s="16" t="s">
        <v>132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6" t="s">
        <v>80</v>
      </c>
      <c r="BK169" s="239">
        <f>ROUND(I169*H169,2)</f>
        <v>0</v>
      </c>
      <c r="BL169" s="16" t="s">
        <v>798</v>
      </c>
      <c r="BM169" s="238" t="s">
        <v>845</v>
      </c>
    </row>
    <row r="170" s="2" customFormat="1">
      <c r="A170" s="37"/>
      <c r="B170" s="38"/>
      <c r="C170" s="39"/>
      <c r="D170" s="240" t="s">
        <v>140</v>
      </c>
      <c r="E170" s="39"/>
      <c r="F170" s="241" t="s">
        <v>844</v>
      </c>
      <c r="G170" s="39"/>
      <c r="H170" s="39"/>
      <c r="I170" s="242"/>
      <c r="J170" s="39"/>
      <c r="K170" s="39"/>
      <c r="L170" s="43"/>
      <c r="M170" s="243"/>
      <c r="N170" s="244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140</v>
      </c>
      <c r="AU170" s="16" t="s">
        <v>80</v>
      </c>
    </row>
    <row r="171" s="2" customFormat="1">
      <c r="A171" s="37"/>
      <c r="B171" s="38"/>
      <c r="C171" s="39"/>
      <c r="D171" s="245" t="s">
        <v>142</v>
      </c>
      <c r="E171" s="39"/>
      <c r="F171" s="246" t="s">
        <v>846</v>
      </c>
      <c r="G171" s="39"/>
      <c r="H171" s="39"/>
      <c r="I171" s="242"/>
      <c r="J171" s="39"/>
      <c r="K171" s="39"/>
      <c r="L171" s="43"/>
      <c r="M171" s="243"/>
      <c r="N171" s="244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142</v>
      </c>
      <c r="AU171" s="16" t="s">
        <v>80</v>
      </c>
    </row>
    <row r="172" s="2" customFormat="1">
      <c r="A172" s="37"/>
      <c r="B172" s="38"/>
      <c r="C172" s="39"/>
      <c r="D172" s="240" t="s">
        <v>480</v>
      </c>
      <c r="E172" s="39"/>
      <c r="F172" s="284" t="s">
        <v>847</v>
      </c>
      <c r="G172" s="39"/>
      <c r="H172" s="39"/>
      <c r="I172" s="242"/>
      <c r="J172" s="39"/>
      <c r="K172" s="39"/>
      <c r="L172" s="43"/>
      <c r="M172" s="243"/>
      <c r="N172" s="244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480</v>
      </c>
      <c r="AU172" s="16" t="s">
        <v>80</v>
      </c>
    </row>
    <row r="173" s="2" customFormat="1" ht="16.5" customHeight="1">
      <c r="A173" s="37"/>
      <c r="B173" s="38"/>
      <c r="C173" s="226" t="s">
        <v>257</v>
      </c>
      <c r="D173" s="226" t="s">
        <v>134</v>
      </c>
      <c r="E173" s="227" t="s">
        <v>848</v>
      </c>
      <c r="F173" s="228" t="s">
        <v>849</v>
      </c>
      <c r="G173" s="229" t="s">
        <v>666</v>
      </c>
      <c r="H173" s="230">
        <v>2</v>
      </c>
      <c r="I173" s="231"/>
      <c r="J173" s="232">
        <f>ROUND(I173*H173,2)</f>
        <v>0</v>
      </c>
      <c r="K173" s="233"/>
      <c r="L173" s="43"/>
      <c r="M173" s="234" t="s">
        <v>1</v>
      </c>
      <c r="N173" s="235" t="s">
        <v>38</v>
      </c>
      <c r="O173" s="90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8" t="s">
        <v>798</v>
      </c>
      <c r="AT173" s="238" t="s">
        <v>134</v>
      </c>
      <c r="AU173" s="238" t="s">
        <v>80</v>
      </c>
      <c r="AY173" s="16" t="s">
        <v>132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6" t="s">
        <v>80</v>
      </c>
      <c r="BK173" s="239">
        <f>ROUND(I173*H173,2)</f>
        <v>0</v>
      </c>
      <c r="BL173" s="16" t="s">
        <v>798</v>
      </c>
      <c r="BM173" s="238" t="s">
        <v>850</v>
      </c>
    </row>
    <row r="174" s="2" customFormat="1">
      <c r="A174" s="37"/>
      <c r="B174" s="38"/>
      <c r="C174" s="39"/>
      <c r="D174" s="240" t="s">
        <v>140</v>
      </c>
      <c r="E174" s="39"/>
      <c r="F174" s="241" t="s">
        <v>849</v>
      </c>
      <c r="G174" s="39"/>
      <c r="H174" s="39"/>
      <c r="I174" s="242"/>
      <c r="J174" s="39"/>
      <c r="K174" s="39"/>
      <c r="L174" s="43"/>
      <c r="M174" s="243"/>
      <c r="N174" s="244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140</v>
      </c>
      <c r="AU174" s="16" t="s">
        <v>80</v>
      </c>
    </row>
    <row r="175" s="2" customFormat="1">
      <c r="A175" s="37"/>
      <c r="B175" s="38"/>
      <c r="C175" s="39"/>
      <c r="D175" s="245" t="s">
        <v>142</v>
      </c>
      <c r="E175" s="39"/>
      <c r="F175" s="246" t="s">
        <v>851</v>
      </c>
      <c r="G175" s="39"/>
      <c r="H175" s="39"/>
      <c r="I175" s="242"/>
      <c r="J175" s="39"/>
      <c r="K175" s="39"/>
      <c r="L175" s="43"/>
      <c r="M175" s="243"/>
      <c r="N175" s="244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142</v>
      </c>
      <c r="AU175" s="16" t="s">
        <v>80</v>
      </c>
    </row>
    <row r="176" s="2" customFormat="1">
      <c r="A176" s="37"/>
      <c r="B176" s="38"/>
      <c r="C176" s="39"/>
      <c r="D176" s="240" t="s">
        <v>480</v>
      </c>
      <c r="E176" s="39"/>
      <c r="F176" s="284" t="s">
        <v>852</v>
      </c>
      <c r="G176" s="39"/>
      <c r="H176" s="39"/>
      <c r="I176" s="242"/>
      <c r="J176" s="39"/>
      <c r="K176" s="39"/>
      <c r="L176" s="43"/>
      <c r="M176" s="243"/>
      <c r="N176" s="244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480</v>
      </c>
      <c r="AU176" s="16" t="s">
        <v>80</v>
      </c>
    </row>
    <row r="177" s="2" customFormat="1" ht="16.5" customHeight="1">
      <c r="A177" s="37"/>
      <c r="B177" s="38"/>
      <c r="C177" s="226" t="s">
        <v>264</v>
      </c>
      <c r="D177" s="226" t="s">
        <v>134</v>
      </c>
      <c r="E177" s="227" t="s">
        <v>853</v>
      </c>
      <c r="F177" s="228" t="s">
        <v>854</v>
      </c>
      <c r="G177" s="229" t="s">
        <v>666</v>
      </c>
      <c r="H177" s="230">
        <v>1</v>
      </c>
      <c r="I177" s="231"/>
      <c r="J177" s="232">
        <f>ROUND(I177*H177,2)</f>
        <v>0</v>
      </c>
      <c r="K177" s="233"/>
      <c r="L177" s="43"/>
      <c r="M177" s="234" t="s">
        <v>1</v>
      </c>
      <c r="N177" s="235" t="s">
        <v>38</v>
      </c>
      <c r="O177" s="90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8" t="s">
        <v>798</v>
      </c>
      <c r="AT177" s="238" t="s">
        <v>134</v>
      </c>
      <c r="AU177" s="238" t="s">
        <v>80</v>
      </c>
      <c r="AY177" s="16" t="s">
        <v>132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6" t="s">
        <v>80</v>
      </c>
      <c r="BK177" s="239">
        <f>ROUND(I177*H177,2)</f>
        <v>0</v>
      </c>
      <c r="BL177" s="16" t="s">
        <v>798</v>
      </c>
      <c r="BM177" s="238" t="s">
        <v>855</v>
      </c>
    </row>
    <row r="178" s="2" customFormat="1">
      <c r="A178" s="37"/>
      <c r="B178" s="38"/>
      <c r="C178" s="39"/>
      <c r="D178" s="240" t="s">
        <v>140</v>
      </c>
      <c r="E178" s="39"/>
      <c r="F178" s="241" t="s">
        <v>854</v>
      </c>
      <c r="G178" s="39"/>
      <c r="H178" s="39"/>
      <c r="I178" s="242"/>
      <c r="J178" s="39"/>
      <c r="K178" s="39"/>
      <c r="L178" s="43"/>
      <c r="M178" s="243"/>
      <c r="N178" s="244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140</v>
      </c>
      <c r="AU178" s="16" t="s">
        <v>80</v>
      </c>
    </row>
    <row r="179" s="2" customFormat="1">
      <c r="A179" s="37"/>
      <c r="B179" s="38"/>
      <c r="C179" s="39"/>
      <c r="D179" s="240" t="s">
        <v>480</v>
      </c>
      <c r="E179" s="39"/>
      <c r="F179" s="284" t="s">
        <v>856</v>
      </c>
      <c r="G179" s="39"/>
      <c r="H179" s="39"/>
      <c r="I179" s="242"/>
      <c r="J179" s="39"/>
      <c r="K179" s="39"/>
      <c r="L179" s="43"/>
      <c r="M179" s="243"/>
      <c r="N179" s="244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480</v>
      </c>
      <c r="AU179" s="16" t="s">
        <v>80</v>
      </c>
    </row>
    <row r="180" s="2" customFormat="1" ht="24.15" customHeight="1">
      <c r="A180" s="37"/>
      <c r="B180" s="38"/>
      <c r="C180" s="226" t="s">
        <v>271</v>
      </c>
      <c r="D180" s="226" t="s">
        <v>134</v>
      </c>
      <c r="E180" s="227" t="s">
        <v>857</v>
      </c>
      <c r="F180" s="228" t="s">
        <v>858</v>
      </c>
      <c r="G180" s="229" t="s">
        <v>666</v>
      </c>
      <c r="H180" s="230">
        <v>1</v>
      </c>
      <c r="I180" s="231"/>
      <c r="J180" s="232">
        <f>ROUND(I180*H180,2)</f>
        <v>0</v>
      </c>
      <c r="K180" s="233"/>
      <c r="L180" s="43"/>
      <c r="M180" s="234" t="s">
        <v>1</v>
      </c>
      <c r="N180" s="235" t="s">
        <v>38</v>
      </c>
      <c r="O180" s="90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8" t="s">
        <v>798</v>
      </c>
      <c r="AT180" s="238" t="s">
        <v>134</v>
      </c>
      <c r="AU180" s="238" t="s">
        <v>80</v>
      </c>
      <c r="AY180" s="16" t="s">
        <v>132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6" t="s">
        <v>80</v>
      </c>
      <c r="BK180" s="239">
        <f>ROUND(I180*H180,2)</f>
        <v>0</v>
      </c>
      <c r="BL180" s="16" t="s">
        <v>798</v>
      </c>
      <c r="BM180" s="238" t="s">
        <v>859</v>
      </c>
    </row>
    <row r="181" s="2" customFormat="1">
      <c r="A181" s="37"/>
      <c r="B181" s="38"/>
      <c r="C181" s="39"/>
      <c r="D181" s="240" t="s">
        <v>140</v>
      </c>
      <c r="E181" s="39"/>
      <c r="F181" s="241" t="s">
        <v>858</v>
      </c>
      <c r="G181" s="39"/>
      <c r="H181" s="39"/>
      <c r="I181" s="242"/>
      <c r="J181" s="39"/>
      <c r="K181" s="39"/>
      <c r="L181" s="43"/>
      <c r="M181" s="243"/>
      <c r="N181" s="244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140</v>
      </c>
      <c r="AU181" s="16" t="s">
        <v>80</v>
      </c>
    </row>
    <row r="182" s="2" customFormat="1">
      <c r="A182" s="37"/>
      <c r="B182" s="38"/>
      <c r="C182" s="39"/>
      <c r="D182" s="240" t="s">
        <v>480</v>
      </c>
      <c r="E182" s="39"/>
      <c r="F182" s="284" t="s">
        <v>860</v>
      </c>
      <c r="G182" s="39"/>
      <c r="H182" s="39"/>
      <c r="I182" s="242"/>
      <c r="J182" s="39"/>
      <c r="K182" s="39"/>
      <c r="L182" s="43"/>
      <c r="M182" s="280"/>
      <c r="N182" s="281"/>
      <c r="O182" s="282"/>
      <c r="P182" s="282"/>
      <c r="Q182" s="282"/>
      <c r="R182" s="282"/>
      <c r="S182" s="282"/>
      <c r="T182" s="283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480</v>
      </c>
      <c r="AU182" s="16" t="s">
        <v>80</v>
      </c>
    </row>
    <row r="183" s="2" customFormat="1" ht="6.96" customHeight="1">
      <c r="A183" s="37"/>
      <c r="B183" s="65"/>
      <c r="C183" s="66"/>
      <c r="D183" s="66"/>
      <c r="E183" s="66"/>
      <c r="F183" s="66"/>
      <c r="G183" s="66"/>
      <c r="H183" s="66"/>
      <c r="I183" s="66"/>
      <c r="J183" s="66"/>
      <c r="K183" s="66"/>
      <c r="L183" s="43"/>
      <c r="M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</row>
  </sheetData>
  <sheetProtection sheet="1" autoFilter="0" formatColumns="0" formatRows="0" objects="1" scenarios="1" spinCount="100000" saltValue="PNybdatgzN1zlq1DOG8c+NrHDlJUsQ/LP3UMNg94mVMHD3ICHOor27CmfhbFI9L36yULK1K44aO5Ofi1anT13w==" hashValue="9sHxhYiWS9R76LmZJRqd3GsVqCMXNICI9e3Ju2qsc8phL3fv5iHLCSygbGqCJdL2Le7Lk9HQ2DTRRYoL1pG5/g==" algorithmName="SHA-512" password="CC35"/>
  <autoFilter ref="C118:K182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hyperlinks>
    <hyperlink ref="F124" r:id="rId1" display="https://podminky.urs.cz/item/CS_URS_2024_02/938909331"/>
    <hyperlink ref="F127" r:id="rId2" display="https://podminky.urs.cz/item/CS_URS_2021_02/572241112"/>
    <hyperlink ref="F130" r:id="rId3" display="https://podminky.urs.cz/item/CS_URS_2021_02/938909311"/>
    <hyperlink ref="F134" r:id="rId4" display="https://podminky.urs.cz/item/CS_URS_2021_02/012103000"/>
    <hyperlink ref="F137" r:id="rId5" display="https://podminky.urs.cz/item/CS_URS_2021_02/012303000"/>
    <hyperlink ref="F141" r:id="rId6" display="https://podminky.urs.cz/item/CS_URS_2021_02/030001000"/>
    <hyperlink ref="F145" r:id="rId7" display="https://podminky.urs.cz/item/CS_URS_2021_02/039203000"/>
    <hyperlink ref="F167" r:id="rId8" display="https://podminky.urs.cz/item/CS_URS_2024_02/012414000"/>
    <hyperlink ref="F171" r:id="rId9" display="https://podminky.urs.cz/item/CS_URS_2024_02/013254000"/>
    <hyperlink ref="F175" r:id="rId10" display="https://podminky.urs.cz/item/CS_URS_2024_02/0915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Hermany Jiří</dc:creator>
  <cp:lastModifiedBy>Hermany Jiří</cp:lastModifiedBy>
  <dcterms:created xsi:type="dcterms:W3CDTF">2024-10-30T10:25:36Z</dcterms:created>
  <dcterms:modified xsi:type="dcterms:W3CDTF">2024-10-30T10:25:53Z</dcterms:modified>
</cp:coreProperties>
</file>