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stromů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SO1 - kácení stromů'!$C$85:$K$108</definedName>
    <definedName name="_xlnm.Print_Area" localSheetId="1">'1 - SO1 - kácení stromů'!$C$4:$J$39,'1 - SO1 - kácení stromů'!$C$45:$J$67,'1 - SO1 - kácení stromů'!$C$73:$K$108</definedName>
    <definedName name="_xlnm.Print_Titles" localSheetId="1">'1 - SO1 - kácení stromů'!$85:$85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08"/>
  <c r="BH108"/>
  <c r="BF108"/>
  <c r="BE108"/>
  <c r="T108"/>
  <c r="T107"/>
  <c r="R108"/>
  <c r="R107"/>
  <c r="P108"/>
  <c r="P107"/>
  <c r="BI104"/>
  <c r="BH104"/>
  <c r="BF104"/>
  <c r="BE104"/>
  <c r="T104"/>
  <c r="T103"/>
  <c r="T102"/>
  <c r="R104"/>
  <c r="R103"/>
  <c r="R102"/>
  <c r="P104"/>
  <c r="P103"/>
  <c r="P102"/>
  <c r="BI101"/>
  <c r="BH101"/>
  <c r="BF101"/>
  <c r="BE101"/>
  <c r="T101"/>
  <c r="T100"/>
  <c r="R101"/>
  <c r="R100"/>
  <c r="P101"/>
  <c r="P100"/>
  <c r="BI98"/>
  <c r="BH98"/>
  <c r="BF98"/>
  <c r="BE98"/>
  <c r="T98"/>
  <c r="T97"/>
  <c r="R98"/>
  <c r="R97"/>
  <c r="P98"/>
  <c r="P97"/>
  <c r="BI96"/>
  <c r="BH96"/>
  <c r="BF96"/>
  <c r="BE96"/>
  <c r="T96"/>
  <c r="R96"/>
  <c r="P96"/>
  <c r="BI95"/>
  <c r="BH95"/>
  <c r="BF95"/>
  <c r="BE95"/>
  <c r="T95"/>
  <c r="R95"/>
  <c r="P95"/>
  <c r="BI93"/>
  <c r="BH93"/>
  <c r="BF93"/>
  <c r="BE93"/>
  <c r="T93"/>
  <c r="R93"/>
  <c r="P93"/>
  <c r="BI92"/>
  <c r="BH92"/>
  <c r="BF92"/>
  <c r="BE92"/>
  <c r="T92"/>
  <c r="R92"/>
  <c r="P92"/>
  <c r="BI91"/>
  <c r="BH91"/>
  <c r="BF91"/>
  <c r="BE91"/>
  <c r="T91"/>
  <c r="R91"/>
  <c r="P91"/>
  <c r="BI89"/>
  <c r="BH89"/>
  <c r="BF89"/>
  <c r="BE89"/>
  <c r="T89"/>
  <c r="R89"/>
  <c r="P89"/>
  <c r="BI88"/>
  <c r="BH88"/>
  <c r="BF88"/>
  <c r="BE88"/>
  <c r="T88"/>
  <c r="R88"/>
  <c r="P88"/>
  <c r="J83"/>
  <c r="F82"/>
  <c r="F80"/>
  <c r="E78"/>
  <c r="J55"/>
  <c r="F54"/>
  <c r="F52"/>
  <c r="E50"/>
  <c r="J21"/>
  <c r="E21"/>
  <c r="J54"/>
  <c r="J20"/>
  <c r="J18"/>
  <c r="E18"/>
  <c r="F83"/>
  <c r="J17"/>
  <c r="J12"/>
  <c r="J80"/>
  <c r="E7"/>
  <c r="E76"/>
  <c i="1" r="L50"/>
  <c r="AM50"/>
  <c r="AM49"/>
  <c r="L49"/>
  <c r="AM47"/>
  <c r="L47"/>
  <c r="L45"/>
  <c r="L44"/>
  <c i="2" r="BK91"/>
  <c r="J95"/>
  <c r="J89"/>
  <c r="BK104"/>
  <c r="BK88"/>
  <c r="BK95"/>
  <c r="J88"/>
  <c r="BK108"/>
  <c i="1" r="AS54"/>
  <c i="2" r="J104"/>
  <c r="BK96"/>
  <c r="BK101"/>
  <c r="J92"/>
  <c r="BK98"/>
  <c r="BK89"/>
  <c r="J101"/>
  <c r="BK93"/>
  <c r="J108"/>
  <c r="J91"/>
  <c r="J96"/>
  <c r="J93"/>
  <c r="J98"/>
  <c r="BK92"/>
  <c l="1" r="P87"/>
  <c r="T87"/>
  <c r="R94"/>
  <c r="BK87"/>
  <c r="J87"/>
  <c r="J60"/>
  <c r="R87"/>
  <c r="BK94"/>
  <c r="J94"/>
  <c r="J61"/>
  <c r="P94"/>
  <c r="T94"/>
  <c r="BK97"/>
  <c r="J97"/>
  <c r="J62"/>
  <c r="BK100"/>
  <c r="J100"/>
  <c r="J63"/>
  <c r="BK103"/>
  <c r="J103"/>
  <c r="J65"/>
  <c r="BK107"/>
  <c r="J107"/>
  <c r="J66"/>
  <c r="E48"/>
  <c r="J52"/>
  <c r="J82"/>
  <c r="BG92"/>
  <c r="F55"/>
  <c r="BG98"/>
  <c r="BG93"/>
  <c r="BG95"/>
  <c r="BG96"/>
  <c r="BG101"/>
  <c r="BG104"/>
  <c r="BG108"/>
  <c r="BG88"/>
  <c r="BG89"/>
  <c r="BG91"/>
  <c r="F34"/>
  <c i="1" r="BA55"/>
  <c r="BA54"/>
  <c r="W30"/>
  <c i="2" r="F36"/>
  <c i="1" r="BC55"/>
  <c r="BC54"/>
  <c r="W32"/>
  <c i="2" r="J34"/>
  <c i="1" r="AW55"/>
  <c i="2" r="F33"/>
  <c i="1" r="AZ55"/>
  <c r="AZ54"/>
  <c r="AV54"/>
  <c r="AK29"/>
  <c i="2" r="J33"/>
  <c i="1" r="AV55"/>
  <c i="2" r="F37"/>
  <c i="1" r="BD55"/>
  <c r="BD54"/>
  <c r="W33"/>
  <c i="2" l="1" r="R86"/>
  <c r="T86"/>
  <c r="P86"/>
  <c i="1" r="AU55"/>
  <c i="2" r="BK102"/>
  <c r="J102"/>
  <c r="J64"/>
  <c i="1" r="AT55"/>
  <c r="AW54"/>
  <c r="AK30"/>
  <c r="AU54"/>
  <c r="W29"/>
  <c r="AY54"/>
  <c i="2" r="F35"/>
  <c i="1" r="BB55"/>
  <c r="BB54"/>
  <c r="W31"/>
  <c i="2" l="1" r="BK86"/>
  <c r="J86"/>
  <c r="J59"/>
  <c i="1" r="AT54"/>
  <c r="AX54"/>
  <c i="2" l="1" r="J30"/>
  <c i="1" r="AG55"/>
  <c r="AG54"/>
  <c r="AK26"/>
  <c i="2" l="1" r="J39"/>
  <c i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<sst xmlns="http://schemas.openxmlformats.org/spreadsheetml/2006/main">
  <si>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</si>
  <si>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</si>
  <si>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</si>
  <si>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</si>
  <si>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</si>
  <si>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{018985db-9c32-44ed-af2e-e78f6ed52c00}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</si>
  <si>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</si>
  <si>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</si>
  <si>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</si>
  <si>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</si>
  <si>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</si>
  <si>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</si>
  <si>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</si>
  <si>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</si>
  <si>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</si>
  <si>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</si>
  <si>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</si>
  <si>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Labe, Hradec Králové, kácení topolů, ř.km 992,050 - 992,600</t>
  </si>
  <si>
    <t>KSO:</t>
  </si>
  <si>
    <t/>
  </si>
  <si>
    <t>CC-CZ:</t>
  </si>
  <si>
    <t>Místo:</t>
  </si>
  <si>
    <t xml:space="preserve"> </t>
  </si>
  <si>
    <t>Datum:</t>
  </si>
  <si>
    <t>18. 9. 2024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</si>
  <si>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</si>
  <si>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</si>
  <si>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</si>
  <si>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</si>
  <si>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</si>
  <si>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</si>
  <si>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</si>
  <si>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True</t>
  </si>
  <si>
    <t>Zpracovatel:</t>
  </si>
  <si>
    <t>Lukáš Táborsky,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</si>
  <si>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</si>
  <si>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</si>
  <si>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</si>
  <si>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</si>
  <si>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</si>
  <si>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</si>
  <si>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</si>
  <si>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</si>
  <si>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</si>
  <si>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</si>
  <si>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</si>
  <si>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</si>
  <si>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</si>
  <si>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</si>
  <si>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</si>
  <si>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</si>
  <si>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</si>
  <si>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</si>
  <si>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</si>
  <si>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</si>
  <si>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</si>
  <si>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</si>
  <si>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</si>
  <si>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</si>
  <si>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</si>
  <si>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</si>
  <si>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</si>
  <si>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</si>
  <si>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</si>
  <si>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</si>
  <si>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</si>
  <si>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</si>
  <si>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</si>
  <si>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</si>
  <si>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</si>
  <si>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</si>
  <si>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</si>
  <si>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</si>
  <si>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</si>
  <si>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</si>
  <si>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</si>
  <si>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</si>
  <si>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kácení stromů</t>
  </si>
  <si>
    <t>STA</t>
  </si>
  <si>
    <t>{b07b691c-9879-4810-8a5d-951a7c31377c}</t>
  </si>
  <si>
    <t>2</t>
  </si>
  <si>
    <t>KRYCÍ LIST SOUPISU PRACÍ</t>
  </si>
  <si>
    <t>Objekt:</t>
  </si>
  <si>
    <t>1 - SO1 - kácení stromů</t>
  </si>
  <si>
    <t>REKAPITULACE ČLENĚNÍ SOUPISU PRACÍ</t>
  </si>
  <si>
    <t>Kód dílu - Popis</t>
  </si>
  <si>
    <t>Cena celkem [CZK]</t>
  </si>
  <si>
    <t>-1</t>
  </si>
  <si>
    <t>D7 - Kácení břehových porostů</t>
  </si>
  <si>
    <t>D11 - Ostatní výkony a více náklady</t>
  </si>
  <si>
    <t>D12 - Výkony spojené s pracemi na PUPFL (použitelné i pro břehové porosty)</t>
  </si>
  <si>
    <t>D10 - Doprava a mechanizace</t>
  </si>
  <si>
    <t>OST - Vedlejší a ostatní rozpočtové náklady</t>
  </si>
  <si>
    <t xml:space="preserve">    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</si>
  <si>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</si>
  <si>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</si>
  <si>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</si>
  <si>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</si>
  <si>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</si>
  <si>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</si>
  <si>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</si>
  <si>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</si>
  <si>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</si>
  <si>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</si>
  <si>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</si>
  <si>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</si>
  <si>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</si>
  <si>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</si>
  <si>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</si>
  <si>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</si>
  <si>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</si>
  <si>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</si>
  <si>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</si>
  <si>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</si>
  <si>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</si>
  <si>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</si>
  <si>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1076954067</t>
  </si>
  <si>
    <t>9VC3082</t>
  </si>
  <si>
    <t>Kácení dřeviny - volné - směrové (S-KV) s odřezáním kmene přes 30 do průměru 50 cm a s odvětvením</t>
  </si>
  <si>
    <t>ks</t>
  </si>
  <si>
    <t>-1992598265</t>
  </si>
  <si>
    <t>VV</t>
  </si>
  <si>
    <t>"Dvoukmen 35 cm a 35 cm"2</t>
  </si>
  <si>
    <t>3</t>
  </si>
  <si>
    <t>9VC3083</t>
  </si>
  <si>
    <t>Kácení dřeviny - volné - směrové (S-KV) s odřezáním kmene přes 50 do průměru 70 cm a s odvětvením</t>
  </si>
  <si>
    <t>-454588800</t>
  </si>
  <si>
    <t>9VC3084</t>
  </si>
  <si>
    <t>Kácení dřeviny - volné - směrové (S-KV) s odřezáním kmene přes 70 do průměru 90 cm a s odvětvením</t>
  </si>
  <si>
    <t>-1452623828</t>
  </si>
  <si>
    <t>5</t>
  </si>
  <si>
    <t>9VC3085</t>
  </si>
  <si>
    <t>Kácení dřeviny - volné - směrové (S-KV) s odřezáním kmene přes 90 do průměru 110 cm a s odvětvením</t>
  </si>
  <si>
    <t>-1505102987</t>
  </si>
  <si>
    <t>D11</t>
  </si>
  <si>
    <t>Ostatní výkony a více náklady</t>
  </si>
  <si>
    <t>6</t>
  </si>
  <si>
    <t>9VC3227</t>
  </si>
  <si>
    <t>Manipulace (krácení) dřevní hmoty na sortimenty</t>
  </si>
  <si>
    <t>m3</t>
  </si>
  <si>
    <t>1961887822</t>
  </si>
  <si>
    <t>7</t>
  </si>
  <si>
    <t>9VC3229</t>
  </si>
  <si>
    <t>Úklid klestu bez pálení (ručně i mechanicky) - listnatého + jehličnatého (kupy, řady)</t>
  </si>
  <si>
    <t>167364464</t>
  </si>
  <si>
    <t>D12</t>
  </si>
  <si>
    <t>Výkony spojené s pracemi na PUPFL (použitelné i pro břehové porosty)</t>
  </si>
  <si>
    <t>8</t>
  </si>
  <si>
    <t>9VC3244</t>
  </si>
  <si>
    <t>Dočišťování ploch po těžbě</t>
  </si>
  <si>
    <t>ha</t>
  </si>
  <si>
    <t>367830757</t>
  </si>
  <si>
    <t>(550*10)/10000</t>
  </si>
  <si>
    <t>D10</t>
  </si>
  <si>
    <t>Doprava a mechanizace</t>
  </si>
  <si>
    <t>9</t>
  </si>
  <si>
    <t>9VC0860</t>
  </si>
  <si>
    <t>Doprava listnaté kulatiny na vzdálenost 1 - 10 km</t>
  </si>
  <si>
    <t>948709138</t>
  </si>
  <si>
    <t>OST</t>
  </si>
  <si>
    <t>Vedlejší a ostatní rozpočtové náklady</t>
  </si>
  <si>
    <t>01</t>
  </si>
  <si>
    <t>Vedlejší rozpočtové náklady</t>
  </si>
  <si>
    <t>10</t>
  </si>
  <si>
    <t>01131</t>
  </si>
  <si>
    <t>Zajištění obnovy stávající komunikace</t>
  </si>
  <si>
    <t>soubor</t>
  </si>
  <si>
    <t>174074440</t>
  </si>
  <si>
    <t>"obnova stávající komunikace při jejím případném porušení"1</t>
  </si>
  <si>
    <t>Součet</t>
  </si>
  <si>
    <t>09</t>
  </si>
  <si>
    <t>Ostatní náklady</t>
  </si>
  <si>
    <t>11</t>
  </si>
  <si>
    <t>0931</t>
  </si>
  <si>
    <t>Provedení pasportizace stávající komunikace a zajištění fotodokumentace stávajícího stavu přístupové komunikace</t>
  </si>
  <si>
    <t>476938035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</si>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</sst>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43" fillId="0" borderId="27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vertical="top"/>
    </xf>
    <xf numFmtId="0" fontId="44" fillId="0" borderId="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49" fontId="44" fillId="0" borderId="1" xfId="0" applyNumberFormat="1" applyFont="1" applyBorder="1" applyAlignment="1" applyProtection="1">
      <alignment horizontal="left" vertical="center"/>
    </xf>
    <xf numFmtId="0" fontId="4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hidden="1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hidden="1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s="3" customFormat="1" ht="14.4" customHeight="1">
      <c r="A31" s="3"/>
      <c r="B31" s="47"/>
      <c r="C31" s="48"/>
      <c r="D31" s="53" t="s">
        <v>41</v>
      </c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5"/>
      <c r="BE37" s="39"/>
    </row>
    <row r="41" s="2" customFormat="1" ht="6.96" customHeight="1">
      <c r="A41" s="39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19/2024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Labe, Hradec Králové, kácení topolů, ř.km 992,050 - 992,600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3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4" t="str">
        <f>IF(AN8= "","",AN8)</f>
        <v>18. 9. 2024</v>
      </c>
      <c r="AN47" s="74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6" t="str">
        <f>IF(E11= "","",E11)</f>
        <v>Povodí Labe, státní podnik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5" t="str">
        <f>IF(E17="","",E17)</f>
        <v xml:space="preserve"> </v>
      </c>
      <c r="AN49" s="66"/>
      <c r="AO49" s="66"/>
      <c r="AP49" s="66"/>
      <c r="AQ49" s="41"/>
      <c r="AR49" s="45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6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5" t="str">
        <f>IF(E20="","",E20)</f>
        <v>Lukáš Táborsky, DiS.</v>
      </c>
      <c r="AN50" s="66"/>
      <c r="AO50" s="66"/>
      <c r="AP50" s="66"/>
      <c r="AQ50" s="41"/>
      <c r="AR50" s="45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39"/>
    </row>
    <row r="52" s="2" customFormat="1" ht="29.28" customHeight="1">
      <c r="A52" s="39"/>
      <c r="B52" s="40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5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39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SO1 - kácení stromů'!J30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'1 - SO1 - kácení stromů'!P86</f>
        <v>0</v>
      </c>
      <c r="AV55" s="122">
        <f>'1 - SO1 - kácení stromů'!J33</f>
        <v>0</v>
      </c>
      <c r="AW55" s="122">
        <f>'1 - SO1 - kácení stromů'!J34</f>
        <v>0</v>
      </c>
      <c r="AX55" s="122">
        <f>'1 - SO1 - kácení stromů'!J35</f>
        <v>0</v>
      </c>
      <c r="AY55" s="122">
        <f>'1 - SO1 - kácení stromů'!J36</f>
        <v>0</v>
      </c>
      <c r="AZ55" s="122">
        <f>'1 - SO1 - kácení stromů'!F33</f>
        <v>0</v>
      </c>
      <c r="BA55" s="122">
        <f>'1 - SO1 - kácení stromů'!F34</f>
        <v>0</v>
      </c>
      <c r="BB55" s="122">
        <f>'1 - SO1 - kácení stromů'!F35</f>
        <v>0</v>
      </c>
      <c r="BC55" s="122">
        <f>'1 - SO1 - kácení stromů'!F36</f>
        <v>0</v>
      </c>
      <c r="BD55" s="124">
        <f>'1 - SO1 - kácení stromů'!F37</f>
        <v>0</v>
      </c>
      <c r="BE55" s="7"/>
      <c r="BT55" s="125" t="s">
        <v>76</v>
      </c>
      <c r="BV55" s="125" t="s">
        <v>73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KG+EdUyenmW5ieg9nTr3YcZ3qHH1otj28Kchq7YFFHF3P7/ZseET2srbak/F3jC34H4H8PeEhWqjxqNCXGqIug==" hashValue="TMUBz4svim/Xse379Wu9xovPncjq49iSdUTkoy/tpAY9AoCl2Lr/s8XtCHiI7SLmRe0tp3xVpzEK5aynbKp1C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SO1 - kácení stromů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1"/>
      <c r="AT3" s="18" t="s">
        <v>80</v>
      </c>
    </row>
    <row r="4" s="1" customFormat="1" ht="24.96" customHeight="1">
      <c r="B4" s="21"/>
      <c r="D4" s="128" t="s">
        <v>81</v>
      </c>
      <c r="L4" s="21"/>
      <c r="M4" s="129" t="s">
        <v>10</v>
      </c>
      <c r="AT4" s="18" t="s">
        <v>32</v>
      </c>
    </row>
    <row r="5" s="1" customFormat="1" ht="6.96" customHeight="1">
      <c r="B5" s="21"/>
      <c r="L5" s="21"/>
    </row>
    <row r="6" s="1" customFormat="1" ht="12" customHeight="1">
      <c r="B6" s="21"/>
      <c r="D6" s="130" t="s">
        <v>16</v>
      </c>
      <c r="L6" s="21"/>
    </row>
    <row r="7" s="1" customFormat="1" ht="16.5" customHeight="1">
      <c r="B7" s="21"/>
      <c r="E7" s="131" t="str">
        <f>'Rekapitulace stavby'!K6</f>
        <v>Labe, Hradec Králové, kácení topolů, ř.km 992,050 - 992,600</v>
      </c>
      <c r="F7" s="130"/>
      <c r="G7" s="130"/>
      <c r="H7" s="130"/>
      <c r="L7" s="21"/>
    </row>
    <row r="8" s="2" customFormat="1" ht="12" customHeight="1">
      <c r="A8" s="39"/>
      <c r="B8" s="45"/>
      <c r="C8" s="39"/>
      <c r="D8" s="130" t="s">
        <v>82</v>
      </c>
      <c r="E8" s="39"/>
      <c r="F8" s="39"/>
      <c r="G8" s="39"/>
      <c r="H8" s="39"/>
      <c r="I8" s="39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3" t="s">
        <v>83</v>
      </c>
      <c r="F9" s="39"/>
      <c r="G9" s="39"/>
      <c r="H9" s="39"/>
      <c r="I9" s="39"/>
      <c r="J9" s="39"/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0" t="s">
        <v>18</v>
      </c>
      <c r="E11" s="39"/>
      <c r="F11" s="134" t="s">
        <v>19</v>
      </c>
      <c r="G11" s="39"/>
      <c r="H11" s="39"/>
      <c r="I11" s="130" t="s">
        <v>20</v>
      </c>
      <c r="J11" s="134" t="s">
        <v>19</v>
      </c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21</v>
      </c>
      <c r="E12" s="39"/>
      <c r="F12" s="134" t="s">
        <v>22</v>
      </c>
      <c r="G12" s="39"/>
      <c r="H12" s="39"/>
      <c r="I12" s="130" t="s">
        <v>23</v>
      </c>
      <c r="J12" s="135" t="str">
        <f>'Rekapitulace stavby'!AN8</f>
        <v>18. 9. 2024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0" t="s">
        <v>25</v>
      </c>
      <c r="E14" s="39"/>
      <c r="F14" s="39"/>
      <c r="G14" s="39"/>
      <c r="H14" s="39"/>
      <c r="I14" s="130" t="s">
        <v>26</v>
      </c>
      <c r="J14" s="134" t="s">
        <v>19</v>
      </c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30" t="s">
        <v>28</v>
      </c>
      <c r="J15" s="134" t="s">
        <v>19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0" t="s">
        <v>29</v>
      </c>
      <c r="E17" s="39"/>
      <c r="F17" s="39"/>
      <c r="G17" s="39"/>
      <c r="H17" s="39"/>
      <c r="I17" s="130" t="s">
        <v>26</v>
      </c>
      <c r="J17" s="34" t="str">
        <f>'Rekapitulace stavby'!AN13</f>
        <v>Vyplň údaj</v>
      </c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30" t="s">
        <v>28</v>
      </c>
      <c r="J18" s="34" t="str">
        <f>'Rekapitulace stavby'!AN14</f>
        <v>Vyplň údaj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0" t="s">
        <v>31</v>
      </c>
      <c r="E20" s="39"/>
      <c r="F20" s="39"/>
      <c r="G20" s="39"/>
      <c r="H20" s="39"/>
      <c r="I20" s="130" t="s">
        <v>26</v>
      </c>
      <c r="J20" s="134" t="str">
        <f>IF('Rekapitulace stavby'!AN16="","",'Rekapitulace stavby'!AN16)</f>
        <v/>
      </c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30" t="s">
        <v>28</v>
      </c>
      <c r="J21" s="134" t="str">
        <f>IF('Rekapitulace stavby'!AN17="","",'Rekapitulace stavby'!AN17)</f>
        <v/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0" t="s">
        <v>33</v>
      </c>
      <c r="E23" s="39"/>
      <c r="F23" s="39"/>
      <c r="G23" s="39"/>
      <c r="H23" s="39"/>
      <c r="I23" s="130" t="s">
        <v>26</v>
      </c>
      <c r="J23" s="134" t="s">
        <v>19</v>
      </c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30" t="s">
        <v>28</v>
      </c>
      <c r="J24" s="134" t="s">
        <v>19</v>
      </c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2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0" t="s">
        <v>35</v>
      </c>
      <c r="E26" s="39"/>
      <c r="F26" s="39"/>
      <c r="G26" s="39"/>
      <c r="H26" s="39"/>
      <c r="I26" s="39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0"/>
      <c r="E29" s="140"/>
      <c r="F29" s="140"/>
      <c r="G29" s="140"/>
      <c r="H29" s="140"/>
      <c r="I29" s="140"/>
      <c r="J29" s="140"/>
      <c r="K29" s="140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1" t="s">
        <v>37</v>
      </c>
      <c r="E30" s="39"/>
      <c r="F30" s="39"/>
      <c r="G30" s="39"/>
      <c r="H30" s="39"/>
      <c r="I30" s="39"/>
      <c r="J30" s="142">
        <f>ROUND(J86, 2)</f>
        <v>0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0"/>
      <c r="E31" s="140"/>
      <c r="F31" s="140"/>
      <c r="G31" s="140"/>
      <c r="H31" s="140"/>
      <c r="I31" s="140"/>
      <c r="J31" s="140"/>
      <c r="K31" s="140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3" t="s">
        <v>39</v>
      </c>
      <c r="G32" s="39"/>
      <c r="H32" s="39"/>
      <c r="I32" s="143" t="s">
        <v>38</v>
      </c>
      <c r="J32" s="143" t="s">
        <v>40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44" t="s">
        <v>41</v>
      </c>
      <c r="E33" s="130" t="s">
        <v>42</v>
      </c>
      <c r="F33" s="145">
        <f>ROUND((SUM(BE86:BE108)),  2)</f>
        <v>0</v>
      </c>
      <c r="G33" s="39"/>
      <c r="H33" s="39"/>
      <c r="I33" s="146">
        <v>0.20999999999999999</v>
      </c>
      <c r="J33" s="145">
        <f>ROUND(((SUM(BE86:BE108))*I33),  2)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43</v>
      </c>
      <c r="F34" s="145">
        <f>ROUND((SUM(BF86:BF108)),  2)</f>
        <v>0</v>
      </c>
      <c r="G34" s="39"/>
      <c r="H34" s="39"/>
      <c r="I34" s="146">
        <v>0.12</v>
      </c>
      <c r="J34" s="145">
        <f>ROUND(((SUM(BF86:BF108))*I34),  2)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30" t="s">
        <v>41</v>
      </c>
      <c r="E35" s="130" t="s">
        <v>44</v>
      </c>
      <c r="F35" s="145">
        <f>ROUND((SUM(BG86:BG108)),  2)</f>
        <v>0</v>
      </c>
      <c r="G35" s="39"/>
      <c r="H35" s="39"/>
      <c r="I35" s="146">
        <v>0.20999999999999999</v>
      </c>
      <c r="J35" s="145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0" t="s">
        <v>45</v>
      </c>
      <c r="F36" s="145">
        <f>ROUND((SUM(BH86:BH108)),  2)</f>
        <v>0</v>
      </c>
      <c r="G36" s="39"/>
      <c r="H36" s="39"/>
      <c r="I36" s="146">
        <v>0.12</v>
      </c>
      <c r="J36" s="145">
        <f>0</f>
        <v>0</v>
      </c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0" t="s">
        <v>46</v>
      </c>
      <c r="F37" s="145">
        <f>ROUND((SUM(BI86:BI108)),  2)</f>
        <v>0</v>
      </c>
      <c r="G37" s="39"/>
      <c r="H37" s="39"/>
      <c r="I37" s="146">
        <v>0</v>
      </c>
      <c r="J37" s="145">
        <f>0</f>
        <v>0</v>
      </c>
      <c r="K37" s="39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7"/>
      <c r="D39" s="148" t="s">
        <v>47</v>
      </c>
      <c r="E39" s="149"/>
      <c r="F39" s="149"/>
      <c r="G39" s="150" t="s">
        <v>48</v>
      </c>
      <c r="H39" s="151" t="s">
        <v>49</v>
      </c>
      <c r="I39" s="149"/>
      <c r="J39" s="152">
        <f>SUM(J30:J37)</f>
        <v>0</v>
      </c>
      <c r="K39" s="153"/>
      <c r="L39" s="132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84</v>
      </c>
      <c r="D45" s="41"/>
      <c r="E45" s="41"/>
      <c r="F45" s="41"/>
      <c r="G45" s="41"/>
      <c r="H45" s="41"/>
      <c r="I45" s="4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8" t="str">
        <f>E7</f>
        <v>Labe, Hradec Králové, kácení topolů, ř.km 992,050 - 992,600</v>
      </c>
      <c r="F48" s="33"/>
      <c r="G48" s="33"/>
      <c r="H48" s="33"/>
      <c r="I48" s="41"/>
      <c r="J48" s="41"/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82</v>
      </c>
      <c r="D49" s="41"/>
      <c r="E49" s="41"/>
      <c r="F49" s="41"/>
      <c r="G49" s="41"/>
      <c r="H49" s="41"/>
      <c r="I49" s="4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1" t="str">
        <f>E9</f>
        <v>1 - SO1 - kácení stromů</v>
      </c>
      <c r="F50" s="41"/>
      <c r="G50" s="41"/>
      <c r="H50" s="41"/>
      <c r="I50" s="41"/>
      <c r="J50" s="41"/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4" t="str">
        <f>IF(J12="","",J12)</f>
        <v>18. 9. 2024</v>
      </c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Labe, státní podnik</v>
      </c>
      <c r="G54" s="41"/>
      <c r="H54" s="41"/>
      <c r="I54" s="33" t="s">
        <v>31</v>
      </c>
      <c r="J54" s="37" t="str">
        <f>E21</f>
        <v xml:space="preserve"> </v>
      </c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Lukáš Táborsky, DiS.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2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9" t="s">
        <v>85</v>
      </c>
      <c r="D57" s="160"/>
      <c r="E57" s="160"/>
      <c r="F57" s="160"/>
      <c r="G57" s="160"/>
      <c r="H57" s="160"/>
      <c r="I57" s="160"/>
      <c r="J57" s="161" t="s">
        <v>86</v>
      </c>
      <c r="K57" s="160"/>
      <c r="L57" s="132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2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2" t="s">
        <v>69</v>
      </c>
      <c r="D59" s="41"/>
      <c r="E59" s="41"/>
      <c r="F59" s="41"/>
      <c r="G59" s="41"/>
      <c r="H59" s="41"/>
      <c r="I59" s="41"/>
      <c r="J59" s="104">
        <f>J86</f>
        <v>0</v>
      </c>
      <c r="K59" s="41"/>
      <c r="L59" s="132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87</v>
      </c>
    </row>
    <row r="60" s="9" customFormat="1" ht="24.96" customHeight="1">
      <c r="A60" s="9"/>
      <c r="B60" s="163"/>
      <c r="C60" s="164"/>
      <c r="D60" s="165" t="s">
        <v>88</v>
      </c>
      <c r="E60" s="166"/>
      <c r="F60" s="166"/>
      <c r="G60" s="166"/>
      <c r="H60" s="166"/>
      <c r="I60" s="166"/>
      <c r="J60" s="167">
        <f>J87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3"/>
      <c r="C61" s="164"/>
      <c r="D61" s="165" t="s">
        <v>89</v>
      </c>
      <c r="E61" s="166"/>
      <c r="F61" s="166"/>
      <c r="G61" s="166"/>
      <c r="H61" s="166"/>
      <c r="I61" s="166"/>
      <c r="J61" s="167">
        <f>J94</f>
        <v>0</v>
      </c>
      <c r="K61" s="164"/>
      <c r="L61" s="168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3"/>
      <c r="C62" s="164"/>
      <c r="D62" s="165" t="s">
        <v>90</v>
      </c>
      <c r="E62" s="166"/>
      <c r="F62" s="166"/>
      <c r="G62" s="166"/>
      <c r="H62" s="166"/>
      <c r="I62" s="166"/>
      <c r="J62" s="167">
        <f>J97</f>
        <v>0</v>
      </c>
      <c r="K62" s="164"/>
      <c r="L62" s="168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3"/>
      <c r="C63" s="164"/>
      <c r="D63" s="165" t="s">
        <v>91</v>
      </c>
      <c r="E63" s="166"/>
      <c r="F63" s="166"/>
      <c r="G63" s="166"/>
      <c r="H63" s="166"/>
      <c r="I63" s="166"/>
      <c r="J63" s="167">
        <f>J100</f>
        <v>0</v>
      </c>
      <c r="K63" s="164"/>
      <c r="L63" s="168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3"/>
      <c r="C64" s="164"/>
      <c r="D64" s="165" t="s">
        <v>92</v>
      </c>
      <c r="E64" s="166"/>
      <c r="F64" s="166"/>
      <c r="G64" s="166"/>
      <c r="H64" s="166"/>
      <c r="I64" s="166"/>
      <c r="J64" s="167">
        <f>J102</f>
        <v>0</v>
      </c>
      <c r="K64" s="164"/>
      <c r="L64" s="16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69"/>
      <c r="C65" s="170"/>
      <c r="D65" s="171" t="s">
        <v>93</v>
      </c>
      <c r="E65" s="172"/>
      <c r="F65" s="172"/>
      <c r="G65" s="172"/>
      <c r="H65" s="172"/>
      <c r="I65" s="172"/>
      <c r="J65" s="173">
        <f>J103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94</v>
      </c>
      <c r="E66" s="172"/>
      <c r="F66" s="172"/>
      <c r="G66" s="172"/>
      <c r="H66" s="172"/>
      <c r="I66" s="172"/>
      <c r="J66" s="173">
        <f>J107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2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2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2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95</v>
      </c>
      <c r="D73" s="41"/>
      <c r="E73" s="41"/>
      <c r="F73" s="41"/>
      <c r="G73" s="41"/>
      <c r="H73" s="41"/>
      <c r="I73" s="41"/>
      <c r="J73" s="41"/>
      <c r="K73" s="41"/>
      <c r="L73" s="132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2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2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58" t="str">
        <f>E7</f>
        <v>Labe, Hradec Králové, kácení topolů, ř.km 992,050 - 992,600</v>
      </c>
      <c r="F76" s="33"/>
      <c r="G76" s="33"/>
      <c r="H76" s="33"/>
      <c r="I76" s="41"/>
      <c r="J76" s="41"/>
      <c r="K76" s="41"/>
      <c r="L76" s="132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82</v>
      </c>
      <c r="D77" s="41"/>
      <c r="E77" s="41"/>
      <c r="F77" s="41"/>
      <c r="G77" s="41"/>
      <c r="H77" s="41"/>
      <c r="I77" s="41"/>
      <c r="J77" s="41"/>
      <c r="K77" s="41"/>
      <c r="L77" s="132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1" t="str">
        <f>E9</f>
        <v>1 - SO1 - kácení stromů</v>
      </c>
      <c r="F78" s="41"/>
      <c r="G78" s="41"/>
      <c r="H78" s="41"/>
      <c r="I78" s="41"/>
      <c r="J78" s="41"/>
      <c r="K78" s="41"/>
      <c r="L78" s="132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2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 xml:space="preserve"> </v>
      </c>
      <c r="G80" s="41"/>
      <c r="H80" s="41"/>
      <c r="I80" s="33" t="s">
        <v>23</v>
      </c>
      <c r="J80" s="74" t="str">
        <f>IF(J12="","",J12)</f>
        <v>18. 9. 2024</v>
      </c>
      <c r="K80" s="41"/>
      <c r="L80" s="132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2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Povodí Labe, státní podnik</v>
      </c>
      <c r="G82" s="41"/>
      <c r="H82" s="41"/>
      <c r="I82" s="33" t="s">
        <v>31</v>
      </c>
      <c r="J82" s="37" t="str">
        <f>E21</f>
        <v xml:space="preserve"> </v>
      </c>
      <c r="K82" s="41"/>
      <c r="L82" s="132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33</v>
      </c>
      <c r="J83" s="37" t="str">
        <f>E24</f>
        <v>Lukáš Táborsky, DiS.</v>
      </c>
      <c r="K83" s="41"/>
      <c r="L83" s="132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2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5"/>
      <c r="B85" s="176"/>
      <c r="C85" s="177" t="s">
        <v>96</v>
      </c>
      <c r="D85" s="178" t="s">
        <v>56</v>
      </c>
      <c r="E85" s="178" t="s">
        <v>52</v>
      </c>
      <c r="F85" s="178" t="s">
        <v>53</v>
      </c>
      <c r="G85" s="178" t="s">
        <v>97</v>
      </c>
      <c r="H85" s="178" t="s">
        <v>98</v>
      </c>
      <c r="I85" s="178" t="s">
        <v>99</v>
      </c>
      <c r="J85" s="178" t="s">
        <v>86</v>
      </c>
      <c r="K85" s="179" t="s">
        <v>100</v>
      </c>
      <c r="L85" s="180"/>
      <c r="M85" s="94" t="s">
        <v>19</v>
      </c>
      <c r="N85" s="95" t="s">
        <v>41</v>
      </c>
      <c r="O85" s="95" t="s">
        <v>101</v>
      </c>
      <c r="P85" s="95" t="s">
        <v>102</v>
      </c>
      <c r="Q85" s="95" t="s">
        <v>103</v>
      </c>
      <c r="R85" s="95" t="s">
        <v>104</v>
      </c>
      <c r="S85" s="95" t="s">
        <v>105</v>
      </c>
      <c r="T85" s="96" t="s">
        <v>106</v>
      </c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</row>
    <row r="86" s="2" customFormat="1" ht="22.8" customHeight="1">
      <c r="A86" s="39"/>
      <c r="B86" s="40"/>
      <c r="C86" s="101" t="s">
        <v>107</v>
      </c>
      <c r="D86" s="41"/>
      <c r="E86" s="41"/>
      <c r="F86" s="41"/>
      <c r="G86" s="41"/>
      <c r="H86" s="41"/>
      <c r="I86" s="41"/>
      <c r="J86" s="181">
        <f>BK86</f>
        <v>0</v>
      </c>
      <c r="K86" s="41"/>
      <c r="L86" s="45"/>
      <c r="M86" s="97"/>
      <c r="N86" s="182"/>
      <c r="O86" s="98"/>
      <c r="P86" s="183">
        <f>P87+P94+P97+P100+P102</f>
        <v>0</v>
      </c>
      <c r="Q86" s="98"/>
      <c r="R86" s="183">
        <f>R87+R94+R97+R100+R102</f>
        <v>0</v>
      </c>
      <c r="S86" s="98"/>
      <c r="T86" s="184">
        <f>T87+T94+T97+T100+T102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70</v>
      </c>
      <c r="AU86" s="18" t="s">
        <v>87</v>
      </c>
      <c r="BK86" s="185">
        <f>BK87+BK94+BK97+BK100+BK102</f>
        <v>0</v>
      </c>
    </row>
    <row r="87" s="12" customFormat="1" ht="25.92" customHeight="1">
      <c r="A87" s="12"/>
      <c r="B87" s="186"/>
      <c r="C87" s="187"/>
      <c r="D87" s="188" t="s">
        <v>70</v>
      </c>
      <c r="E87" s="189" t="s">
        <v>108</v>
      </c>
      <c r="F87" s="189" t="s">
        <v>109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SUM(P88:P93)</f>
        <v>0</v>
      </c>
      <c r="Q87" s="194"/>
      <c r="R87" s="195">
        <f>SUM(R88:R93)</f>
        <v>0</v>
      </c>
      <c r="S87" s="194"/>
      <c r="T87" s="196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7" t="s">
        <v>76</v>
      </c>
      <c r="AT87" s="198" t="s">
        <v>70</v>
      </c>
      <c r="AU87" s="198" t="s">
        <v>71</v>
      </c>
      <c r="AY87" s="197" t="s">
        <v>110</v>
      </c>
      <c r="BK87" s="199">
        <f>SUM(BK88:BK93)</f>
        <v>0</v>
      </c>
    </row>
    <row r="88" s="2" customFormat="1" ht="33" customHeight="1">
      <c r="A88" s="39"/>
      <c r="B88" s="40"/>
      <c r="C88" s="200" t="s">
        <v>76</v>
      </c>
      <c r="D88" s="200" t="s">
        <v>111</v>
      </c>
      <c r="E88" s="201" t="s">
        <v>112</v>
      </c>
      <c r="F88" s="202" t="s">
        <v>113</v>
      </c>
      <c r="G88" s="203" t="s">
        <v>114</v>
      </c>
      <c r="H88" s="204">
        <v>150</v>
      </c>
      <c r="I88" s="205"/>
      <c r="J88" s="206">
        <f>ROUND(I88*H88,2)</f>
        <v>0</v>
      </c>
      <c r="K88" s="202" t="s">
        <v>19</v>
      </c>
      <c r="L88" s="45"/>
      <c r="M88" s="207" t="s">
        <v>19</v>
      </c>
      <c r="N88" s="208" t="s">
        <v>44</v>
      </c>
      <c r="O88" s="86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1" t="s">
        <v>115</v>
      </c>
      <c r="AT88" s="211" t="s">
        <v>111</v>
      </c>
      <c r="AU88" s="211" t="s">
        <v>76</v>
      </c>
      <c r="AY88" s="18" t="s">
        <v>110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18" t="s">
        <v>115</v>
      </c>
      <c r="BK88" s="212">
        <f>ROUND(I88*H88,2)</f>
        <v>0</v>
      </c>
      <c r="BL88" s="18" t="s">
        <v>115</v>
      </c>
      <c r="BM88" s="211" t="s">
        <v>116</v>
      </c>
    </row>
    <row r="89" s="2" customFormat="1" ht="21.75" customHeight="1">
      <c r="A89" s="39"/>
      <c r="B89" s="40"/>
      <c r="C89" s="200" t="s">
        <v>80</v>
      </c>
      <c r="D89" s="200" t="s">
        <v>111</v>
      </c>
      <c r="E89" s="201" t="s">
        <v>117</v>
      </c>
      <c r="F89" s="202" t="s">
        <v>118</v>
      </c>
      <c r="G89" s="203" t="s">
        <v>119</v>
      </c>
      <c r="H89" s="204">
        <v>2</v>
      </c>
      <c r="I89" s="205"/>
      <c r="J89" s="206">
        <f>ROUND(I89*H89,2)</f>
        <v>0</v>
      </c>
      <c r="K89" s="202" t="s">
        <v>19</v>
      </c>
      <c r="L89" s="45"/>
      <c r="M89" s="207" t="s">
        <v>19</v>
      </c>
      <c r="N89" s="208" t="s">
        <v>44</v>
      </c>
      <c r="O89" s="86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1" t="s">
        <v>115</v>
      </c>
      <c r="AT89" s="211" t="s">
        <v>111</v>
      </c>
      <c r="AU89" s="211" t="s">
        <v>76</v>
      </c>
      <c r="AY89" s="18" t="s">
        <v>110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8" t="s">
        <v>115</v>
      </c>
      <c r="BK89" s="212">
        <f>ROUND(I89*H89,2)</f>
        <v>0</v>
      </c>
      <c r="BL89" s="18" t="s">
        <v>115</v>
      </c>
      <c r="BM89" s="211" t="s">
        <v>120</v>
      </c>
    </row>
    <row r="90" s="13" customFormat="1">
      <c r="A90" s="13"/>
      <c r="B90" s="213"/>
      <c r="C90" s="214"/>
      <c r="D90" s="215" t="s">
        <v>121</v>
      </c>
      <c r="E90" s="216" t="s">
        <v>19</v>
      </c>
      <c r="F90" s="217" t="s">
        <v>122</v>
      </c>
      <c r="G90" s="214"/>
      <c r="H90" s="218">
        <v>2</v>
      </c>
      <c r="I90" s="219"/>
      <c r="J90" s="214"/>
      <c r="K90" s="214"/>
      <c r="L90" s="220"/>
      <c r="M90" s="221"/>
      <c r="N90" s="222"/>
      <c r="O90" s="222"/>
      <c r="P90" s="222"/>
      <c r="Q90" s="222"/>
      <c r="R90" s="222"/>
      <c r="S90" s="222"/>
      <c r="T90" s="22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4" t="s">
        <v>121</v>
      </c>
      <c r="AU90" s="224" t="s">
        <v>76</v>
      </c>
      <c r="AV90" s="13" t="s">
        <v>80</v>
      </c>
      <c r="AW90" s="13" t="s">
        <v>32</v>
      </c>
      <c r="AX90" s="13" t="s">
        <v>76</v>
      </c>
      <c r="AY90" s="224" t="s">
        <v>110</v>
      </c>
    </row>
    <row r="91" s="2" customFormat="1" ht="21.75" customHeight="1">
      <c r="A91" s="39"/>
      <c r="B91" s="40"/>
      <c r="C91" s="200" t="s">
        <v>123</v>
      </c>
      <c r="D91" s="200" t="s">
        <v>111</v>
      </c>
      <c r="E91" s="201" t="s">
        <v>124</v>
      </c>
      <c r="F91" s="202" t="s">
        <v>125</v>
      </c>
      <c r="G91" s="203" t="s">
        <v>119</v>
      </c>
      <c r="H91" s="204">
        <v>6</v>
      </c>
      <c r="I91" s="205"/>
      <c r="J91" s="206">
        <f>ROUND(I91*H91,2)</f>
        <v>0</v>
      </c>
      <c r="K91" s="202" t="s">
        <v>19</v>
      </c>
      <c r="L91" s="45"/>
      <c r="M91" s="207" t="s">
        <v>19</v>
      </c>
      <c r="N91" s="208" t="s">
        <v>44</v>
      </c>
      <c r="O91" s="86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1" t="s">
        <v>115</v>
      </c>
      <c r="AT91" s="211" t="s">
        <v>111</v>
      </c>
      <c r="AU91" s="211" t="s">
        <v>76</v>
      </c>
      <c r="AY91" s="18" t="s">
        <v>110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18" t="s">
        <v>115</v>
      </c>
      <c r="BK91" s="212">
        <f>ROUND(I91*H91,2)</f>
        <v>0</v>
      </c>
      <c r="BL91" s="18" t="s">
        <v>115</v>
      </c>
      <c r="BM91" s="211" t="s">
        <v>126</v>
      </c>
    </row>
    <row r="92" s="2" customFormat="1" ht="21.75" customHeight="1">
      <c r="A92" s="39"/>
      <c r="B92" s="40"/>
      <c r="C92" s="200" t="s">
        <v>115</v>
      </c>
      <c r="D92" s="200" t="s">
        <v>111</v>
      </c>
      <c r="E92" s="201" t="s">
        <v>127</v>
      </c>
      <c r="F92" s="202" t="s">
        <v>128</v>
      </c>
      <c r="G92" s="203" t="s">
        <v>119</v>
      </c>
      <c r="H92" s="204">
        <v>11</v>
      </c>
      <c r="I92" s="205"/>
      <c r="J92" s="206">
        <f>ROUND(I92*H92,2)</f>
        <v>0</v>
      </c>
      <c r="K92" s="202" t="s">
        <v>19</v>
      </c>
      <c r="L92" s="45"/>
      <c r="M92" s="207" t="s">
        <v>19</v>
      </c>
      <c r="N92" s="208" t="s">
        <v>44</v>
      </c>
      <c r="O92" s="86"/>
      <c r="P92" s="209">
        <f>O92*H92</f>
        <v>0</v>
      </c>
      <c r="Q92" s="209">
        <v>0</v>
      </c>
      <c r="R92" s="209">
        <f>Q92*H92</f>
        <v>0</v>
      </c>
      <c r="S92" s="209">
        <v>0</v>
      </c>
      <c r="T92" s="210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1" t="s">
        <v>115</v>
      </c>
      <c r="AT92" s="211" t="s">
        <v>111</v>
      </c>
      <c r="AU92" s="211" t="s">
        <v>76</v>
      </c>
      <c r="AY92" s="18" t="s">
        <v>110</v>
      </c>
      <c r="BE92" s="212">
        <f>IF(N92="základní",J92,0)</f>
        <v>0</v>
      </c>
      <c r="BF92" s="212">
        <f>IF(N92="snížená",J92,0)</f>
        <v>0</v>
      </c>
      <c r="BG92" s="212">
        <f>IF(N92="zákl. přenesená",J92,0)</f>
        <v>0</v>
      </c>
      <c r="BH92" s="212">
        <f>IF(N92="sníž. přenesená",J92,0)</f>
        <v>0</v>
      </c>
      <c r="BI92" s="212">
        <f>IF(N92="nulová",J92,0)</f>
        <v>0</v>
      </c>
      <c r="BJ92" s="18" t="s">
        <v>115</v>
      </c>
      <c r="BK92" s="212">
        <f>ROUND(I92*H92,2)</f>
        <v>0</v>
      </c>
      <c r="BL92" s="18" t="s">
        <v>115</v>
      </c>
      <c r="BM92" s="211" t="s">
        <v>129</v>
      </c>
    </row>
    <row r="93" s="2" customFormat="1" ht="21.75" customHeight="1">
      <c r="A93" s="39"/>
      <c r="B93" s="40"/>
      <c r="C93" s="200" t="s">
        <v>130</v>
      </c>
      <c r="D93" s="200" t="s">
        <v>111</v>
      </c>
      <c r="E93" s="201" t="s">
        <v>131</v>
      </c>
      <c r="F93" s="202" t="s">
        <v>132</v>
      </c>
      <c r="G93" s="203" t="s">
        <v>119</v>
      </c>
      <c r="H93" s="204">
        <v>12</v>
      </c>
      <c r="I93" s="205"/>
      <c r="J93" s="206">
        <f>ROUND(I93*H93,2)</f>
        <v>0</v>
      </c>
      <c r="K93" s="202" t="s">
        <v>19</v>
      </c>
      <c r="L93" s="45"/>
      <c r="M93" s="207" t="s">
        <v>19</v>
      </c>
      <c r="N93" s="208" t="s">
        <v>44</v>
      </c>
      <c r="O93" s="86"/>
      <c r="P93" s="209">
        <f>O93*H93</f>
        <v>0</v>
      </c>
      <c r="Q93" s="209">
        <v>0</v>
      </c>
      <c r="R93" s="209">
        <f>Q93*H93</f>
        <v>0</v>
      </c>
      <c r="S93" s="209">
        <v>0</v>
      </c>
      <c r="T93" s="210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1" t="s">
        <v>115</v>
      </c>
      <c r="AT93" s="211" t="s">
        <v>111</v>
      </c>
      <c r="AU93" s="211" t="s">
        <v>76</v>
      </c>
      <c r="AY93" s="18" t="s">
        <v>110</v>
      </c>
      <c r="BE93" s="212">
        <f>IF(N93="základní",J93,0)</f>
        <v>0</v>
      </c>
      <c r="BF93" s="212">
        <f>IF(N93="snížená",J93,0)</f>
        <v>0</v>
      </c>
      <c r="BG93" s="212">
        <f>IF(N93="zákl. přenesená",J93,0)</f>
        <v>0</v>
      </c>
      <c r="BH93" s="212">
        <f>IF(N93="sníž. přenesená",J93,0)</f>
        <v>0</v>
      </c>
      <c r="BI93" s="212">
        <f>IF(N93="nulová",J93,0)</f>
        <v>0</v>
      </c>
      <c r="BJ93" s="18" t="s">
        <v>115</v>
      </c>
      <c r="BK93" s="212">
        <f>ROUND(I93*H93,2)</f>
        <v>0</v>
      </c>
      <c r="BL93" s="18" t="s">
        <v>115</v>
      </c>
      <c r="BM93" s="211" t="s">
        <v>133</v>
      </c>
    </row>
    <row r="94" s="12" customFormat="1" ht="25.92" customHeight="1">
      <c r="A94" s="12"/>
      <c r="B94" s="186"/>
      <c r="C94" s="187"/>
      <c r="D94" s="188" t="s">
        <v>70</v>
      </c>
      <c r="E94" s="189" t="s">
        <v>134</v>
      </c>
      <c r="F94" s="189" t="s">
        <v>135</v>
      </c>
      <c r="G94" s="187"/>
      <c r="H94" s="187"/>
      <c r="I94" s="190"/>
      <c r="J94" s="191">
        <f>BK94</f>
        <v>0</v>
      </c>
      <c r="K94" s="187"/>
      <c r="L94" s="192"/>
      <c r="M94" s="193"/>
      <c r="N94" s="194"/>
      <c r="O94" s="194"/>
      <c r="P94" s="195">
        <f>SUM(P95:P96)</f>
        <v>0</v>
      </c>
      <c r="Q94" s="194"/>
      <c r="R94" s="195">
        <f>SUM(R95:R96)</f>
        <v>0</v>
      </c>
      <c r="S94" s="194"/>
      <c r="T94" s="196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7" t="s">
        <v>76</v>
      </c>
      <c r="AT94" s="198" t="s">
        <v>70</v>
      </c>
      <c r="AU94" s="198" t="s">
        <v>71</v>
      </c>
      <c r="AY94" s="197" t="s">
        <v>110</v>
      </c>
      <c r="BK94" s="199">
        <f>SUM(BK95:BK96)</f>
        <v>0</v>
      </c>
    </row>
    <row r="95" s="2" customFormat="1" ht="16.5" customHeight="1">
      <c r="A95" s="39"/>
      <c r="B95" s="40"/>
      <c r="C95" s="200" t="s">
        <v>136</v>
      </c>
      <c r="D95" s="200" t="s">
        <v>111</v>
      </c>
      <c r="E95" s="201" t="s">
        <v>137</v>
      </c>
      <c r="F95" s="202" t="s">
        <v>138</v>
      </c>
      <c r="G95" s="203" t="s">
        <v>139</v>
      </c>
      <c r="H95" s="204">
        <v>150</v>
      </c>
      <c r="I95" s="205"/>
      <c r="J95" s="206">
        <f>ROUND(I95*H95,2)</f>
        <v>0</v>
      </c>
      <c r="K95" s="202" t="s">
        <v>19</v>
      </c>
      <c r="L95" s="45"/>
      <c r="M95" s="207" t="s">
        <v>19</v>
      </c>
      <c r="N95" s="208" t="s">
        <v>44</v>
      </c>
      <c r="O95" s="86"/>
      <c r="P95" s="209">
        <f>O95*H95</f>
        <v>0</v>
      </c>
      <c r="Q95" s="209">
        <v>0</v>
      </c>
      <c r="R95" s="209">
        <f>Q95*H95</f>
        <v>0</v>
      </c>
      <c r="S95" s="209">
        <v>0</v>
      </c>
      <c r="T95" s="210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1" t="s">
        <v>115</v>
      </c>
      <c r="AT95" s="211" t="s">
        <v>111</v>
      </c>
      <c r="AU95" s="211" t="s">
        <v>76</v>
      </c>
      <c r="AY95" s="18" t="s">
        <v>110</v>
      </c>
      <c r="BE95" s="212">
        <f>IF(N95="základní",J95,0)</f>
        <v>0</v>
      </c>
      <c r="BF95" s="212">
        <f>IF(N95="snížená",J95,0)</f>
        <v>0</v>
      </c>
      <c r="BG95" s="212">
        <f>IF(N95="zákl. přenesená",J95,0)</f>
        <v>0</v>
      </c>
      <c r="BH95" s="212">
        <f>IF(N95="sníž. přenesená",J95,0)</f>
        <v>0</v>
      </c>
      <c r="BI95" s="212">
        <f>IF(N95="nulová",J95,0)</f>
        <v>0</v>
      </c>
      <c r="BJ95" s="18" t="s">
        <v>115</v>
      </c>
      <c r="BK95" s="212">
        <f>ROUND(I95*H95,2)</f>
        <v>0</v>
      </c>
      <c r="BL95" s="18" t="s">
        <v>115</v>
      </c>
      <c r="BM95" s="211" t="s">
        <v>140</v>
      </c>
    </row>
    <row r="96" s="2" customFormat="1" ht="16.5" customHeight="1">
      <c r="A96" s="39"/>
      <c r="B96" s="40"/>
      <c r="C96" s="200" t="s">
        <v>141</v>
      </c>
      <c r="D96" s="200" t="s">
        <v>111</v>
      </c>
      <c r="E96" s="201" t="s">
        <v>142</v>
      </c>
      <c r="F96" s="202" t="s">
        <v>143</v>
      </c>
      <c r="G96" s="203" t="s">
        <v>139</v>
      </c>
      <c r="H96" s="204">
        <v>100</v>
      </c>
      <c r="I96" s="205"/>
      <c r="J96" s="206">
        <f>ROUND(I96*H96,2)</f>
        <v>0</v>
      </c>
      <c r="K96" s="202" t="s">
        <v>19</v>
      </c>
      <c r="L96" s="45"/>
      <c r="M96" s="207" t="s">
        <v>19</v>
      </c>
      <c r="N96" s="208" t="s">
        <v>44</v>
      </c>
      <c r="O96" s="86"/>
      <c r="P96" s="209">
        <f>O96*H96</f>
        <v>0</v>
      </c>
      <c r="Q96" s="209">
        <v>0</v>
      </c>
      <c r="R96" s="209">
        <f>Q96*H96</f>
        <v>0</v>
      </c>
      <c r="S96" s="209">
        <v>0</v>
      </c>
      <c r="T96" s="210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1" t="s">
        <v>115</v>
      </c>
      <c r="AT96" s="211" t="s">
        <v>111</v>
      </c>
      <c r="AU96" s="211" t="s">
        <v>76</v>
      </c>
      <c r="AY96" s="18" t="s">
        <v>110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8" t="s">
        <v>115</v>
      </c>
      <c r="BK96" s="212">
        <f>ROUND(I96*H96,2)</f>
        <v>0</v>
      </c>
      <c r="BL96" s="18" t="s">
        <v>115</v>
      </c>
      <c r="BM96" s="211" t="s">
        <v>144</v>
      </c>
    </row>
    <row r="97" s="12" customFormat="1" ht="25.92" customHeight="1">
      <c r="A97" s="12"/>
      <c r="B97" s="186"/>
      <c r="C97" s="187"/>
      <c r="D97" s="188" t="s">
        <v>70</v>
      </c>
      <c r="E97" s="189" t="s">
        <v>145</v>
      </c>
      <c r="F97" s="189" t="s">
        <v>146</v>
      </c>
      <c r="G97" s="187"/>
      <c r="H97" s="187"/>
      <c r="I97" s="190"/>
      <c r="J97" s="191">
        <f>BK97</f>
        <v>0</v>
      </c>
      <c r="K97" s="187"/>
      <c r="L97" s="192"/>
      <c r="M97" s="193"/>
      <c r="N97" s="194"/>
      <c r="O97" s="194"/>
      <c r="P97" s="195">
        <f>SUM(P98:P99)</f>
        <v>0</v>
      </c>
      <c r="Q97" s="194"/>
      <c r="R97" s="195">
        <f>SUM(R98:R99)</f>
        <v>0</v>
      </c>
      <c r="S97" s="194"/>
      <c r="T97" s="196">
        <f>SUM(T98:T99)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7" t="s">
        <v>76</v>
      </c>
      <c r="AT97" s="198" t="s">
        <v>70</v>
      </c>
      <c r="AU97" s="198" t="s">
        <v>71</v>
      </c>
      <c r="AY97" s="197" t="s">
        <v>110</v>
      </c>
      <c r="BK97" s="199">
        <f>SUM(BK98:BK99)</f>
        <v>0</v>
      </c>
    </row>
    <row r="98" s="2" customFormat="1" ht="16.5" customHeight="1">
      <c r="A98" s="39"/>
      <c r="B98" s="40"/>
      <c r="C98" s="200" t="s">
        <v>147</v>
      </c>
      <c r="D98" s="200" t="s">
        <v>111</v>
      </c>
      <c r="E98" s="201" t="s">
        <v>148</v>
      </c>
      <c r="F98" s="202" t="s">
        <v>149</v>
      </c>
      <c r="G98" s="203" t="s">
        <v>150</v>
      </c>
      <c r="H98" s="204">
        <v>0.55000000000000004</v>
      </c>
      <c r="I98" s="205"/>
      <c r="J98" s="206">
        <f>ROUND(I98*H98,2)</f>
        <v>0</v>
      </c>
      <c r="K98" s="202" t="s">
        <v>19</v>
      </c>
      <c r="L98" s="45"/>
      <c r="M98" s="207" t="s">
        <v>19</v>
      </c>
      <c r="N98" s="208" t="s">
        <v>44</v>
      </c>
      <c r="O98" s="86"/>
      <c r="P98" s="209">
        <f>O98*H98</f>
        <v>0</v>
      </c>
      <c r="Q98" s="209">
        <v>0</v>
      </c>
      <c r="R98" s="209">
        <f>Q98*H98</f>
        <v>0</v>
      </c>
      <c r="S98" s="209">
        <v>0</v>
      </c>
      <c r="T98" s="210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1" t="s">
        <v>115</v>
      </c>
      <c r="AT98" s="211" t="s">
        <v>111</v>
      </c>
      <c r="AU98" s="211" t="s">
        <v>76</v>
      </c>
      <c r="AY98" s="18" t="s">
        <v>110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8" t="s">
        <v>115</v>
      </c>
      <c r="BK98" s="212">
        <f>ROUND(I98*H98,2)</f>
        <v>0</v>
      </c>
      <c r="BL98" s="18" t="s">
        <v>115</v>
      </c>
      <c r="BM98" s="211" t="s">
        <v>151</v>
      </c>
    </row>
    <row r="99" s="13" customFormat="1">
      <c r="A99" s="13"/>
      <c r="B99" s="213"/>
      <c r="C99" s="214"/>
      <c r="D99" s="215" t="s">
        <v>121</v>
      </c>
      <c r="E99" s="216" t="s">
        <v>19</v>
      </c>
      <c r="F99" s="217" t="s">
        <v>152</v>
      </c>
      <c r="G99" s="214"/>
      <c r="H99" s="218">
        <v>0.55000000000000004</v>
      </c>
      <c r="I99" s="219"/>
      <c r="J99" s="214"/>
      <c r="K99" s="214"/>
      <c r="L99" s="220"/>
      <c r="M99" s="221"/>
      <c r="N99" s="222"/>
      <c r="O99" s="222"/>
      <c r="P99" s="222"/>
      <c r="Q99" s="222"/>
      <c r="R99" s="222"/>
      <c r="S99" s="222"/>
      <c r="T99" s="22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4" t="s">
        <v>121</v>
      </c>
      <c r="AU99" s="224" t="s">
        <v>76</v>
      </c>
      <c r="AV99" s="13" t="s">
        <v>80</v>
      </c>
      <c r="AW99" s="13" t="s">
        <v>32</v>
      </c>
      <c r="AX99" s="13" t="s">
        <v>76</v>
      </c>
      <c r="AY99" s="224" t="s">
        <v>110</v>
      </c>
    </row>
    <row r="100" s="12" customFormat="1" ht="25.92" customHeight="1">
      <c r="A100" s="12"/>
      <c r="B100" s="186"/>
      <c r="C100" s="187"/>
      <c r="D100" s="188" t="s">
        <v>70</v>
      </c>
      <c r="E100" s="189" t="s">
        <v>153</v>
      </c>
      <c r="F100" s="189" t="s">
        <v>154</v>
      </c>
      <c r="G100" s="187"/>
      <c r="H100" s="187"/>
      <c r="I100" s="190"/>
      <c r="J100" s="191">
        <f>BK100</f>
        <v>0</v>
      </c>
      <c r="K100" s="187"/>
      <c r="L100" s="192"/>
      <c r="M100" s="193"/>
      <c r="N100" s="194"/>
      <c r="O100" s="194"/>
      <c r="P100" s="195">
        <f>P101</f>
        <v>0</v>
      </c>
      <c r="Q100" s="194"/>
      <c r="R100" s="195">
        <f>R101</f>
        <v>0</v>
      </c>
      <c r="S100" s="194"/>
      <c r="T100" s="196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7" t="s">
        <v>76</v>
      </c>
      <c r="AT100" s="198" t="s">
        <v>70</v>
      </c>
      <c r="AU100" s="198" t="s">
        <v>71</v>
      </c>
      <c r="AY100" s="197" t="s">
        <v>110</v>
      </c>
      <c r="BK100" s="199">
        <f>BK101</f>
        <v>0</v>
      </c>
    </row>
    <row r="101" s="2" customFormat="1" ht="16.5" customHeight="1">
      <c r="A101" s="39"/>
      <c r="B101" s="40"/>
      <c r="C101" s="200" t="s">
        <v>155</v>
      </c>
      <c r="D101" s="200" t="s">
        <v>111</v>
      </c>
      <c r="E101" s="201" t="s">
        <v>156</v>
      </c>
      <c r="F101" s="202" t="s">
        <v>157</v>
      </c>
      <c r="G101" s="203" t="s">
        <v>139</v>
      </c>
      <c r="H101" s="204">
        <v>250</v>
      </c>
      <c r="I101" s="205"/>
      <c r="J101" s="206">
        <f>ROUND(I101*H101,2)</f>
        <v>0</v>
      </c>
      <c r="K101" s="202" t="s">
        <v>19</v>
      </c>
      <c r="L101" s="45"/>
      <c r="M101" s="207" t="s">
        <v>19</v>
      </c>
      <c r="N101" s="208" t="s">
        <v>44</v>
      </c>
      <c r="O101" s="86"/>
      <c r="P101" s="209">
        <f>O101*H101</f>
        <v>0</v>
      </c>
      <c r="Q101" s="209">
        <v>0</v>
      </c>
      <c r="R101" s="209">
        <f>Q101*H101</f>
        <v>0</v>
      </c>
      <c r="S101" s="209">
        <v>0</v>
      </c>
      <c r="T101" s="210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1" t="s">
        <v>115</v>
      </c>
      <c r="AT101" s="211" t="s">
        <v>111</v>
      </c>
      <c r="AU101" s="211" t="s">
        <v>76</v>
      </c>
      <c r="AY101" s="18" t="s">
        <v>110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8" t="s">
        <v>115</v>
      </c>
      <c r="BK101" s="212">
        <f>ROUND(I101*H101,2)</f>
        <v>0</v>
      </c>
      <c r="BL101" s="18" t="s">
        <v>115</v>
      </c>
      <c r="BM101" s="211" t="s">
        <v>158</v>
      </c>
    </row>
    <row r="102" s="12" customFormat="1" ht="25.92" customHeight="1">
      <c r="A102" s="12"/>
      <c r="B102" s="186"/>
      <c r="C102" s="187"/>
      <c r="D102" s="188" t="s">
        <v>70</v>
      </c>
      <c r="E102" s="189" t="s">
        <v>159</v>
      </c>
      <c r="F102" s="189" t="s">
        <v>160</v>
      </c>
      <c r="G102" s="187"/>
      <c r="H102" s="187"/>
      <c r="I102" s="190"/>
      <c r="J102" s="191">
        <f>BK102</f>
        <v>0</v>
      </c>
      <c r="K102" s="187"/>
      <c r="L102" s="192"/>
      <c r="M102" s="193"/>
      <c r="N102" s="194"/>
      <c r="O102" s="194"/>
      <c r="P102" s="195">
        <f>P103+P107</f>
        <v>0</v>
      </c>
      <c r="Q102" s="194"/>
      <c r="R102" s="195">
        <f>R103+R107</f>
        <v>0</v>
      </c>
      <c r="S102" s="194"/>
      <c r="T102" s="196">
        <f>T103+T107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7" t="s">
        <v>76</v>
      </c>
      <c r="AT102" s="198" t="s">
        <v>70</v>
      </c>
      <c r="AU102" s="198" t="s">
        <v>71</v>
      </c>
      <c r="AY102" s="197" t="s">
        <v>110</v>
      </c>
      <c r="BK102" s="199">
        <f>BK103+BK107</f>
        <v>0</v>
      </c>
    </row>
    <row r="103" s="12" customFormat="1" ht="22.8" customHeight="1">
      <c r="A103" s="12"/>
      <c r="B103" s="186"/>
      <c r="C103" s="187"/>
      <c r="D103" s="188" t="s">
        <v>70</v>
      </c>
      <c r="E103" s="225" t="s">
        <v>161</v>
      </c>
      <c r="F103" s="225" t="s">
        <v>162</v>
      </c>
      <c r="G103" s="187"/>
      <c r="H103" s="187"/>
      <c r="I103" s="190"/>
      <c r="J103" s="226">
        <f>BK103</f>
        <v>0</v>
      </c>
      <c r="K103" s="187"/>
      <c r="L103" s="192"/>
      <c r="M103" s="193"/>
      <c r="N103" s="194"/>
      <c r="O103" s="194"/>
      <c r="P103" s="195">
        <f>SUM(P104:P106)</f>
        <v>0</v>
      </c>
      <c r="Q103" s="194"/>
      <c r="R103" s="195">
        <f>SUM(R104:R106)</f>
        <v>0</v>
      </c>
      <c r="S103" s="194"/>
      <c r="T103" s="196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7" t="s">
        <v>76</v>
      </c>
      <c r="AT103" s="198" t="s">
        <v>70</v>
      </c>
      <c r="AU103" s="198" t="s">
        <v>76</v>
      </c>
      <c r="AY103" s="197" t="s">
        <v>110</v>
      </c>
      <c r="BK103" s="199">
        <f>SUM(BK104:BK106)</f>
        <v>0</v>
      </c>
    </row>
    <row r="104" s="2" customFormat="1" ht="16.5" customHeight="1">
      <c r="A104" s="39"/>
      <c r="B104" s="40"/>
      <c r="C104" s="200" t="s">
        <v>163</v>
      </c>
      <c r="D104" s="200" t="s">
        <v>111</v>
      </c>
      <c r="E104" s="201" t="s">
        <v>164</v>
      </c>
      <c r="F104" s="202" t="s">
        <v>165</v>
      </c>
      <c r="G104" s="203" t="s">
        <v>166</v>
      </c>
      <c r="H104" s="204">
        <v>1</v>
      </c>
      <c r="I104" s="205"/>
      <c r="J104" s="206">
        <f>ROUND(I104*H104,2)</f>
        <v>0</v>
      </c>
      <c r="K104" s="202" t="s">
        <v>19</v>
      </c>
      <c r="L104" s="45"/>
      <c r="M104" s="207" t="s">
        <v>19</v>
      </c>
      <c r="N104" s="208" t="s">
        <v>44</v>
      </c>
      <c r="O104" s="86"/>
      <c r="P104" s="209">
        <f>O104*H104</f>
        <v>0</v>
      </c>
      <c r="Q104" s="209">
        <v>0</v>
      </c>
      <c r="R104" s="209">
        <f>Q104*H104</f>
        <v>0</v>
      </c>
      <c r="S104" s="209">
        <v>0</v>
      </c>
      <c r="T104" s="210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1" t="s">
        <v>115</v>
      </c>
      <c r="AT104" s="211" t="s">
        <v>111</v>
      </c>
      <c r="AU104" s="211" t="s">
        <v>80</v>
      </c>
      <c r="AY104" s="18" t="s">
        <v>110</v>
      </c>
      <c r="BE104" s="212">
        <f>IF(N104="základní",J104,0)</f>
        <v>0</v>
      </c>
      <c r="BF104" s="212">
        <f>IF(N104="snížená",J104,0)</f>
        <v>0</v>
      </c>
      <c r="BG104" s="212">
        <f>IF(N104="zákl. přenesená",J104,0)</f>
        <v>0</v>
      </c>
      <c r="BH104" s="212">
        <f>IF(N104="sníž. přenesená",J104,0)</f>
        <v>0</v>
      </c>
      <c r="BI104" s="212">
        <f>IF(N104="nulová",J104,0)</f>
        <v>0</v>
      </c>
      <c r="BJ104" s="18" t="s">
        <v>115</v>
      </c>
      <c r="BK104" s="212">
        <f>ROUND(I104*H104,2)</f>
        <v>0</v>
      </c>
      <c r="BL104" s="18" t="s">
        <v>115</v>
      </c>
      <c r="BM104" s="211" t="s">
        <v>167</v>
      </c>
    </row>
    <row r="105" s="13" customFormat="1">
      <c r="A105" s="13"/>
      <c r="B105" s="213"/>
      <c r="C105" s="214"/>
      <c r="D105" s="215" t="s">
        <v>121</v>
      </c>
      <c r="E105" s="216" t="s">
        <v>19</v>
      </c>
      <c r="F105" s="217" t="s">
        <v>168</v>
      </c>
      <c r="G105" s="214"/>
      <c r="H105" s="218">
        <v>1</v>
      </c>
      <c r="I105" s="219"/>
      <c r="J105" s="214"/>
      <c r="K105" s="214"/>
      <c r="L105" s="220"/>
      <c r="M105" s="221"/>
      <c r="N105" s="222"/>
      <c r="O105" s="222"/>
      <c r="P105" s="222"/>
      <c r="Q105" s="222"/>
      <c r="R105" s="222"/>
      <c r="S105" s="222"/>
      <c r="T105" s="22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4" t="s">
        <v>121</v>
      </c>
      <c r="AU105" s="224" t="s">
        <v>80</v>
      </c>
      <c r="AV105" s="13" t="s">
        <v>80</v>
      </c>
      <c r="AW105" s="13" t="s">
        <v>32</v>
      </c>
      <c r="AX105" s="13" t="s">
        <v>71</v>
      </c>
      <c r="AY105" s="224" t="s">
        <v>110</v>
      </c>
    </row>
    <row r="106" s="14" customFormat="1">
      <c r="A106" s="14"/>
      <c r="B106" s="227"/>
      <c r="C106" s="228"/>
      <c r="D106" s="215" t="s">
        <v>121</v>
      </c>
      <c r="E106" s="229" t="s">
        <v>19</v>
      </c>
      <c r="F106" s="230" t="s">
        <v>169</v>
      </c>
      <c r="G106" s="228"/>
      <c r="H106" s="231">
        <v>1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7" t="s">
        <v>121</v>
      </c>
      <c r="AU106" s="237" t="s">
        <v>80</v>
      </c>
      <c r="AV106" s="14" t="s">
        <v>115</v>
      </c>
      <c r="AW106" s="14" t="s">
        <v>32</v>
      </c>
      <c r="AX106" s="14" t="s">
        <v>76</v>
      </c>
      <c r="AY106" s="237" t="s">
        <v>110</v>
      </c>
    </row>
    <row r="107" s="12" customFormat="1" ht="22.8" customHeight="1">
      <c r="A107" s="12"/>
      <c r="B107" s="186"/>
      <c r="C107" s="187"/>
      <c r="D107" s="188" t="s">
        <v>70</v>
      </c>
      <c r="E107" s="225" t="s">
        <v>170</v>
      </c>
      <c r="F107" s="225" t="s">
        <v>171</v>
      </c>
      <c r="G107" s="187"/>
      <c r="H107" s="187"/>
      <c r="I107" s="190"/>
      <c r="J107" s="226">
        <f>BK107</f>
        <v>0</v>
      </c>
      <c r="K107" s="187"/>
      <c r="L107" s="192"/>
      <c r="M107" s="193"/>
      <c r="N107" s="194"/>
      <c r="O107" s="194"/>
      <c r="P107" s="195">
        <f>P108</f>
        <v>0</v>
      </c>
      <c r="Q107" s="194"/>
      <c r="R107" s="195">
        <f>R108</f>
        <v>0</v>
      </c>
      <c r="S107" s="194"/>
      <c r="T107" s="19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7" t="s">
        <v>76</v>
      </c>
      <c r="AT107" s="198" t="s">
        <v>70</v>
      </c>
      <c r="AU107" s="198" t="s">
        <v>76</v>
      </c>
      <c r="AY107" s="197" t="s">
        <v>110</v>
      </c>
      <c r="BK107" s="199">
        <f>BK108</f>
        <v>0</v>
      </c>
    </row>
    <row r="108" s="2" customFormat="1" ht="24.15" customHeight="1">
      <c r="A108" s="39"/>
      <c r="B108" s="40"/>
      <c r="C108" s="200" t="s">
        <v>172</v>
      </c>
      <c r="D108" s="200" t="s">
        <v>111</v>
      </c>
      <c r="E108" s="201" t="s">
        <v>173</v>
      </c>
      <c r="F108" s="202" t="s">
        <v>174</v>
      </c>
      <c r="G108" s="203" t="s">
        <v>166</v>
      </c>
      <c r="H108" s="204">
        <v>1</v>
      </c>
      <c r="I108" s="205"/>
      <c r="J108" s="206">
        <f>ROUND(I108*H108,2)</f>
        <v>0</v>
      </c>
      <c r="K108" s="202" t="s">
        <v>19</v>
      </c>
      <c r="L108" s="45"/>
      <c r="M108" s="238" t="s">
        <v>19</v>
      </c>
      <c r="N108" s="239" t="s">
        <v>44</v>
      </c>
      <c r="O108" s="240"/>
      <c r="P108" s="241">
        <f>O108*H108</f>
        <v>0</v>
      </c>
      <c r="Q108" s="241">
        <v>0</v>
      </c>
      <c r="R108" s="241">
        <f>Q108*H108</f>
        <v>0</v>
      </c>
      <c r="S108" s="241">
        <v>0</v>
      </c>
      <c r="T108" s="242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1" t="s">
        <v>115</v>
      </c>
      <c r="AT108" s="211" t="s">
        <v>111</v>
      </c>
      <c r="AU108" s="211" t="s">
        <v>80</v>
      </c>
      <c r="AY108" s="18" t="s">
        <v>110</v>
      </c>
      <c r="BE108" s="212">
        <f>IF(N108="základní",J108,0)</f>
        <v>0</v>
      </c>
      <c r="BF108" s="212">
        <f>IF(N108="snížená",J108,0)</f>
        <v>0</v>
      </c>
      <c r="BG108" s="212">
        <f>IF(N108="zákl. přenesená",J108,0)</f>
        <v>0</v>
      </c>
      <c r="BH108" s="212">
        <f>IF(N108="sníž. přenesená",J108,0)</f>
        <v>0</v>
      </c>
      <c r="BI108" s="212">
        <f>IF(N108="nulová",J108,0)</f>
        <v>0</v>
      </c>
      <c r="BJ108" s="18" t="s">
        <v>115</v>
      </c>
      <c r="BK108" s="212">
        <f>ROUND(I108*H108,2)</f>
        <v>0</v>
      </c>
      <c r="BL108" s="18" t="s">
        <v>115</v>
      </c>
      <c r="BM108" s="211" t="s">
        <v>175</v>
      </c>
    </row>
    <row r="109" s="2" customFormat="1" ht="6.96" customHeight="1">
      <c r="A109" s="39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bVLm5ERnK9dsGK1zjqxW6sECxlC2pF+ruhEF9miUCbi3AjqJGPyBk1CzTBit8oZGwif9cMHHmEaZ9YHMurEDxw==" hashValue="XRqJrU+Iy7UVLqjfpC9+QHpvzyVT5JObGoTbWn84KWYfiIu0fEWQS6WXhWhW91756r5CQKmPzJis4XFji3l5nw==" algorithmName="SHA-512" password="CC35"/>
  <autoFilter ref="C85:K10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176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177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178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179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180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181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182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183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184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185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186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78</v>
      </c>
      <c r="F18" s="254" t="s">
        <v>187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188</v>
      </c>
      <c r="F19" s="254" t="s">
        <v>189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190</v>
      </c>
      <c r="F20" s="254" t="s">
        <v>191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192</v>
      </c>
      <c r="F21" s="254" t="s">
        <v>193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159</v>
      </c>
      <c r="F22" s="254" t="s">
        <v>194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195</v>
      </c>
      <c r="F23" s="254" t="s">
        <v>196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197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198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199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200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201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202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203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204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205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96</v>
      </c>
      <c r="F36" s="254"/>
      <c r="G36" s="254" t="s">
        <v>206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207</v>
      </c>
      <c r="F37" s="254"/>
      <c r="G37" s="254" t="s">
        <v>208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52</v>
      </c>
      <c r="F38" s="254"/>
      <c r="G38" s="254" t="s">
        <v>209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53</v>
      </c>
      <c r="F39" s="254"/>
      <c r="G39" s="254" t="s">
        <v>210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97</v>
      </c>
      <c r="F40" s="254"/>
      <c r="G40" s="254" t="s">
        <v>211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98</v>
      </c>
      <c r="F41" s="254"/>
      <c r="G41" s="254" t="s">
        <v>212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213</v>
      </c>
      <c r="F42" s="254"/>
      <c r="G42" s="254" t="s">
        <v>214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215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216</v>
      </c>
      <c r="F44" s="254"/>
      <c r="G44" s="254" t="s">
        <v>217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100</v>
      </c>
      <c r="F45" s="254"/>
      <c r="G45" s="254" t="s">
        <v>218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219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220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221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222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223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224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225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226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227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228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229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230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231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232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233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234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235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236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237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238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239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240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241</v>
      </c>
      <c r="D76" s="272"/>
      <c r="E76" s="272"/>
      <c r="F76" s="272" t="s">
        <v>242</v>
      </c>
      <c r="G76" s="273"/>
      <c r="H76" s="272" t="s">
        <v>53</v>
      </c>
      <c r="I76" s="272" t="s">
        <v>56</v>
      </c>
      <c r="J76" s="272" t="s">
        <v>243</v>
      </c>
      <c r="K76" s="271"/>
    </row>
    <row r="77" s="1" customFormat="1" ht="17.25" customHeight="1">
      <c r="B77" s="269"/>
      <c r="C77" s="274" t="s">
        <v>244</v>
      </c>
      <c r="D77" s="274"/>
      <c r="E77" s="274"/>
      <c r="F77" s="275" t="s">
        <v>245</v>
      </c>
      <c r="G77" s="276"/>
      <c r="H77" s="274"/>
      <c r="I77" s="274"/>
      <c r="J77" s="274" t="s">
        <v>246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52</v>
      </c>
      <c r="D79" s="279"/>
      <c r="E79" s="279"/>
      <c r="F79" s="280" t="s">
        <v>247</v>
      </c>
      <c r="G79" s="281"/>
      <c r="H79" s="257" t="s">
        <v>248</v>
      </c>
      <c r="I79" s="257" t="s">
        <v>249</v>
      </c>
      <c r="J79" s="257">
        <v>20</v>
      </c>
      <c r="K79" s="271"/>
    </row>
    <row r="80" s="1" customFormat="1" ht="15" customHeight="1">
      <c r="B80" s="269"/>
      <c r="C80" s="257" t="s">
        <v>250</v>
      </c>
      <c r="D80" s="257"/>
      <c r="E80" s="257"/>
      <c r="F80" s="280" t="s">
        <v>247</v>
      </c>
      <c r="G80" s="281"/>
      <c r="H80" s="257" t="s">
        <v>251</v>
      </c>
      <c r="I80" s="257" t="s">
        <v>249</v>
      </c>
      <c r="J80" s="257">
        <v>120</v>
      </c>
      <c r="K80" s="271"/>
    </row>
    <row r="81" s="1" customFormat="1" ht="15" customHeight="1">
      <c r="B81" s="282"/>
      <c r="C81" s="257" t="s">
        <v>252</v>
      </c>
      <c r="D81" s="257"/>
      <c r="E81" s="257"/>
      <c r="F81" s="280" t="s">
        <v>253</v>
      </c>
      <c r="G81" s="281"/>
      <c r="H81" s="257" t="s">
        <v>254</v>
      </c>
      <c r="I81" s="257" t="s">
        <v>249</v>
      </c>
      <c r="J81" s="257">
        <v>50</v>
      </c>
      <c r="K81" s="271"/>
    </row>
    <row r="82" s="1" customFormat="1" ht="15" customHeight="1">
      <c r="B82" s="282"/>
      <c r="C82" s="257" t="s">
        <v>255</v>
      </c>
      <c r="D82" s="257"/>
      <c r="E82" s="257"/>
      <c r="F82" s="280" t="s">
        <v>247</v>
      </c>
      <c r="G82" s="281"/>
      <c r="H82" s="257" t="s">
        <v>256</v>
      </c>
      <c r="I82" s="257" t="s">
        <v>257</v>
      </c>
      <c r="J82" s="257"/>
      <c r="K82" s="271"/>
    </row>
    <row r="83" s="1" customFormat="1" ht="15" customHeight="1">
      <c r="B83" s="282"/>
      <c r="C83" s="283" t="s">
        <v>258</v>
      </c>
      <c r="D83" s="283"/>
      <c r="E83" s="283"/>
      <c r="F83" s="284" t="s">
        <v>253</v>
      </c>
      <c r="G83" s="283"/>
      <c r="H83" s="283" t="s">
        <v>259</v>
      </c>
      <c r="I83" s="283" t="s">
        <v>249</v>
      </c>
      <c r="J83" s="283">
        <v>15</v>
      </c>
      <c r="K83" s="271"/>
    </row>
    <row r="84" s="1" customFormat="1" ht="15" customHeight="1">
      <c r="B84" s="282"/>
      <c r="C84" s="283" t="s">
        <v>260</v>
      </c>
      <c r="D84" s="283"/>
      <c r="E84" s="283"/>
      <c r="F84" s="284" t="s">
        <v>253</v>
      </c>
      <c r="G84" s="283"/>
      <c r="H84" s="283" t="s">
        <v>261</v>
      </c>
      <c r="I84" s="283" t="s">
        <v>249</v>
      </c>
      <c r="J84" s="283">
        <v>15</v>
      </c>
      <c r="K84" s="271"/>
    </row>
    <row r="85" s="1" customFormat="1" ht="15" customHeight="1">
      <c r="B85" s="282"/>
      <c r="C85" s="283" t="s">
        <v>262</v>
      </c>
      <c r="D85" s="283"/>
      <c r="E85" s="283"/>
      <c r="F85" s="284" t="s">
        <v>253</v>
      </c>
      <c r="G85" s="283"/>
      <c r="H85" s="283" t="s">
        <v>263</v>
      </c>
      <c r="I85" s="283" t="s">
        <v>249</v>
      </c>
      <c r="J85" s="283">
        <v>20</v>
      </c>
      <c r="K85" s="271"/>
    </row>
    <row r="86" s="1" customFormat="1" ht="15" customHeight="1">
      <c r="B86" s="282"/>
      <c r="C86" s="283" t="s">
        <v>264</v>
      </c>
      <c r="D86" s="283"/>
      <c r="E86" s="283"/>
      <c r="F86" s="284" t="s">
        <v>253</v>
      </c>
      <c r="G86" s="283"/>
      <c r="H86" s="283" t="s">
        <v>265</v>
      </c>
      <c r="I86" s="283" t="s">
        <v>249</v>
      </c>
      <c r="J86" s="283">
        <v>20</v>
      </c>
      <c r="K86" s="271"/>
    </row>
    <row r="87" s="1" customFormat="1" ht="15" customHeight="1">
      <c r="B87" s="282"/>
      <c r="C87" s="257" t="s">
        <v>266</v>
      </c>
      <c r="D87" s="257"/>
      <c r="E87" s="257"/>
      <c r="F87" s="280" t="s">
        <v>253</v>
      </c>
      <c r="G87" s="281"/>
      <c r="H87" s="257" t="s">
        <v>267</v>
      </c>
      <c r="I87" s="257" t="s">
        <v>249</v>
      </c>
      <c r="J87" s="257">
        <v>50</v>
      </c>
      <c r="K87" s="271"/>
    </row>
    <row r="88" s="1" customFormat="1" ht="15" customHeight="1">
      <c r="B88" s="282"/>
      <c r="C88" s="257" t="s">
        <v>268</v>
      </c>
      <c r="D88" s="257"/>
      <c r="E88" s="257"/>
      <c r="F88" s="280" t="s">
        <v>253</v>
      </c>
      <c r="G88" s="281"/>
      <c r="H88" s="257" t="s">
        <v>269</v>
      </c>
      <c r="I88" s="257" t="s">
        <v>249</v>
      </c>
      <c r="J88" s="257">
        <v>20</v>
      </c>
      <c r="K88" s="271"/>
    </row>
    <row r="89" s="1" customFormat="1" ht="15" customHeight="1">
      <c r="B89" s="282"/>
      <c r="C89" s="257" t="s">
        <v>270</v>
      </c>
      <c r="D89" s="257"/>
      <c r="E89" s="257"/>
      <c r="F89" s="280" t="s">
        <v>253</v>
      </c>
      <c r="G89" s="281"/>
      <c r="H89" s="257" t="s">
        <v>271</v>
      </c>
      <c r="I89" s="257" t="s">
        <v>249</v>
      </c>
      <c r="J89" s="257">
        <v>20</v>
      </c>
      <c r="K89" s="271"/>
    </row>
    <row r="90" s="1" customFormat="1" ht="15" customHeight="1">
      <c r="B90" s="282"/>
      <c r="C90" s="257" t="s">
        <v>272</v>
      </c>
      <c r="D90" s="257"/>
      <c r="E90" s="257"/>
      <c r="F90" s="280" t="s">
        <v>253</v>
      </c>
      <c r="G90" s="281"/>
      <c r="H90" s="257" t="s">
        <v>273</v>
      </c>
      <c r="I90" s="257" t="s">
        <v>249</v>
      </c>
      <c r="J90" s="257">
        <v>50</v>
      </c>
      <c r="K90" s="271"/>
    </row>
    <row r="91" s="1" customFormat="1" ht="15" customHeight="1">
      <c r="B91" s="282"/>
      <c r="C91" s="257" t="s">
        <v>274</v>
      </c>
      <c r="D91" s="257"/>
      <c r="E91" s="257"/>
      <c r="F91" s="280" t="s">
        <v>253</v>
      </c>
      <c r="G91" s="281"/>
      <c r="H91" s="257" t="s">
        <v>274</v>
      </c>
      <c r="I91" s="257" t="s">
        <v>249</v>
      </c>
      <c r="J91" s="257">
        <v>50</v>
      </c>
      <c r="K91" s="271"/>
    </row>
    <row r="92" s="1" customFormat="1" ht="15" customHeight="1">
      <c r="B92" s="282"/>
      <c r="C92" s="257" t="s">
        <v>275</v>
      </c>
      <c r="D92" s="257"/>
      <c r="E92" s="257"/>
      <c r="F92" s="280" t="s">
        <v>253</v>
      </c>
      <c r="G92" s="281"/>
      <c r="H92" s="257" t="s">
        <v>276</v>
      </c>
      <c r="I92" s="257" t="s">
        <v>249</v>
      </c>
      <c r="J92" s="257">
        <v>255</v>
      </c>
      <c r="K92" s="271"/>
    </row>
    <row r="93" s="1" customFormat="1" ht="15" customHeight="1">
      <c r="B93" s="282"/>
      <c r="C93" s="257" t="s">
        <v>277</v>
      </c>
      <c r="D93" s="257"/>
      <c r="E93" s="257"/>
      <c r="F93" s="280" t="s">
        <v>247</v>
      </c>
      <c r="G93" s="281"/>
      <c r="H93" s="257" t="s">
        <v>278</v>
      </c>
      <c r="I93" s="257" t="s">
        <v>279</v>
      </c>
      <c r="J93" s="257"/>
      <c r="K93" s="271"/>
    </row>
    <row r="94" s="1" customFormat="1" ht="15" customHeight="1">
      <c r="B94" s="282"/>
      <c r="C94" s="257" t="s">
        <v>280</v>
      </c>
      <c r="D94" s="257"/>
      <c r="E94" s="257"/>
      <c r="F94" s="280" t="s">
        <v>247</v>
      </c>
      <c r="G94" s="281"/>
      <c r="H94" s="257" t="s">
        <v>281</v>
      </c>
      <c r="I94" s="257" t="s">
        <v>282</v>
      </c>
      <c r="J94" s="257"/>
      <c r="K94" s="271"/>
    </row>
    <row r="95" s="1" customFormat="1" ht="15" customHeight="1">
      <c r="B95" s="282"/>
      <c r="C95" s="257" t="s">
        <v>283</v>
      </c>
      <c r="D95" s="257"/>
      <c r="E95" s="257"/>
      <c r="F95" s="280" t="s">
        <v>247</v>
      </c>
      <c r="G95" s="281"/>
      <c r="H95" s="257" t="s">
        <v>283</v>
      </c>
      <c r="I95" s="257" t="s">
        <v>282</v>
      </c>
      <c r="J95" s="257"/>
      <c r="K95" s="271"/>
    </row>
    <row r="96" s="1" customFormat="1" ht="15" customHeight="1">
      <c r="B96" s="282"/>
      <c r="C96" s="257" t="s">
        <v>37</v>
      </c>
      <c r="D96" s="257"/>
      <c r="E96" s="257"/>
      <c r="F96" s="280" t="s">
        <v>247</v>
      </c>
      <c r="G96" s="281"/>
      <c r="H96" s="257" t="s">
        <v>284</v>
      </c>
      <c r="I96" s="257" t="s">
        <v>282</v>
      </c>
      <c r="J96" s="257"/>
      <c r="K96" s="271"/>
    </row>
    <row r="97" s="1" customFormat="1" ht="15" customHeight="1">
      <c r="B97" s="282"/>
      <c r="C97" s="257" t="s">
        <v>47</v>
      </c>
      <c r="D97" s="257"/>
      <c r="E97" s="257"/>
      <c r="F97" s="280" t="s">
        <v>247</v>
      </c>
      <c r="G97" s="281"/>
      <c r="H97" s="257" t="s">
        <v>285</v>
      </c>
      <c r="I97" s="257" t="s">
        <v>282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286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241</v>
      </c>
      <c r="D103" s="272"/>
      <c r="E103" s="272"/>
      <c r="F103" s="272" t="s">
        <v>242</v>
      </c>
      <c r="G103" s="273"/>
      <c r="H103" s="272" t="s">
        <v>53</v>
      </c>
      <c r="I103" s="272" t="s">
        <v>56</v>
      </c>
      <c r="J103" s="272" t="s">
        <v>243</v>
      </c>
      <c r="K103" s="271"/>
    </row>
    <row r="104" s="1" customFormat="1" ht="17.25" customHeight="1">
      <c r="B104" s="269"/>
      <c r="C104" s="274" t="s">
        <v>244</v>
      </c>
      <c r="D104" s="274"/>
      <c r="E104" s="274"/>
      <c r="F104" s="275" t="s">
        <v>245</v>
      </c>
      <c r="G104" s="276"/>
      <c r="H104" s="274"/>
      <c r="I104" s="274"/>
      <c r="J104" s="274" t="s">
        <v>246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52</v>
      </c>
      <c r="D106" s="279"/>
      <c r="E106" s="279"/>
      <c r="F106" s="280" t="s">
        <v>247</v>
      </c>
      <c r="G106" s="257"/>
      <c r="H106" s="257" t="s">
        <v>287</v>
      </c>
      <c r="I106" s="257" t="s">
        <v>249</v>
      </c>
      <c r="J106" s="257">
        <v>20</v>
      </c>
      <c r="K106" s="271"/>
    </row>
    <row r="107" s="1" customFormat="1" ht="15" customHeight="1">
      <c r="B107" s="269"/>
      <c r="C107" s="257" t="s">
        <v>250</v>
      </c>
      <c r="D107" s="257"/>
      <c r="E107" s="257"/>
      <c r="F107" s="280" t="s">
        <v>247</v>
      </c>
      <c r="G107" s="257"/>
      <c r="H107" s="257" t="s">
        <v>287</v>
      </c>
      <c r="I107" s="257" t="s">
        <v>249</v>
      </c>
      <c r="J107" s="257">
        <v>120</v>
      </c>
      <c r="K107" s="271"/>
    </row>
    <row r="108" s="1" customFormat="1" ht="15" customHeight="1">
      <c r="B108" s="282"/>
      <c r="C108" s="257" t="s">
        <v>252</v>
      </c>
      <c r="D108" s="257"/>
      <c r="E108" s="257"/>
      <c r="F108" s="280" t="s">
        <v>253</v>
      </c>
      <c r="G108" s="257"/>
      <c r="H108" s="257" t="s">
        <v>287</v>
      </c>
      <c r="I108" s="257" t="s">
        <v>249</v>
      </c>
      <c r="J108" s="257">
        <v>50</v>
      </c>
      <c r="K108" s="271"/>
    </row>
    <row r="109" s="1" customFormat="1" ht="15" customHeight="1">
      <c r="B109" s="282"/>
      <c r="C109" s="257" t="s">
        <v>255</v>
      </c>
      <c r="D109" s="257"/>
      <c r="E109" s="257"/>
      <c r="F109" s="280" t="s">
        <v>247</v>
      </c>
      <c r="G109" s="257"/>
      <c r="H109" s="257" t="s">
        <v>287</v>
      </c>
      <c r="I109" s="257" t="s">
        <v>257</v>
      </c>
      <c r="J109" s="257"/>
      <c r="K109" s="271"/>
    </row>
    <row r="110" s="1" customFormat="1" ht="15" customHeight="1">
      <c r="B110" s="282"/>
      <c r="C110" s="257" t="s">
        <v>266</v>
      </c>
      <c r="D110" s="257"/>
      <c r="E110" s="257"/>
      <c r="F110" s="280" t="s">
        <v>253</v>
      </c>
      <c r="G110" s="257"/>
      <c r="H110" s="257" t="s">
        <v>287</v>
      </c>
      <c r="I110" s="257" t="s">
        <v>249</v>
      </c>
      <c r="J110" s="257">
        <v>50</v>
      </c>
      <c r="K110" s="271"/>
    </row>
    <row r="111" s="1" customFormat="1" ht="15" customHeight="1">
      <c r="B111" s="282"/>
      <c r="C111" s="257" t="s">
        <v>274</v>
      </c>
      <c r="D111" s="257"/>
      <c r="E111" s="257"/>
      <c r="F111" s="280" t="s">
        <v>253</v>
      </c>
      <c r="G111" s="257"/>
      <c r="H111" s="257" t="s">
        <v>287</v>
      </c>
      <c r="I111" s="257" t="s">
        <v>249</v>
      </c>
      <c r="J111" s="257">
        <v>50</v>
      </c>
      <c r="K111" s="271"/>
    </row>
    <row r="112" s="1" customFormat="1" ht="15" customHeight="1">
      <c r="B112" s="282"/>
      <c r="C112" s="257" t="s">
        <v>272</v>
      </c>
      <c r="D112" s="257"/>
      <c r="E112" s="257"/>
      <c r="F112" s="280" t="s">
        <v>253</v>
      </c>
      <c r="G112" s="257"/>
      <c r="H112" s="257" t="s">
        <v>287</v>
      </c>
      <c r="I112" s="257" t="s">
        <v>249</v>
      </c>
      <c r="J112" s="257">
        <v>50</v>
      </c>
      <c r="K112" s="271"/>
    </row>
    <row r="113" s="1" customFormat="1" ht="15" customHeight="1">
      <c r="B113" s="282"/>
      <c r="C113" s="257" t="s">
        <v>52</v>
      </c>
      <c r="D113" s="257"/>
      <c r="E113" s="257"/>
      <c r="F113" s="280" t="s">
        <v>247</v>
      </c>
      <c r="G113" s="257"/>
      <c r="H113" s="257" t="s">
        <v>288</v>
      </c>
      <c r="I113" s="257" t="s">
        <v>249</v>
      </c>
      <c r="J113" s="257">
        <v>20</v>
      </c>
      <c r="K113" s="271"/>
    </row>
    <row r="114" s="1" customFormat="1" ht="15" customHeight="1">
      <c r="B114" s="282"/>
      <c r="C114" s="257" t="s">
        <v>289</v>
      </c>
      <c r="D114" s="257"/>
      <c r="E114" s="257"/>
      <c r="F114" s="280" t="s">
        <v>247</v>
      </c>
      <c r="G114" s="257"/>
      <c r="H114" s="257" t="s">
        <v>290</v>
      </c>
      <c r="I114" s="257" t="s">
        <v>249</v>
      </c>
      <c r="J114" s="257">
        <v>120</v>
      </c>
      <c r="K114" s="271"/>
    </row>
    <row r="115" s="1" customFormat="1" ht="15" customHeight="1">
      <c r="B115" s="282"/>
      <c r="C115" s="257" t="s">
        <v>37</v>
      </c>
      <c r="D115" s="257"/>
      <c r="E115" s="257"/>
      <c r="F115" s="280" t="s">
        <v>247</v>
      </c>
      <c r="G115" s="257"/>
      <c r="H115" s="257" t="s">
        <v>291</v>
      </c>
      <c r="I115" s="257" t="s">
        <v>282</v>
      </c>
      <c r="J115" s="257"/>
      <c r="K115" s="271"/>
    </row>
    <row r="116" s="1" customFormat="1" ht="15" customHeight="1">
      <c r="B116" s="282"/>
      <c r="C116" s="257" t="s">
        <v>47</v>
      </c>
      <c r="D116" s="257"/>
      <c r="E116" s="257"/>
      <c r="F116" s="280" t="s">
        <v>247</v>
      </c>
      <c r="G116" s="257"/>
      <c r="H116" s="257" t="s">
        <v>292</v>
      </c>
      <c r="I116" s="257" t="s">
        <v>282</v>
      </c>
      <c r="J116" s="257"/>
      <c r="K116" s="271"/>
    </row>
    <row r="117" s="1" customFormat="1" ht="15" customHeight="1">
      <c r="B117" s="282"/>
      <c r="C117" s="257" t="s">
        <v>56</v>
      </c>
      <c r="D117" s="257"/>
      <c r="E117" s="257"/>
      <c r="F117" s="280" t="s">
        <v>247</v>
      </c>
      <c r="G117" s="257"/>
      <c r="H117" s="257" t="s">
        <v>293</v>
      </c>
      <c r="I117" s="257" t="s">
        <v>294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295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241</v>
      </c>
      <c r="D123" s="272"/>
      <c r="E123" s="272"/>
      <c r="F123" s="272" t="s">
        <v>242</v>
      </c>
      <c r="G123" s="273"/>
      <c r="H123" s="272" t="s">
        <v>53</v>
      </c>
      <c r="I123" s="272" t="s">
        <v>56</v>
      </c>
      <c r="J123" s="272" t="s">
        <v>243</v>
      </c>
      <c r="K123" s="301"/>
    </row>
    <row r="124" s="1" customFormat="1" ht="17.25" customHeight="1">
      <c r="B124" s="300"/>
      <c r="C124" s="274" t="s">
        <v>244</v>
      </c>
      <c r="D124" s="274"/>
      <c r="E124" s="274"/>
      <c r="F124" s="275" t="s">
        <v>245</v>
      </c>
      <c r="G124" s="276"/>
      <c r="H124" s="274"/>
      <c r="I124" s="274"/>
      <c r="J124" s="274" t="s">
        <v>246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250</v>
      </c>
      <c r="D126" s="279"/>
      <c r="E126" s="279"/>
      <c r="F126" s="280" t="s">
        <v>247</v>
      </c>
      <c r="G126" s="257"/>
      <c r="H126" s="257" t="s">
        <v>287</v>
      </c>
      <c r="I126" s="257" t="s">
        <v>249</v>
      </c>
      <c r="J126" s="257">
        <v>120</v>
      </c>
      <c r="K126" s="305"/>
    </row>
    <row r="127" s="1" customFormat="1" ht="15" customHeight="1">
      <c r="B127" s="302"/>
      <c r="C127" s="257" t="s">
        <v>296</v>
      </c>
      <c r="D127" s="257"/>
      <c r="E127" s="257"/>
      <c r="F127" s="280" t="s">
        <v>247</v>
      </c>
      <c r="G127" s="257"/>
      <c r="H127" s="257" t="s">
        <v>297</v>
      </c>
      <c r="I127" s="257" t="s">
        <v>249</v>
      </c>
      <c r="J127" s="257" t="s">
        <v>298</v>
      </c>
      <c r="K127" s="305"/>
    </row>
    <row r="128" s="1" customFormat="1" ht="15" customHeight="1">
      <c r="B128" s="302"/>
      <c r="C128" s="257" t="s">
        <v>195</v>
      </c>
      <c r="D128" s="257"/>
      <c r="E128" s="257"/>
      <c r="F128" s="280" t="s">
        <v>247</v>
      </c>
      <c r="G128" s="257"/>
      <c r="H128" s="257" t="s">
        <v>299</v>
      </c>
      <c r="I128" s="257" t="s">
        <v>249</v>
      </c>
      <c r="J128" s="257" t="s">
        <v>298</v>
      </c>
      <c r="K128" s="305"/>
    </row>
    <row r="129" s="1" customFormat="1" ht="15" customHeight="1">
      <c r="B129" s="302"/>
      <c r="C129" s="257" t="s">
        <v>258</v>
      </c>
      <c r="D129" s="257"/>
      <c r="E129" s="257"/>
      <c r="F129" s="280" t="s">
        <v>253</v>
      </c>
      <c r="G129" s="257"/>
      <c r="H129" s="257" t="s">
        <v>259</v>
      </c>
      <c r="I129" s="257" t="s">
        <v>249</v>
      </c>
      <c r="J129" s="257">
        <v>15</v>
      </c>
      <c r="K129" s="305"/>
    </row>
    <row r="130" s="1" customFormat="1" ht="15" customHeight="1">
      <c r="B130" s="302"/>
      <c r="C130" s="283" t="s">
        <v>260</v>
      </c>
      <c r="D130" s="283"/>
      <c r="E130" s="283"/>
      <c r="F130" s="284" t="s">
        <v>253</v>
      </c>
      <c r="G130" s="283"/>
      <c r="H130" s="283" t="s">
        <v>261</v>
      </c>
      <c r="I130" s="283" t="s">
        <v>249</v>
      </c>
      <c r="J130" s="283">
        <v>15</v>
      </c>
      <c r="K130" s="305"/>
    </row>
    <row r="131" s="1" customFormat="1" ht="15" customHeight="1">
      <c r="B131" s="302"/>
      <c r="C131" s="283" t="s">
        <v>262</v>
      </c>
      <c r="D131" s="283"/>
      <c r="E131" s="283"/>
      <c r="F131" s="284" t="s">
        <v>253</v>
      </c>
      <c r="G131" s="283"/>
      <c r="H131" s="283" t="s">
        <v>263</v>
      </c>
      <c r="I131" s="283" t="s">
        <v>249</v>
      </c>
      <c r="J131" s="283">
        <v>20</v>
      </c>
      <c r="K131" s="305"/>
    </row>
    <row r="132" s="1" customFormat="1" ht="15" customHeight="1">
      <c r="B132" s="302"/>
      <c r="C132" s="283" t="s">
        <v>264</v>
      </c>
      <c r="D132" s="283"/>
      <c r="E132" s="283"/>
      <c r="F132" s="284" t="s">
        <v>253</v>
      </c>
      <c r="G132" s="283"/>
      <c r="H132" s="283" t="s">
        <v>265</v>
      </c>
      <c r="I132" s="283" t="s">
        <v>249</v>
      </c>
      <c r="J132" s="283">
        <v>20</v>
      </c>
      <c r="K132" s="305"/>
    </row>
    <row r="133" s="1" customFormat="1" ht="15" customHeight="1">
      <c r="B133" s="302"/>
      <c r="C133" s="257" t="s">
        <v>252</v>
      </c>
      <c r="D133" s="257"/>
      <c r="E133" s="257"/>
      <c r="F133" s="280" t="s">
        <v>253</v>
      </c>
      <c r="G133" s="257"/>
      <c r="H133" s="257" t="s">
        <v>287</v>
      </c>
      <c r="I133" s="257" t="s">
        <v>249</v>
      </c>
      <c r="J133" s="257">
        <v>50</v>
      </c>
      <c r="K133" s="305"/>
    </row>
    <row r="134" s="1" customFormat="1" ht="15" customHeight="1">
      <c r="B134" s="302"/>
      <c r="C134" s="257" t="s">
        <v>266</v>
      </c>
      <c r="D134" s="257"/>
      <c r="E134" s="257"/>
      <c r="F134" s="280" t="s">
        <v>253</v>
      </c>
      <c r="G134" s="257"/>
      <c r="H134" s="257" t="s">
        <v>287</v>
      </c>
      <c r="I134" s="257" t="s">
        <v>249</v>
      </c>
      <c r="J134" s="257">
        <v>50</v>
      </c>
      <c r="K134" s="305"/>
    </row>
    <row r="135" s="1" customFormat="1" ht="15" customHeight="1">
      <c r="B135" s="302"/>
      <c r="C135" s="257" t="s">
        <v>272</v>
      </c>
      <c r="D135" s="257"/>
      <c r="E135" s="257"/>
      <c r="F135" s="280" t="s">
        <v>253</v>
      </c>
      <c r="G135" s="257"/>
      <c r="H135" s="257" t="s">
        <v>287</v>
      </c>
      <c r="I135" s="257" t="s">
        <v>249</v>
      </c>
      <c r="J135" s="257">
        <v>50</v>
      </c>
      <c r="K135" s="305"/>
    </row>
    <row r="136" s="1" customFormat="1" ht="15" customHeight="1">
      <c r="B136" s="302"/>
      <c r="C136" s="257" t="s">
        <v>274</v>
      </c>
      <c r="D136" s="257"/>
      <c r="E136" s="257"/>
      <c r="F136" s="280" t="s">
        <v>253</v>
      </c>
      <c r="G136" s="257"/>
      <c r="H136" s="257" t="s">
        <v>287</v>
      </c>
      <c r="I136" s="257" t="s">
        <v>249</v>
      </c>
      <c r="J136" s="257">
        <v>50</v>
      </c>
      <c r="K136" s="305"/>
    </row>
    <row r="137" s="1" customFormat="1" ht="15" customHeight="1">
      <c r="B137" s="302"/>
      <c r="C137" s="257" t="s">
        <v>275</v>
      </c>
      <c r="D137" s="257"/>
      <c r="E137" s="257"/>
      <c r="F137" s="280" t="s">
        <v>253</v>
      </c>
      <c r="G137" s="257"/>
      <c r="H137" s="257" t="s">
        <v>300</v>
      </c>
      <c r="I137" s="257" t="s">
        <v>249</v>
      </c>
      <c r="J137" s="257">
        <v>255</v>
      </c>
      <c r="K137" s="305"/>
    </row>
    <row r="138" s="1" customFormat="1" ht="15" customHeight="1">
      <c r="B138" s="302"/>
      <c r="C138" s="257" t="s">
        <v>277</v>
      </c>
      <c r="D138" s="257"/>
      <c r="E138" s="257"/>
      <c r="F138" s="280" t="s">
        <v>247</v>
      </c>
      <c r="G138" s="257"/>
      <c r="H138" s="257" t="s">
        <v>301</v>
      </c>
      <c r="I138" s="257" t="s">
        <v>279</v>
      </c>
      <c r="J138" s="257"/>
      <c r="K138" s="305"/>
    </row>
    <row r="139" s="1" customFormat="1" ht="15" customHeight="1">
      <c r="B139" s="302"/>
      <c r="C139" s="257" t="s">
        <v>280</v>
      </c>
      <c r="D139" s="257"/>
      <c r="E139" s="257"/>
      <c r="F139" s="280" t="s">
        <v>247</v>
      </c>
      <c r="G139" s="257"/>
      <c r="H139" s="257" t="s">
        <v>302</v>
      </c>
      <c r="I139" s="257" t="s">
        <v>282</v>
      </c>
      <c r="J139" s="257"/>
      <c r="K139" s="305"/>
    </row>
    <row r="140" s="1" customFormat="1" ht="15" customHeight="1">
      <c r="B140" s="302"/>
      <c r="C140" s="257" t="s">
        <v>283</v>
      </c>
      <c r="D140" s="257"/>
      <c r="E140" s="257"/>
      <c r="F140" s="280" t="s">
        <v>247</v>
      </c>
      <c r="G140" s="257"/>
      <c r="H140" s="257" t="s">
        <v>283</v>
      </c>
      <c r="I140" s="257" t="s">
        <v>282</v>
      </c>
      <c r="J140" s="257"/>
      <c r="K140" s="305"/>
    </row>
    <row r="141" s="1" customFormat="1" ht="15" customHeight="1">
      <c r="B141" s="302"/>
      <c r="C141" s="257" t="s">
        <v>37</v>
      </c>
      <c r="D141" s="257"/>
      <c r="E141" s="257"/>
      <c r="F141" s="280" t="s">
        <v>247</v>
      </c>
      <c r="G141" s="257"/>
      <c r="H141" s="257" t="s">
        <v>303</v>
      </c>
      <c r="I141" s="257" t="s">
        <v>282</v>
      </c>
      <c r="J141" s="257"/>
      <c r="K141" s="305"/>
    </row>
    <row r="142" s="1" customFormat="1" ht="15" customHeight="1">
      <c r="B142" s="302"/>
      <c r="C142" s="257" t="s">
        <v>304</v>
      </c>
      <c r="D142" s="257"/>
      <c r="E142" s="257"/>
      <c r="F142" s="280" t="s">
        <v>247</v>
      </c>
      <c r="G142" s="257"/>
      <c r="H142" s="257" t="s">
        <v>305</v>
      </c>
      <c r="I142" s="257" t="s">
        <v>282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306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241</v>
      </c>
      <c r="D148" s="272"/>
      <c r="E148" s="272"/>
      <c r="F148" s="272" t="s">
        <v>242</v>
      </c>
      <c r="G148" s="273"/>
      <c r="H148" s="272" t="s">
        <v>53</v>
      </c>
      <c r="I148" s="272" t="s">
        <v>56</v>
      </c>
      <c r="J148" s="272" t="s">
        <v>243</v>
      </c>
      <c r="K148" s="271"/>
    </row>
    <row r="149" s="1" customFormat="1" ht="17.25" customHeight="1">
      <c r="B149" s="269"/>
      <c r="C149" s="274" t="s">
        <v>244</v>
      </c>
      <c r="D149" s="274"/>
      <c r="E149" s="274"/>
      <c r="F149" s="275" t="s">
        <v>245</v>
      </c>
      <c r="G149" s="276"/>
      <c r="H149" s="274"/>
      <c r="I149" s="274"/>
      <c r="J149" s="274" t="s">
        <v>246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250</v>
      </c>
      <c r="D151" s="257"/>
      <c r="E151" s="257"/>
      <c r="F151" s="310" t="s">
        <v>247</v>
      </c>
      <c r="G151" s="257"/>
      <c r="H151" s="309" t="s">
        <v>287</v>
      </c>
      <c r="I151" s="309" t="s">
        <v>249</v>
      </c>
      <c r="J151" s="309">
        <v>120</v>
      </c>
      <c r="K151" s="305"/>
    </row>
    <row r="152" s="1" customFormat="1" ht="15" customHeight="1">
      <c r="B152" s="282"/>
      <c r="C152" s="309" t="s">
        <v>296</v>
      </c>
      <c r="D152" s="257"/>
      <c r="E152" s="257"/>
      <c r="F152" s="310" t="s">
        <v>247</v>
      </c>
      <c r="G152" s="257"/>
      <c r="H152" s="309" t="s">
        <v>307</v>
      </c>
      <c r="I152" s="309" t="s">
        <v>249</v>
      </c>
      <c r="J152" s="309" t="s">
        <v>298</v>
      </c>
      <c r="K152" s="305"/>
    </row>
    <row r="153" s="1" customFormat="1" ht="15" customHeight="1">
      <c r="B153" s="282"/>
      <c r="C153" s="309" t="s">
        <v>195</v>
      </c>
      <c r="D153" s="257"/>
      <c r="E153" s="257"/>
      <c r="F153" s="310" t="s">
        <v>247</v>
      </c>
      <c r="G153" s="257"/>
      <c r="H153" s="309" t="s">
        <v>308</v>
      </c>
      <c r="I153" s="309" t="s">
        <v>249</v>
      </c>
      <c r="J153" s="309" t="s">
        <v>298</v>
      </c>
      <c r="K153" s="305"/>
    </row>
    <row r="154" s="1" customFormat="1" ht="15" customHeight="1">
      <c r="B154" s="282"/>
      <c r="C154" s="309" t="s">
        <v>252</v>
      </c>
      <c r="D154" s="257"/>
      <c r="E154" s="257"/>
      <c r="F154" s="310" t="s">
        <v>253</v>
      </c>
      <c r="G154" s="257"/>
      <c r="H154" s="309" t="s">
        <v>287</v>
      </c>
      <c r="I154" s="309" t="s">
        <v>249</v>
      </c>
      <c r="J154" s="309">
        <v>50</v>
      </c>
      <c r="K154" s="305"/>
    </row>
    <row r="155" s="1" customFormat="1" ht="15" customHeight="1">
      <c r="B155" s="282"/>
      <c r="C155" s="309" t="s">
        <v>255</v>
      </c>
      <c r="D155" s="257"/>
      <c r="E155" s="257"/>
      <c r="F155" s="310" t="s">
        <v>247</v>
      </c>
      <c r="G155" s="257"/>
      <c r="H155" s="309" t="s">
        <v>287</v>
      </c>
      <c r="I155" s="309" t="s">
        <v>257</v>
      </c>
      <c r="J155" s="309"/>
      <c r="K155" s="305"/>
    </row>
    <row r="156" s="1" customFormat="1" ht="15" customHeight="1">
      <c r="B156" s="282"/>
      <c r="C156" s="309" t="s">
        <v>266</v>
      </c>
      <c r="D156" s="257"/>
      <c r="E156" s="257"/>
      <c r="F156" s="310" t="s">
        <v>253</v>
      </c>
      <c r="G156" s="257"/>
      <c r="H156" s="309" t="s">
        <v>287</v>
      </c>
      <c r="I156" s="309" t="s">
        <v>249</v>
      </c>
      <c r="J156" s="309">
        <v>50</v>
      </c>
      <c r="K156" s="305"/>
    </row>
    <row r="157" s="1" customFormat="1" ht="15" customHeight="1">
      <c r="B157" s="282"/>
      <c r="C157" s="309" t="s">
        <v>274</v>
      </c>
      <c r="D157" s="257"/>
      <c r="E157" s="257"/>
      <c r="F157" s="310" t="s">
        <v>253</v>
      </c>
      <c r="G157" s="257"/>
      <c r="H157" s="309" t="s">
        <v>287</v>
      </c>
      <c r="I157" s="309" t="s">
        <v>249</v>
      </c>
      <c r="J157" s="309">
        <v>50</v>
      </c>
      <c r="K157" s="305"/>
    </row>
    <row r="158" s="1" customFormat="1" ht="15" customHeight="1">
      <c r="B158" s="282"/>
      <c r="C158" s="309" t="s">
        <v>272</v>
      </c>
      <c r="D158" s="257"/>
      <c r="E158" s="257"/>
      <c r="F158" s="310" t="s">
        <v>253</v>
      </c>
      <c r="G158" s="257"/>
      <c r="H158" s="309" t="s">
        <v>287</v>
      </c>
      <c r="I158" s="309" t="s">
        <v>249</v>
      </c>
      <c r="J158" s="309">
        <v>50</v>
      </c>
      <c r="K158" s="305"/>
    </row>
    <row r="159" s="1" customFormat="1" ht="15" customHeight="1">
      <c r="B159" s="282"/>
      <c r="C159" s="309" t="s">
        <v>85</v>
      </c>
      <c r="D159" s="257"/>
      <c r="E159" s="257"/>
      <c r="F159" s="310" t="s">
        <v>247</v>
      </c>
      <c r="G159" s="257"/>
      <c r="H159" s="309" t="s">
        <v>309</v>
      </c>
      <c r="I159" s="309" t="s">
        <v>249</v>
      </c>
      <c r="J159" s="309" t="s">
        <v>310</v>
      </c>
      <c r="K159" s="305"/>
    </row>
    <row r="160" s="1" customFormat="1" ht="15" customHeight="1">
      <c r="B160" s="282"/>
      <c r="C160" s="309" t="s">
        <v>311</v>
      </c>
      <c r="D160" s="257"/>
      <c r="E160" s="257"/>
      <c r="F160" s="310" t="s">
        <v>247</v>
      </c>
      <c r="G160" s="257"/>
      <c r="H160" s="309" t="s">
        <v>312</v>
      </c>
      <c r="I160" s="309" t="s">
        <v>282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313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241</v>
      </c>
      <c r="D166" s="272"/>
      <c r="E166" s="272"/>
      <c r="F166" s="272" t="s">
        <v>242</v>
      </c>
      <c r="G166" s="314"/>
      <c r="H166" s="315" t="s">
        <v>53</v>
      </c>
      <c r="I166" s="315" t="s">
        <v>56</v>
      </c>
      <c r="J166" s="272" t="s">
        <v>243</v>
      </c>
      <c r="K166" s="249"/>
    </row>
    <row r="167" s="1" customFormat="1" ht="17.25" customHeight="1">
      <c r="B167" s="250"/>
      <c r="C167" s="274" t="s">
        <v>244</v>
      </c>
      <c r="D167" s="274"/>
      <c r="E167" s="274"/>
      <c r="F167" s="275" t="s">
        <v>245</v>
      </c>
      <c r="G167" s="316"/>
      <c r="H167" s="317"/>
      <c r="I167" s="317"/>
      <c r="J167" s="274" t="s">
        <v>246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250</v>
      </c>
      <c r="D169" s="257"/>
      <c r="E169" s="257"/>
      <c r="F169" s="280" t="s">
        <v>247</v>
      </c>
      <c r="G169" s="257"/>
      <c r="H169" s="257" t="s">
        <v>287</v>
      </c>
      <c r="I169" s="257" t="s">
        <v>249</v>
      </c>
      <c r="J169" s="257">
        <v>120</v>
      </c>
      <c r="K169" s="305"/>
    </row>
    <row r="170" s="1" customFormat="1" ht="15" customHeight="1">
      <c r="B170" s="282"/>
      <c r="C170" s="257" t="s">
        <v>296</v>
      </c>
      <c r="D170" s="257"/>
      <c r="E170" s="257"/>
      <c r="F170" s="280" t="s">
        <v>247</v>
      </c>
      <c r="G170" s="257"/>
      <c r="H170" s="257" t="s">
        <v>297</v>
      </c>
      <c r="I170" s="257" t="s">
        <v>249</v>
      </c>
      <c r="J170" s="257" t="s">
        <v>298</v>
      </c>
      <c r="K170" s="305"/>
    </row>
    <row r="171" s="1" customFormat="1" ht="15" customHeight="1">
      <c r="B171" s="282"/>
      <c r="C171" s="257" t="s">
        <v>195</v>
      </c>
      <c r="D171" s="257"/>
      <c r="E171" s="257"/>
      <c r="F171" s="280" t="s">
        <v>247</v>
      </c>
      <c r="G171" s="257"/>
      <c r="H171" s="257" t="s">
        <v>314</v>
      </c>
      <c r="I171" s="257" t="s">
        <v>249</v>
      </c>
      <c r="J171" s="257" t="s">
        <v>298</v>
      </c>
      <c r="K171" s="305"/>
    </row>
    <row r="172" s="1" customFormat="1" ht="15" customHeight="1">
      <c r="B172" s="282"/>
      <c r="C172" s="257" t="s">
        <v>252</v>
      </c>
      <c r="D172" s="257"/>
      <c r="E172" s="257"/>
      <c r="F172" s="280" t="s">
        <v>253</v>
      </c>
      <c r="G172" s="257"/>
      <c r="H172" s="257" t="s">
        <v>314</v>
      </c>
      <c r="I172" s="257" t="s">
        <v>249</v>
      </c>
      <c r="J172" s="257">
        <v>50</v>
      </c>
      <c r="K172" s="305"/>
    </row>
    <row r="173" s="1" customFormat="1" ht="15" customHeight="1">
      <c r="B173" s="282"/>
      <c r="C173" s="257" t="s">
        <v>255</v>
      </c>
      <c r="D173" s="257"/>
      <c r="E173" s="257"/>
      <c r="F173" s="280" t="s">
        <v>247</v>
      </c>
      <c r="G173" s="257"/>
      <c r="H173" s="257" t="s">
        <v>314</v>
      </c>
      <c r="I173" s="257" t="s">
        <v>257</v>
      </c>
      <c r="J173" s="257"/>
      <c r="K173" s="305"/>
    </row>
    <row r="174" s="1" customFormat="1" ht="15" customHeight="1">
      <c r="B174" s="282"/>
      <c r="C174" s="257" t="s">
        <v>266</v>
      </c>
      <c r="D174" s="257"/>
      <c r="E174" s="257"/>
      <c r="F174" s="280" t="s">
        <v>253</v>
      </c>
      <c r="G174" s="257"/>
      <c r="H174" s="257" t="s">
        <v>314</v>
      </c>
      <c r="I174" s="257" t="s">
        <v>249</v>
      </c>
      <c r="J174" s="257">
        <v>50</v>
      </c>
      <c r="K174" s="305"/>
    </row>
    <row r="175" s="1" customFormat="1" ht="15" customHeight="1">
      <c r="B175" s="282"/>
      <c r="C175" s="257" t="s">
        <v>274</v>
      </c>
      <c r="D175" s="257"/>
      <c r="E175" s="257"/>
      <c r="F175" s="280" t="s">
        <v>253</v>
      </c>
      <c r="G175" s="257"/>
      <c r="H175" s="257" t="s">
        <v>314</v>
      </c>
      <c r="I175" s="257" t="s">
        <v>249</v>
      </c>
      <c r="J175" s="257">
        <v>50</v>
      </c>
      <c r="K175" s="305"/>
    </row>
    <row r="176" s="1" customFormat="1" ht="15" customHeight="1">
      <c r="B176" s="282"/>
      <c r="C176" s="257" t="s">
        <v>272</v>
      </c>
      <c r="D176" s="257"/>
      <c r="E176" s="257"/>
      <c r="F176" s="280" t="s">
        <v>253</v>
      </c>
      <c r="G176" s="257"/>
      <c r="H176" s="257" t="s">
        <v>314</v>
      </c>
      <c r="I176" s="257" t="s">
        <v>249</v>
      </c>
      <c r="J176" s="257">
        <v>50</v>
      </c>
      <c r="K176" s="305"/>
    </row>
    <row r="177" s="1" customFormat="1" ht="15" customHeight="1">
      <c r="B177" s="282"/>
      <c r="C177" s="257" t="s">
        <v>96</v>
      </c>
      <c r="D177" s="257"/>
      <c r="E177" s="257"/>
      <c r="F177" s="280" t="s">
        <v>247</v>
      </c>
      <c r="G177" s="257"/>
      <c r="H177" s="257" t="s">
        <v>315</v>
      </c>
      <c r="I177" s="257" t="s">
        <v>316</v>
      </c>
      <c r="J177" s="257"/>
      <c r="K177" s="305"/>
    </row>
    <row r="178" s="1" customFormat="1" ht="15" customHeight="1">
      <c r="B178" s="282"/>
      <c r="C178" s="257" t="s">
        <v>56</v>
      </c>
      <c r="D178" s="257"/>
      <c r="E178" s="257"/>
      <c r="F178" s="280" t="s">
        <v>247</v>
      </c>
      <c r="G178" s="257"/>
      <c r="H178" s="257" t="s">
        <v>317</v>
      </c>
      <c r="I178" s="257" t="s">
        <v>318</v>
      </c>
      <c r="J178" s="257">
        <v>1</v>
      </c>
      <c r="K178" s="305"/>
    </row>
    <row r="179" s="1" customFormat="1" ht="15" customHeight="1">
      <c r="B179" s="282"/>
      <c r="C179" s="257" t="s">
        <v>52</v>
      </c>
      <c r="D179" s="257"/>
      <c r="E179" s="257"/>
      <c r="F179" s="280" t="s">
        <v>247</v>
      </c>
      <c r="G179" s="257"/>
      <c r="H179" s="257" t="s">
        <v>319</v>
      </c>
      <c r="I179" s="257" t="s">
        <v>249</v>
      </c>
      <c r="J179" s="257">
        <v>20</v>
      </c>
      <c r="K179" s="305"/>
    </row>
    <row r="180" s="1" customFormat="1" ht="15" customHeight="1">
      <c r="B180" s="282"/>
      <c r="C180" s="257" t="s">
        <v>53</v>
      </c>
      <c r="D180" s="257"/>
      <c r="E180" s="257"/>
      <c r="F180" s="280" t="s">
        <v>247</v>
      </c>
      <c r="G180" s="257"/>
      <c r="H180" s="257" t="s">
        <v>320</v>
      </c>
      <c r="I180" s="257" t="s">
        <v>249</v>
      </c>
      <c r="J180" s="257">
        <v>255</v>
      </c>
      <c r="K180" s="305"/>
    </row>
    <row r="181" s="1" customFormat="1" ht="15" customHeight="1">
      <c r="B181" s="282"/>
      <c r="C181" s="257" t="s">
        <v>97</v>
      </c>
      <c r="D181" s="257"/>
      <c r="E181" s="257"/>
      <c r="F181" s="280" t="s">
        <v>247</v>
      </c>
      <c r="G181" s="257"/>
      <c r="H181" s="257" t="s">
        <v>211</v>
      </c>
      <c r="I181" s="257" t="s">
        <v>249</v>
      </c>
      <c r="J181" s="257">
        <v>10</v>
      </c>
      <c r="K181" s="305"/>
    </row>
    <row r="182" s="1" customFormat="1" ht="15" customHeight="1">
      <c r="B182" s="282"/>
      <c r="C182" s="257" t="s">
        <v>98</v>
      </c>
      <c r="D182" s="257"/>
      <c r="E182" s="257"/>
      <c r="F182" s="280" t="s">
        <v>247</v>
      </c>
      <c r="G182" s="257"/>
      <c r="H182" s="257" t="s">
        <v>321</v>
      </c>
      <c r="I182" s="257" t="s">
        <v>282</v>
      </c>
      <c r="J182" s="257"/>
      <c r="K182" s="305"/>
    </row>
    <row r="183" s="1" customFormat="1" ht="15" customHeight="1">
      <c r="B183" s="282"/>
      <c r="C183" s="257" t="s">
        <v>322</v>
      </c>
      <c r="D183" s="257"/>
      <c r="E183" s="257"/>
      <c r="F183" s="280" t="s">
        <v>247</v>
      </c>
      <c r="G183" s="257"/>
      <c r="H183" s="257" t="s">
        <v>323</v>
      </c>
      <c r="I183" s="257" t="s">
        <v>282</v>
      </c>
      <c r="J183" s="257"/>
      <c r="K183" s="305"/>
    </row>
    <row r="184" s="1" customFormat="1" ht="15" customHeight="1">
      <c r="B184" s="282"/>
      <c r="C184" s="257" t="s">
        <v>311</v>
      </c>
      <c r="D184" s="257"/>
      <c r="E184" s="257"/>
      <c r="F184" s="280" t="s">
        <v>247</v>
      </c>
      <c r="G184" s="257"/>
      <c r="H184" s="257" t="s">
        <v>324</v>
      </c>
      <c r="I184" s="257" t="s">
        <v>282</v>
      </c>
      <c r="J184" s="257"/>
      <c r="K184" s="305"/>
    </row>
    <row r="185" s="1" customFormat="1" ht="15" customHeight="1">
      <c r="B185" s="282"/>
      <c r="C185" s="257" t="s">
        <v>100</v>
      </c>
      <c r="D185" s="257"/>
      <c r="E185" s="257"/>
      <c r="F185" s="280" t="s">
        <v>253</v>
      </c>
      <c r="G185" s="257"/>
      <c r="H185" s="257" t="s">
        <v>325</v>
      </c>
      <c r="I185" s="257" t="s">
        <v>249</v>
      </c>
      <c r="J185" s="257">
        <v>50</v>
      </c>
      <c r="K185" s="305"/>
    </row>
    <row r="186" s="1" customFormat="1" ht="15" customHeight="1">
      <c r="B186" s="282"/>
      <c r="C186" s="257" t="s">
        <v>326</v>
      </c>
      <c r="D186" s="257"/>
      <c r="E186" s="257"/>
      <c r="F186" s="280" t="s">
        <v>253</v>
      </c>
      <c r="G186" s="257"/>
      <c r="H186" s="257" t="s">
        <v>327</v>
      </c>
      <c r="I186" s="257" t="s">
        <v>328</v>
      </c>
      <c r="J186" s="257"/>
      <c r="K186" s="305"/>
    </row>
    <row r="187" s="1" customFormat="1" ht="15" customHeight="1">
      <c r="B187" s="282"/>
      <c r="C187" s="257" t="s">
        <v>329</v>
      </c>
      <c r="D187" s="257"/>
      <c r="E187" s="257"/>
      <c r="F187" s="280" t="s">
        <v>253</v>
      </c>
      <c r="G187" s="257"/>
      <c r="H187" s="257" t="s">
        <v>330</v>
      </c>
      <c r="I187" s="257" t="s">
        <v>328</v>
      </c>
      <c r="J187" s="257"/>
      <c r="K187" s="305"/>
    </row>
    <row r="188" s="1" customFormat="1" ht="15" customHeight="1">
      <c r="B188" s="282"/>
      <c r="C188" s="257" t="s">
        <v>331</v>
      </c>
      <c r="D188" s="257"/>
      <c r="E188" s="257"/>
      <c r="F188" s="280" t="s">
        <v>253</v>
      </c>
      <c r="G188" s="257"/>
      <c r="H188" s="257" t="s">
        <v>332</v>
      </c>
      <c r="I188" s="257" t="s">
        <v>328</v>
      </c>
      <c r="J188" s="257"/>
      <c r="K188" s="305"/>
    </row>
    <row r="189" s="1" customFormat="1" ht="15" customHeight="1">
      <c r="B189" s="282"/>
      <c r="C189" s="318" t="s">
        <v>333</v>
      </c>
      <c r="D189" s="257"/>
      <c r="E189" s="257"/>
      <c r="F189" s="280" t="s">
        <v>253</v>
      </c>
      <c r="G189" s="257"/>
      <c r="H189" s="257" t="s">
        <v>334</v>
      </c>
      <c r="I189" s="257" t="s">
        <v>335</v>
      </c>
      <c r="J189" s="319" t="s">
        <v>336</v>
      </c>
      <c r="K189" s="305"/>
    </row>
    <row r="190" s="16" customFormat="1" ht="15" customHeight="1">
      <c r="B190" s="320"/>
      <c r="C190" s="321" t="s">
        <v>337</v>
      </c>
      <c r="D190" s="322"/>
      <c r="E190" s="322"/>
      <c r="F190" s="323" t="s">
        <v>253</v>
      </c>
      <c r="G190" s="322"/>
      <c r="H190" s="322" t="s">
        <v>338</v>
      </c>
      <c r="I190" s="322" t="s">
        <v>335</v>
      </c>
      <c r="J190" s="324" t="s">
        <v>336</v>
      </c>
      <c r="K190" s="325"/>
    </row>
    <row r="191" s="1" customFormat="1" ht="15" customHeight="1">
      <c r="B191" s="282"/>
      <c r="C191" s="318" t="s">
        <v>41</v>
      </c>
      <c r="D191" s="257"/>
      <c r="E191" s="257"/>
      <c r="F191" s="280" t="s">
        <v>247</v>
      </c>
      <c r="G191" s="257"/>
      <c r="H191" s="254" t="s">
        <v>339</v>
      </c>
      <c r="I191" s="257" t="s">
        <v>340</v>
      </c>
      <c r="J191" s="257"/>
      <c r="K191" s="305"/>
    </row>
    <row r="192" s="1" customFormat="1" ht="15" customHeight="1">
      <c r="B192" s="282"/>
      <c r="C192" s="318" t="s">
        <v>341</v>
      </c>
      <c r="D192" s="257"/>
      <c r="E192" s="257"/>
      <c r="F192" s="280" t="s">
        <v>247</v>
      </c>
      <c r="G192" s="257"/>
      <c r="H192" s="257" t="s">
        <v>342</v>
      </c>
      <c r="I192" s="257" t="s">
        <v>282</v>
      </c>
      <c r="J192" s="257"/>
      <c r="K192" s="305"/>
    </row>
    <row r="193" s="1" customFormat="1" ht="15" customHeight="1">
      <c r="B193" s="282"/>
      <c r="C193" s="318" t="s">
        <v>343</v>
      </c>
      <c r="D193" s="257"/>
      <c r="E193" s="257"/>
      <c r="F193" s="280" t="s">
        <v>247</v>
      </c>
      <c r="G193" s="257"/>
      <c r="H193" s="257" t="s">
        <v>344</v>
      </c>
      <c r="I193" s="257" t="s">
        <v>282</v>
      </c>
      <c r="J193" s="257"/>
      <c r="K193" s="305"/>
    </row>
    <row r="194" s="1" customFormat="1" ht="15" customHeight="1">
      <c r="B194" s="282"/>
      <c r="C194" s="318" t="s">
        <v>345</v>
      </c>
      <c r="D194" s="257"/>
      <c r="E194" s="257"/>
      <c r="F194" s="280" t="s">
        <v>253</v>
      </c>
      <c r="G194" s="257"/>
      <c r="H194" s="257" t="s">
        <v>346</v>
      </c>
      <c r="I194" s="257" t="s">
        <v>282</v>
      </c>
      <c r="J194" s="257"/>
      <c r="K194" s="305"/>
    </row>
    <row r="195" s="1" customFormat="1" ht="15" customHeight="1">
      <c r="B195" s="311"/>
      <c r="C195" s="326"/>
      <c r="D195" s="291"/>
      <c r="E195" s="291"/>
      <c r="F195" s="291"/>
      <c r="G195" s="291"/>
      <c r="H195" s="291"/>
      <c r="I195" s="291"/>
      <c r="J195" s="291"/>
      <c r="K195" s="312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93"/>
      <c r="C197" s="303"/>
      <c r="D197" s="303"/>
      <c r="E197" s="303"/>
      <c r="F197" s="313"/>
      <c r="G197" s="303"/>
      <c r="H197" s="303"/>
      <c r="I197" s="303"/>
      <c r="J197" s="303"/>
      <c r="K197" s="293"/>
    </row>
    <row r="198" s="1" customFormat="1" ht="18.75" customHeight="1"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</row>
    <row r="199" s="1" customFormat="1" ht="13.5">
      <c r="B199" s="244"/>
      <c r="C199" s="245"/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1">
      <c r="B200" s="247"/>
      <c r="C200" s="248" t="s">
        <v>347</v>
      </c>
      <c r="D200" s="248"/>
      <c r="E200" s="248"/>
      <c r="F200" s="248"/>
      <c r="G200" s="248"/>
      <c r="H200" s="248"/>
      <c r="I200" s="248"/>
      <c r="J200" s="248"/>
      <c r="K200" s="249"/>
    </row>
    <row r="201" s="1" customFormat="1" ht="25.5" customHeight="1">
      <c r="B201" s="247"/>
      <c r="C201" s="327" t="s">
        <v>348</v>
      </c>
      <c r="D201" s="327"/>
      <c r="E201" s="327"/>
      <c r="F201" s="327" t="s">
        <v>349</v>
      </c>
      <c r="G201" s="328"/>
      <c r="H201" s="327" t="s">
        <v>350</v>
      </c>
      <c r="I201" s="327"/>
      <c r="J201" s="327"/>
      <c r="K201" s="249"/>
    </row>
    <row r="202" s="1" customFormat="1" ht="5.25" customHeight="1">
      <c r="B202" s="282"/>
      <c r="C202" s="277"/>
      <c r="D202" s="277"/>
      <c r="E202" s="277"/>
      <c r="F202" s="277"/>
      <c r="G202" s="303"/>
      <c r="H202" s="277"/>
      <c r="I202" s="277"/>
      <c r="J202" s="277"/>
      <c r="K202" s="305"/>
    </row>
    <row r="203" s="1" customFormat="1" ht="15" customHeight="1">
      <c r="B203" s="282"/>
      <c r="C203" s="257" t="s">
        <v>340</v>
      </c>
      <c r="D203" s="257"/>
      <c r="E203" s="257"/>
      <c r="F203" s="280" t="s">
        <v>42</v>
      </c>
      <c r="G203" s="257"/>
      <c r="H203" s="257" t="s">
        <v>351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43</v>
      </c>
      <c r="G204" s="257"/>
      <c r="H204" s="257" t="s">
        <v>352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46</v>
      </c>
      <c r="G205" s="257"/>
      <c r="H205" s="257" t="s">
        <v>353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44</v>
      </c>
      <c r="G206" s="257"/>
      <c r="H206" s="257" t="s">
        <v>354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 t="s">
        <v>45</v>
      </c>
      <c r="G207" s="257"/>
      <c r="H207" s="257" t="s">
        <v>355</v>
      </c>
      <c r="I207" s="257"/>
      <c r="J207" s="257"/>
      <c r="K207" s="305"/>
    </row>
    <row r="208" s="1" customFormat="1" ht="15" customHeight="1">
      <c r="B208" s="282"/>
      <c r="C208" s="257"/>
      <c r="D208" s="257"/>
      <c r="E208" s="257"/>
      <c r="F208" s="280"/>
      <c r="G208" s="257"/>
      <c r="H208" s="257"/>
      <c r="I208" s="257"/>
      <c r="J208" s="257"/>
      <c r="K208" s="305"/>
    </row>
    <row r="209" s="1" customFormat="1" ht="15" customHeight="1">
      <c r="B209" s="282"/>
      <c r="C209" s="257" t="s">
        <v>294</v>
      </c>
      <c r="D209" s="257"/>
      <c r="E209" s="257"/>
      <c r="F209" s="280" t="s">
        <v>78</v>
      </c>
      <c r="G209" s="257"/>
      <c r="H209" s="257" t="s">
        <v>356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190</v>
      </c>
      <c r="G210" s="257"/>
      <c r="H210" s="257" t="s">
        <v>191</v>
      </c>
      <c r="I210" s="257"/>
      <c r="J210" s="257"/>
      <c r="K210" s="305"/>
    </row>
    <row r="211" s="1" customFormat="1" ht="15" customHeight="1">
      <c r="B211" s="282"/>
      <c r="C211" s="257"/>
      <c r="D211" s="257"/>
      <c r="E211" s="257"/>
      <c r="F211" s="280" t="s">
        <v>188</v>
      </c>
      <c r="G211" s="257"/>
      <c r="H211" s="257" t="s">
        <v>357</v>
      </c>
      <c r="I211" s="257"/>
      <c r="J211" s="257"/>
      <c r="K211" s="305"/>
    </row>
    <row r="212" s="1" customFormat="1" ht="15" customHeight="1">
      <c r="B212" s="329"/>
      <c r="C212" s="257"/>
      <c r="D212" s="257"/>
      <c r="E212" s="257"/>
      <c r="F212" s="280" t="s">
        <v>192</v>
      </c>
      <c r="G212" s="318"/>
      <c r="H212" s="309" t="s">
        <v>193</v>
      </c>
      <c r="I212" s="309"/>
      <c r="J212" s="309"/>
      <c r="K212" s="330"/>
    </row>
    <row r="213" s="1" customFormat="1" ht="15" customHeight="1">
      <c r="B213" s="329"/>
      <c r="C213" s="257"/>
      <c r="D213" s="257"/>
      <c r="E213" s="257"/>
      <c r="F213" s="280" t="s">
        <v>159</v>
      </c>
      <c r="G213" s="318"/>
      <c r="H213" s="309" t="s">
        <v>171</v>
      </c>
      <c r="I213" s="309"/>
      <c r="J213" s="309"/>
      <c r="K213" s="330"/>
    </row>
    <row r="214" s="1" customFormat="1" ht="15" customHeight="1">
      <c r="B214" s="329"/>
      <c r="C214" s="257"/>
      <c r="D214" s="257"/>
      <c r="E214" s="257"/>
      <c r="F214" s="280"/>
      <c r="G214" s="318"/>
      <c r="H214" s="309"/>
      <c r="I214" s="309"/>
      <c r="J214" s="309"/>
      <c r="K214" s="330"/>
    </row>
    <row r="215" s="1" customFormat="1" ht="15" customHeight="1">
      <c r="B215" s="329"/>
      <c r="C215" s="257" t="s">
        <v>318</v>
      </c>
      <c r="D215" s="257"/>
      <c r="E215" s="257"/>
      <c r="F215" s="280">
        <v>1</v>
      </c>
      <c r="G215" s="318"/>
      <c r="H215" s="309" t="s">
        <v>358</v>
      </c>
      <c r="I215" s="309"/>
      <c r="J215" s="309"/>
      <c r="K215" s="330"/>
    </row>
    <row r="216" s="1" customFormat="1" ht="15" customHeight="1">
      <c r="B216" s="329"/>
      <c r="C216" s="257"/>
      <c r="D216" s="257"/>
      <c r="E216" s="257"/>
      <c r="F216" s="280">
        <v>2</v>
      </c>
      <c r="G216" s="318"/>
      <c r="H216" s="309" t="s">
        <v>359</v>
      </c>
      <c r="I216" s="309"/>
      <c r="J216" s="309"/>
      <c r="K216" s="330"/>
    </row>
    <row r="217" s="1" customFormat="1" ht="15" customHeight="1">
      <c r="B217" s="329"/>
      <c r="C217" s="257"/>
      <c r="D217" s="257"/>
      <c r="E217" s="257"/>
      <c r="F217" s="280">
        <v>3</v>
      </c>
      <c r="G217" s="318"/>
      <c r="H217" s="309" t="s">
        <v>360</v>
      </c>
      <c r="I217" s="309"/>
      <c r="J217" s="309"/>
      <c r="K217" s="330"/>
    </row>
    <row r="218" s="1" customFormat="1" ht="15" customHeight="1">
      <c r="B218" s="329"/>
      <c r="C218" s="257"/>
      <c r="D218" s="257"/>
      <c r="E218" s="257"/>
      <c r="F218" s="280">
        <v>4</v>
      </c>
      <c r="G218" s="318"/>
      <c r="H218" s="309" t="s">
        <v>361</v>
      </c>
      <c r="I218" s="309"/>
      <c r="J218" s="309"/>
      <c r="K218" s="330"/>
    </row>
    <row r="219" s="1" customFormat="1" ht="12.75" customHeight="1">
      <c r="B219" s="331"/>
      <c r="C219" s="332"/>
      <c r="D219" s="332"/>
      <c r="E219" s="332"/>
      <c r="F219" s="332"/>
      <c r="G219" s="332"/>
      <c r="H219" s="332"/>
      <c r="I219" s="332"/>
      <c r="J219" s="332"/>
      <c r="K219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2024-09-24T07:56:15Z</dcterms:created>
  <dcterms:modified xsi:type="dcterms:W3CDTF">2024-09-24T07:56:16Z</dcterms:modified>
</cp:coreProperties>
</file>