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C:\Users\Šlesarik\Desktop\"/>
    </mc:Choice>
  </mc:AlternateContent>
  <xr:revisionPtr revIDLastSave="0" documentId="8_{B2BE89FE-1378-4BBE-939A-A32A533AB889}" xr6:coauthVersionLast="47" xr6:coauthVersionMax="47" xr10:uidLastSave="{00000000-0000-0000-0000-000000000000}"/>
  <bookViews>
    <workbookView xWindow="-120" yWindow="-120" windowWidth="29040" windowHeight="15720" firstSheet="3" xr2:uid="{00000000-000D-0000-FFFF-FFFF00000000}"/>
  </bookViews>
  <sheets>
    <sheet name="Rekapitulace stavby" sheetId="1" r:id="rId1"/>
    <sheet name="SO031 - Architektonicko s..." sheetId="2" r:id="rId2"/>
    <sheet name="SO0322 - Elektroinstalace..." sheetId="3" r:id="rId3"/>
    <sheet name="SO0323 - ZTI - Dešťová ka..." sheetId="4" r:id="rId4"/>
    <sheet name="VRN - Vedlejší rozpočtové..." sheetId="5" r:id="rId5"/>
    <sheet name="Pokyny pro vyplnění" sheetId="6" r:id="rId6"/>
    <sheet name="Všeobecné podmínky" sheetId="7" r:id="rId7"/>
  </sheets>
  <externalReferences>
    <externalReference r:id="rId8"/>
  </externalReferences>
  <definedNames>
    <definedName name="__MAIN2__">#REF!</definedName>
    <definedName name="__SAZBA__">'[1]Hlavní aktivity'!#REF!</definedName>
    <definedName name="__TE1__">'[1]Kryci list'!#REF!</definedName>
    <definedName name="__TE4__">#REF!</definedName>
    <definedName name="__TR0__">#REF!</definedName>
    <definedName name="__TR1__">#REF!</definedName>
    <definedName name="__TR2__">#REF!</definedName>
    <definedName name="__TR3__">#REF!</definedName>
    <definedName name="__TR4__">#REF!</definedName>
    <definedName name="__TR5__">#REF!</definedName>
    <definedName name="_xlnm._FilterDatabase" localSheetId="1" hidden="1">'SO031 - Architektonicko s...'!$C$104:$K$1505</definedName>
    <definedName name="_xlnm._FilterDatabase" localSheetId="2" hidden="1">'SO0322 - Elektroinstalace...'!$C$94:$K$127</definedName>
    <definedName name="_xlnm._FilterDatabase" localSheetId="3" hidden="1">'SO0323 - ZTI - Dešťová ka...'!$C$98:$K$145</definedName>
    <definedName name="_xlnm._FilterDatabase" localSheetId="4" hidden="1">'VRN - Vedlejší rozpočtové...'!$C$86:$K$118</definedName>
    <definedName name="_xlnm.Print_Titles" localSheetId="0">'Rekapitulace stavby'!$52:$52</definedName>
    <definedName name="_xlnm.Print_Titles" localSheetId="1">'SO031 - Architektonicko s...'!$104:$104</definedName>
    <definedName name="_xlnm.Print_Titles" localSheetId="2">'SO0322 - Elektroinstalace...'!$94:$94</definedName>
    <definedName name="_xlnm.Print_Titles" localSheetId="3">'SO0323 - ZTI - Dešťová ka...'!$98:$98</definedName>
    <definedName name="_xlnm.Print_Titles" localSheetId="4">'VRN - Vedlejší rozpočtové...'!$86:$86</definedName>
    <definedName name="_xlnm.Print_Titles" localSheetId="6">'Všeobecné podmínky'!$1:$3</definedName>
    <definedName name="_xlnm.Print_Area" localSheetId="5">'Pokyny pro vyplnění'!$B$2:$K$71,'Pokyny pro vyplnění'!$B$74:$K$118,'Pokyny pro vyplnění'!$B$121:$K$190,'Pokyny pro vyplnění'!$B$198:$K$218</definedName>
    <definedName name="_xlnm.Print_Area" localSheetId="0">'Rekapitulace stavby'!$D$4:$AO$36,'Rekapitulace stavby'!$C$42:$AQ$61</definedName>
    <definedName name="_xlnm.Print_Area" localSheetId="1">'SO031 - Architektonicko s...'!$C$4:$J$41,'SO031 - Architektonicko s...'!$C$47:$J$84,'SO031 - Architektonicko s...'!$C$90:$K$1505</definedName>
    <definedName name="_xlnm.Print_Area" localSheetId="2">'SO0322 - Elektroinstalace...'!$C$4:$J$43,'SO0322 - Elektroinstalace...'!$C$49:$J$72,'SO0322 - Elektroinstalace...'!$C$78:$K$127</definedName>
    <definedName name="_xlnm.Print_Area" localSheetId="3">'SO0323 - ZTI - Dešťová ka...'!$C$4:$J$43,'SO0323 - ZTI - Dešťová ka...'!$C$49:$J$76,'SO0323 - ZTI - Dešťová ka...'!$C$82:$K$145</definedName>
    <definedName name="_xlnm.Print_Area" localSheetId="4">'VRN - Vedlejší rozpočtové...'!$C$4:$J$39,'VRN - Vedlejší rozpočtové...'!$C$45:$J$68,'VRN - Vedlejší rozpočtové...'!$C$74:$K$118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7" i="5" l="1"/>
  <c r="J36" i="5"/>
  <c r="AY60" i="1"/>
  <c r="J35" i="5"/>
  <c r="AX60" i="1"/>
  <c r="BI118" i="5"/>
  <c r="BH118" i="5"/>
  <c r="BG118" i="5"/>
  <c r="BF118" i="5"/>
  <c r="T118" i="5"/>
  <c r="R118" i="5"/>
  <c r="P118" i="5"/>
  <c r="BK118" i="5"/>
  <c r="J118" i="5"/>
  <c r="BE118" i="5"/>
  <c r="BI116" i="5"/>
  <c r="BH116" i="5"/>
  <c r="BG116" i="5"/>
  <c r="BF116" i="5"/>
  <c r="T116" i="5"/>
  <c r="T115" i="5"/>
  <c r="R116" i="5"/>
  <c r="R115" i="5"/>
  <c r="P116" i="5"/>
  <c r="P115" i="5"/>
  <c r="BK116" i="5"/>
  <c r="BK115" i="5"/>
  <c r="J115" i="5"/>
  <c r="J116" i="5"/>
  <c r="BE116" i="5"/>
  <c r="J67" i="5"/>
  <c r="BI114" i="5"/>
  <c r="BH114" i="5"/>
  <c r="BG114" i="5"/>
  <c r="BF114" i="5"/>
  <c r="T114" i="5"/>
  <c r="R114" i="5"/>
  <c r="P114" i="5"/>
  <c r="BK114" i="5"/>
  <c r="J114" i="5"/>
  <c r="BE114" i="5"/>
  <c r="BI113" i="5"/>
  <c r="BH113" i="5"/>
  <c r="BG113" i="5"/>
  <c r="BF113" i="5"/>
  <c r="T113" i="5"/>
  <c r="T112" i="5"/>
  <c r="R113" i="5"/>
  <c r="R112" i="5"/>
  <c r="P113" i="5"/>
  <c r="P112" i="5"/>
  <c r="BK113" i="5"/>
  <c r="BK112" i="5"/>
  <c r="J112" i="5"/>
  <c r="J113" i="5"/>
  <c r="BE113" i="5"/>
  <c r="J66" i="5"/>
  <c r="BI111" i="5"/>
  <c r="BH111" i="5"/>
  <c r="BG111" i="5"/>
  <c r="BF111" i="5"/>
  <c r="T111" i="5"/>
  <c r="T110" i="5"/>
  <c r="R111" i="5"/>
  <c r="R110" i="5"/>
  <c r="P111" i="5"/>
  <c r="P110" i="5"/>
  <c r="BK111" i="5"/>
  <c r="BK110" i="5"/>
  <c r="J110" i="5"/>
  <c r="J111" i="5"/>
  <c r="BE111" i="5"/>
  <c r="J65" i="5"/>
  <c r="BI109" i="5"/>
  <c r="BH109" i="5"/>
  <c r="BG109" i="5"/>
  <c r="BF109" i="5"/>
  <c r="T109" i="5"/>
  <c r="R109" i="5"/>
  <c r="P109" i="5"/>
  <c r="BK109" i="5"/>
  <c r="J109" i="5"/>
  <c r="BE109" i="5"/>
  <c r="BI108" i="5"/>
  <c r="BH108" i="5"/>
  <c r="BG108" i="5"/>
  <c r="BF108" i="5"/>
  <c r="T108" i="5"/>
  <c r="R108" i="5"/>
  <c r="P108" i="5"/>
  <c r="BK108" i="5"/>
  <c r="J108" i="5"/>
  <c r="BE108" i="5"/>
  <c r="BI107" i="5"/>
  <c r="BH107" i="5"/>
  <c r="BG107" i="5"/>
  <c r="BF107" i="5"/>
  <c r="T107" i="5"/>
  <c r="R107" i="5"/>
  <c r="P107" i="5"/>
  <c r="BK107" i="5"/>
  <c r="J107" i="5"/>
  <c r="BE107" i="5"/>
  <c r="BI106" i="5"/>
  <c r="BH106" i="5"/>
  <c r="BG106" i="5"/>
  <c r="BF106" i="5"/>
  <c r="T106" i="5"/>
  <c r="T105" i="5"/>
  <c r="R106" i="5"/>
  <c r="R105" i="5"/>
  <c r="P106" i="5"/>
  <c r="P105" i="5"/>
  <c r="BK106" i="5"/>
  <c r="BK105" i="5"/>
  <c r="J105" i="5"/>
  <c r="J106" i="5"/>
  <c r="BE106" i="5"/>
  <c r="J64" i="5"/>
  <c r="BI104" i="5"/>
  <c r="BH104" i="5"/>
  <c r="BG104" i="5"/>
  <c r="BF104" i="5"/>
  <c r="T104" i="5"/>
  <c r="T103" i="5"/>
  <c r="R104" i="5"/>
  <c r="R103" i="5"/>
  <c r="P104" i="5"/>
  <c r="P103" i="5"/>
  <c r="BK104" i="5"/>
  <c r="BK103" i="5"/>
  <c r="J103" i="5"/>
  <c r="J104" i="5"/>
  <c r="BE104" i="5"/>
  <c r="J63" i="5"/>
  <c r="BI102" i="5"/>
  <c r="BH102" i="5"/>
  <c r="BG102" i="5"/>
  <c r="BF102" i="5"/>
  <c r="T102" i="5"/>
  <c r="T101" i="5"/>
  <c r="R102" i="5"/>
  <c r="R101" i="5"/>
  <c r="P102" i="5"/>
  <c r="P101" i="5"/>
  <c r="BK102" i="5"/>
  <c r="BK101" i="5"/>
  <c r="J101" i="5"/>
  <c r="J102" i="5"/>
  <c r="BE102" i="5"/>
  <c r="J62" i="5"/>
  <c r="BI100" i="5"/>
  <c r="BH100" i="5"/>
  <c r="BG100" i="5"/>
  <c r="BF100" i="5"/>
  <c r="T100" i="5"/>
  <c r="R100" i="5"/>
  <c r="P100" i="5"/>
  <c r="BK100" i="5"/>
  <c r="J100" i="5"/>
  <c r="BE100" i="5"/>
  <c r="BI98" i="5"/>
  <c r="BH98" i="5"/>
  <c r="BG98" i="5"/>
  <c r="BF98" i="5"/>
  <c r="T98" i="5"/>
  <c r="R98" i="5"/>
  <c r="P98" i="5"/>
  <c r="BK98" i="5"/>
  <c r="J98" i="5"/>
  <c r="BE98" i="5"/>
  <c r="BI97" i="5"/>
  <c r="BH97" i="5"/>
  <c r="BG97" i="5"/>
  <c r="BF97" i="5"/>
  <c r="T97" i="5"/>
  <c r="R97" i="5"/>
  <c r="P97" i="5"/>
  <c r="BK97" i="5"/>
  <c r="J97" i="5"/>
  <c r="BE97" i="5"/>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P94" i="5"/>
  <c r="BK94" i="5"/>
  <c r="J94" i="5"/>
  <c r="BE94" i="5"/>
  <c r="BI93" i="5"/>
  <c r="BH93" i="5"/>
  <c r="BG93" i="5"/>
  <c r="BF93" i="5"/>
  <c r="T93" i="5"/>
  <c r="R93" i="5"/>
  <c r="P93" i="5"/>
  <c r="BK93" i="5"/>
  <c r="J93" i="5"/>
  <c r="BE93" i="5"/>
  <c r="BI91" i="5"/>
  <c r="BH91" i="5"/>
  <c r="BG91" i="5"/>
  <c r="BF91" i="5"/>
  <c r="T91" i="5"/>
  <c r="R91" i="5"/>
  <c r="P91" i="5"/>
  <c r="BK91" i="5"/>
  <c r="J91" i="5"/>
  <c r="BE91" i="5"/>
  <c r="BI90" i="5"/>
  <c r="F37" i="5"/>
  <c r="BD60" i="1"/>
  <c r="BH90" i="5"/>
  <c r="F36" i="5"/>
  <c r="BC60" i="1"/>
  <c r="BG90" i="5"/>
  <c r="F35" i="5"/>
  <c r="BB60" i="1"/>
  <c r="BF90" i="5"/>
  <c r="J34" i="5"/>
  <c r="AW60" i="1"/>
  <c r="F34" i="5"/>
  <c r="BA60" i="1"/>
  <c r="T90" i="5"/>
  <c r="T89" i="5"/>
  <c r="T88" i="5"/>
  <c r="T87" i="5"/>
  <c r="R90" i="5"/>
  <c r="R89" i="5"/>
  <c r="R88" i="5"/>
  <c r="R87" i="5"/>
  <c r="P90" i="5"/>
  <c r="P89" i="5"/>
  <c r="P88" i="5"/>
  <c r="P87" i="5"/>
  <c r="AU60" i="1"/>
  <c r="BK90" i="5"/>
  <c r="BK89" i="5"/>
  <c r="J89" i="5"/>
  <c r="BK88" i="5"/>
  <c r="J88" i="5"/>
  <c r="BK87" i="5"/>
  <c r="J87" i="5"/>
  <c r="J59" i="5"/>
  <c r="J30" i="5"/>
  <c r="AG60" i="1"/>
  <c r="J90" i="5"/>
  <c r="BE90" i="5"/>
  <c r="J33" i="5"/>
  <c r="AV60" i="1"/>
  <c r="F33" i="5"/>
  <c r="AZ60" i="1"/>
  <c r="J61" i="5"/>
  <c r="J60" i="5"/>
  <c r="J84" i="5"/>
  <c r="J83" i="5"/>
  <c r="F83" i="5"/>
  <c r="F81" i="5"/>
  <c r="E79" i="5"/>
  <c r="J55" i="5"/>
  <c r="J54" i="5"/>
  <c r="F54" i="5"/>
  <c r="F52" i="5"/>
  <c r="E50" i="5"/>
  <c r="J39" i="5"/>
  <c r="J18" i="5"/>
  <c r="E18" i="5"/>
  <c r="F84" i="5"/>
  <c r="F55" i="5"/>
  <c r="J17" i="5"/>
  <c r="J12" i="5"/>
  <c r="J81" i="5"/>
  <c r="J52" i="5"/>
  <c r="E7" i="5"/>
  <c r="E77" i="5"/>
  <c r="E48" i="5"/>
  <c r="J41" i="4"/>
  <c r="J40" i="4"/>
  <c r="AY59" i="1"/>
  <c r="J39" i="4"/>
  <c r="AX59" i="1"/>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T140" i="4"/>
  <c r="T139" i="4"/>
  <c r="R141" i="4"/>
  <c r="R140" i="4"/>
  <c r="R139" i="4"/>
  <c r="P141" i="4"/>
  <c r="P140" i="4"/>
  <c r="P139" i="4"/>
  <c r="BK141" i="4"/>
  <c r="BK140" i="4"/>
  <c r="J140" i="4"/>
  <c r="BK139" i="4"/>
  <c r="J139" i="4"/>
  <c r="J141" i="4"/>
  <c r="BE141" i="4"/>
  <c r="J75" i="4"/>
  <c r="J74" i="4"/>
  <c r="BI138" i="4"/>
  <c r="BH138" i="4"/>
  <c r="BG138" i="4"/>
  <c r="BF138" i="4"/>
  <c r="T138" i="4"/>
  <c r="T137" i="4"/>
  <c r="R138" i="4"/>
  <c r="R137" i="4"/>
  <c r="P138" i="4"/>
  <c r="P137" i="4"/>
  <c r="BK138" i="4"/>
  <c r="BK137" i="4"/>
  <c r="J137" i="4"/>
  <c r="J138" i="4"/>
  <c r="BE138" i="4"/>
  <c r="J73"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T133" i="4"/>
  <c r="R134" i="4"/>
  <c r="R133" i="4"/>
  <c r="P134" i="4"/>
  <c r="P133" i="4"/>
  <c r="BK134" i="4"/>
  <c r="BK133" i="4"/>
  <c r="J133" i="4"/>
  <c r="J134" i="4"/>
  <c r="BE134" i="4"/>
  <c r="J72" i="4"/>
  <c r="BI132" i="4"/>
  <c r="BH132" i="4"/>
  <c r="BG132" i="4"/>
  <c r="BF132" i="4"/>
  <c r="T132" i="4"/>
  <c r="R132" i="4"/>
  <c r="P132" i="4"/>
  <c r="BK132" i="4"/>
  <c r="J132" i="4"/>
  <c r="BE132"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T124" i="4"/>
  <c r="R125" i="4"/>
  <c r="R124" i="4"/>
  <c r="P125" i="4"/>
  <c r="P124" i="4"/>
  <c r="BK125" i="4"/>
  <c r="BK124" i="4"/>
  <c r="J124" i="4"/>
  <c r="J125" i="4"/>
  <c r="BE125" i="4"/>
  <c r="J71"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T118" i="4"/>
  <c r="R119" i="4"/>
  <c r="R118" i="4"/>
  <c r="P119" i="4"/>
  <c r="P118" i="4"/>
  <c r="BK119" i="4"/>
  <c r="BK118" i="4"/>
  <c r="J118" i="4"/>
  <c r="J119" i="4"/>
  <c r="BE119" i="4"/>
  <c r="J70" i="4"/>
  <c r="BI117" i="4"/>
  <c r="BH117" i="4"/>
  <c r="BG117" i="4"/>
  <c r="BF117" i="4"/>
  <c r="T117" i="4"/>
  <c r="R117" i="4"/>
  <c r="P117" i="4"/>
  <c r="BK117" i="4"/>
  <c r="J117" i="4"/>
  <c r="BE117" i="4"/>
  <c r="BI115" i="4"/>
  <c r="BH115" i="4"/>
  <c r="BG115" i="4"/>
  <c r="BF115" i="4"/>
  <c r="T115" i="4"/>
  <c r="R115" i="4"/>
  <c r="P115" i="4"/>
  <c r="BK115" i="4"/>
  <c r="J115" i="4"/>
  <c r="BE115" i="4"/>
  <c r="BI113" i="4"/>
  <c r="BH113" i="4"/>
  <c r="BG113" i="4"/>
  <c r="BF113" i="4"/>
  <c r="T113" i="4"/>
  <c r="R113" i="4"/>
  <c r="P113" i="4"/>
  <c r="BK113" i="4"/>
  <c r="J113" i="4"/>
  <c r="BE113" i="4"/>
  <c r="BI112" i="4"/>
  <c r="BH112" i="4"/>
  <c r="BG112" i="4"/>
  <c r="BF112" i="4"/>
  <c r="T112" i="4"/>
  <c r="R112" i="4"/>
  <c r="P112" i="4"/>
  <c r="BK112" i="4"/>
  <c r="J112" i="4"/>
  <c r="BE112" i="4"/>
  <c r="BI111" i="4"/>
  <c r="BH111" i="4"/>
  <c r="BG111" i="4"/>
  <c r="BF111" i="4"/>
  <c r="T111" i="4"/>
  <c r="R111" i="4"/>
  <c r="P111" i="4"/>
  <c r="BK111" i="4"/>
  <c r="J111" i="4"/>
  <c r="BE111"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F41" i="4"/>
  <c r="BD59" i="1"/>
  <c r="BH102" i="4"/>
  <c r="F40" i="4"/>
  <c r="BC59" i="1"/>
  <c r="BG102" i="4"/>
  <c r="F39" i="4"/>
  <c r="BB59" i="1"/>
  <c r="BF102" i="4"/>
  <c r="J38" i="4"/>
  <c r="AW59" i="1"/>
  <c r="F38" i="4"/>
  <c r="BA59" i="1"/>
  <c r="T102" i="4"/>
  <c r="T101" i="4"/>
  <c r="T100" i="4"/>
  <c r="T99" i="4"/>
  <c r="R102" i="4"/>
  <c r="R101" i="4"/>
  <c r="R100" i="4"/>
  <c r="R99" i="4"/>
  <c r="P102" i="4"/>
  <c r="P101" i="4"/>
  <c r="P100" i="4"/>
  <c r="P99" i="4"/>
  <c r="AU59" i="1"/>
  <c r="BK102" i="4"/>
  <c r="BK101" i="4"/>
  <c r="J101" i="4"/>
  <c r="BK100" i="4"/>
  <c r="J100" i="4"/>
  <c r="BK99" i="4"/>
  <c r="J99" i="4"/>
  <c r="J67" i="4"/>
  <c r="J34" i="4"/>
  <c r="AG59" i="1"/>
  <c r="J102" i="4"/>
  <c r="BE102" i="4"/>
  <c r="J37" i="4"/>
  <c r="AV59" i="1"/>
  <c r="F37" i="4"/>
  <c r="AZ59" i="1"/>
  <c r="J69" i="4"/>
  <c r="J68" i="4"/>
  <c r="J95" i="4"/>
  <c r="F95" i="4"/>
  <c r="F93" i="4"/>
  <c r="E91" i="4"/>
  <c r="J62" i="4"/>
  <c r="F62" i="4"/>
  <c r="F60" i="4"/>
  <c r="E58" i="4"/>
  <c r="J43" i="4"/>
  <c r="J28" i="4"/>
  <c r="E28" i="4"/>
  <c r="J96" i="4"/>
  <c r="J63" i="4"/>
  <c r="J27" i="4"/>
  <c r="J22" i="4"/>
  <c r="E22" i="4"/>
  <c r="F96" i="4"/>
  <c r="F63" i="4"/>
  <c r="J21" i="4"/>
  <c r="J16" i="4"/>
  <c r="J93" i="4"/>
  <c r="J60" i="4"/>
  <c r="E7" i="4"/>
  <c r="E85" i="4"/>
  <c r="E52" i="4"/>
  <c r="J41" i="3"/>
  <c r="J40" i="3"/>
  <c r="AY58" i="1"/>
  <c r="J39" i="3"/>
  <c r="AX58" i="1"/>
  <c r="BI127" i="3"/>
  <c r="BH127" i="3"/>
  <c r="BG127" i="3"/>
  <c r="BF127" i="3"/>
  <c r="T127" i="3"/>
  <c r="R127" i="3"/>
  <c r="P127" i="3"/>
  <c r="BK127" i="3"/>
  <c r="J127" i="3"/>
  <c r="BE127" i="3"/>
  <c r="BI126" i="3"/>
  <c r="BH126" i="3"/>
  <c r="BG126" i="3"/>
  <c r="BF126" i="3"/>
  <c r="T126" i="3"/>
  <c r="R126" i="3"/>
  <c r="P126" i="3"/>
  <c r="BK126" i="3"/>
  <c r="J126" i="3"/>
  <c r="BE126" i="3"/>
  <c r="BI125" i="3"/>
  <c r="BH125" i="3"/>
  <c r="BG125" i="3"/>
  <c r="BF125" i="3"/>
  <c r="T125" i="3"/>
  <c r="T124" i="3"/>
  <c r="R125" i="3"/>
  <c r="R124" i="3"/>
  <c r="P125" i="3"/>
  <c r="P124" i="3"/>
  <c r="BK125" i="3"/>
  <c r="BK124" i="3"/>
  <c r="J124" i="3"/>
  <c r="J125" i="3"/>
  <c r="BE125" i="3"/>
  <c r="J71" i="3"/>
  <c r="BI123" i="3"/>
  <c r="BH123" i="3"/>
  <c r="BG123" i="3"/>
  <c r="BF123" i="3"/>
  <c r="T123" i="3"/>
  <c r="R123" i="3"/>
  <c r="P123" i="3"/>
  <c r="BK123" i="3"/>
  <c r="J123" i="3"/>
  <c r="BE123" i="3"/>
  <c r="BI122" i="3"/>
  <c r="BH122" i="3"/>
  <c r="BG122" i="3"/>
  <c r="BF122" i="3"/>
  <c r="T122" i="3"/>
  <c r="R122" i="3"/>
  <c r="P122" i="3"/>
  <c r="BK122" i="3"/>
  <c r="J122" i="3"/>
  <c r="BE122" i="3"/>
  <c r="BI121" i="3"/>
  <c r="BH121" i="3"/>
  <c r="BG121" i="3"/>
  <c r="BF121" i="3"/>
  <c r="T121" i="3"/>
  <c r="R121" i="3"/>
  <c r="P121" i="3"/>
  <c r="BK121" i="3"/>
  <c r="J121" i="3"/>
  <c r="BE121" i="3"/>
  <c r="BI120" i="3"/>
  <c r="BH120" i="3"/>
  <c r="BG120" i="3"/>
  <c r="BF120" i="3"/>
  <c r="T120" i="3"/>
  <c r="R120" i="3"/>
  <c r="P120" i="3"/>
  <c r="BK120" i="3"/>
  <c r="J120" i="3"/>
  <c r="BE120" i="3"/>
  <c r="BI119" i="3"/>
  <c r="BH119" i="3"/>
  <c r="BG119" i="3"/>
  <c r="BF119" i="3"/>
  <c r="T119" i="3"/>
  <c r="R119" i="3"/>
  <c r="P119" i="3"/>
  <c r="BK119" i="3"/>
  <c r="J119" i="3"/>
  <c r="BE119" i="3"/>
  <c r="BI118" i="3"/>
  <c r="BH118" i="3"/>
  <c r="BG118" i="3"/>
  <c r="BF118" i="3"/>
  <c r="T118" i="3"/>
  <c r="R118" i="3"/>
  <c r="P118" i="3"/>
  <c r="BK118" i="3"/>
  <c r="J118" i="3"/>
  <c r="BE118"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8" i="3"/>
  <c r="BH108" i="3"/>
  <c r="BG108" i="3"/>
  <c r="BF108" i="3"/>
  <c r="T108" i="3"/>
  <c r="T107" i="3"/>
  <c r="R108" i="3"/>
  <c r="R107" i="3"/>
  <c r="P108" i="3"/>
  <c r="P107" i="3"/>
  <c r="BK108" i="3"/>
  <c r="BK107" i="3"/>
  <c r="J107" i="3"/>
  <c r="J108" i="3"/>
  <c r="BE108" i="3"/>
  <c r="J70"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BH103" i="3"/>
  <c r="BG103" i="3"/>
  <c r="BF103" i="3"/>
  <c r="T103" i="3"/>
  <c r="T102" i="3"/>
  <c r="R103" i="3"/>
  <c r="R102" i="3"/>
  <c r="P103" i="3"/>
  <c r="P102" i="3"/>
  <c r="BK103" i="3"/>
  <c r="BK102" i="3"/>
  <c r="J102" i="3"/>
  <c r="J103" i="3"/>
  <c r="BE103" i="3"/>
  <c r="J69" i="3"/>
  <c r="BI101" i="3"/>
  <c r="BH101" i="3"/>
  <c r="BG101" i="3"/>
  <c r="BF101" i="3"/>
  <c r="T101" i="3"/>
  <c r="R101" i="3"/>
  <c r="P101" i="3"/>
  <c r="BK101" i="3"/>
  <c r="J101" i="3"/>
  <c r="BE101" i="3"/>
  <c r="BI100" i="3"/>
  <c r="BH100" i="3"/>
  <c r="BG100" i="3"/>
  <c r="BF100" i="3"/>
  <c r="T100" i="3"/>
  <c r="R100" i="3"/>
  <c r="P100" i="3"/>
  <c r="BK100" i="3"/>
  <c r="J100" i="3"/>
  <c r="BE100" i="3"/>
  <c r="BI99" i="3"/>
  <c r="BH99" i="3"/>
  <c r="BG99" i="3"/>
  <c r="BF99" i="3"/>
  <c r="T99" i="3"/>
  <c r="R99" i="3"/>
  <c r="P99" i="3"/>
  <c r="BK99" i="3"/>
  <c r="J99" i="3"/>
  <c r="BE99" i="3"/>
  <c r="BI98" i="3"/>
  <c r="BH98" i="3"/>
  <c r="BG98" i="3"/>
  <c r="BF98" i="3"/>
  <c r="T98" i="3"/>
  <c r="R98" i="3"/>
  <c r="P98" i="3"/>
  <c r="BK98" i="3"/>
  <c r="J98" i="3"/>
  <c r="BE98" i="3"/>
  <c r="BI97" i="3"/>
  <c r="F41" i="3"/>
  <c r="BD58" i="1"/>
  <c r="BH97" i="3"/>
  <c r="F40" i="3"/>
  <c r="BC58" i="1"/>
  <c r="BG97" i="3"/>
  <c r="F39" i="3"/>
  <c r="BB58" i="1"/>
  <c r="BF97" i="3"/>
  <c r="J38" i="3"/>
  <c r="AW58" i="1"/>
  <c r="F38" i="3"/>
  <c r="BA58" i="1"/>
  <c r="T97" i="3"/>
  <c r="T96" i="3"/>
  <c r="T95" i="3"/>
  <c r="R97" i="3"/>
  <c r="R96" i="3"/>
  <c r="R95" i="3"/>
  <c r="P97" i="3"/>
  <c r="P96" i="3"/>
  <c r="P95" i="3"/>
  <c r="AU58" i="1"/>
  <c r="BK97" i="3"/>
  <c r="BK96" i="3"/>
  <c r="J96" i="3"/>
  <c r="BK95" i="3"/>
  <c r="J95" i="3"/>
  <c r="J67" i="3"/>
  <c r="J34" i="3"/>
  <c r="AG58" i="1"/>
  <c r="J97" i="3"/>
  <c r="BE97" i="3"/>
  <c r="J37" i="3"/>
  <c r="AV58" i="1"/>
  <c r="F37" i="3"/>
  <c r="AZ58" i="1"/>
  <c r="J68" i="3"/>
  <c r="J91" i="3"/>
  <c r="F91" i="3"/>
  <c r="F89" i="3"/>
  <c r="E87" i="3"/>
  <c r="J62" i="3"/>
  <c r="F62" i="3"/>
  <c r="F60" i="3"/>
  <c r="E58" i="3"/>
  <c r="J43" i="3"/>
  <c r="J28" i="3"/>
  <c r="E28" i="3"/>
  <c r="J92" i="3"/>
  <c r="J63" i="3"/>
  <c r="J27" i="3"/>
  <c r="J22" i="3"/>
  <c r="E22" i="3"/>
  <c r="F92" i="3"/>
  <c r="F63" i="3"/>
  <c r="J21" i="3"/>
  <c r="J16" i="3"/>
  <c r="J89" i="3"/>
  <c r="J60" i="3"/>
  <c r="E7" i="3"/>
  <c r="E81" i="3"/>
  <c r="E52" i="3"/>
  <c r="J39" i="2"/>
  <c r="J38" i="2"/>
  <c r="AY56" i="1"/>
  <c r="J37" i="2"/>
  <c r="AX56" i="1"/>
  <c r="BI1486" i="2"/>
  <c r="BH1486" i="2"/>
  <c r="BG1486" i="2"/>
  <c r="BF1486" i="2"/>
  <c r="T1486" i="2"/>
  <c r="R1486" i="2"/>
  <c r="P1486" i="2"/>
  <c r="BK1486" i="2"/>
  <c r="J1486" i="2"/>
  <c r="BE1486" i="2"/>
  <c r="BI1453" i="2"/>
  <c r="BH1453" i="2"/>
  <c r="BG1453" i="2"/>
  <c r="BF1453" i="2"/>
  <c r="T1453" i="2"/>
  <c r="R1453" i="2"/>
  <c r="P1453" i="2"/>
  <c r="BK1453" i="2"/>
  <c r="J1453" i="2"/>
  <c r="BE1453" i="2"/>
  <c r="BI1447" i="2"/>
  <c r="BH1447" i="2"/>
  <c r="BG1447" i="2"/>
  <c r="BF1447" i="2"/>
  <c r="T1447" i="2"/>
  <c r="T1446" i="2"/>
  <c r="R1447" i="2"/>
  <c r="R1446" i="2"/>
  <c r="P1447" i="2"/>
  <c r="P1446" i="2"/>
  <c r="BK1447" i="2"/>
  <c r="BK1446" i="2"/>
  <c r="J1446" i="2"/>
  <c r="J1447" i="2"/>
  <c r="BE1447" i="2"/>
  <c r="J83" i="2"/>
  <c r="BI1444" i="2"/>
  <c r="BH1444" i="2"/>
  <c r="BG1444" i="2"/>
  <c r="BF1444" i="2"/>
  <c r="T1444" i="2"/>
  <c r="R1444" i="2"/>
  <c r="P1444" i="2"/>
  <c r="BK1444" i="2"/>
  <c r="J1444" i="2"/>
  <c r="BE1444" i="2"/>
  <c r="BI1436" i="2"/>
  <c r="BH1436" i="2"/>
  <c r="BG1436" i="2"/>
  <c r="BF1436" i="2"/>
  <c r="T1436" i="2"/>
  <c r="R1436" i="2"/>
  <c r="P1436" i="2"/>
  <c r="BK1436" i="2"/>
  <c r="J1436" i="2"/>
  <c r="BE1436" i="2"/>
  <c r="BI1428" i="2"/>
  <c r="BH1428" i="2"/>
  <c r="BG1428" i="2"/>
  <c r="BF1428" i="2"/>
  <c r="T1428" i="2"/>
  <c r="R1428" i="2"/>
  <c r="P1428" i="2"/>
  <c r="BK1428" i="2"/>
  <c r="J1428" i="2"/>
  <c r="BE1428" i="2"/>
  <c r="BI1423" i="2"/>
  <c r="BH1423" i="2"/>
  <c r="BG1423" i="2"/>
  <c r="BF1423" i="2"/>
  <c r="T1423" i="2"/>
  <c r="T1422" i="2"/>
  <c r="R1423" i="2"/>
  <c r="R1422" i="2"/>
  <c r="P1423" i="2"/>
  <c r="P1422" i="2"/>
  <c r="BK1423" i="2"/>
  <c r="BK1422" i="2"/>
  <c r="J1422" i="2"/>
  <c r="J1423" i="2"/>
  <c r="BE1423" i="2"/>
  <c r="J82" i="2"/>
  <c r="BI1420" i="2"/>
  <c r="BH1420" i="2"/>
  <c r="BG1420" i="2"/>
  <c r="BF1420" i="2"/>
  <c r="T1420" i="2"/>
  <c r="R1420" i="2"/>
  <c r="P1420" i="2"/>
  <c r="BK1420" i="2"/>
  <c r="J1420" i="2"/>
  <c r="BE1420" i="2"/>
  <c r="BI1414" i="2"/>
  <c r="BH1414" i="2"/>
  <c r="BG1414" i="2"/>
  <c r="BF1414" i="2"/>
  <c r="T1414" i="2"/>
  <c r="R1414" i="2"/>
  <c r="P1414" i="2"/>
  <c r="BK1414" i="2"/>
  <c r="J1414" i="2"/>
  <c r="BE1414" i="2"/>
  <c r="BI1408" i="2"/>
  <c r="BH1408" i="2"/>
  <c r="BG1408" i="2"/>
  <c r="BF1408" i="2"/>
  <c r="T1408" i="2"/>
  <c r="R1408" i="2"/>
  <c r="P1408" i="2"/>
  <c r="BK1408" i="2"/>
  <c r="J1408" i="2"/>
  <c r="BE1408" i="2"/>
  <c r="BI1402" i="2"/>
  <c r="BH1402" i="2"/>
  <c r="BG1402" i="2"/>
  <c r="BF1402" i="2"/>
  <c r="T1402" i="2"/>
  <c r="R1402" i="2"/>
  <c r="P1402" i="2"/>
  <c r="BK1402" i="2"/>
  <c r="J1402" i="2"/>
  <c r="BE1402" i="2"/>
  <c r="BI1395" i="2"/>
  <c r="BH1395" i="2"/>
  <c r="BG1395" i="2"/>
  <c r="BF1395" i="2"/>
  <c r="T1395" i="2"/>
  <c r="R1395" i="2"/>
  <c r="P1395" i="2"/>
  <c r="BK1395" i="2"/>
  <c r="J1395" i="2"/>
  <c r="BE1395" i="2"/>
  <c r="BI1388" i="2"/>
  <c r="BH1388" i="2"/>
  <c r="BG1388" i="2"/>
  <c r="BF1388" i="2"/>
  <c r="T1388" i="2"/>
  <c r="R1388" i="2"/>
  <c r="P1388" i="2"/>
  <c r="BK1388" i="2"/>
  <c r="J1388" i="2"/>
  <c r="BE1388" i="2"/>
  <c r="BI1381" i="2"/>
  <c r="BH1381" i="2"/>
  <c r="BG1381" i="2"/>
  <c r="BF1381" i="2"/>
  <c r="T1381" i="2"/>
  <c r="R1381" i="2"/>
  <c r="P1381" i="2"/>
  <c r="BK1381" i="2"/>
  <c r="J1381" i="2"/>
  <c r="BE1381" i="2"/>
  <c r="BI1374" i="2"/>
  <c r="BH1374" i="2"/>
  <c r="BG1374" i="2"/>
  <c r="BF1374" i="2"/>
  <c r="T1374" i="2"/>
  <c r="R1374" i="2"/>
  <c r="P1374" i="2"/>
  <c r="BK1374" i="2"/>
  <c r="J1374" i="2"/>
  <c r="BE1374" i="2"/>
  <c r="BI1368" i="2"/>
  <c r="BH1368" i="2"/>
  <c r="BG1368" i="2"/>
  <c r="BF1368" i="2"/>
  <c r="T1368" i="2"/>
  <c r="R1368" i="2"/>
  <c r="P1368" i="2"/>
  <c r="BK1368" i="2"/>
  <c r="J1368" i="2"/>
  <c r="BE1368" i="2"/>
  <c r="BI1361" i="2"/>
  <c r="BH1361" i="2"/>
  <c r="BG1361" i="2"/>
  <c r="BF1361" i="2"/>
  <c r="T1361" i="2"/>
  <c r="R1361" i="2"/>
  <c r="P1361" i="2"/>
  <c r="BK1361" i="2"/>
  <c r="J1361" i="2"/>
  <c r="BE1361" i="2"/>
  <c r="BI1354" i="2"/>
  <c r="BH1354" i="2"/>
  <c r="BG1354" i="2"/>
  <c r="BF1354" i="2"/>
  <c r="T1354" i="2"/>
  <c r="R1354" i="2"/>
  <c r="P1354" i="2"/>
  <c r="BK1354" i="2"/>
  <c r="J1354" i="2"/>
  <c r="BE1354" i="2"/>
  <c r="BI1348" i="2"/>
  <c r="BH1348" i="2"/>
  <c r="BG1348" i="2"/>
  <c r="BF1348" i="2"/>
  <c r="T1348" i="2"/>
  <c r="T1347" i="2"/>
  <c r="R1348" i="2"/>
  <c r="R1347" i="2"/>
  <c r="P1348" i="2"/>
  <c r="P1347" i="2"/>
  <c r="BK1348" i="2"/>
  <c r="BK1347" i="2"/>
  <c r="J1347" i="2"/>
  <c r="J1348" i="2"/>
  <c r="BE1348" i="2"/>
  <c r="J81" i="2"/>
  <c r="BI1345" i="2"/>
  <c r="BH1345" i="2"/>
  <c r="BG1345" i="2"/>
  <c r="BF1345" i="2"/>
  <c r="T1345" i="2"/>
  <c r="R1345" i="2"/>
  <c r="P1345" i="2"/>
  <c r="BK1345" i="2"/>
  <c r="J1345" i="2"/>
  <c r="BE1345" i="2"/>
  <c r="BI1339" i="2"/>
  <c r="BH1339" i="2"/>
  <c r="BG1339" i="2"/>
  <c r="BF1339" i="2"/>
  <c r="T1339" i="2"/>
  <c r="R1339" i="2"/>
  <c r="P1339" i="2"/>
  <c r="BK1339" i="2"/>
  <c r="J1339" i="2"/>
  <c r="BE1339" i="2"/>
  <c r="BI1333" i="2"/>
  <c r="BH1333" i="2"/>
  <c r="BG1333" i="2"/>
  <c r="BF1333" i="2"/>
  <c r="T1333" i="2"/>
  <c r="R1333" i="2"/>
  <c r="P1333" i="2"/>
  <c r="BK1333" i="2"/>
  <c r="J1333" i="2"/>
  <c r="BE1333" i="2"/>
  <c r="BI1323" i="2"/>
  <c r="BH1323" i="2"/>
  <c r="BG1323" i="2"/>
  <c r="BF1323" i="2"/>
  <c r="T1323" i="2"/>
  <c r="R1323" i="2"/>
  <c r="P1323" i="2"/>
  <c r="BK1323" i="2"/>
  <c r="J1323" i="2"/>
  <c r="BE1323" i="2"/>
  <c r="BI1312" i="2"/>
  <c r="BH1312" i="2"/>
  <c r="BG1312" i="2"/>
  <c r="BF1312" i="2"/>
  <c r="T1312" i="2"/>
  <c r="R1312" i="2"/>
  <c r="P1312" i="2"/>
  <c r="BK1312" i="2"/>
  <c r="J1312" i="2"/>
  <c r="BE1312" i="2"/>
  <c r="BI1304" i="2"/>
  <c r="BH1304" i="2"/>
  <c r="BG1304" i="2"/>
  <c r="BF1304" i="2"/>
  <c r="T1304" i="2"/>
  <c r="R1304" i="2"/>
  <c r="P1304" i="2"/>
  <c r="BK1304" i="2"/>
  <c r="J1304" i="2"/>
  <c r="BE1304" i="2"/>
  <c r="BI1295" i="2"/>
  <c r="BH1295" i="2"/>
  <c r="BG1295" i="2"/>
  <c r="BF1295" i="2"/>
  <c r="T1295" i="2"/>
  <c r="R1295" i="2"/>
  <c r="P1295" i="2"/>
  <c r="BK1295" i="2"/>
  <c r="J1295" i="2"/>
  <c r="BE1295" i="2"/>
  <c r="BI1285" i="2"/>
  <c r="BH1285" i="2"/>
  <c r="BG1285" i="2"/>
  <c r="BF1285" i="2"/>
  <c r="T1285" i="2"/>
  <c r="R1285" i="2"/>
  <c r="P1285" i="2"/>
  <c r="BK1285" i="2"/>
  <c r="J1285" i="2"/>
  <c r="BE1285" i="2"/>
  <c r="BI1276" i="2"/>
  <c r="BH1276" i="2"/>
  <c r="BG1276" i="2"/>
  <c r="BF1276" i="2"/>
  <c r="T1276" i="2"/>
  <c r="R1276" i="2"/>
  <c r="P1276" i="2"/>
  <c r="BK1276" i="2"/>
  <c r="J1276" i="2"/>
  <c r="BE1276" i="2"/>
  <c r="BI1266" i="2"/>
  <c r="BH1266" i="2"/>
  <c r="BG1266" i="2"/>
  <c r="BF1266" i="2"/>
  <c r="T1266" i="2"/>
  <c r="R1266" i="2"/>
  <c r="P1266" i="2"/>
  <c r="BK1266" i="2"/>
  <c r="J1266" i="2"/>
  <c r="BE1266" i="2"/>
  <c r="BI1257" i="2"/>
  <c r="BH1257" i="2"/>
  <c r="BG1257" i="2"/>
  <c r="BF1257" i="2"/>
  <c r="T1257" i="2"/>
  <c r="R1257" i="2"/>
  <c r="P1257" i="2"/>
  <c r="BK1257" i="2"/>
  <c r="J1257" i="2"/>
  <c r="BE1257" i="2"/>
  <c r="BI1248" i="2"/>
  <c r="BH1248" i="2"/>
  <c r="BG1248" i="2"/>
  <c r="BF1248" i="2"/>
  <c r="T1248" i="2"/>
  <c r="R1248" i="2"/>
  <c r="P1248" i="2"/>
  <c r="BK1248" i="2"/>
  <c r="J1248" i="2"/>
  <c r="BE1248" i="2"/>
  <c r="BI1239" i="2"/>
  <c r="BH1239" i="2"/>
  <c r="BG1239" i="2"/>
  <c r="BF1239" i="2"/>
  <c r="T1239" i="2"/>
  <c r="R1239" i="2"/>
  <c r="P1239" i="2"/>
  <c r="BK1239" i="2"/>
  <c r="J1239" i="2"/>
  <c r="BE1239" i="2"/>
  <c r="BI1231" i="2"/>
  <c r="BH1231" i="2"/>
  <c r="BG1231" i="2"/>
  <c r="BF1231" i="2"/>
  <c r="T1231" i="2"/>
  <c r="R1231" i="2"/>
  <c r="P1231" i="2"/>
  <c r="BK1231" i="2"/>
  <c r="J1231" i="2"/>
  <c r="BE1231" i="2"/>
  <c r="BI1224" i="2"/>
  <c r="BH1224" i="2"/>
  <c r="BG1224" i="2"/>
  <c r="BF1224" i="2"/>
  <c r="T1224" i="2"/>
  <c r="R1224" i="2"/>
  <c r="P1224" i="2"/>
  <c r="BK1224" i="2"/>
  <c r="J1224" i="2"/>
  <c r="BE1224" i="2"/>
  <c r="BI1217" i="2"/>
  <c r="BH1217" i="2"/>
  <c r="BG1217" i="2"/>
  <c r="BF1217" i="2"/>
  <c r="T1217" i="2"/>
  <c r="R1217" i="2"/>
  <c r="P1217" i="2"/>
  <c r="BK1217" i="2"/>
  <c r="J1217" i="2"/>
  <c r="BE1217" i="2"/>
  <c r="BI1210" i="2"/>
  <c r="BH1210" i="2"/>
  <c r="BG1210" i="2"/>
  <c r="BF1210" i="2"/>
  <c r="T1210" i="2"/>
  <c r="R1210" i="2"/>
  <c r="P1210" i="2"/>
  <c r="BK1210" i="2"/>
  <c r="J1210" i="2"/>
  <c r="BE1210" i="2"/>
  <c r="BI1203" i="2"/>
  <c r="BH1203" i="2"/>
  <c r="BG1203" i="2"/>
  <c r="BF1203" i="2"/>
  <c r="T1203" i="2"/>
  <c r="R1203" i="2"/>
  <c r="P1203" i="2"/>
  <c r="BK1203" i="2"/>
  <c r="J1203" i="2"/>
  <c r="BE1203" i="2"/>
  <c r="BI1190" i="2"/>
  <c r="BH1190" i="2"/>
  <c r="BG1190" i="2"/>
  <c r="BF1190" i="2"/>
  <c r="T1190" i="2"/>
  <c r="R1190" i="2"/>
  <c r="P1190" i="2"/>
  <c r="BK1190" i="2"/>
  <c r="J1190" i="2"/>
  <c r="BE1190" i="2"/>
  <c r="BI1174" i="2"/>
  <c r="BH1174" i="2"/>
  <c r="BG1174" i="2"/>
  <c r="BF1174" i="2"/>
  <c r="T1174" i="2"/>
  <c r="R1174" i="2"/>
  <c r="P1174" i="2"/>
  <c r="BK1174" i="2"/>
  <c r="J1174" i="2"/>
  <c r="BE1174" i="2"/>
  <c r="BI1166" i="2"/>
  <c r="BH1166" i="2"/>
  <c r="BG1166" i="2"/>
  <c r="BF1166" i="2"/>
  <c r="T1166" i="2"/>
  <c r="R1166" i="2"/>
  <c r="P1166" i="2"/>
  <c r="BK1166" i="2"/>
  <c r="J1166" i="2"/>
  <c r="BE1166" i="2"/>
  <c r="BI1139" i="2"/>
  <c r="BH1139" i="2"/>
  <c r="BG1139" i="2"/>
  <c r="BF1139" i="2"/>
  <c r="T1139" i="2"/>
  <c r="R1139" i="2"/>
  <c r="P1139" i="2"/>
  <c r="BK1139" i="2"/>
  <c r="J1139" i="2"/>
  <c r="BE1139" i="2"/>
  <c r="BI1133" i="2"/>
  <c r="BH1133" i="2"/>
  <c r="BG1133" i="2"/>
  <c r="BF1133" i="2"/>
  <c r="T1133" i="2"/>
  <c r="R1133" i="2"/>
  <c r="P1133" i="2"/>
  <c r="BK1133" i="2"/>
  <c r="J1133" i="2"/>
  <c r="BE1133" i="2"/>
  <c r="BI1117" i="2"/>
  <c r="BH1117" i="2"/>
  <c r="BG1117" i="2"/>
  <c r="BF1117" i="2"/>
  <c r="T1117" i="2"/>
  <c r="R1117" i="2"/>
  <c r="P1117" i="2"/>
  <c r="BK1117" i="2"/>
  <c r="J1117" i="2"/>
  <c r="BE1117" i="2"/>
  <c r="BI1101" i="2"/>
  <c r="BH1101" i="2"/>
  <c r="BG1101" i="2"/>
  <c r="BF1101" i="2"/>
  <c r="T1101" i="2"/>
  <c r="T1100" i="2"/>
  <c r="R1101" i="2"/>
  <c r="R1100" i="2"/>
  <c r="P1101" i="2"/>
  <c r="P1100" i="2"/>
  <c r="BK1101" i="2"/>
  <c r="BK1100" i="2"/>
  <c r="J1100" i="2"/>
  <c r="J1101" i="2"/>
  <c r="BE1101" i="2"/>
  <c r="J80" i="2"/>
  <c r="BI1099" i="2"/>
  <c r="BH1099" i="2"/>
  <c r="BG1099" i="2"/>
  <c r="BF1099" i="2"/>
  <c r="T1099" i="2"/>
  <c r="T1098" i="2"/>
  <c r="R1099" i="2"/>
  <c r="R1098" i="2"/>
  <c r="P1099" i="2"/>
  <c r="P1098" i="2"/>
  <c r="BK1099" i="2"/>
  <c r="BK1098" i="2"/>
  <c r="J1098" i="2"/>
  <c r="J1099" i="2"/>
  <c r="BE1099" i="2"/>
  <c r="J79" i="2"/>
  <c r="BI1097" i="2"/>
  <c r="BH1097" i="2"/>
  <c r="BG1097" i="2"/>
  <c r="BF1097" i="2"/>
  <c r="T1097" i="2"/>
  <c r="T1096" i="2"/>
  <c r="R1097" i="2"/>
  <c r="R1096" i="2"/>
  <c r="P1097" i="2"/>
  <c r="P1096" i="2"/>
  <c r="BK1097" i="2"/>
  <c r="BK1096" i="2"/>
  <c r="J1096" i="2"/>
  <c r="J1097" i="2"/>
  <c r="BE1097" i="2"/>
  <c r="J78" i="2"/>
  <c r="BI1095" i="2"/>
  <c r="BH1095" i="2"/>
  <c r="BG1095" i="2"/>
  <c r="BF1095" i="2"/>
  <c r="T1095" i="2"/>
  <c r="R1095" i="2"/>
  <c r="P1095" i="2"/>
  <c r="BK1095" i="2"/>
  <c r="J1095" i="2"/>
  <c r="BE1095" i="2"/>
  <c r="BI1094" i="2"/>
  <c r="BH1094" i="2"/>
  <c r="BG1094" i="2"/>
  <c r="BF1094" i="2"/>
  <c r="T1094" i="2"/>
  <c r="T1093" i="2"/>
  <c r="T1092" i="2"/>
  <c r="T1091" i="2"/>
  <c r="R1094" i="2"/>
  <c r="R1093" i="2"/>
  <c r="R1092" i="2"/>
  <c r="R1091" i="2"/>
  <c r="P1094" i="2"/>
  <c r="P1093" i="2"/>
  <c r="P1092" i="2"/>
  <c r="P1091" i="2"/>
  <c r="BK1094" i="2"/>
  <c r="BK1093" i="2"/>
  <c r="J1093" i="2"/>
  <c r="BK1092" i="2"/>
  <c r="J1092" i="2"/>
  <c r="BK1091" i="2"/>
  <c r="J1091" i="2"/>
  <c r="J1094" i="2"/>
  <c r="BE1094" i="2"/>
  <c r="J77" i="2"/>
  <c r="J76" i="2"/>
  <c r="J75" i="2"/>
  <c r="BI1089" i="2"/>
  <c r="BH1089" i="2"/>
  <c r="BG1089" i="2"/>
  <c r="BF1089" i="2"/>
  <c r="T1089" i="2"/>
  <c r="R1089" i="2"/>
  <c r="P1089" i="2"/>
  <c r="BK1089" i="2"/>
  <c r="J1089" i="2"/>
  <c r="BE1089" i="2"/>
  <c r="BI1087" i="2"/>
  <c r="BH1087" i="2"/>
  <c r="BG1087" i="2"/>
  <c r="BF1087" i="2"/>
  <c r="T1087" i="2"/>
  <c r="T1086" i="2"/>
  <c r="R1087" i="2"/>
  <c r="R1086" i="2"/>
  <c r="P1087" i="2"/>
  <c r="P1086" i="2"/>
  <c r="BK1087" i="2"/>
  <c r="BK1086" i="2"/>
  <c r="J1086" i="2"/>
  <c r="J1087" i="2"/>
  <c r="BE1087" i="2"/>
  <c r="J74" i="2"/>
  <c r="BI1084" i="2"/>
  <c r="BH1084" i="2"/>
  <c r="BG1084" i="2"/>
  <c r="BF1084" i="2"/>
  <c r="T1084" i="2"/>
  <c r="R1084" i="2"/>
  <c r="P1084" i="2"/>
  <c r="BK1084" i="2"/>
  <c r="J1084" i="2"/>
  <c r="BE1084" i="2"/>
  <c r="BI1080" i="2"/>
  <c r="BH1080" i="2"/>
  <c r="BG1080" i="2"/>
  <c r="BF1080" i="2"/>
  <c r="T1080" i="2"/>
  <c r="R1080" i="2"/>
  <c r="P1080" i="2"/>
  <c r="BK1080" i="2"/>
  <c r="J1080" i="2"/>
  <c r="BE1080" i="2"/>
  <c r="BI1078" i="2"/>
  <c r="BH1078" i="2"/>
  <c r="BG1078" i="2"/>
  <c r="BF1078" i="2"/>
  <c r="T1078" i="2"/>
  <c r="R1078" i="2"/>
  <c r="P1078" i="2"/>
  <c r="BK1078" i="2"/>
  <c r="J1078" i="2"/>
  <c r="BE1078" i="2"/>
  <c r="BI1076" i="2"/>
  <c r="BH1076" i="2"/>
  <c r="BG1076" i="2"/>
  <c r="BF1076" i="2"/>
  <c r="T1076" i="2"/>
  <c r="T1075" i="2"/>
  <c r="R1076" i="2"/>
  <c r="R1075" i="2"/>
  <c r="P1076" i="2"/>
  <c r="P1075" i="2"/>
  <c r="BK1076" i="2"/>
  <c r="BK1075" i="2"/>
  <c r="J1075" i="2"/>
  <c r="J1076" i="2"/>
  <c r="BE1076" i="2"/>
  <c r="J73" i="2"/>
  <c r="BI1074" i="2"/>
  <c r="BH1074" i="2"/>
  <c r="BG1074" i="2"/>
  <c r="BF1074" i="2"/>
  <c r="T1074" i="2"/>
  <c r="R1074" i="2"/>
  <c r="P1074" i="2"/>
  <c r="BK1074" i="2"/>
  <c r="J1074" i="2"/>
  <c r="BE1074" i="2"/>
  <c r="BI1064" i="2"/>
  <c r="BH1064" i="2"/>
  <c r="BG1064" i="2"/>
  <c r="BF1064" i="2"/>
  <c r="T1064" i="2"/>
  <c r="R1064" i="2"/>
  <c r="P1064" i="2"/>
  <c r="BK1064" i="2"/>
  <c r="J1064" i="2"/>
  <c r="BE1064" i="2"/>
  <c r="BI1056" i="2"/>
  <c r="BH1056" i="2"/>
  <c r="BG1056" i="2"/>
  <c r="BF1056" i="2"/>
  <c r="T1056" i="2"/>
  <c r="R1056" i="2"/>
  <c r="P1056" i="2"/>
  <c r="BK1056" i="2"/>
  <c r="J1056" i="2"/>
  <c r="BE1056" i="2"/>
  <c r="BI1049" i="2"/>
  <c r="BH1049" i="2"/>
  <c r="BG1049" i="2"/>
  <c r="BF1049" i="2"/>
  <c r="T1049" i="2"/>
  <c r="R1049" i="2"/>
  <c r="P1049" i="2"/>
  <c r="BK1049" i="2"/>
  <c r="J1049" i="2"/>
  <c r="BE1049" i="2"/>
  <c r="BI1035" i="2"/>
  <c r="BH1035" i="2"/>
  <c r="BG1035" i="2"/>
  <c r="BF1035" i="2"/>
  <c r="T1035" i="2"/>
  <c r="R1035" i="2"/>
  <c r="P1035" i="2"/>
  <c r="BK1035" i="2"/>
  <c r="J1035" i="2"/>
  <c r="BE1035" i="2"/>
  <c r="BI1004" i="2"/>
  <c r="BH1004" i="2"/>
  <c r="BG1004" i="2"/>
  <c r="BF1004" i="2"/>
  <c r="T1004" i="2"/>
  <c r="R1004" i="2"/>
  <c r="P1004" i="2"/>
  <c r="BK1004" i="2"/>
  <c r="J1004" i="2"/>
  <c r="BE1004" i="2"/>
  <c r="BI997" i="2"/>
  <c r="BH997" i="2"/>
  <c r="BG997" i="2"/>
  <c r="BF997" i="2"/>
  <c r="T997" i="2"/>
  <c r="R997" i="2"/>
  <c r="P997" i="2"/>
  <c r="BK997" i="2"/>
  <c r="J997" i="2"/>
  <c r="BE997" i="2"/>
  <c r="BI979" i="2"/>
  <c r="BH979" i="2"/>
  <c r="BG979" i="2"/>
  <c r="BF979" i="2"/>
  <c r="T979" i="2"/>
  <c r="R979" i="2"/>
  <c r="P979" i="2"/>
  <c r="BK979" i="2"/>
  <c r="J979" i="2"/>
  <c r="BE979" i="2"/>
  <c r="BI951" i="2"/>
  <c r="BH951" i="2"/>
  <c r="BG951" i="2"/>
  <c r="BF951" i="2"/>
  <c r="T951" i="2"/>
  <c r="R951" i="2"/>
  <c r="P951" i="2"/>
  <c r="BK951" i="2"/>
  <c r="J951" i="2"/>
  <c r="BE951" i="2"/>
  <c r="BI937" i="2"/>
  <c r="BH937" i="2"/>
  <c r="BG937" i="2"/>
  <c r="BF937" i="2"/>
  <c r="T937" i="2"/>
  <c r="R937" i="2"/>
  <c r="P937" i="2"/>
  <c r="BK937" i="2"/>
  <c r="J937" i="2"/>
  <c r="BE937" i="2"/>
  <c r="BI930" i="2"/>
  <c r="BH930" i="2"/>
  <c r="BG930" i="2"/>
  <c r="BF930" i="2"/>
  <c r="T930" i="2"/>
  <c r="R930" i="2"/>
  <c r="P930" i="2"/>
  <c r="BK930" i="2"/>
  <c r="J930" i="2"/>
  <c r="BE930" i="2"/>
  <c r="BI920" i="2"/>
  <c r="BH920" i="2"/>
  <c r="BG920" i="2"/>
  <c r="BF920" i="2"/>
  <c r="T920" i="2"/>
  <c r="R920" i="2"/>
  <c r="P920" i="2"/>
  <c r="BK920" i="2"/>
  <c r="J920" i="2"/>
  <c r="BE920" i="2"/>
  <c r="BI911" i="2"/>
  <c r="BH911" i="2"/>
  <c r="BG911" i="2"/>
  <c r="BF911" i="2"/>
  <c r="T911" i="2"/>
  <c r="R911" i="2"/>
  <c r="P911" i="2"/>
  <c r="BK911" i="2"/>
  <c r="J911" i="2"/>
  <c r="BE911" i="2"/>
  <c r="BI901" i="2"/>
  <c r="BH901" i="2"/>
  <c r="BG901" i="2"/>
  <c r="BF901" i="2"/>
  <c r="T901" i="2"/>
  <c r="R901" i="2"/>
  <c r="P901" i="2"/>
  <c r="BK901" i="2"/>
  <c r="J901" i="2"/>
  <c r="BE901" i="2"/>
  <c r="BI892" i="2"/>
  <c r="BH892" i="2"/>
  <c r="BG892" i="2"/>
  <c r="BF892" i="2"/>
  <c r="T892" i="2"/>
  <c r="R892" i="2"/>
  <c r="P892" i="2"/>
  <c r="BK892" i="2"/>
  <c r="J892" i="2"/>
  <c r="BE892" i="2"/>
  <c r="BI882" i="2"/>
  <c r="BH882" i="2"/>
  <c r="BG882" i="2"/>
  <c r="BF882" i="2"/>
  <c r="T882" i="2"/>
  <c r="R882" i="2"/>
  <c r="P882" i="2"/>
  <c r="BK882" i="2"/>
  <c r="J882" i="2"/>
  <c r="BE882" i="2"/>
  <c r="BI872" i="2"/>
  <c r="BH872" i="2"/>
  <c r="BG872" i="2"/>
  <c r="BF872" i="2"/>
  <c r="T872" i="2"/>
  <c r="R872" i="2"/>
  <c r="P872" i="2"/>
  <c r="BK872" i="2"/>
  <c r="J872" i="2"/>
  <c r="BE872" i="2"/>
  <c r="BI862" i="2"/>
  <c r="BH862" i="2"/>
  <c r="BG862" i="2"/>
  <c r="BF862" i="2"/>
  <c r="T862" i="2"/>
  <c r="R862" i="2"/>
  <c r="P862" i="2"/>
  <c r="BK862" i="2"/>
  <c r="J862" i="2"/>
  <c r="BE862" i="2"/>
  <c r="BI845" i="2"/>
  <c r="BH845" i="2"/>
  <c r="BG845" i="2"/>
  <c r="BF845" i="2"/>
  <c r="T845" i="2"/>
  <c r="R845" i="2"/>
  <c r="P845" i="2"/>
  <c r="BK845" i="2"/>
  <c r="J845" i="2"/>
  <c r="BE845" i="2"/>
  <c r="BI820" i="2"/>
  <c r="BH820" i="2"/>
  <c r="BG820" i="2"/>
  <c r="BF820" i="2"/>
  <c r="T820" i="2"/>
  <c r="R820" i="2"/>
  <c r="P820" i="2"/>
  <c r="BK820" i="2"/>
  <c r="J820" i="2"/>
  <c r="BE820" i="2"/>
  <c r="BI818" i="2"/>
  <c r="BH818" i="2"/>
  <c r="BG818" i="2"/>
  <c r="BF818" i="2"/>
  <c r="T818" i="2"/>
  <c r="R818" i="2"/>
  <c r="P818" i="2"/>
  <c r="BK818" i="2"/>
  <c r="J818" i="2"/>
  <c r="BE818" i="2"/>
  <c r="BI810" i="2"/>
  <c r="BH810" i="2"/>
  <c r="BG810" i="2"/>
  <c r="BF810" i="2"/>
  <c r="T810" i="2"/>
  <c r="R810" i="2"/>
  <c r="P810" i="2"/>
  <c r="BK810" i="2"/>
  <c r="J810" i="2"/>
  <c r="BE810" i="2"/>
  <c r="BI803" i="2"/>
  <c r="BH803" i="2"/>
  <c r="BG803" i="2"/>
  <c r="BF803" i="2"/>
  <c r="T803" i="2"/>
  <c r="R803" i="2"/>
  <c r="P803" i="2"/>
  <c r="BK803" i="2"/>
  <c r="J803" i="2"/>
  <c r="BE803" i="2"/>
  <c r="BI796" i="2"/>
  <c r="BH796" i="2"/>
  <c r="BG796" i="2"/>
  <c r="BF796" i="2"/>
  <c r="T796" i="2"/>
  <c r="R796" i="2"/>
  <c r="P796" i="2"/>
  <c r="BK796" i="2"/>
  <c r="J796" i="2"/>
  <c r="BE796" i="2"/>
  <c r="BI790" i="2"/>
  <c r="BH790" i="2"/>
  <c r="BG790" i="2"/>
  <c r="BF790" i="2"/>
  <c r="T790" i="2"/>
  <c r="R790" i="2"/>
  <c r="P790" i="2"/>
  <c r="BK790" i="2"/>
  <c r="J790" i="2"/>
  <c r="BE790" i="2"/>
  <c r="BI788" i="2"/>
  <c r="BH788" i="2"/>
  <c r="BG788" i="2"/>
  <c r="BF788" i="2"/>
  <c r="T788" i="2"/>
  <c r="R788" i="2"/>
  <c r="P788" i="2"/>
  <c r="BK788" i="2"/>
  <c r="J788" i="2"/>
  <c r="BE788" i="2"/>
  <c r="BI786" i="2"/>
  <c r="BH786" i="2"/>
  <c r="BG786" i="2"/>
  <c r="BF786" i="2"/>
  <c r="T786" i="2"/>
  <c r="R786" i="2"/>
  <c r="P786" i="2"/>
  <c r="BK786" i="2"/>
  <c r="J786" i="2"/>
  <c r="BE786" i="2"/>
  <c r="BI777" i="2"/>
  <c r="BH777" i="2"/>
  <c r="BG777" i="2"/>
  <c r="BF777" i="2"/>
  <c r="T777" i="2"/>
  <c r="R777" i="2"/>
  <c r="P777" i="2"/>
  <c r="BK777" i="2"/>
  <c r="J777" i="2"/>
  <c r="BE777" i="2"/>
  <c r="BI769" i="2"/>
  <c r="BH769" i="2"/>
  <c r="BG769" i="2"/>
  <c r="BF769" i="2"/>
  <c r="T769" i="2"/>
  <c r="R769" i="2"/>
  <c r="P769" i="2"/>
  <c r="BK769" i="2"/>
  <c r="J769" i="2"/>
  <c r="BE769" i="2"/>
  <c r="BI766" i="2"/>
  <c r="BH766" i="2"/>
  <c r="BG766" i="2"/>
  <c r="BF766" i="2"/>
  <c r="T766" i="2"/>
  <c r="R766" i="2"/>
  <c r="P766" i="2"/>
  <c r="BK766" i="2"/>
  <c r="J766" i="2"/>
  <c r="BE766" i="2"/>
  <c r="BI760" i="2"/>
  <c r="BH760" i="2"/>
  <c r="BG760" i="2"/>
  <c r="BF760" i="2"/>
  <c r="T760" i="2"/>
  <c r="R760" i="2"/>
  <c r="P760" i="2"/>
  <c r="BK760" i="2"/>
  <c r="J760" i="2"/>
  <c r="BE760" i="2"/>
  <c r="BI749" i="2"/>
  <c r="BH749" i="2"/>
  <c r="BG749" i="2"/>
  <c r="BF749" i="2"/>
  <c r="T749" i="2"/>
  <c r="R749" i="2"/>
  <c r="P749" i="2"/>
  <c r="BK749" i="2"/>
  <c r="J749" i="2"/>
  <c r="BE749" i="2"/>
  <c r="BI746" i="2"/>
  <c r="BH746" i="2"/>
  <c r="BG746" i="2"/>
  <c r="BF746" i="2"/>
  <c r="T746" i="2"/>
  <c r="R746" i="2"/>
  <c r="P746" i="2"/>
  <c r="BK746" i="2"/>
  <c r="J746" i="2"/>
  <c r="BE746" i="2"/>
  <c r="BI740" i="2"/>
  <c r="BH740" i="2"/>
  <c r="BG740" i="2"/>
  <c r="BF740" i="2"/>
  <c r="T740" i="2"/>
  <c r="R740" i="2"/>
  <c r="P740" i="2"/>
  <c r="BK740" i="2"/>
  <c r="J740" i="2"/>
  <c r="BE740" i="2"/>
  <c r="BI718" i="2"/>
  <c r="BH718" i="2"/>
  <c r="BG718" i="2"/>
  <c r="BF718" i="2"/>
  <c r="T718" i="2"/>
  <c r="T717" i="2"/>
  <c r="R718" i="2"/>
  <c r="R717" i="2"/>
  <c r="P718" i="2"/>
  <c r="P717" i="2"/>
  <c r="BK718" i="2"/>
  <c r="BK717" i="2"/>
  <c r="J717" i="2"/>
  <c r="J718" i="2"/>
  <c r="BE718" i="2"/>
  <c r="J72" i="2"/>
  <c r="BI716" i="2"/>
  <c r="BH716" i="2"/>
  <c r="BG716" i="2"/>
  <c r="BF716" i="2"/>
  <c r="T716" i="2"/>
  <c r="R716" i="2"/>
  <c r="P716" i="2"/>
  <c r="BK716" i="2"/>
  <c r="J716" i="2"/>
  <c r="BE716" i="2"/>
  <c r="BI715" i="2"/>
  <c r="BH715" i="2"/>
  <c r="BG715" i="2"/>
  <c r="BF715" i="2"/>
  <c r="T715" i="2"/>
  <c r="T714" i="2"/>
  <c r="R715" i="2"/>
  <c r="R714" i="2"/>
  <c r="P715" i="2"/>
  <c r="P714" i="2"/>
  <c r="BK715" i="2"/>
  <c r="BK714" i="2"/>
  <c r="J714" i="2"/>
  <c r="J715" i="2"/>
  <c r="BE715" i="2"/>
  <c r="J71" i="2"/>
  <c r="BI673" i="2"/>
  <c r="BH673" i="2"/>
  <c r="BG673" i="2"/>
  <c r="BF673" i="2"/>
  <c r="T673" i="2"/>
  <c r="R673" i="2"/>
  <c r="P673" i="2"/>
  <c r="BK673" i="2"/>
  <c r="J673" i="2"/>
  <c r="BE673" i="2"/>
  <c r="BI667" i="2"/>
  <c r="BH667" i="2"/>
  <c r="BG667" i="2"/>
  <c r="BF667" i="2"/>
  <c r="T667" i="2"/>
  <c r="T666" i="2"/>
  <c r="R667" i="2"/>
  <c r="R666" i="2"/>
  <c r="P667" i="2"/>
  <c r="P666" i="2"/>
  <c r="BK667" i="2"/>
  <c r="BK666" i="2"/>
  <c r="J666" i="2"/>
  <c r="J667" i="2"/>
  <c r="BE667" i="2"/>
  <c r="J70" i="2"/>
  <c r="BI661" i="2"/>
  <c r="BH661" i="2"/>
  <c r="BG661" i="2"/>
  <c r="BF661" i="2"/>
  <c r="T661" i="2"/>
  <c r="R661" i="2"/>
  <c r="P661" i="2"/>
  <c r="BK661" i="2"/>
  <c r="J661" i="2"/>
  <c r="BE661" i="2"/>
  <c r="BI651" i="2"/>
  <c r="BH651" i="2"/>
  <c r="BG651" i="2"/>
  <c r="BF651" i="2"/>
  <c r="T651" i="2"/>
  <c r="R651" i="2"/>
  <c r="P651" i="2"/>
  <c r="BK651" i="2"/>
  <c r="J651" i="2"/>
  <c r="BE651" i="2"/>
  <c r="BI627" i="2"/>
  <c r="BH627" i="2"/>
  <c r="BG627" i="2"/>
  <c r="BF627" i="2"/>
  <c r="T627" i="2"/>
  <c r="R627" i="2"/>
  <c r="P627" i="2"/>
  <c r="BK627" i="2"/>
  <c r="J627" i="2"/>
  <c r="BE627" i="2"/>
  <c r="BI620" i="2"/>
  <c r="BH620" i="2"/>
  <c r="BG620" i="2"/>
  <c r="BF620" i="2"/>
  <c r="T620" i="2"/>
  <c r="R620" i="2"/>
  <c r="P620" i="2"/>
  <c r="BK620" i="2"/>
  <c r="J620" i="2"/>
  <c r="BE620" i="2"/>
  <c r="BI615" i="2"/>
  <c r="BH615" i="2"/>
  <c r="BG615" i="2"/>
  <c r="BF615" i="2"/>
  <c r="T615" i="2"/>
  <c r="R615" i="2"/>
  <c r="P615" i="2"/>
  <c r="BK615" i="2"/>
  <c r="J615" i="2"/>
  <c r="BE615" i="2"/>
  <c r="BI610" i="2"/>
  <c r="BH610" i="2"/>
  <c r="BG610" i="2"/>
  <c r="BF610" i="2"/>
  <c r="T610" i="2"/>
  <c r="R610" i="2"/>
  <c r="P610" i="2"/>
  <c r="BK610" i="2"/>
  <c r="J610" i="2"/>
  <c r="BE610" i="2"/>
  <c r="BI605" i="2"/>
  <c r="BH605" i="2"/>
  <c r="BG605" i="2"/>
  <c r="BF605" i="2"/>
  <c r="T605" i="2"/>
  <c r="R605" i="2"/>
  <c r="P605" i="2"/>
  <c r="BK605" i="2"/>
  <c r="J605" i="2"/>
  <c r="BE605" i="2"/>
  <c r="BI600" i="2"/>
  <c r="BH600" i="2"/>
  <c r="BG600" i="2"/>
  <c r="BF600" i="2"/>
  <c r="T600" i="2"/>
  <c r="R600" i="2"/>
  <c r="P600" i="2"/>
  <c r="BK600" i="2"/>
  <c r="J600" i="2"/>
  <c r="BE600" i="2"/>
  <c r="BI595" i="2"/>
  <c r="BH595" i="2"/>
  <c r="BG595" i="2"/>
  <c r="BF595" i="2"/>
  <c r="T595" i="2"/>
  <c r="T594" i="2"/>
  <c r="R595" i="2"/>
  <c r="R594" i="2"/>
  <c r="P595" i="2"/>
  <c r="P594" i="2"/>
  <c r="BK595" i="2"/>
  <c r="BK594" i="2"/>
  <c r="J594" i="2"/>
  <c r="J595" i="2"/>
  <c r="BE595" i="2"/>
  <c r="J69" i="2"/>
  <c r="BI592" i="2"/>
  <c r="BH592" i="2"/>
  <c r="BG592" i="2"/>
  <c r="BF592" i="2"/>
  <c r="T592" i="2"/>
  <c r="R592" i="2"/>
  <c r="P592" i="2"/>
  <c r="BK592" i="2"/>
  <c r="J592" i="2"/>
  <c r="BE592" i="2"/>
  <c r="BI576" i="2"/>
  <c r="BH576" i="2"/>
  <c r="BG576" i="2"/>
  <c r="BF576" i="2"/>
  <c r="T576" i="2"/>
  <c r="R576" i="2"/>
  <c r="P576" i="2"/>
  <c r="BK576" i="2"/>
  <c r="J576" i="2"/>
  <c r="BE576" i="2"/>
  <c r="BI560" i="2"/>
  <c r="BH560" i="2"/>
  <c r="BG560" i="2"/>
  <c r="BF560" i="2"/>
  <c r="T560" i="2"/>
  <c r="R560" i="2"/>
  <c r="P560" i="2"/>
  <c r="BK560" i="2"/>
  <c r="J560" i="2"/>
  <c r="BE560" i="2"/>
  <c r="BI548" i="2"/>
  <c r="BH548" i="2"/>
  <c r="BG548" i="2"/>
  <c r="BF548" i="2"/>
  <c r="T548" i="2"/>
  <c r="T547" i="2"/>
  <c r="R548" i="2"/>
  <c r="R547" i="2"/>
  <c r="P548" i="2"/>
  <c r="P547" i="2"/>
  <c r="BK548" i="2"/>
  <c r="BK547" i="2"/>
  <c r="J547" i="2"/>
  <c r="J548" i="2"/>
  <c r="BE548" i="2"/>
  <c r="J68" i="2"/>
  <c r="BI537" i="2"/>
  <c r="BH537" i="2"/>
  <c r="BG537" i="2"/>
  <c r="BF537" i="2"/>
  <c r="T537" i="2"/>
  <c r="R537" i="2"/>
  <c r="P537" i="2"/>
  <c r="BK537" i="2"/>
  <c r="J537" i="2"/>
  <c r="BE537" i="2"/>
  <c r="BI529" i="2"/>
  <c r="BH529" i="2"/>
  <c r="BG529" i="2"/>
  <c r="BF529" i="2"/>
  <c r="T529" i="2"/>
  <c r="R529" i="2"/>
  <c r="P529" i="2"/>
  <c r="BK529" i="2"/>
  <c r="J529" i="2"/>
  <c r="BE529" i="2"/>
  <c r="BI509" i="2"/>
  <c r="BH509" i="2"/>
  <c r="BG509" i="2"/>
  <c r="BF509" i="2"/>
  <c r="T509" i="2"/>
  <c r="T508" i="2"/>
  <c r="R509" i="2"/>
  <c r="R508" i="2"/>
  <c r="P509" i="2"/>
  <c r="P508" i="2"/>
  <c r="BK509" i="2"/>
  <c r="BK508" i="2"/>
  <c r="J508" i="2"/>
  <c r="J509" i="2"/>
  <c r="BE509" i="2"/>
  <c r="J67" i="2"/>
  <c r="BI497" i="2"/>
  <c r="BH497" i="2"/>
  <c r="BG497" i="2"/>
  <c r="BF497" i="2"/>
  <c r="T497" i="2"/>
  <c r="R497" i="2"/>
  <c r="P497" i="2"/>
  <c r="BK497" i="2"/>
  <c r="J497" i="2"/>
  <c r="BE497" i="2"/>
  <c r="BI495" i="2"/>
  <c r="BH495" i="2"/>
  <c r="BG495" i="2"/>
  <c r="BF495" i="2"/>
  <c r="T495" i="2"/>
  <c r="R495" i="2"/>
  <c r="P495" i="2"/>
  <c r="BK495" i="2"/>
  <c r="J495" i="2"/>
  <c r="BE495" i="2"/>
  <c r="BI482" i="2"/>
  <c r="BH482" i="2"/>
  <c r="BG482" i="2"/>
  <c r="BF482" i="2"/>
  <c r="T482" i="2"/>
  <c r="R482" i="2"/>
  <c r="P482" i="2"/>
  <c r="BK482" i="2"/>
  <c r="J482" i="2"/>
  <c r="BE482" i="2"/>
  <c r="BI469" i="2"/>
  <c r="BH469" i="2"/>
  <c r="BG469" i="2"/>
  <c r="BF469" i="2"/>
  <c r="T469" i="2"/>
  <c r="R469" i="2"/>
  <c r="P469" i="2"/>
  <c r="BK469" i="2"/>
  <c r="J469" i="2"/>
  <c r="BE469" i="2"/>
  <c r="BI467" i="2"/>
  <c r="BH467" i="2"/>
  <c r="BG467" i="2"/>
  <c r="BF467" i="2"/>
  <c r="T467" i="2"/>
  <c r="R467" i="2"/>
  <c r="P467" i="2"/>
  <c r="BK467" i="2"/>
  <c r="J467" i="2"/>
  <c r="BE467" i="2"/>
  <c r="BI455" i="2"/>
  <c r="BH455" i="2"/>
  <c r="BG455" i="2"/>
  <c r="BF455" i="2"/>
  <c r="T455" i="2"/>
  <c r="R455" i="2"/>
  <c r="P455" i="2"/>
  <c r="BK455" i="2"/>
  <c r="J455" i="2"/>
  <c r="BE455" i="2"/>
  <c r="BI447" i="2"/>
  <c r="BH447" i="2"/>
  <c r="BG447" i="2"/>
  <c r="BF447" i="2"/>
  <c r="T447" i="2"/>
  <c r="R447" i="2"/>
  <c r="P447" i="2"/>
  <c r="BK447" i="2"/>
  <c r="J447" i="2"/>
  <c r="BE447" i="2"/>
  <c r="BI441" i="2"/>
  <c r="BH441" i="2"/>
  <c r="BG441" i="2"/>
  <c r="BF441" i="2"/>
  <c r="T441" i="2"/>
  <c r="R441" i="2"/>
  <c r="P441" i="2"/>
  <c r="BK441" i="2"/>
  <c r="J441" i="2"/>
  <c r="BE441" i="2"/>
  <c r="BI433" i="2"/>
  <c r="BH433" i="2"/>
  <c r="BG433" i="2"/>
  <c r="BF433" i="2"/>
  <c r="T433" i="2"/>
  <c r="T432" i="2"/>
  <c r="R433" i="2"/>
  <c r="R432" i="2"/>
  <c r="P433" i="2"/>
  <c r="P432" i="2"/>
  <c r="BK433" i="2"/>
  <c r="BK432" i="2"/>
  <c r="J432" i="2"/>
  <c r="J433" i="2"/>
  <c r="BE433" i="2"/>
  <c r="J66" i="2"/>
  <c r="BI428" i="2"/>
  <c r="BH428" i="2"/>
  <c r="BG428" i="2"/>
  <c r="BF428" i="2"/>
  <c r="T428" i="2"/>
  <c r="R428" i="2"/>
  <c r="P428" i="2"/>
  <c r="BK428" i="2"/>
  <c r="J428" i="2"/>
  <c r="BE428" i="2"/>
  <c r="BI423" i="2"/>
  <c r="BH423" i="2"/>
  <c r="BG423" i="2"/>
  <c r="BF423" i="2"/>
  <c r="T423" i="2"/>
  <c r="R423" i="2"/>
  <c r="P423" i="2"/>
  <c r="BK423" i="2"/>
  <c r="J423" i="2"/>
  <c r="BE423" i="2"/>
  <c r="BI416" i="2"/>
  <c r="BH416" i="2"/>
  <c r="BG416" i="2"/>
  <c r="BF416" i="2"/>
  <c r="T416" i="2"/>
  <c r="R416" i="2"/>
  <c r="P416" i="2"/>
  <c r="BK416" i="2"/>
  <c r="J416" i="2"/>
  <c r="BE416" i="2"/>
  <c r="BI411" i="2"/>
  <c r="BH411" i="2"/>
  <c r="BG411" i="2"/>
  <c r="BF411" i="2"/>
  <c r="T411" i="2"/>
  <c r="R411" i="2"/>
  <c r="P411" i="2"/>
  <c r="BK411" i="2"/>
  <c r="J411" i="2"/>
  <c r="BE411" i="2"/>
  <c r="BI404" i="2"/>
  <c r="BH404" i="2"/>
  <c r="BG404" i="2"/>
  <c r="BF404" i="2"/>
  <c r="T404" i="2"/>
  <c r="R404" i="2"/>
  <c r="P404" i="2"/>
  <c r="BK404" i="2"/>
  <c r="J404" i="2"/>
  <c r="BE404" i="2"/>
  <c r="BI387" i="2"/>
  <c r="BH387" i="2"/>
  <c r="BG387" i="2"/>
  <c r="BF387" i="2"/>
  <c r="T387" i="2"/>
  <c r="R387" i="2"/>
  <c r="P387" i="2"/>
  <c r="BK387" i="2"/>
  <c r="J387" i="2"/>
  <c r="BE387" i="2"/>
  <c r="BI379" i="2"/>
  <c r="BH379" i="2"/>
  <c r="BG379" i="2"/>
  <c r="BF379" i="2"/>
  <c r="T379" i="2"/>
  <c r="R379" i="2"/>
  <c r="P379" i="2"/>
  <c r="BK379" i="2"/>
  <c r="J379" i="2"/>
  <c r="BE379" i="2"/>
  <c r="BI369" i="2"/>
  <c r="BH369" i="2"/>
  <c r="BG369" i="2"/>
  <c r="BF369" i="2"/>
  <c r="T369" i="2"/>
  <c r="R369" i="2"/>
  <c r="P369" i="2"/>
  <c r="BK369" i="2"/>
  <c r="J369" i="2"/>
  <c r="BE369" i="2"/>
  <c r="BI364" i="2"/>
  <c r="BH364" i="2"/>
  <c r="BG364" i="2"/>
  <c r="BF364" i="2"/>
  <c r="T364" i="2"/>
  <c r="R364" i="2"/>
  <c r="P364" i="2"/>
  <c r="BK364" i="2"/>
  <c r="J364" i="2"/>
  <c r="BE364" i="2"/>
  <c r="BI359" i="2"/>
  <c r="BH359" i="2"/>
  <c r="BG359" i="2"/>
  <c r="BF359" i="2"/>
  <c r="T359" i="2"/>
  <c r="R359" i="2"/>
  <c r="P359" i="2"/>
  <c r="BK359" i="2"/>
  <c r="J359" i="2"/>
  <c r="BE359" i="2"/>
  <c r="BI356" i="2"/>
  <c r="BH356" i="2"/>
  <c r="BG356" i="2"/>
  <c r="BF356" i="2"/>
  <c r="T356" i="2"/>
  <c r="R356" i="2"/>
  <c r="P356" i="2"/>
  <c r="BK356" i="2"/>
  <c r="J356" i="2"/>
  <c r="BE356" i="2"/>
  <c r="BI345" i="2"/>
  <c r="BH345" i="2"/>
  <c r="BG345" i="2"/>
  <c r="BF345" i="2"/>
  <c r="T345" i="2"/>
  <c r="R345" i="2"/>
  <c r="P345" i="2"/>
  <c r="BK345" i="2"/>
  <c r="J345" i="2"/>
  <c r="BE345" i="2"/>
  <c r="BI300" i="2"/>
  <c r="BH300" i="2"/>
  <c r="BG300" i="2"/>
  <c r="BF300" i="2"/>
  <c r="T300" i="2"/>
  <c r="R300" i="2"/>
  <c r="P300" i="2"/>
  <c r="BK300" i="2"/>
  <c r="J300" i="2"/>
  <c r="BE300" i="2"/>
  <c r="BI279" i="2"/>
  <c r="BH279" i="2"/>
  <c r="BG279" i="2"/>
  <c r="BF279" i="2"/>
  <c r="T279" i="2"/>
  <c r="R279" i="2"/>
  <c r="P279" i="2"/>
  <c r="BK279" i="2"/>
  <c r="J279" i="2"/>
  <c r="BE279" i="2"/>
  <c r="BI268" i="2"/>
  <c r="BH268" i="2"/>
  <c r="BG268" i="2"/>
  <c r="BF268" i="2"/>
  <c r="T268" i="2"/>
  <c r="R268" i="2"/>
  <c r="P268" i="2"/>
  <c r="BK268" i="2"/>
  <c r="J268" i="2"/>
  <c r="BE268" i="2"/>
  <c r="BI263" i="2"/>
  <c r="BH263" i="2"/>
  <c r="BG263" i="2"/>
  <c r="BF263" i="2"/>
  <c r="T263" i="2"/>
  <c r="R263" i="2"/>
  <c r="P263" i="2"/>
  <c r="BK263" i="2"/>
  <c r="J263" i="2"/>
  <c r="BE263" i="2"/>
  <c r="BI257" i="2"/>
  <c r="BH257" i="2"/>
  <c r="BG257" i="2"/>
  <c r="BF257" i="2"/>
  <c r="T257" i="2"/>
  <c r="R257" i="2"/>
  <c r="P257" i="2"/>
  <c r="BK257" i="2"/>
  <c r="J257" i="2"/>
  <c r="BE257" i="2"/>
  <c r="BI247" i="2"/>
  <c r="BH247" i="2"/>
  <c r="BG247" i="2"/>
  <c r="BF247" i="2"/>
  <c r="T247" i="2"/>
  <c r="R247" i="2"/>
  <c r="P247" i="2"/>
  <c r="BK247" i="2"/>
  <c r="J247" i="2"/>
  <c r="BE247" i="2"/>
  <c r="BI233" i="2"/>
  <c r="BH233" i="2"/>
  <c r="BG233" i="2"/>
  <c r="BF233" i="2"/>
  <c r="T233" i="2"/>
  <c r="R233" i="2"/>
  <c r="P233" i="2"/>
  <c r="BK233" i="2"/>
  <c r="J233" i="2"/>
  <c r="BE233" i="2"/>
  <c r="BI220" i="2"/>
  <c r="BH220" i="2"/>
  <c r="BG220" i="2"/>
  <c r="BF220" i="2"/>
  <c r="T220" i="2"/>
  <c r="R220" i="2"/>
  <c r="P220" i="2"/>
  <c r="BK220" i="2"/>
  <c r="J220" i="2"/>
  <c r="BE220" i="2"/>
  <c r="BI215" i="2"/>
  <c r="BH215" i="2"/>
  <c r="BG215" i="2"/>
  <c r="BF215" i="2"/>
  <c r="T215" i="2"/>
  <c r="R215" i="2"/>
  <c r="P215" i="2"/>
  <c r="BK215" i="2"/>
  <c r="J215" i="2"/>
  <c r="BE215" i="2"/>
  <c r="BI210" i="2"/>
  <c r="BH210" i="2"/>
  <c r="BG210" i="2"/>
  <c r="BF210" i="2"/>
  <c r="T210" i="2"/>
  <c r="R210" i="2"/>
  <c r="P210" i="2"/>
  <c r="BK210" i="2"/>
  <c r="J210" i="2"/>
  <c r="BE210" i="2"/>
  <c r="BI187" i="2"/>
  <c r="BH187" i="2"/>
  <c r="BG187" i="2"/>
  <c r="BF187" i="2"/>
  <c r="T187" i="2"/>
  <c r="R187" i="2"/>
  <c r="P187" i="2"/>
  <c r="BK187" i="2"/>
  <c r="J187" i="2"/>
  <c r="BE187" i="2"/>
  <c r="BI173" i="2"/>
  <c r="BH173" i="2"/>
  <c r="BG173" i="2"/>
  <c r="BF173" i="2"/>
  <c r="T173" i="2"/>
  <c r="R173" i="2"/>
  <c r="P173" i="2"/>
  <c r="BK173" i="2"/>
  <c r="J173" i="2"/>
  <c r="BE173" i="2"/>
  <c r="BI170" i="2"/>
  <c r="BH170" i="2"/>
  <c r="BG170" i="2"/>
  <c r="BF170" i="2"/>
  <c r="T170" i="2"/>
  <c r="R170" i="2"/>
  <c r="P170" i="2"/>
  <c r="BK170" i="2"/>
  <c r="J170" i="2"/>
  <c r="BE170" i="2"/>
  <c r="BI162" i="2"/>
  <c r="BH162" i="2"/>
  <c r="BG162" i="2"/>
  <c r="BF162" i="2"/>
  <c r="T162" i="2"/>
  <c r="R162" i="2"/>
  <c r="P162" i="2"/>
  <c r="BK162" i="2"/>
  <c r="J162" i="2"/>
  <c r="BE162" i="2"/>
  <c r="BI139" i="2"/>
  <c r="BH139" i="2"/>
  <c r="BG139" i="2"/>
  <c r="BF139" i="2"/>
  <c r="T139" i="2"/>
  <c r="R139" i="2"/>
  <c r="P139" i="2"/>
  <c r="BK139" i="2"/>
  <c r="J139" i="2"/>
  <c r="BE139" i="2"/>
  <c r="BI125" i="2"/>
  <c r="BH125" i="2"/>
  <c r="BG125" i="2"/>
  <c r="BF125" i="2"/>
  <c r="T125" i="2"/>
  <c r="R125" i="2"/>
  <c r="P125" i="2"/>
  <c r="BK125" i="2"/>
  <c r="J125" i="2"/>
  <c r="BE125" i="2"/>
  <c r="BI116" i="2"/>
  <c r="BH116" i="2"/>
  <c r="BG116" i="2"/>
  <c r="BF116" i="2"/>
  <c r="T116" i="2"/>
  <c r="R116" i="2"/>
  <c r="P116" i="2"/>
  <c r="BK116" i="2"/>
  <c r="J116" i="2"/>
  <c r="BE116" i="2"/>
  <c r="BI108" i="2"/>
  <c r="F39" i="2"/>
  <c r="BD56" i="1"/>
  <c r="BH108" i="2"/>
  <c r="F38" i="2"/>
  <c r="BC56" i="1"/>
  <c r="BG108" i="2"/>
  <c r="F37" i="2"/>
  <c r="BB56" i="1"/>
  <c r="BF108" i="2"/>
  <c r="J36" i="2"/>
  <c r="AW56" i="1"/>
  <c r="F36" i="2"/>
  <c r="BA56" i="1"/>
  <c r="T108" i="2"/>
  <c r="T107" i="2"/>
  <c r="T106" i="2"/>
  <c r="T105" i="2"/>
  <c r="R108" i="2"/>
  <c r="R107" i="2"/>
  <c r="R106" i="2"/>
  <c r="R105" i="2"/>
  <c r="P108" i="2"/>
  <c r="P107" i="2"/>
  <c r="P106" i="2"/>
  <c r="P105" i="2"/>
  <c r="AU56" i="1"/>
  <c r="BK108" i="2"/>
  <c r="BK107" i="2"/>
  <c r="J107" i="2"/>
  <c r="BK106" i="2"/>
  <c r="J106" i="2"/>
  <c r="BK105" i="2"/>
  <c r="J105" i="2"/>
  <c r="J63" i="2"/>
  <c r="J32" i="2"/>
  <c r="AG56" i="1"/>
  <c r="J108" i="2"/>
  <c r="BE108" i="2"/>
  <c r="J35" i="2"/>
  <c r="AV56" i="1"/>
  <c r="F35" i="2"/>
  <c r="AZ56" i="1"/>
  <c r="J65" i="2"/>
  <c r="J64" i="2"/>
  <c r="J102" i="2"/>
  <c r="J101" i="2"/>
  <c r="F101" i="2"/>
  <c r="F99" i="2"/>
  <c r="E97" i="2"/>
  <c r="J59" i="2"/>
  <c r="J58" i="2"/>
  <c r="F58" i="2"/>
  <c r="F56" i="2"/>
  <c r="E54" i="2"/>
  <c r="J41" i="2"/>
  <c r="J20" i="2"/>
  <c r="E20" i="2"/>
  <c r="F102" i="2"/>
  <c r="F59" i="2"/>
  <c r="J19" i="2"/>
  <c r="J14" i="2"/>
  <c r="J99" i="2"/>
  <c r="J56" i="2"/>
  <c r="E7" i="2"/>
  <c r="E93" i="2"/>
  <c r="E50" i="2"/>
  <c r="BD57" i="1"/>
  <c r="BC57" i="1"/>
  <c r="BB57" i="1"/>
  <c r="BA57" i="1"/>
  <c r="AZ57" i="1"/>
  <c r="AY57" i="1"/>
  <c r="AX57" i="1"/>
  <c r="AW57" i="1"/>
  <c r="AV57" i="1"/>
  <c r="AU57" i="1"/>
  <c r="AT57" i="1"/>
  <c r="AS57" i="1"/>
  <c r="AG57" i="1"/>
  <c r="BD55" i="1"/>
  <c r="BC55" i="1"/>
  <c r="BB55" i="1"/>
  <c r="BA55" i="1"/>
  <c r="AZ55" i="1"/>
  <c r="AY55" i="1"/>
  <c r="AX55" i="1"/>
  <c r="AW55" i="1"/>
  <c r="AV55" i="1"/>
  <c r="AU55" i="1"/>
  <c r="AT55" i="1"/>
  <c r="AS55" i="1"/>
  <c r="AG55" i="1"/>
  <c r="BD54" i="1"/>
  <c r="W33" i="1"/>
  <c r="BC54" i="1"/>
  <c r="W32" i="1"/>
  <c r="BB54" i="1"/>
  <c r="W31" i="1"/>
  <c r="BA54" i="1"/>
  <c r="W30" i="1"/>
  <c r="AZ54" i="1"/>
  <c r="W29" i="1"/>
  <c r="AY54" i="1"/>
  <c r="AX54" i="1"/>
  <c r="AW54" i="1"/>
  <c r="AK30" i="1"/>
  <c r="AV54" i="1"/>
  <c r="AK29" i="1"/>
  <c r="AU54" i="1"/>
  <c r="AT54" i="1"/>
  <c r="AS54" i="1"/>
  <c r="AG54" i="1"/>
  <c r="AK26" i="1"/>
  <c r="AT60" i="1"/>
  <c r="AN60" i="1"/>
  <c r="AT59" i="1"/>
  <c r="AN59" i="1"/>
  <c r="AT58" i="1"/>
  <c r="AN58" i="1"/>
  <c r="AN57" i="1"/>
  <c r="AT56" i="1"/>
  <c r="AN56" i="1"/>
  <c r="AN55" i="1"/>
  <c r="AN54" i="1"/>
  <c r="L50" i="1"/>
  <c r="AM50" i="1"/>
  <c r="AM49" i="1"/>
  <c r="L49" i="1"/>
  <c r="AM47" i="1"/>
  <c r="L47" i="1"/>
  <c r="L45" i="1"/>
  <c r="L44" i="1"/>
  <c r="AK35" i="1"/>
</calcChain>
</file>

<file path=xl/sharedStrings.xml><?xml version="1.0" encoding="utf-8"?>
<sst xmlns="http://schemas.openxmlformats.org/spreadsheetml/2006/main" count="16518" uniqueCount="2116">
  <si>
    <t>Export Komplet</t>
  </si>
  <si>
    <t>VZ</t>
  </si>
  <si>
    <t>2.0</t>
  </si>
  <si>
    <t>ZAMOK</t>
  </si>
  <si>
    <t>False</t>
  </si>
  <si>
    <t>{b6f3222c-ea7f-4da4-ae74-12a1ecc06226}</t>
  </si>
  <si>
    <t>0,01</t>
  </si>
  <si>
    <t>21</t>
  </si>
  <si>
    <t>15</t>
  </si>
  <si>
    <t>REKAPITULACE STAVBY</t>
  </si>
  <si>
    <t>v ---  níže se nacházejí doplnkové a pomocné údaje k sestavám  --- v</t>
  </si>
  <si>
    <t>Návod na vyplnění</t>
  </si>
  <si>
    <t>0,001</t>
  </si>
  <si>
    <t>Kód:</t>
  </si>
  <si>
    <t>2018_02_SO03</t>
  </si>
  <si>
    <t>Měnit lze pouze buňky se žlutým podbarvením!
1) v Rekapitulaci stavby vyplňte údaje o Uchazeči (přenesou se do ostatních sestav i v jiných listech)
2) na vybraných listech vyplňte v sestavě Soupis prací ceny u položek</t>
  </si>
  <si>
    <t>Stavba:</t>
  </si>
  <si>
    <t>Revitalizace kulturní krajiny a objektů NKP Hřebčín Kladruby n.L. - obnova historických objektů - SO 03</t>
  </si>
  <si>
    <t>KSO:</t>
  </si>
  <si>
    <t>812 41 13</t>
  </si>
  <si>
    <t>CC-CZ:</t>
  </si>
  <si>
    <t>12713</t>
  </si>
  <si>
    <t>Místo:</t>
  </si>
  <si>
    <t>Areál NKP Kladruby n.L.</t>
  </si>
  <si>
    <t>Datum:</t>
  </si>
  <si>
    <t>8. 2. 2019</t>
  </si>
  <si>
    <t>Zadavatel:</t>
  </si>
  <si>
    <t>IČ:</t>
  </si>
  <si>
    <t>72048972</t>
  </si>
  <si>
    <t>Národní hřebčín Kladruby n.L., s.p.o.</t>
  </si>
  <si>
    <t>DIČ:</t>
  </si>
  <si>
    <t>CZ72048972</t>
  </si>
  <si>
    <t>Uchazeč:</t>
  </si>
  <si>
    <t>Vyplň údaj</t>
  </si>
  <si>
    <t>Projektant:</t>
  </si>
  <si>
    <t>27086631</t>
  </si>
  <si>
    <t>Masák&amp;Partner, s.r.o.</t>
  </si>
  <si>
    <t/>
  </si>
  <si>
    <t>True</t>
  </si>
  <si>
    <t>Zpracovatel:</t>
  </si>
  <si>
    <t>63243393</t>
  </si>
  <si>
    <t>Ing.Štefan Sivák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</si>
  <si>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</si>
  <si>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</si>
  <si>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</si>
  <si>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</si>
  <si>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</si>
  <si>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</si>
  <si>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</si>
  <si>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</si>
  <si>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</si>
  <si>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</si>
  <si>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</si>
  <si>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</si>
  <si>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</si>
  <si>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</si>
  <si>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</si>
  <si>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</si>
  <si>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</si>
  <si>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</si>
  <si>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</si>
  <si>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</si>
  <si>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</si>
  <si>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</si>
  <si>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</si>
  <si>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</si>
  <si>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</si>
  <si>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</si>
  <si>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</si>
  <si>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</si>
  <si>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</si>
  <si>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</si>
  <si>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</si>
  <si>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</si>
  <si>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</si>
  <si>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</si>
  <si>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</si>
  <si>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</si>
  <si>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</si>
  <si>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</si>
  <si>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</si>
  <si>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</si>
  <si>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SO03</t>
  </si>
  <si>
    <t>Odstranění plechové a obnova historické stodoly</t>
  </si>
  <si>
    <t>STA</t>
  </si>
  <si>
    <t>1</t>
  </si>
  <si>
    <t>{94281dce-b4b2-4169-883c-d7bc4d044b98}</t>
  </si>
  <si>
    <t>2</t>
  </si>
  <si>
    <t>/</t>
  </si>
  <si>
    <t>SO031</t>
  </si>
  <si>
    <t>Architektonicko stavební řešení</t>
  </si>
  <si>
    <t>Soupis</t>
  </si>
  <si>
    <t>{ef21e5f0-a2b5-49d1-8235-1349120407eb}</t>
  </si>
  <si>
    <t>SO032</t>
  </si>
  <si>
    <t>Technická infrastruktura</t>
  </si>
  <si>
    <t>{f070eefd-b430-4241-b84f-06a1b47e815f}</t>
  </si>
  <si>
    <t>SO0322</t>
  </si>
  <si>
    <t>Elektroinstalace - silnoproud</t>
  </si>
  <si>
    <t>3</t>
  </si>
  <si>
    <t>{b3baff52-02fe-4407-aceb-2fb295d0e0bb}</t>
  </si>
  <si>
    <t>SO0323</t>
  </si>
  <si>
    <t>ZTI - Dešťová kanalizace</t>
  </si>
  <si>
    <t>{05c6aa1c-1de6-4d94-aacb-c27a66c826e2}</t>
  </si>
  <si>
    <t>VRN</t>
  </si>
  <si>
    <t>Vedlejší rozpočtové náklady</t>
  </si>
  <si>
    <t>VON</t>
  </si>
  <si>
    <t>{d899be30-ed3b-4bcb-8079-f7edac20dc2d}</t>
  </si>
  <si>
    <t>doprava2</t>
  </si>
  <si>
    <t>doprava kolečkem na meziskládku</t>
  </si>
  <si>
    <t>m3</t>
  </si>
  <si>
    <t>10,117</t>
  </si>
  <si>
    <t>doprava3</t>
  </si>
  <si>
    <t>doprava chybějící horniny z jiné stavby</t>
  </si>
  <si>
    <t>422,213</t>
  </si>
  <si>
    <t>KRYCÍ LIST SOUPISU PRACÍ</t>
  </si>
  <si>
    <t>fasadnileseni</t>
  </si>
  <si>
    <t>fasádní lešení</t>
  </si>
  <si>
    <t>m2</t>
  </si>
  <si>
    <t>780,012</t>
  </si>
  <si>
    <t>jama2</t>
  </si>
  <si>
    <t>výkop jámy horn3 strojně</t>
  </si>
  <si>
    <t>62,302</t>
  </si>
  <si>
    <t>komunikace1_BOU</t>
  </si>
  <si>
    <t>komunikace - bourání betonové plochy</t>
  </si>
  <si>
    <t>1422,9</t>
  </si>
  <si>
    <t>nasyp1</t>
  </si>
  <si>
    <t>násyp</t>
  </si>
  <si>
    <t>920,035</t>
  </si>
  <si>
    <t>Objekt:</t>
  </si>
  <si>
    <t>nater1_1</t>
  </si>
  <si>
    <t>nátěr dřeva karbolineum extra</t>
  </si>
  <si>
    <t>456,007</t>
  </si>
  <si>
    <t>SO03 - Odstranění plechové a obnova historické stodoly</t>
  </si>
  <si>
    <t>odkop1</t>
  </si>
  <si>
    <t>odkop horniny 3 strojně</t>
  </si>
  <si>
    <t>523,739</t>
  </si>
  <si>
    <t>Soupis:</t>
  </si>
  <si>
    <t>omsten1_Vhruba</t>
  </si>
  <si>
    <t>nová omítka stěn vápenná hrubá zatřená lžící</t>
  </si>
  <si>
    <t>414,768</t>
  </si>
  <si>
    <t>SO031 - Architektonicko stavební řešení</t>
  </si>
  <si>
    <t>ornice_objem</t>
  </si>
  <si>
    <t>ornice - objem</t>
  </si>
  <si>
    <t>200,46</t>
  </si>
  <si>
    <t>ornice_plocha</t>
  </si>
  <si>
    <t>ornice - plocha</t>
  </si>
  <si>
    <t>1541,6</t>
  </si>
  <si>
    <t>ornice_sejmuti</t>
  </si>
  <si>
    <t>sejmutí ornice</t>
  </si>
  <si>
    <t>30,78</t>
  </si>
  <si>
    <t>plot_sloupekBOU</t>
  </si>
  <si>
    <t>bourání betonového sloupku stávající plot</t>
  </si>
  <si>
    <t>kus</t>
  </si>
  <si>
    <t>30</t>
  </si>
  <si>
    <t>prkno_150_25</t>
  </si>
  <si>
    <t>SV12 - krycí a zavětrovací prkno</t>
  </si>
  <si>
    <t>11,176</t>
  </si>
  <si>
    <t>prostoroveleseni</t>
  </si>
  <si>
    <t>prostorové lešení</t>
  </si>
  <si>
    <t>4251,744</t>
  </si>
  <si>
    <t>ryha1</t>
  </si>
  <si>
    <t>výkop rýhy horn3 strojně</t>
  </si>
  <si>
    <t>178,716</t>
  </si>
  <si>
    <t>SH11</t>
  </si>
  <si>
    <t>SH11 - MZK ve stodole</t>
  </si>
  <si>
    <t>581,55</t>
  </si>
  <si>
    <t>SH12</t>
  </si>
  <si>
    <t>SH12 - kryt z  MZK před stodolou</t>
  </si>
  <si>
    <t>836,656</t>
  </si>
  <si>
    <t>SH13</t>
  </si>
  <si>
    <t>SH13 - kamenná spádovaná dlažba</t>
  </si>
  <si>
    <t>61,936</t>
  </si>
  <si>
    <t>SK1</t>
  </si>
  <si>
    <t>SK1 - preventivní nátěr tesařských konstrukcí</t>
  </si>
  <si>
    <t>2241,627</t>
  </si>
  <si>
    <t>SP10</t>
  </si>
  <si>
    <t>SP10 - nová střešní krytina bobrovka</t>
  </si>
  <si>
    <t>920,496</t>
  </si>
  <si>
    <t>stena_laminatBOU</t>
  </si>
  <si>
    <t>bourání prosvětlovací sklolaminátopvé desky stěn</t>
  </si>
  <si>
    <t>162,45</t>
  </si>
  <si>
    <t>SV11</t>
  </si>
  <si>
    <t>SV11 - dřevěné zavětrování</t>
  </si>
  <si>
    <t>85,244</t>
  </si>
  <si>
    <t>SV12</t>
  </si>
  <si>
    <t>SV12 - dřevěné zavětrování krovu</t>
  </si>
  <si>
    <t>93,14</t>
  </si>
  <si>
    <t>SV13_zaklad</t>
  </si>
  <si>
    <t>SV13 - soklová podezdívka - kamenný základ</t>
  </si>
  <si>
    <t>5,378</t>
  </si>
  <si>
    <t>SV14_venec</t>
  </si>
  <si>
    <t>SV14 - betonový věnec na sloupu</t>
  </si>
  <si>
    <t>3,494</t>
  </si>
  <si>
    <t>SV14_venec_bedneni</t>
  </si>
  <si>
    <t>SV14 - žlb.věnec - bednení</t>
  </si>
  <si>
    <t>15,584</t>
  </si>
  <si>
    <t>tram_140_100</t>
  </si>
  <si>
    <t>trám 140/100</t>
  </si>
  <si>
    <t>m</t>
  </si>
  <si>
    <t>88,384</t>
  </si>
  <si>
    <t>trava</t>
  </si>
  <si>
    <t>zatravnění</t>
  </si>
  <si>
    <t>vrt1</t>
  </si>
  <si>
    <t>vrt strojní pro plotové sloupky DN400</t>
  </si>
  <si>
    <t>80,51</t>
  </si>
  <si>
    <t>zakladpatky_bedneni</t>
  </si>
  <si>
    <t>bednění základových patek</t>
  </si>
  <si>
    <t>128,384</t>
  </si>
  <si>
    <t>zasyp1</t>
  </si>
  <si>
    <t xml:space="preserve">zásyp </t>
  </si>
  <si>
    <t>343,019</t>
  </si>
  <si>
    <t>zasyp2</t>
  </si>
  <si>
    <t>4,426</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</si>
  <si>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</si>
  <si>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</si>
  <si>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</si>
  <si>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</si>
  <si>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</si>
  <si>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</si>
  <si>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</si>
  <si>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</si>
  <si>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</si>
  <si>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</si>
  <si>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</si>
  <si>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</si>
  <si>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</si>
  <si>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</si>
  <si>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</si>
  <si>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</si>
  <si>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760 - Výrobky</t>
  </si>
  <si>
    <t xml:space="preserve">      760324 - Výplně otvorů</t>
  </si>
  <si>
    <t xml:space="preserve">      760362 - Ostatní výrobky</t>
  </si>
  <si>
    <t xml:space="preserve">      760382 - Kamenné výrobky</t>
  </si>
  <si>
    <t xml:space="preserve">    762 - Konstrukce tesařské</t>
  </si>
  <si>
    <t xml:space="preserve">    764 - Konstrukce klempířské</t>
  </si>
  <si>
    <t xml:space="preserve">    765 - Krytina skládaná</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</si>
  <si>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</si>
  <si>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</si>
  <si>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</si>
  <si>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</si>
  <si>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</si>
  <si>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</si>
  <si>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</si>
  <si>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</si>
  <si>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</si>
  <si>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</si>
  <si>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</si>
  <si>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</si>
  <si>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</si>
  <si>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</si>
  <si>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</si>
  <si>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</si>
  <si>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</si>
  <si>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</si>
  <si>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</si>
  <si>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113107222</t>
  </si>
  <si>
    <t>Odstranění podkladů nebo krytů s přemístěním hmot na skládku na vzdálenost do 20 m nebo s naložením na dopravní prostředek v ploše jednotlivě přes 200 m2 z kameniva hrubého drceného, o tl. vrstvy přes 100 do 200 mm</t>
  </si>
  <si>
    <t>CS ÚRS 2017 01</t>
  </si>
  <si>
    <t>4</t>
  </si>
  <si>
    <t>-212542220</t>
  </si>
  <si>
    <t>PSC</t>
  </si>
  <si>
    <t xml:space="preserve">Poznámka k souboru cen: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</si>
  <si>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</si>
  <si>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1. bourání betonové plochy  --------------------------</t>
  </si>
  <si>
    <t>v.č.C.01.1 Koordinační situační výkres</t>
  </si>
  <si>
    <t>výměra změřena z výkresu pomocí softwaru CAD</t>
  </si>
  <si>
    <t>předpoklad: tloušťka vrstvy  - podkladní kamenivo 200mm</t>
  </si>
  <si>
    <t>Součet</t>
  </si>
  <si>
    <t>113107231</t>
  </si>
  <si>
    <t>Odstranění podkladů nebo krytů s přemístěním hmot na skládku na vzdálenost do 20 m nebo s naložením na dopravní prostředek v ploše jednotlivě přes 200 m2 z betonu prostého, o tl. vrstvy přes 100 do 150 mm</t>
  </si>
  <si>
    <t>-128764784</t>
  </si>
  <si>
    <t>předpoklad: tloušťka vrstvy  - beton 150mm</t>
  </si>
  <si>
    <t>Mezisoučet</t>
  </si>
  <si>
    <t>121101101</t>
  </si>
  <si>
    <t>Sejmutí ornice nebo lesní půdy s vodorovným přemístěním na hromady v místě upotřebení nebo na dočasné či trvalé skládky se složením, na vzdálenost do 50 m</t>
  </si>
  <si>
    <t>CS ÚRS 2018 01</t>
  </si>
  <si>
    <t>-604921490</t>
  </si>
  <si>
    <t xml:space="preserve">Poznámka k souboru cen: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</si>
  <si>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 sejmutí ornice -------------------------</t>
  </si>
  <si>
    <t>předpoklad: vrtsva tl.0,15m</t>
  </si>
  <si>
    <t>----------vsakovací galerie</t>
  </si>
  <si>
    <t>18*10*0,15</t>
  </si>
  <si>
    <t>--------trasa ZTI</t>
  </si>
  <si>
    <t>(3,5+13,7)*0,8*0,15</t>
  </si>
  <si>
    <t>-------trasa elektropřípojky</t>
  </si>
  <si>
    <t>(11+3,3)*0,8*0,15</t>
  </si>
  <si>
    <t>122201102</t>
  </si>
  <si>
    <t>Odkopávky a prokopávky nezapažené s přehozením výkopku na vzdálenost do 3 m nebo s naložením na dopravní prostředek v hornině tř. 3 přes 100 do 1 000 m3</t>
  </si>
  <si>
    <t>1782324215</t>
  </si>
  <si>
    <t xml:space="preserve">Poznámka k souboru cen: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</si>
  <si>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 SH02 - odkop horniny pro skladbu -------------------------</t>
  </si>
  <si>
    <t>v.č.D.1.1.b.7 Řezy - stávající stav, odstraňované konstrukce</t>
  </si>
  <si>
    <t>hl.výkopu 0,73m</t>
  </si>
  <si>
    <t>celková plocha</t>
  </si>
  <si>
    <t>1545,2*0,73</t>
  </si>
  <si>
    <t>odečet plochy budovy</t>
  </si>
  <si>
    <t>-(45,07*15,05)*0,73</t>
  </si>
  <si>
    <t>odečet plochy vybourané betonové komunikace tl.350mm</t>
  </si>
  <si>
    <t>strana jih</t>
  </si>
  <si>
    <t>-(258,9)*0,35</t>
  </si>
  <si>
    <t>strana sever</t>
  </si>
  <si>
    <t>-(52,8)*0,35</t>
  </si>
  <si>
    <t>2. SH01 - odkop horniny pro skladbu -------------------------</t>
  </si>
  <si>
    <t>v ploše nové stodoly provedení násypu do úrovně pláně -0,340</t>
  </si>
  <si>
    <t>5</t>
  </si>
  <si>
    <t>131151344R</t>
  </si>
  <si>
    <t>Vrtání jamek pro plotové sloupky strojně průměru přes 300 do 400 mm</t>
  </si>
  <si>
    <t>-574631415</t>
  </si>
  <si>
    <t>1. vrtání díry pro dřevěné sloupky plotu----------------------</t>
  </si>
  <si>
    <t>v.č.D.1.1.b.11 Půdorys parter - návrh</t>
  </si>
  <si>
    <t>detail A - oplocení</t>
  </si>
  <si>
    <t>sloupky po 3m, hloubka min.830mm</t>
  </si>
  <si>
    <t>97*0,83</t>
  </si>
  <si>
    <t>6</t>
  </si>
  <si>
    <t>131111359</t>
  </si>
  <si>
    <t>Vrtání jamek pro plotové sloupky Příplatek k cenám -1331 až -1343 za vrtání v kamenité nebo kořeny prorostlé půdě</t>
  </si>
  <si>
    <t>-1975819607</t>
  </si>
  <si>
    <t xml:space="preserve">Poznámka k souboru cen:
1. Ceny -1321 až -1323 jsou určeny pro vrtání ručním vrtákem v hlinitých a hlinitopísčitých horninách bez příměsí kamenů.
</t>
  </si>
  <si>
    <t>7</t>
  </si>
  <si>
    <t>131201201</t>
  </si>
  <si>
    <t>Hloubení zapažených jam a zářezů s urovnáním dna do předepsaného profilu a spádu v hornině tř. 3 do 100 m3</t>
  </si>
  <si>
    <t>-569700658</t>
  </si>
  <si>
    <t xml:space="preserve">Poznámka k souboru cen: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</si>
  <si>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1. vykopávka jámy pro základovou patku----------------------</t>
  </si>
  <si>
    <t>v.č.D.1.1.b.1 Půdorys základů - návrh</t>
  </si>
  <si>
    <t>----------obvodové zdivo</t>
  </si>
  <si>
    <t>HH=-0,340 SH=-0,910 hl.0,57m</t>
  </si>
  <si>
    <t>((1,8+0,5)*(1,3+0,5))*6*2*0,57</t>
  </si>
  <si>
    <t>((1,66+0,5)*(1,5+0,5))*2*2*0,57</t>
  </si>
  <si>
    <t>((2+0,5)*(2+0,5))*4*0,57</t>
  </si>
  <si>
    <t>---------středové sloupy</t>
  </si>
  <si>
    <t>((1,2+0,5)*(1,2+0,5))*6*0,57</t>
  </si>
  <si>
    <t>8</t>
  </si>
  <si>
    <t>132201101</t>
  </si>
  <si>
    <t>Hloubení zapažených i nezapažených rýh šířky do 600 mm s urovnáním dna do předepsaného profilu a spádu v hornině tř. 3 do 100 m3</t>
  </si>
  <si>
    <t>-1893454386</t>
  </si>
  <si>
    <t xml:space="preserve">Poznámka k souboru cen: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</si>
  <si>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 obkopání bouraných betonových základových patek ---------------------</t>
  </si>
  <si>
    <t>v.č.D.1.1.b.2 Půdorys 1NP - stávající stav, odstraňované konstrukce</t>
  </si>
  <si>
    <t>předpoklad: HH=-0,500</t>
  </si>
  <si>
    <t>šířka rýhy 300mm, hloubka 1500mm</t>
  </si>
  <si>
    <t>(1,2*2+1,6*2+0,3*4)*0,3*1,5*(13*2+2*2)</t>
  </si>
  <si>
    <t>2. bourání základových pasů--------------------</t>
  </si>
  <si>
    <t>2.1 základové pasy mezi patkami-----------------</t>
  </si>
  <si>
    <t>předpoklad: š.300mm hl.1200mm</t>
  </si>
  <si>
    <t>(72,7*2+15,25*2-0,4*4)*(0,3+0,3)*1,2</t>
  </si>
  <si>
    <t>odečet objemu patek</t>
  </si>
  <si>
    <t>-(1,2*(13*2+2*2)*(0,3+0,3)*1,2)</t>
  </si>
  <si>
    <t>odečet objemu v místech vrat</t>
  </si>
  <si>
    <t>-(4*7)*(0,3+0,3)*1,2</t>
  </si>
  <si>
    <t>2.2 základové pasy pod požární zdí----------------</t>
  </si>
  <si>
    <t>předpoklad: š.600mm hl.1000mm</t>
  </si>
  <si>
    <t>(15,7-1,6*2)*(0,3+0,3)*1</t>
  </si>
  <si>
    <t>9</t>
  </si>
  <si>
    <t>162201211</t>
  </si>
  <si>
    <t>Vodorovné přemístění výkopku nebo sypaniny stavebním kolečkem s naložením a vyprázdněním kolečka na hromady nebo do dopravního prostředku na vzdálenost do 10 m z horniny tř. 1 až 4</t>
  </si>
  <si>
    <t>-1893988759</t>
  </si>
  <si>
    <t>1. doprava horniny z vrtu na meziskládku na stavbě------------------</t>
  </si>
  <si>
    <t>vrt1*(pi*0,2*0,2)</t>
  </si>
  <si>
    <t>10</t>
  </si>
  <si>
    <t>162201219</t>
  </si>
  <si>
    <t>Vodorovné přemístění výkopku nebo sypaniny stavebním kolečkem s naložením a vyprázdněním kolečka na hromady nebo do dopravního prostředku na vzdálenost do 10 m z horniny Příplatek k ceně za každých dalších 10 m</t>
  </si>
  <si>
    <t>1793264787</t>
  </si>
  <si>
    <t>předpokládaná celková vzdálenost 100m</t>
  </si>
  <si>
    <t>doprava2*9</t>
  </si>
  <si>
    <t>11</t>
  </si>
  <si>
    <t>162301101</t>
  </si>
  <si>
    <t>Vodorovné přemístění výkopku nebo sypaniny po suchu na obvyklém dopravním prostředku, bez naložení výkopku, avšak se složením bez rozhrnutí z horniny tř. 1 až 4 na vzdálenost přes 50 do 500 m</t>
  </si>
  <si>
    <t>-2063721143</t>
  </si>
  <si>
    <t xml:space="preserve">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</si>
  <si>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 doprava horniny určené k zásypu, násypu  na mezideponii</t>
  </si>
  <si>
    <t>2. doprava horniny určené k zásypu, násypu z mezideponie</t>
  </si>
  <si>
    <t>3. doprava ornice určená k rozhrnutí z mezideponie</t>
  </si>
  <si>
    <t>12</t>
  </si>
  <si>
    <t>162501102</t>
  </si>
  <si>
    <t>Vodorovné přemístění výkopku nebo sypaniny po suchu na obvyklém dopravním prostředku, bez naložení výkopku, avšak se složením bez rozhrnutí z horniny tř. 1 až 4 na vzdálenost přes 2 500 do 3 000 m</t>
  </si>
  <si>
    <t>788187856</t>
  </si>
  <si>
    <t>1. doprava chybějící horniny z objektu SO04-----------------------</t>
  </si>
  <si>
    <t>1.1. vykopaná hornina---------------------</t>
  </si>
  <si>
    <t>-odkop1</t>
  </si>
  <si>
    <t>-jama2</t>
  </si>
  <si>
    <t>-ryha1</t>
  </si>
  <si>
    <t>-vrt1</t>
  </si>
  <si>
    <t>1.2. odečet zásypů, násypů</t>
  </si>
  <si>
    <t>13</t>
  </si>
  <si>
    <t>162701105</t>
  </si>
  <si>
    <t>Vodorovné přemístění výkopku nebo sypaniny po suchu na obvyklém dopravním prostředku, bez naložení výkopku, avšak se složením bez rozhrnutí z horniny tř. 1 až 4 na vzdálenost přes 9 000 do 10 000 m</t>
  </si>
  <si>
    <t>-706968355</t>
  </si>
  <si>
    <t xml:space="preserve">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</si>
  <si>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 doprava nově nakoupené ornice na stavbu--------------------------</t>
  </si>
  <si>
    <t>předpoklad: tloušťka vrstvy 150mm</t>
  </si>
  <si>
    <t>-----celkový objem ornice</t>
  </si>
  <si>
    <t>ornice_plocha*0,15</t>
  </si>
  <si>
    <t>-----odečet objemu sejmuté ornice a uložené na mezideponii</t>
  </si>
  <si>
    <t>-ornice_sejmuti</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</si>
  <si>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</si>
  <si>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</si>
  <si>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</si>
  <si>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-2106857725</t>
  </si>
  <si>
    <t>předpokládaná celková vzdálenost  20km</t>
  </si>
  <si>
    <t>ornice_objem*10</t>
  </si>
  <si>
    <t>167101101</t>
  </si>
  <si>
    <t>Nakládání, skládání a překládání neulehlého výkopku nebo sypaniny nakládání, množství do 100 m3, z hornin tř. 1 až 4</t>
  </si>
  <si>
    <t>1067291434</t>
  </si>
  <si>
    <t xml:space="preserve">Poznámka k souboru cen: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</si>
  <si>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 naložení ornice na mezideponii určené k rozhrnutí</t>
  </si>
  <si>
    <t>16</t>
  </si>
  <si>
    <t>167101102</t>
  </si>
  <si>
    <t>Nakládání, skládání a překládání neulehlého výkopku nebo sypaniny nakládání, množství přes 100 m3, z hornin tř. 1 až 4</t>
  </si>
  <si>
    <t>1695704306</t>
  </si>
  <si>
    <t xml:space="preserve">Poznámka k souboru cen: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</si>
  <si>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 naložení vykopané horniny meziskládce------------------</t>
  </si>
  <si>
    <t>2. naložení horniny na jiné stavbě - chybějící hornina k zásypům</t>
  </si>
  <si>
    <t>3. naložení ornice na skládce mimo stavbu</t>
  </si>
  <si>
    <t>17</t>
  </si>
  <si>
    <t>171101111</t>
  </si>
  <si>
    <t>Uložení sypaniny do násypů s rozprostřením sypaniny ve vrstvách a s hrubým urovnáním zhutněných s uzavřením povrchu násypu z hornin nesoudržných sypkých s relativní ulehlostí I(d) 0,9 nebo v aktivní zóně</t>
  </si>
  <si>
    <t>-1457721598</t>
  </si>
  <si>
    <t xml:space="preserve">Poznámka k souboru cen: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</si>
  <si>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 násyp horniny do úrovně pláně------------------------</t>
  </si>
  <si>
    <t>---------násyp v ploše staré haly a nové stodoly - SH11</t>
  </si>
  <si>
    <t>HH=-0,340 SH=-0,800 v.0,46m</t>
  </si>
  <si>
    <t>45,07*15,05*0,46</t>
  </si>
  <si>
    <t>---------násyp v ploše staré haly a mimo novou stodolu - část SH12</t>
  </si>
  <si>
    <t>HH=-0,730 SH=-0,800 v.0,07m</t>
  </si>
  <si>
    <t>15,25*5*2*0,07</t>
  </si>
  <si>
    <t>----------násyp v ploše staré haly a zatravnění - dorovnání terénu</t>
  </si>
  <si>
    <t>HH=+-0,000 SH=-0,800 v.0,8m</t>
  </si>
  <si>
    <t>15,25*8,8*2*0,8</t>
  </si>
  <si>
    <t>-------------násyp v ploše vybourané betonové komunikace a zatravnění</t>
  </si>
  <si>
    <t>HH=+-0,000 SH=-0,350 v.0,35m</t>
  </si>
  <si>
    <t>505,8*0,35</t>
  </si>
  <si>
    <t>587,4*0,35</t>
  </si>
  <si>
    <t>18</t>
  </si>
  <si>
    <t>174101101</t>
  </si>
  <si>
    <t>Zásyp sypaninou z jakékoliv horniny s uložením výkopku ve vrstvách se zhutněním jam, šachet, rýh nebo kolem objektů v těchto vykopávkách</t>
  </si>
  <si>
    <t>-1158854706</t>
  </si>
  <si>
    <t xml:space="preserve">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</si>
  <si>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 zásyp bouraných betonových základových patek ---------------------</t>
  </si>
  <si>
    <t>předpoklad: HH=-0,800</t>
  </si>
  <si>
    <t>předpoklad: 1200x1600x1500mm +rýha kolem základu š.300mm</t>
  </si>
  <si>
    <t>(1,2+0,3*2)*(1,6+0,3*2)*(1,5-0,3)*(13*2+2*2)</t>
  </si>
  <si>
    <t>předpoklad: š.400mm hl.1200mm +rýha kolem základu š.300mm</t>
  </si>
  <si>
    <t>(72,7*2+15,25*2-0,4*4)*(0,3+0,4+0,3)*(1,2-0,3)</t>
  </si>
  <si>
    <t>-(1,2*(13*2+2*2)*(0,3+0,4+0,3)*(1,2-0,3))</t>
  </si>
  <si>
    <t>-(4*7)*(0,3+0,4+0,3)*(1,2-0,3)</t>
  </si>
  <si>
    <t>předpoklad: š.600mm hl.1000mm +rýha kolem základu š.300mm</t>
  </si>
  <si>
    <t>(15,7-1,6*2)*(0,3+0,6+0,3)*(1-0,3)</t>
  </si>
  <si>
    <t>3. zásyp vybouraných kanálů-------------------------------</t>
  </si>
  <si>
    <t>HH=-0,800 SH=-1,050 hl.0,25m</t>
  </si>
  <si>
    <t>kanál uvnitř haly - celková délka 208,6m</t>
  </si>
  <si>
    <t>14,9*7*2*(0,8+0,15*2)*0,25</t>
  </si>
  <si>
    <t>dno šachty vně haly - 2ks</t>
  </si>
  <si>
    <t>1,5*1*2*0,25</t>
  </si>
  <si>
    <t>4. zásyp základových patek------------------------</t>
  </si>
  <si>
    <t>celký objem výkopu</t>
  </si>
  <si>
    <t>odečet objemu základových konstrukcí</t>
  </si>
  <si>
    <t>-(1,8*1,3)*6*2*0,57</t>
  </si>
  <si>
    <t>-(1,66*1,5)*2*2*0,57</t>
  </si>
  <si>
    <t>-(2*2)*4*0,57</t>
  </si>
  <si>
    <t>-(1,2*1,2)*6*0,57</t>
  </si>
  <si>
    <t>5. zásyp jam po vybouraných betonových sloupcích stávajícícho plotu--------------</t>
  </si>
  <si>
    <t>předpoklad: rozměr jámy 500x500x800mm</t>
  </si>
  <si>
    <t>plot_sloupekBOU*0,5*0,5*0,8</t>
  </si>
  <si>
    <t>19</t>
  </si>
  <si>
    <t>175111101</t>
  </si>
  <si>
    <t>Obsypání potrubí ručně sypaninou z vhodných hornin tř. 1 až 4 nebo materiálem připraveným podél výkopu ve vzdálenosti do 3 m od jeho kraje, pro jakoukoliv hloubku výkopu a míru zhutnění bez prohození sypaniny sítem</t>
  </si>
  <si>
    <t>-32490338</t>
  </si>
  <si>
    <t xml:space="preserve">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</si>
  <si>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 vrtání díry pro dřevěné sloupky plotu - obsypání vložení plastového potrubí----------------</t>
  </si>
  <si>
    <t>zásyp vyvrtané jámy DN400</t>
  </si>
  <si>
    <t>odečet potrubí DN300</t>
  </si>
  <si>
    <t>-vrt1*(pi*0,15*0,15)</t>
  </si>
  <si>
    <t>20</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</si>
  <si>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</si>
  <si>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</si>
  <si>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-25650377</t>
  </si>
  <si>
    <t>181101133</t>
  </si>
  <si>
    <t>Úprava pozemku s rozpojením a přehrnutím včetně urovnání v zemině tř. 3, s přemístěním na vzdálenost přes 40 do 60 m</t>
  </si>
  <si>
    <t>-1835789016</t>
  </si>
  <si>
    <t xml:space="preserve">Poznámka k souboru cen:
1. V cenách jsou započteny i náklady na urovnání povrchu pozemku s tolerancí +/- 100 mm.
2. Ceny lze použít i pro:
 a) zahrnutí úvozových cest a prohlubní na upravovaných pozemcích,
 b) zřízení zemních teras,
 c) srovnání mezí výšky přes 500 mm,
 d) sejmutí ornice z pozemku a její odhrnutí na dočasnou skládku nebo přihrnutí ornice z dočasné
 skládky na upravený pozemek s jejím rozprostřením.
3. Objem zeminy se určuje v m3 rostlého stavu.
</t>
  </si>
  <si>
    <t>1. nový trávník-------------------------</t>
  </si>
  <si>
    <t>trava*0,3</t>
  </si>
  <si>
    <t>22</t>
  </si>
  <si>
    <t>181101911</t>
  </si>
  <si>
    <t>Úprava pozemku s rozpojením a přehrnutím včetně urovnání Příplatek k cenám za další přehrnutí na vzdálenost přes 60 do 100 m zeminy tř. 1, 2 a 3</t>
  </si>
  <si>
    <t>-100549730</t>
  </si>
  <si>
    <t>23</t>
  </si>
  <si>
    <t>181301102</t>
  </si>
  <si>
    <t>Rozprostření a urovnání ornice v rovině nebo ve svahu sklonu do 1:5 při souvislé ploše do 500 m2, tl. vrstvy přes 100 do 150 mm</t>
  </si>
  <si>
    <t>2086056702</t>
  </si>
  <si>
    <t xml:space="preserve">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</si>
  <si>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 rozprostření ornice -------------------------</t>
  </si>
  <si>
    <t>předpoklad: průměrná tl.vrtsvy 0,15m</t>
  </si>
  <si>
    <t>--------rozhrnutí ornice  v ploše zatravnění</t>
  </si>
  <si>
    <t>24</t>
  </si>
  <si>
    <t>M</t>
  </si>
  <si>
    <t>103641010</t>
  </si>
  <si>
    <t>zemina pro terénní úpravy -  ornice</t>
  </si>
  <si>
    <t>t</t>
  </si>
  <si>
    <t>1661083708</t>
  </si>
  <si>
    <t>1. nový trávník na ploše pozemku-------------------------</t>
  </si>
  <si>
    <t>předpoklad: průměrná vrstva ornice 100mm, hmotnost 1,4t/m3</t>
  </si>
  <si>
    <t>ornice dovezená koupená - nově zatravněná plocha</t>
  </si>
  <si>
    <t>ornice_plocha*0,15*1,4</t>
  </si>
  <si>
    <t>odečet objemu sejmuté stávající ornice a opět použité pro rozhrnutí</t>
  </si>
  <si>
    <t>-ornice_sejmuti*1,4</t>
  </si>
  <si>
    <t>25</t>
  </si>
  <si>
    <t>181411141</t>
  </si>
  <si>
    <t>Založení trávníku na půdě předem připravené plochy do 1000 m2 výsevem včetně utažení parterového v rovině nebo na svahu do 1:5</t>
  </si>
  <si>
    <t>-407298923</t>
  </si>
  <si>
    <t xml:space="preserve">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</si>
  <si>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--------plocha po vybourané betonové ploše</t>
  </si>
  <si>
    <t>505,8</t>
  </si>
  <si>
    <t>587,4</t>
  </si>
  <si>
    <t>--------plocha po vybourané staré hale</t>
  </si>
  <si>
    <t>strana západ a východ</t>
  </si>
  <si>
    <t>15,25*8,8*2</t>
  </si>
  <si>
    <t>--------plocha nové vsakovací galerie</t>
  </si>
  <si>
    <t>18*10</t>
  </si>
  <si>
    <t>26</t>
  </si>
  <si>
    <t>005724720</t>
  </si>
  <si>
    <t>osivo směs travní krajinná - rovinná</t>
  </si>
  <si>
    <t>kg</t>
  </si>
  <si>
    <t>377912648</t>
  </si>
  <si>
    <t>předpoklad: spotřeba semene 30g/m2</t>
  </si>
  <si>
    <t>1541,6*0,03 'Přepočtené koeficientem množství</t>
  </si>
  <si>
    <t>27</t>
  </si>
  <si>
    <t>181951101</t>
  </si>
  <si>
    <t>Úprava pláně vyrovnáním výškových rozdílů v hornině tř. 1 až 4 bez zhutnění</t>
  </si>
  <si>
    <t>-1266986606</t>
  </si>
  <si>
    <t xml:space="preserve">Poznámka k souboru cen: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</si>
  <si>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28</t>
  </si>
  <si>
    <t>181951102</t>
  </si>
  <si>
    <t>Úprava pláně vyrovnáním výškových rozdílů v hornině tř. 1 až 4 se zhutněním</t>
  </si>
  <si>
    <t>-1597922516</t>
  </si>
  <si>
    <t xml:space="preserve">Poznámka k souboru cen: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</si>
  <si>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 plocha komunikace</t>
  </si>
  <si>
    <t>29</t>
  </si>
  <si>
    <t>185804215</t>
  </si>
  <si>
    <t>Vypletí v rovině nebo na svahu do 1:5 trávníku po výsevu</t>
  </si>
  <si>
    <t>-1828189904</t>
  </si>
  <si>
    <t xml:space="preserve">Poznámka k souboru cen: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</si>
  <si>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185804312</t>
  </si>
  <si>
    <t>Zalití rostlin vodou plochy záhonů jednotlivě přes 20 m2</t>
  </si>
  <si>
    <t>-1474816708</t>
  </si>
  <si>
    <t>trava*0,15</t>
  </si>
  <si>
    <t>Zakládání</t>
  </si>
  <si>
    <t>31</t>
  </si>
  <si>
    <t>215901101</t>
  </si>
  <si>
    <t>Zhutnění podloží pod násypy z rostlé horniny tř. 1 až 4 z hornin soudružných do 92 % PS a nesoudržných sypkých relativní ulehlosti I(d) do 0,8</t>
  </si>
  <si>
    <t>-1295978914</t>
  </si>
  <si>
    <t xml:space="preserve">Poznámka k souboru cen: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</si>
  <si>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1. zastavěná plocha budovy--------------------------------------</t>
  </si>
  <si>
    <t>45,07*15,05</t>
  </si>
  <si>
    <t>2.SH12 -  plocha komunikace ---------------------------</t>
  </si>
  <si>
    <t>32</t>
  </si>
  <si>
    <t>242791113</t>
  </si>
  <si>
    <t>Zapuštění zárubnice z trub do studňového vrtu, z plastických hmot z plastických hmot hl. do 50 m DN přes 250 do 300</t>
  </si>
  <si>
    <t>702425500</t>
  </si>
  <si>
    <t>1. vrtání díry pro dřevěné sloupky plotu - vložení plastového potrubí DN300mm--------------</t>
  </si>
  <si>
    <t>33</t>
  </si>
  <si>
    <t>28611102</t>
  </si>
  <si>
    <t>trubka kanalizační PVC hladká hrdlovaná D 315x5000 mm</t>
  </si>
  <si>
    <t>585827945</t>
  </si>
  <si>
    <t>potrubí délky 5m, spotřeba 6ks zárubnice dl.830mm/1ks potrubí 5m</t>
  </si>
  <si>
    <t>80,51*1,1 'Přepočtené koeficientem množství</t>
  </si>
  <si>
    <t>34</t>
  </si>
  <si>
    <t>274211411</t>
  </si>
  <si>
    <t>Zdivo základových pásů z lomového kamene nelícované na maltu cementovou</t>
  </si>
  <si>
    <t>981119767</t>
  </si>
  <si>
    <t>P</t>
  </si>
  <si>
    <t>Poznámka k položce:
včetně dodávky nového kamene pro kamenné základy - stávající kamen z rozebraných  kamenných základů a pilířů.  bude doplněn kamenem stejné kvality, odolnosti, struktrury, velikosti, barevnosti dle specifikace projektu (podrobně stanoveno na KD), kámen bude shodný s kamenivem použitým na obdobných konstrukcích a površích NKP v minulosti, referenční příklad je stodola na Miláčku</t>
  </si>
  <si>
    <t>1. SV 13 -kamenné  základy soklového zdiva-------------------------</t>
  </si>
  <si>
    <t>v.č.D.1.1.b.3 Půdorys 1NP - návrh</t>
  </si>
  <si>
    <t>v.č.D.1.1.b.8 Řezy - návrh</t>
  </si>
  <si>
    <t>šířka 500mm, hloubka 530mm</t>
  </si>
  <si>
    <t>------------strana východ</t>
  </si>
  <si>
    <t>(3,36+3,428+3,36)*0,5*0,53</t>
  </si>
  <si>
    <t>------------strana západ</t>
  </si>
  <si>
    <t>35</t>
  </si>
  <si>
    <t>274211493</t>
  </si>
  <si>
    <t>Zdivo základových pásů z lomového kamene Příplatek k cenám za lícování zdiva oboustranné</t>
  </si>
  <si>
    <t>1470148466</t>
  </si>
  <si>
    <t>36</t>
  </si>
  <si>
    <t>275313711</t>
  </si>
  <si>
    <t>Základy z betonu prostého patky a bloky z betonu kamenem neprokládaného tř. C 20/25</t>
  </si>
  <si>
    <t>-1223983821</t>
  </si>
  <si>
    <t xml:space="preserve">Poznámka k souboru cen: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</si>
  <si>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 základové patky----------------------</t>
  </si>
  <si>
    <t>HH=-0,110 SH=-0,910 hl.0,8m</t>
  </si>
  <si>
    <t>(1,8*1,3)*6*2*0,8</t>
  </si>
  <si>
    <t>(1,66*1,5)*2*2*0,8</t>
  </si>
  <si>
    <t>(2*2-0,7*0,34)*4*0,8</t>
  </si>
  <si>
    <t>(1,2*1,2)*6*0,8</t>
  </si>
  <si>
    <t>37</t>
  </si>
  <si>
    <t>275351215</t>
  </si>
  <si>
    <t>Bednění základových stěn patek svislé nebo šikmé (odkloněné), půdorysně přímé nebo zalomené ve volných nebo zapažených jámách, rýhách, šachtách, včetně případných vzpěr zřízení</t>
  </si>
  <si>
    <t>-1230301039</t>
  </si>
  <si>
    <t>(1,8*2+1,3*2)*6*2*0,8</t>
  </si>
  <si>
    <t>(1,66*2+1,5*2)*2*2*0,8</t>
  </si>
  <si>
    <t>(2*4)*4*0,8</t>
  </si>
  <si>
    <t>(1,2*4)*6*0,8</t>
  </si>
  <si>
    <t>38</t>
  </si>
  <si>
    <t>275351216</t>
  </si>
  <si>
    <t>Bednění základových stěn patek svislé nebo šikmé (odkloněné), půdorysně přímé nebo zalomené ve volných nebo zapažených jámách, rýhách, šachtách, včetně případných vzpěr odstranění</t>
  </si>
  <si>
    <t>-2109674127</t>
  </si>
  <si>
    <t>39</t>
  </si>
  <si>
    <t>279234311</t>
  </si>
  <si>
    <t>Zdivo základové z cihel pálených stěn z cihel plných, dl. 290 mm P 20 M, na maltu MC-5 až MC-10</t>
  </si>
  <si>
    <t>-641014151</t>
  </si>
  <si>
    <t xml:space="preserve">Poznámka k položce:
včetně dodávky nových cihel pro soklovou podzdívku - plné cihly  stejné kvality, odolnosti, struktrury, velikosti, barevnosti dle specifikace projektu (podrobně stanoveno na KD)
</t>
  </si>
  <si>
    <t>1. SV 13 - soklová podezdívka-------------------------</t>
  </si>
  <si>
    <t>šířka 300mm, výška 150mm</t>
  </si>
  <si>
    <t>(3,36+3,428+3,36)*0,3*0,15</t>
  </si>
  <si>
    <t>Svislé a kompletní konstrukce</t>
  </si>
  <si>
    <t>40</t>
  </si>
  <si>
    <t>331211641</t>
  </si>
  <si>
    <t>Pilíře z lomového kamene čtyřhranné pravoúhlé, bez spárování na maltu MC-10, z kamene opracovaného pro spárování, o menší straně pilíře přes 750 mm</t>
  </si>
  <si>
    <t>-1682788551</t>
  </si>
  <si>
    <t xml:space="preserve">Poznámka k souboru cen:
1. V cenách jsou započteny i náklady na nutné přisekávání kamene do spár i v líci při zdění.
2. V cenách nejsou započteny náklady na spárování zdiva; toto se oceňuje cenami souboru cen 62.
 63-10..Spárování vnějších ploch části A04 tohoto katalogu.
</t>
  </si>
  <si>
    <t>Poznámka k položce:
včetně dodávky nového kamene pro kamenné sloupy - stávající kamen z rozebraných  kamenných základů a pilířů.  bude doplněn kamenem stejné kvality, odolnosti, struktrury, velikosti, barevnosti dle specifikace projektu (podrobně stanoveno na KD), kámen bude shodný s kamenivem použitým na obdobných konstrukcích a površích NKP v minulosti, referenční příklad je stodola na Miláčku</t>
  </si>
  <si>
    <t>1. SV14 - nové nosné kamenné  pilíře-------------------------</t>
  </si>
  <si>
    <t>výška pilíře od základové patky pod pozednici 4,62m</t>
  </si>
  <si>
    <t>--------rohové pilíře</t>
  </si>
  <si>
    <t>(1,55*1,55-0,65*0,65)*4,62*4</t>
  </si>
  <si>
    <t>---------strana jih</t>
  </si>
  <si>
    <t>(1,26*0,9)*4,62*6</t>
  </si>
  <si>
    <t>---------strana sever</t>
  </si>
  <si>
    <t>-----------strana východ</t>
  </si>
  <si>
    <t>(1,26*0,9)*4,62*2</t>
  </si>
  <si>
    <t>-----------strana západ</t>
  </si>
  <si>
    <t>-----------odečet objemu betonových věnců v koruně</t>
  </si>
  <si>
    <t>-SV14_venec</t>
  </si>
  <si>
    <t>41</t>
  </si>
  <si>
    <t>338951114R</t>
  </si>
  <si>
    <t>Osazování sloupků a vzpěr plotových dřevěných průměru přes 150 do 200 mm se zasypáním a udusáním</t>
  </si>
  <si>
    <t>-1772197341</t>
  </si>
  <si>
    <t>1. dřevěné sloupky plotu DN160mm----------------------</t>
  </si>
  <si>
    <t>97</t>
  </si>
  <si>
    <t>42</t>
  </si>
  <si>
    <t>58337331</t>
  </si>
  <si>
    <t>štěrkopísek frakce 0/22</t>
  </si>
  <si>
    <t>879167894</t>
  </si>
  <si>
    <t>předpoklad: objemová hmotnost zhutněného materiálu 2100kg/m3</t>
  </si>
  <si>
    <t>vrt1*(pi*0,15*0,15)*2,1</t>
  </si>
  <si>
    <t>odečet objemu dřevěného sloupku</t>
  </si>
  <si>
    <t>-vrt1*(pi*0,08*0,08)*2,1</t>
  </si>
  <si>
    <t>Vodorovné konstrukce</t>
  </si>
  <si>
    <t>43</t>
  </si>
  <si>
    <t>413231211</t>
  </si>
  <si>
    <t>Zazdívka zhlaví stropních trámů nebo válcovaných nosníků pálenými cihlami trámů, průřezu do 20000 mm2</t>
  </si>
  <si>
    <t>1500406028</t>
  </si>
  <si>
    <t>1. SV 11 - bednění štítových stěn - zavětrování------------------------</t>
  </si>
  <si>
    <t>zazdívka zhlaví trámů 100/140 do kamenných sloupů</t>
  </si>
  <si>
    <t>----------pohled západ</t>
  </si>
  <si>
    <t>mezi sloupy - 3 pole</t>
  </si>
  <si>
    <t>4*2*3</t>
  </si>
  <si>
    <t>----------pohled východ</t>
  </si>
  <si>
    <t>44</t>
  </si>
  <si>
    <t>417321414</t>
  </si>
  <si>
    <t>Ztužující pásy a věnce z betonu železového (bez výztuže) tř. C 20/25</t>
  </si>
  <si>
    <t>-1321270586</t>
  </si>
  <si>
    <t>1. SV14 koruna nosných sloupů--------------------------</t>
  </si>
  <si>
    <t>((1,55-0,2)*(1,55-0,2)-0,65*0,65)*0,2*4</t>
  </si>
  <si>
    <t>((1,26-0,2)*(0,9-0,2))*0,2*6</t>
  </si>
  <si>
    <t>((1,26-0,2)*(0,9-0,2))*0,2*2</t>
  </si>
  <si>
    <t>45</t>
  </si>
  <si>
    <t>417351115</t>
  </si>
  <si>
    <t>Bednění bočnic ztužujících pásů a věnců včetně vzpěr zřízení</t>
  </si>
  <si>
    <t>1989268231</t>
  </si>
  <si>
    <t>((1,55-0,2)*2+(1,55-0,2)*2)*0,2*4</t>
  </si>
  <si>
    <t>((1,26-0,2)*2+(0,9-0,2)*2)*0,2*6</t>
  </si>
  <si>
    <t>((1,26-0,2)*2+(0,9-0,2)*2)*0,2*2</t>
  </si>
  <si>
    <t>46</t>
  </si>
  <si>
    <t>417351116</t>
  </si>
  <si>
    <t>Bednění bočnic ztužujících pásů a věnců včetně vzpěr odstranění</t>
  </si>
  <si>
    <t>703890427</t>
  </si>
  <si>
    <t>Komunikace pozemní</t>
  </si>
  <si>
    <t>47</t>
  </si>
  <si>
    <t>564751111</t>
  </si>
  <si>
    <t>Podklad nebo kryt z kameniva hrubého drceného vel. 32-63 mm s rozprostřením a zhutněním, po zhutnění tl. 150 mm</t>
  </si>
  <si>
    <t>-1623365898</t>
  </si>
  <si>
    <t>Poznámka k položce:
mechanicky zpevněné kamenivo</t>
  </si>
  <si>
    <t>1. SH11 - MZK ve stodole-----------------</t>
  </si>
  <si>
    <t>48</t>
  </si>
  <si>
    <t>564771111R</t>
  </si>
  <si>
    <t>Podklad nebo kryt z kameniva hrubého drceného vel. 32-63 mm s rozprostřením a zhutněním, po zhutnění tl. 250 mm</t>
  </si>
  <si>
    <t>-2082473649</t>
  </si>
  <si>
    <t>1. SH12 - MZK před stodolou-----------------</t>
  </si>
  <si>
    <t>49</t>
  </si>
  <si>
    <t>564732111R</t>
  </si>
  <si>
    <t>Podklad nebo kryt z kameniva hrubého drceného vel. 8-16 mm s rozprostřením a zhutněním, po zhutnění tl. 100 mm</t>
  </si>
  <si>
    <t>-316758799</t>
  </si>
  <si>
    <t>50</t>
  </si>
  <si>
    <t>564752111R</t>
  </si>
  <si>
    <t>Podklad nebo kryt z kameniva hrubého drceného vel. 8-16 mm s rozprostřením a zhutněním, po zhutnění tl. 150 mm</t>
  </si>
  <si>
    <t>-763033788</t>
  </si>
  <si>
    <t>51</t>
  </si>
  <si>
    <t>564831111</t>
  </si>
  <si>
    <t>Podklad ze štěrkodrti ŠD s rozprostřením a zhutněním, po zhutnění tl. 100 mm</t>
  </si>
  <si>
    <t>533607296</t>
  </si>
  <si>
    <t>52</t>
  </si>
  <si>
    <t>564851111</t>
  </si>
  <si>
    <t>Podklad ze štěrkodrti ŠD s rozprostřením a zhutněním, po zhutnění tl. 150 mm</t>
  </si>
  <si>
    <t>-311302187</t>
  </si>
  <si>
    <t>2. SH13 - kamenná spádovaná dlažba-----------------------</t>
  </si>
  <si>
    <t>53</t>
  </si>
  <si>
    <t>564952114R</t>
  </si>
  <si>
    <t>Kryt z mechanicky zpevněného přírodního kameniva MZK fr.0/45mm (minerální beton) s rozprostřením a s hutněním, po zhutnění tl. 180 mm</t>
  </si>
  <si>
    <t>-1701795250</t>
  </si>
  <si>
    <t>1. SH11 - MZK ve stodole -------------------------</t>
  </si>
  <si>
    <t>plocha ve stodole</t>
  </si>
  <si>
    <t>44,47*13,25</t>
  </si>
  <si>
    <t>odečet kamenných patek</t>
  </si>
  <si>
    <t>-(0,56*0,56*6)</t>
  </si>
  <si>
    <t>odečet rohových sloupů</t>
  </si>
  <si>
    <t>-(0,9*0,65*4)</t>
  </si>
  <si>
    <t>odečet sloupů ve štítě</t>
  </si>
  <si>
    <t>-(0,9*0,96*4)</t>
  </si>
  <si>
    <t>2. SH12 - MZK před stodolou -------------------------</t>
  </si>
  <si>
    <t>1514,96</t>
  </si>
  <si>
    <t>-(45,07*15,05)</t>
  </si>
  <si>
    <t>54</t>
  </si>
  <si>
    <t>594111112R</t>
  </si>
  <si>
    <t>Dlažba nebo přídlažba z lomového kamene lomařsky upraveného rigolového v ploše vodorovné nebo ve sklonu tl. do 400 mm, bez vyplnění spár, s provedením lože tl. 50 mm z kameniva těženého</t>
  </si>
  <si>
    <t>829904834</t>
  </si>
  <si>
    <t>1. SH13 - kamenná spádovaná dlažba-----------------------</t>
  </si>
  <si>
    <t>mezi pilíři - strana sever</t>
  </si>
  <si>
    <t>(5,355+4,74*5+5,354)*0,9</t>
  </si>
  <si>
    <t>mezi pilíři - strana jih</t>
  </si>
  <si>
    <t>55</t>
  </si>
  <si>
    <t>599432111</t>
  </si>
  <si>
    <t>Vyplnění spár dlažby (přídlažby) z lomového kamene v jakémkoliv sklonu plochy a jakékoliv tloušťky kamenivem těženým</t>
  </si>
  <si>
    <t>-977864501</t>
  </si>
  <si>
    <t xml:space="preserve">Poznámka k souboru cen:
1. Ceny lze použít i pro vyplnění spár dlažby (přídlažby) silničních příkopů a kuželů.
</t>
  </si>
  <si>
    <t>Úpravy povrchů, podlahy a osazování výplní</t>
  </si>
  <si>
    <t>56</t>
  </si>
  <si>
    <t>622131112R</t>
  </si>
  <si>
    <t>Podkladní a spojovací vrstva vnějších omítaných ploch vápenocementový podhoz nanášený ručně síťovitě (pokrytí plochy 50 až 75 %) stěn</t>
  </si>
  <si>
    <t>-1623945034</t>
  </si>
  <si>
    <t>1. nová omítka fasády-------------------------------</t>
  </si>
  <si>
    <t>výkres č.D.1.1.b.10 Pohledy - návrh</t>
  </si>
  <si>
    <t>57</t>
  </si>
  <si>
    <t>622341111R</t>
  </si>
  <si>
    <t>Omítka vápenná nastavovaná vnějších ploch nanášená ručně jednovrstvá, tloušťky do 15 mm hrubá stržená lžící stěn</t>
  </si>
  <si>
    <t>971938663</t>
  </si>
  <si>
    <t>Poznámka k položce:
berva a struktura omítky bude odpovídající stávající omítce, případně bude nová malta patinována (barevnost omítky bude případně upravena složením, poměrem písku, případně doplněna minerální barvou), dle potřeby bude lokálně patinována</t>
  </si>
  <si>
    <t>1. omítka fasády-------------------------------</t>
  </si>
  <si>
    <t>------venkovní fasáda</t>
  </si>
  <si>
    <t>------pohled jih</t>
  </si>
  <si>
    <t>(1,55*2+1,26*6)*4,46</t>
  </si>
  <si>
    <t>------pohled sever</t>
  </si>
  <si>
    <t>------pohled východ</t>
  </si>
  <si>
    <t>(1,55*2+0,9*2)*4,46</t>
  </si>
  <si>
    <t>podezdívka soklu</t>
  </si>
  <si>
    <t>(3,36*2+3,428)*0,24</t>
  </si>
  <si>
    <t>------pohled západ</t>
  </si>
  <si>
    <t>-------vnitřní fasáda</t>
  </si>
  <si>
    <t>-------pohled jih</t>
  </si>
  <si>
    <t>(0,65*2+1,126*6)*4,36</t>
  </si>
  <si>
    <t>mezi sloupy</t>
  </si>
  <si>
    <t>(0,9*2*7)*4,41</t>
  </si>
  <si>
    <t>(0,65*2+0,9*2)*4,36</t>
  </si>
  <si>
    <t>(0,9*2+1,26*4)*4,36</t>
  </si>
  <si>
    <t>(3,36*2+3,428)*0,15</t>
  </si>
  <si>
    <t>fasada_celkem</t>
  </si>
  <si>
    <t>Trubní vedení</t>
  </si>
  <si>
    <t>58</t>
  </si>
  <si>
    <t>899722115R</t>
  </si>
  <si>
    <t>Ochrana podzemního vedení NN pod pojezdovými komunikacemi</t>
  </si>
  <si>
    <t>-1493201645</t>
  </si>
  <si>
    <t>59</t>
  </si>
  <si>
    <t>899722116R</t>
  </si>
  <si>
    <t>Ochrana podzemního vedení kanalizace pod pojezdovými komunikacemi</t>
  </si>
  <si>
    <t>-1413693296</t>
  </si>
  <si>
    <t>Ostatní konstrukce a práce, bourání</t>
  </si>
  <si>
    <t>60</t>
  </si>
  <si>
    <t>941211111</t>
  </si>
  <si>
    <t>Montáž lešení řadového rámového lehkého pracovního s podlahami s provozním zatížením tř. 3 do 200 kg/m2 šířky tř. SW06 přes 0,6 do 0,9 m, výšky do 10 m</t>
  </si>
  <si>
    <t>1697795421</t>
  </si>
  <si>
    <t xml:space="preserve">Poznámka k souboru cen: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</si>
  <si>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1. fasádní lešení---------------------------------------</t>
  </si>
  <si>
    <t>-----------kolem budovy</t>
  </si>
  <si>
    <t>-----pohled jih</t>
  </si>
  <si>
    <t>(45,07*2+1*2)*(4,4-1,7)</t>
  </si>
  <si>
    <t>-----pohled sever</t>
  </si>
  <si>
    <t>-----pohled východ</t>
  </si>
  <si>
    <t>pod okapem</t>
  </si>
  <si>
    <t>(15,05+1*2)*4,77</t>
  </si>
  <si>
    <t>mezi okapem a hřebenem</t>
  </si>
  <si>
    <t>15,05*(10,45-4,77-1,7)</t>
  </si>
  <si>
    <t>-----pohled západ</t>
  </si>
  <si>
    <t>61</t>
  </si>
  <si>
    <t>941211211</t>
  </si>
  <si>
    <t>Montáž lešení řadového rámového lehkého pracovního s podlahami s provozním zatížením tř. 3 do 200 kg/m2 Příplatek za první a každý další den použití lešení k ceně -1111 nebo -1112</t>
  </si>
  <si>
    <t>-288376672</t>
  </si>
  <si>
    <t>1. pronájem fasádního lešení</t>
  </si>
  <si>
    <t xml:space="preserve">předpokládaná celková doba pronájmu: </t>
  </si>
  <si>
    <t>fasadnileseni*60</t>
  </si>
  <si>
    <t>62</t>
  </si>
  <si>
    <t>941211811</t>
  </si>
  <si>
    <t>Demontáž lešení řadového rámového lehkého pracovního s provozním zatížením tř. 3 do 200 kg/m2 šířky tř. SW06 přes 0,6 do 0,9 m, výšky do 10 m</t>
  </si>
  <si>
    <t>-1126161504</t>
  </si>
  <si>
    <t xml:space="preserve">Poznámka k souboru cen:
1. Demontáž lešení řadového rámového lehkého výšky přes 40 m se oceňuje individuálně.
</t>
  </si>
  <si>
    <t>63</t>
  </si>
  <si>
    <t>943211111</t>
  </si>
  <si>
    <t>Montáž lešení prostorového rámového lehkého pracovního s podlahami s provozním zatížením tř. 3 do 200 kg/m2, výšky do 10 m</t>
  </si>
  <si>
    <t>307452328</t>
  </si>
  <si>
    <t xml:space="preserve">Poznámka k souboru cen:
1. Montáž lešení prostorového rámového lehkého výšky přes 25 m se oceňuje individuálně.
</t>
  </si>
  <si>
    <t>1. prostorové lešení uvnitř budovy----------------------</t>
  </si>
  <si>
    <t>pod vazný trám</t>
  </si>
  <si>
    <t>43,2*13,3*4,55</t>
  </si>
  <si>
    <t>mezi vazným trámem a hřebenem</t>
  </si>
  <si>
    <t>(13,3*5,7/2)*43,2</t>
  </si>
  <si>
    <t>64</t>
  </si>
  <si>
    <t>943211211</t>
  </si>
  <si>
    <t>Montáž lešení prostorového rámového lehkého pracovního s podlahami Příplatek za první a každý další den použití lešení k ceně -1111</t>
  </si>
  <si>
    <t>-525964004</t>
  </si>
  <si>
    <t>prostoroveleseni*60</t>
  </si>
  <si>
    <t>65</t>
  </si>
  <si>
    <t>943211811</t>
  </si>
  <si>
    <t>Demontáž lešení prostorového rámového lehkého pracovního s podlahami s provozním zatížením tř. 3 do 200 kg/m2, výšky do 10 m</t>
  </si>
  <si>
    <t>1282966851</t>
  </si>
  <si>
    <t xml:space="preserve">Poznámka k souboru cen:
1. Demontáž lešení prostorového rámového lehkého výšky přes 25 m se oceňuje individuálně.
</t>
  </si>
  <si>
    <t>66</t>
  </si>
  <si>
    <t>952901411</t>
  </si>
  <si>
    <t>Vyčištění budov nebo objektů před předáním do užívání ostatních objektů (např. kanálů, zásobníků, kůlen apod.) vynesení zbytků stavebního rumu, kropení a 2x zametení podlah, oprášení stěn a výplní otvorů jakékoliv výšky podlaží</t>
  </si>
  <si>
    <t>457962920</t>
  </si>
  <si>
    <t xml:space="preserve">Poznámka k souboru cen: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</si>
  <si>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 vyčištění stodoly---------------------------</t>
  </si>
  <si>
    <t>v.č.D.1.1.b.2 Půdorys 1NP - návrh</t>
  </si>
  <si>
    <t>vyčištění budovy od stavební činnosti</t>
  </si>
  <si>
    <t>vnitřní plocha podlahy</t>
  </si>
  <si>
    <t>SH11+SH13</t>
  </si>
  <si>
    <t>67</t>
  </si>
  <si>
    <t>953941211</t>
  </si>
  <si>
    <t>Osazování drobných kovových předmětů se zalitím maltou cementovou, do vysekaných kapes nebo připravených otvorů konzol nebo kotev, např. pro schodišťová madla do zdí, radiátorové konzoly apod.</t>
  </si>
  <si>
    <t>-755592729</t>
  </si>
  <si>
    <t xml:space="preserve">Poznámka k souboru cen: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</si>
  <si>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1. přenosné hasící přístroje------------------</t>
  </si>
  <si>
    <t>Požárně bezpečnostní řešení - technická zpráva odd.12</t>
  </si>
  <si>
    <t>--------práškové</t>
  </si>
  <si>
    <t>-------vodní</t>
  </si>
  <si>
    <t>68</t>
  </si>
  <si>
    <t>449321130</t>
  </si>
  <si>
    <t>přístroj hasicí ruční práškový 6 kg</t>
  </si>
  <si>
    <t>787660637</t>
  </si>
  <si>
    <t>Poznámka k položce:
hasící schopnost 21A a 183B, 1 přístroj má 6 hasících jednotek</t>
  </si>
  <si>
    <t>69</t>
  </si>
  <si>
    <t>449323110</t>
  </si>
  <si>
    <t>přístroj hasicí ruční vodní 9 L</t>
  </si>
  <si>
    <t>1870017681</t>
  </si>
  <si>
    <t>Poznámka k položce:
hasící schopnost 13A</t>
  </si>
  <si>
    <t>70</t>
  </si>
  <si>
    <t>953961123R</t>
  </si>
  <si>
    <t>Kotvy chemické s vyvrtáním otvoru do betonu, železobetonu nebo tvrdého kamene tmel, velikost M 18, hloubka 500 mm, bez dodáni kotevní tyče</t>
  </si>
  <si>
    <t>-1269474457</t>
  </si>
  <si>
    <t>1. nový krov - kotvení pozednic----------------------------</t>
  </si>
  <si>
    <t>výkres č.D.1.1.b.4 Půdorys krovu - návrh</t>
  </si>
  <si>
    <t>----kotvení pozednic do sloupů</t>
  </si>
  <si>
    <t>(8+4)*2</t>
  </si>
  <si>
    <t>71</t>
  </si>
  <si>
    <t>311111345R</t>
  </si>
  <si>
    <t>matice přesná šestihranná ČSN 021401 DIN 934 - 8, M 18</t>
  </si>
  <si>
    <t>tis kus</t>
  </si>
  <si>
    <t>-1486815594</t>
  </si>
  <si>
    <t>24*0,00105 'Přepočtené koeficientem množství</t>
  </si>
  <si>
    <t>72</t>
  </si>
  <si>
    <t>311212261R</t>
  </si>
  <si>
    <t>podložka pod dřevěnou konstrukci DIN 440, D 18 mm,otvor 20 mm</t>
  </si>
  <si>
    <t>-109198211</t>
  </si>
  <si>
    <t>73</t>
  </si>
  <si>
    <t>31197007</t>
  </si>
  <si>
    <t>tyč závitová Pz 4.6 M18</t>
  </si>
  <si>
    <t>-2103182035</t>
  </si>
  <si>
    <t>délka tyče 1m</t>
  </si>
  <si>
    <t>(8+4)*2*1</t>
  </si>
  <si>
    <t>24*1,05 'Přepočtené koeficientem množství</t>
  </si>
  <si>
    <t>74</t>
  </si>
  <si>
    <t>959251111R</t>
  </si>
  <si>
    <t>Venkovní elektrorozvodná skříň RIS - zemní práce, betonový základ, vyzděný sloupek z lícových spárovaných cihel, betonový překlad, zastropení, krytina pálené bobrovky kladené do malty ve spádu, plechová krycí pozinkovaná dvířka, kompletní provedení dle PD, D+M</t>
  </si>
  <si>
    <t>soub</t>
  </si>
  <si>
    <t>-949777796</t>
  </si>
  <si>
    <t xml:space="preserve">Poznámka k souboru cen:
1. Cena -1121 je určena pro izolační vrstvy ukládané obvykle na plochých střechách z prefadílců.
</t>
  </si>
  <si>
    <t>75</t>
  </si>
  <si>
    <t>961044111</t>
  </si>
  <si>
    <t>Bourání základů z betonu prostého</t>
  </si>
  <si>
    <t>187618523</t>
  </si>
  <si>
    <t>1. bourání základových patek pod ocelovými stojkami haly------------------</t>
  </si>
  <si>
    <t>předpoklad: 1200x1600x1500mm</t>
  </si>
  <si>
    <t>1,2*1,6*1,5*(13*2+2*2)</t>
  </si>
  <si>
    <t>předpoklad: š.400mm hl.1200mm</t>
  </si>
  <si>
    <t>(72,7*2+15,25*2-0,4*4)*0,4*1,2</t>
  </si>
  <si>
    <t>-(1,2*(13*2+2*2)*0,4*1,2)</t>
  </si>
  <si>
    <t>-(4*7)*0,4*1,2</t>
  </si>
  <si>
    <t>(15,7-1,6*2)*0,6*1</t>
  </si>
  <si>
    <t>2.3 základové pasy pod rozvodnými skříněmi elektro</t>
  </si>
  <si>
    <t>-------pohled jižní</t>
  </si>
  <si>
    <t>2,9*0,6*0,8</t>
  </si>
  <si>
    <t>2,6*0,6*0,8</t>
  </si>
  <si>
    <t>76</t>
  </si>
  <si>
    <t>962031133</t>
  </si>
  <si>
    <t>Bourání příček z cihel, tvárnic nebo příčkovek z cihel pálených, plných nebo dutých na maltu vápennou nebo vápenocementovou, tl. do 150 mm</t>
  </si>
  <si>
    <t>-886191316</t>
  </si>
  <si>
    <t>1. podezdívka z plných cihel ---------------------</t>
  </si>
  <si>
    <t>výška 1500mm od podlahy</t>
  </si>
  <si>
    <t>strana západ</t>
  </si>
  <si>
    <t>(36*2+14,9-4*2)*1,5</t>
  </si>
  <si>
    <t>strana východ</t>
  </si>
  <si>
    <t>(36*2+14,9-4*5)*1,5</t>
  </si>
  <si>
    <t>2. skříně elektro ---------------------</t>
  </si>
  <si>
    <t>v.č.D.1.1.b.9 Pohledy  - stávající stav, odstraňované konstrukce</t>
  </si>
  <si>
    <t>(2,4*2+0,4*2-0,15*4)*1,4</t>
  </si>
  <si>
    <t>(2,66*2+0,4*2-0,15*4)*1,4</t>
  </si>
  <si>
    <t>77</t>
  </si>
  <si>
    <t>962032231</t>
  </si>
  <si>
    <t>Bourání zdiva nadzákladového z cihel nebo tvárnic z cihel pálených nebo vápenopískových, na maltu vápennou nebo vápenocementovou, objemu přes 1 m3</t>
  </si>
  <si>
    <t>-740903447</t>
  </si>
  <si>
    <t xml:space="preserve">Poznámka k souboru cen:
1. Bourání pilířů o průřezu přes 0,36 m2 se oceňuje příslušnými cenami -2230, -2231, -2240,
 -2241,-2253 a -2254 jako bourání zdiva nadzákladového cihelného.
</t>
  </si>
  <si>
    <t>1. protipožární zeď---------------------</t>
  </si>
  <si>
    <t>od podlahy po okap</t>
  </si>
  <si>
    <t>15,75*6,54*0,3</t>
  </si>
  <si>
    <t>od okapu po hřeben</t>
  </si>
  <si>
    <t>15,75*1,61/2*0,3</t>
  </si>
  <si>
    <t>78</t>
  </si>
  <si>
    <t>962042321</t>
  </si>
  <si>
    <t>Bourání zdiva z betonu prostého nadzákladového objemu přes 1 m3</t>
  </si>
  <si>
    <t>-947807444</t>
  </si>
  <si>
    <t xml:space="preserve">Poznámka k souboru cen:
1. Bourání pilířů o průřezu přes 0,36 m2 se oceňuje cenami -2320 a - 2321 jako bourání zdiva
 nadzákladového z betonu prostého.
</t>
  </si>
  <si>
    <t>1. bourání betonových stěn kanálů-------------------</t>
  </si>
  <si>
    <t xml:space="preserve">předpoklad: stěny kanálů tl.150mm, hloubka dna kanálu -0,800 </t>
  </si>
  <si>
    <t>stěna kanálu uvnitř budovy - délka kanálů 208,6m</t>
  </si>
  <si>
    <t>14,9*2*7*2*0,8*0,15</t>
  </si>
  <si>
    <t>stěna šachty vně budovy - 2ks</t>
  </si>
  <si>
    <t>(1,5+1*2)*0,8*2*0,15</t>
  </si>
  <si>
    <t>79</t>
  </si>
  <si>
    <t>963051110</t>
  </si>
  <si>
    <t>Bourání železobetonových stropů deskových, tl. do 80 mm</t>
  </si>
  <si>
    <t>585972572</t>
  </si>
  <si>
    <t xml:space="preserve">Poznámka k souboru cen:
1. Cenu -1313 lze použít i pro bourání bedničkových stropů. Množství jednotek se určuje v m3 včetně
 dutin.
</t>
  </si>
  <si>
    <t>1. zastropení skříně elektro ---------------------</t>
  </si>
  <si>
    <t>(2,4+0,4)*0,08</t>
  </si>
  <si>
    <t>(2,66*0,4)*0,08</t>
  </si>
  <si>
    <t>80</t>
  </si>
  <si>
    <t>965042141</t>
  </si>
  <si>
    <t>Bourání mazanin betonových nebo z litého asfaltu tl. do 100 mm, plochy přes 4 m2</t>
  </si>
  <si>
    <t>-1597573058</t>
  </si>
  <si>
    <t>1. bourání betonové mazaniny - dno kanálů-------------------</t>
  </si>
  <si>
    <t xml:space="preserve">předpoklad: </t>
  </si>
  <si>
    <t>dno kanálu uvnitř haly - celková délka 208,6m</t>
  </si>
  <si>
    <t>14,9*7*2*(0,8+0,15*2)*0,1</t>
  </si>
  <si>
    <t>1,5*1*2*0,1</t>
  </si>
  <si>
    <t>81</t>
  </si>
  <si>
    <t>965042241</t>
  </si>
  <si>
    <t>Bourání mazanin betonových nebo z litého asfaltu tl. přes 100 mm, plochy přes 4 m2</t>
  </si>
  <si>
    <t>911119135</t>
  </si>
  <si>
    <t>1. SH01 -  bourání podlahy --------------------------</t>
  </si>
  <si>
    <t>-----------uvnitř haly</t>
  </si>
  <si>
    <t>(36+36)*14,9*0,5</t>
  </si>
  <si>
    <t>odečet plochy kanálu uvnitř haly - celková délka 208,6m</t>
  </si>
  <si>
    <t>-14,9*7*2*0,8*0,5</t>
  </si>
  <si>
    <t>mazanina1_BOU</t>
  </si>
  <si>
    <t>82</t>
  </si>
  <si>
    <t>965082933</t>
  </si>
  <si>
    <t>Odstranění násypu pod podlahami nebo ochranného násypu na střechách tl. do 200 mm, plochy přes 2 m2</t>
  </si>
  <si>
    <t>1525168376</t>
  </si>
  <si>
    <t>1. bourání betonové mazaniny - dno kanálů - podsyp-------------------</t>
  </si>
  <si>
    <t>14,9*7*2*(0,8+0,15*2)*0,15</t>
  </si>
  <si>
    <t>1,5*1*2*0,15</t>
  </si>
  <si>
    <t>83</t>
  </si>
  <si>
    <t>965082941</t>
  </si>
  <si>
    <t>Odstranění násypu pod podlahami nebo ochranného násypu na střechách tl. přes 200 mm jakékoliv plochy</t>
  </si>
  <si>
    <t>253374713</t>
  </si>
  <si>
    <t>(36+36)*14,9*0,3</t>
  </si>
  <si>
    <t>odečet plochy kanálů - celková délka kanálů 208,6m</t>
  </si>
  <si>
    <t>-14,9*7*2*(0,8+0,15*2)*0,3</t>
  </si>
  <si>
    <t>84</t>
  </si>
  <si>
    <t>966052121</t>
  </si>
  <si>
    <t>Bourání plotových sloupků a vzpěr železobetonových výšky do 2,5 m s betonovou patkou</t>
  </si>
  <si>
    <t>-61929659</t>
  </si>
  <si>
    <t>1. demontáž betonových sloupků stávajícího drátěného plotu----------------------------</t>
  </si>
  <si>
    <t>předpoklad: sloupky po 3,0m</t>
  </si>
  <si>
    <t>85</t>
  </si>
  <si>
    <t>966071113</t>
  </si>
  <si>
    <t>Demontáž ocelových konstrukcí profilů hmotnosti do 13 kg/m, hmotnosti konstrukce přes 10 do 50 t</t>
  </si>
  <si>
    <t>470805376</t>
  </si>
  <si>
    <t xml:space="preserve">Poznámka k souboru cen:
1. Ceny nelze použít pro ocenění demontáží ocelových konstrukcí hmotnosti do 500 kg; tyto se
 oceňují cenami souboru cen 767 99-68 Demontáž ostatních zámečnických konstrukcí části B01 katalogu
 800-767 Konstrukce zámečnické.
</t>
  </si>
  <si>
    <t>1. ocelová konstrukce haly---------------------</t>
  </si>
  <si>
    <t>navýšení 5% pro spojovací a kotvící materiál</t>
  </si>
  <si>
    <t>---------rám - vzpěry u hřebene</t>
  </si>
  <si>
    <t>předpoklad: L80x80x8, hmotnost 9,63kg/m</t>
  </si>
  <si>
    <t>1,72*14*0,0963  "svislé</t>
  </si>
  <si>
    <t>(1,68*2*10+1,68*4)*0,0963  "mezi vaznicemi</t>
  </si>
  <si>
    <t>(2*2*10+2*4)*0,0963  "šikmé</t>
  </si>
  <si>
    <t>10,824*1,05 'Přepočtené koeficientem množství</t>
  </si>
  <si>
    <t>86</t>
  </si>
  <si>
    <t>966071123</t>
  </si>
  <si>
    <t>Demontáž ocelových konstrukcí profilů hmotnosti přes 13 do 30 kg/m, hmotnosti konstrukce přes 10 do 50 t</t>
  </si>
  <si>
    <t>1011463386</t>
  </si>
  <si>
    <t>----------střešní vaznice</t>
  </si>
  <si>
    <t>předpoklad: U180, hmotnost 22kg/m</t>
  </si>
  <si>
    <t>(36+36)*(8+8)*0,022</t>
  </si>
  <si>
    <t>----------stěnové vaznice</t>
  </si>
  <si>
    <t>předpoklad: U160m hmotnost 18,8kg/m</t>
  </si>
  <si>
    <t>(36+36)*2*5*0,0188</t>
  </si>
  <si>
    <t>odečet délky vrat 6x</t>
  </si>
  <si>
    <t>-(4*2)*6*0,0188</t>
  </si>
  <si>
    <t>--------stojky vrat</t>
  </si>
  <si>
    <t>4,2*2*7*0,0188</t>
  </si>
  <si>
    <t>----------stěnové vaznice ve štítě</t>
  </si>
  <si>
    <t>14,86*5*2*0,0188</t>
  </si>
  <si>
    <t>odečet délky vrat 1x</t>
  </si>
  <si>
    <t>-(4*2)*1*0,0188</t>
  </si>
  <si>
    <t>--------rám - ocelové táhlo</t>
  </si>
  <si>
    <t>předpoklad: 2xU100, hmotnost 21,2kg/m</t>
  </si>
  <si>
    <t>13,94*14*0,0212</t>
  </si>
  <si>
    <t>45,864*1,05 'Přepočtené koeficientem množství</t>
  </si>
  <si>
    <t>87</t>
  </si>
  <si>
    <t>966071133</t>
  </si>
  <si>
    <t>Demontáž ocelových konstrukcí profilů hmotnosti přes 30 kg/m, hmotnosti konstrukce přes 10 do 50 t</t>
  </si>
  <si>
    <t>2121212212</t>
  </si>
  <si>
    <t>----------rám - stojky</t>
  </si>
  <si>
    <t>předpoklad: HEB 300, hmotnost 117kg/m</t>
  </si>
  <si>
    <t>6,26*2*(7+7)*0,117</t>
  </si>
  <si>
    <t>-------rám - střešní plocha</t>
  </si>
  <si>
    <t>předpoklad: I 240, hmotnost 36,2kg/m</t>
  </si>
  <si>
    <t>7,73*2*(7+7)*0,0362</t>
  </si>
  <si>
    <t>----------sloupy ve štítě</t>
  </si>
  <si>
    <t>předpoklad: HEB 260, hmotnost 93kg/m</t>
  </si>
  <si>
    <t>6*2*2*0,093</t>
  </si>
  <si>
    <t>30,575*1,05 'Přepočtené koeficientem množství</t>
  </si>
  <si>
    <t>88</t>
  </si>
  <si>
    <t>966071822</t>
  </si>
  <si>
    <t>Rozebrání oplocení z pletiva drátěného se čtvercovými oky, výšky přes 1,6 do 2,0 m</t>
  </si>
  <si>
    <t>-216715243</t>
  </si>
  <si>
    <t xml:space="preserve">Poznámka k souboru cen:
1. V cenách nejsou započteny náklady na demontáž sloupků.
</t>
  </si>
  <si>
    <t>1. stávající plot---------------------</t>
  </si>
  <si>
    <t>------------strana sever</t>
  </si>
  <si>
    <t>87,91</t>
  </si>
  <si>
    <t>89</t>
  </si>
  <si>
    <t>966072122</t>
  </si>
  <si>
    <t>Demontáž opláštění stěn ocelové konstrukce z tvarovaných ocelových plechů, výšky budovy přes 6 do 12 m</t>
  </si>
  <si>
    <t>-1247923182</t>
  </si>
  <si>
    <t xml:space="preserve">Poznámka k souboru cen:
1. Ceny jsou určeny pro ocenění demontáže opláštění se šroubovanými i nýtovanými spoji.
2. Ceny nelze použít pro ocenění demontáže opláštění zděných, betonových, případně jiných
 konstrukcí; tyto se ocení příslušnými cenami katalogu 801-3 Budovy a haly – bourání konstrukcí,
 příp.cenami katalogu 800-767 Konstrukce zámečnické.
</t>
  </si>
  <si>
    <t>1. opláštění stěn---------------------</t>
  </si>
  <si>
    <t>(36,186+36,214)*5,97</t>
  </si>
  <si>
    <t>odečet vrat</t>
  </si>
  <si>
    <t>-(4*3,9*3)</t>
  </si>
  <si>
    <t>odečet vyzděných pilířků elektro</t>
  </si>
  <si>
    <t>-(2,36*1,06*2)</t>
  </si>
  <si>
    <t>--------strana západ</t>
  </si>
  <si>
    <t>pod okap</t>
  </si>
  <si>
    <t>15,25*5,97</t>
  </si>
  <si>
    <t>15,25*1,56/2</t>
  </si>
  <si>
    <t>--------strana východ</t>
  </si>
  <si>
    <t>-(4*3,9)</t>
  </si>
  <si>
    <t>---------odečet prosvětlovacích desek ze sklolaminátu</t>
  </si>
  <si>
    <t>-stena_laminatBOU</t>
  </si>
  <si>
    <t>90</t>
  </si>
  <si>
    <t>966072132</t>
  </si>
  <si>
    <t>Demontáž opláštění stěn ocelové konstrukce ze sklolaminátových desek, výšky budovy přes 6 do 12 m</t>
  </si>
  <si>
    <t>1223850907</t>
  </si>
  <si>
    <t>1. opláštění stěn prosvětlovacími deskami---------------------</t>
  </si>
  <si>
    <t>(8,5+7+6,5)*1,9</t>
  </si>
  <si>
    <t>(10,5+6,5+2)*1,9</t>
  </si>
  <si>
    <t>(12+7+6,5)*1,9</t>
  </si>
  <si>
    <t>91</t>
  </si>
  <si>
    <t>966073122</t>
  </si>
  <si>
    <t>Demontáž krytiny střech ocelových konstrukcí z tvarovaných ocelových plechů, výšky budovy přes 6 do 12 m</t>
  </si>
  <si>
    <t>-802319908</t>
  </si>
  <si>
    <t xml:space="preserve">Poznámka k souboru cen:
1. Ceny jsou určeny pro ocenění demontáže krytiny střech se šroubovanými i nýtovanými spoji.
2. Ceny nelze použít pro ocenění demontáže krytiny střech zděných, betonových, případně jiných
 konstrukcí; tyto se ocení příslušnými cenami katalogu 800-764 Konstrukce klempířské, případně
 800-765 Konstrukce pokrývačské.
</t>
  </si>
  <si>
    <t>1. střešní krytina---------------------</t>
  </si>
  <si>
    <t>v.č.D.1.1.b.5 Půdorys střechy - stávající stav, odstraňované konstrukce</t>
  </si>
  <si>
    <t>(7,88*2)*(72,7-0,3)</t>
  </si>
  <si>
    <t>92</t>
  </si>
  <si>
    <t>968072559</t>
  </si>
  <si>
    <t>Vybourání kovových rámů oken s křídly, dveřních zárubní, vrat, stěn, ostění nebo obkladů vrat, mimo posuvných a skládacích, plochy přes 5 m2</t>
  </si>
  <si>
    <t>1371641003</t>
  </si>
  <si>
    <t xml:space="preserve">Poznámka k souboru cen:
1. V cenách -2244 až -2559 jsou započteny i náklady na vyvěšení křídel.
2. Cenou -2641 se oceňuje i vybourání nosné ocelové konstrukce pro sádrokartonové příčky.
</t>
  </si>
  <si>
    <t>1. ocelová vrata ---------------------</t>
  </si>
  <si>
    <t>4*4,2*7</t>
  </si>
  <si>
    <t>93</t>
  </si>
  <si>
    <t>981131312</t>
  </si>
  <si>
    <t>Demolice hal průmyslových, zemědělských nebo občanské výstavby postupným rozebíráním z cihel, tvárnic, kamene, zdiva smíšeného nebo hrázděného na maltu vápennou nebo vápenocementovou s podílem konstrukcí přes 10 do 15 %</t>
  </si>
  <si>
    <t>-1397806217</t>
  </si>
  <si>
    <t xml:space="preserve">Poznámka k souboru cen:
1. Ceny jsou stanoveny na měrnou jednotku m3 obestavěného prostoru.
2. Procentuální podíl konstrukcí se stanoví podle článku 3503 Všeobecných podmínek části B01.
3. Celkový objem konstrukcí se určí součtem objemů obvodových zdí a nosných sloupů, stropních a střešních konstrukcí. Od celkového objemu se neodečítá objem okenních a dveřních otvorů, parapetních ústupků. Objem stropních a střešních konstrukcí se započítává ve skutečných objemech konstrukcí včetně případných usazenin a nánosů.
4. Ceny nelze použít pro vestavby a přístavby charakteru budov (sociální zařízení, šatny apod.), jejichž demolice se oceňují cenami souboru cen 981 01- . . Demolice budov. Obvodová zeď haly se vždy započítává do objemu konstrukcí haly, k objemu haly se vždy započítává do objemu konstrukcí haly, k objemu konstrukcí vestavby nebo přístavby se nepřipočítává.
5. Demolice základů provozních souborů, podlah apod. konstrukcí, se oceňují samostatně cenami souboru cen 981 51- . 1 Demolice konstrukcí objektů.
6. Pro volbu ceny je rozhodující objemově převažující druh zdiva svislých nosných konstrukcí demolovaného objektu.
</t>
  </si>
  <si>
    <t>1. vybourání zděných elektro rozvodných skříní</t>
  </si>
  <si>
    <t>2,67*0,4*1,4</t>
  </si>
  <si>
    <t>2,37*0,4*1,4</t>
  </si>
  <si>
    <t>94</t>
  </si>
  <si>
    <t>981333113R</t>
  </si>
  <si>
    <t>Odstranění přístřešků nad větracími šachtami včetně likvidace na skládce</t>
  </si>
  <si>
    <t>kpl</t>
  </si>
  <si>
    <t>-1234595550</t>
  </si>
  <si>
    <t>997</t>
  </si>
  <si>
    <t>Přesun sutě</t>
  </si>
  <si>
    <t>95</t>
  </si>
  <si>
    <t>997013153</t>
  </si>
  <si>
    <t>Vnitrostaveništní doprava suti a vybouraných hmot vodorovně do 50 m svisle s omezením mechanizace pro budovy a haly výšky přes 9 do 12 m</t>
  </si>
  <si>
    <t>915097508</t>
  </si>
  <si>
    <t xml:space="preserve">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</si>
  <si>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96</t>
  </si>
  <si>
    <t>997013501</t>
  </si>
  <si>
    <t>Odvoz suti a vybouraných hmot na skládku nebo meziskládku se složením, na vzdálenost do 1 km</t>
  </si>
  <si>
    <t>344317474</t>
  </si>
  <si>
    <t xml:space="preserve">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</si>
  <si>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</si>
  <si>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</si>
  <si>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-1901532297</t>
  </si>
  <si>
    <t>Poznámka k položce:
předpoklad: celková vzdálenost 11km</t>
  </si>
  <si>
    <t>2987,866*10 'Přepočtené koeficientem množství</t>
  </si>
  <si>
    <t>98</t>
  </si>
  <si>
    <t>997013831</t>
  </si>
  <si>
    <t>Poplatek za uložení stavebního odpadu na skládce (skládkovné) směsného</t>
  </si>
  <si>
    <t>-607876709</t>
  </si>
  <si>
    <t xml:space="preserve">Poznámka k souboru cen: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</si>
  <si>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</si>
  <si>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</si>
  <si>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t>
  </si>
  <si>
    <t>998011002</t>
  </si>
  <si>
    <t>Přesun hmot pro budovy občanské výstavby, bydlení, výrobu a služby s nosnou svislou konstrukcí zděnou z cihel, tvárnic nebo kamene vodorovná dopravní vzdálenost do 100 m pro budovy výšky přes 6 do 12 m</t>
  </si>
  <si>
    <t>1808060498</t>
  </si>
  <si>
    <t xml:space="preserve">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</si>
  <si>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100</t>
  </si>
  <si>
    <t>998225111</t>
  </si>
  <si>
    <t>Přesun hmot pro komunikace s krytem z kameniva, monolitickým betonovým nebo živičným dopravní vzdálenost do 200 m jakékoliv délky objektu</t>
  </si>
  <si>
    <t>-680796059</t>
  </si>
  <si>
    <t xml:space="preserve">Poznámka k souboru cen:
1. Ceny lze použít i pro plochy letišť s krytem monolitickým betonovým nebo živičným.
</t>
  </si>
  <si>
    <t>PSV</t>
  </si>
  <si>
    <t>Práce a dodávky PSV</t>
  </si>
  <si>
    <t>760</t>
  </si>
  <si>
    <t>Výrobky</t>
  </si>
  <si>
    <t>760324</t>
  </si>
  <si>
    <t>Výplně otvorů</t>
  </si>
  <si>
    <t>101</t>
  </si>
  <si>
    <t>760324101</t>
  </si>
  <si>
    <t>V.01 - Exteriérová vjezdová vrata oplocení rozměr 5200 x 1850mm dvoukřídlá, konstrukce dřevěná rámová, pobita dřevěnými profily, kované závěsy a zástrče, včetně povrchové úpravy, provedení dle PD, D+M</t>
  </si>
  <si>
    <t>-972834453</t>
  </si>
  <si>
    <t>102</t>
  </si>
  <si>
    <t>760324102</t>
  </si>
  <si>
    <t>V.02 - Exteriérová vjezdová vrata oplocení rozměr 5200 x 1850mm dvoukřídlá, konstrukce dřevěná rámová, pobita dřevěnými profily, kované závěsy a zástrče, včetně povrchové úpravy, provedení dle PD, D+M</t>
  </si>
  <si>
    <t>1220029534</t>
  </si>
  <si>
    <t>760362</t>
  </si>
  <si>
    <t>Ostatní výrobky</t>
  </si>
  <si>
    <t>103</t>
  </si>
  <si>
    <t>760362103</t>
  </si>
  <si>
    <t>X.02 - Exteriérové oplocení, dřevěné sloupky z odkorněné kulatiny, akát, průměr 160mm, v. 2 800mm, dva vodorovné dřevěné trámky z kulatiny, akátu, průměr 80mm, na nich přibité svislé dřevěné profily 40x60mm, včetně povrchové úpravy dřeva nátěrem, impregnace paty sloupku, provedení dle PD, D+M</t>
  </si>
  <si>
    <t>923969166</t>
  </si>
  <si>
    <t>760382</t>
  </si>
  <si>
    <t>Kamenné výrobky</t>
  </si>
  <si>
    <t>104</t>
  </si>
  <si>
    <t>760382101</t>
  </si>
  <si>
    <t>K.01 - Kamenná patka podpírající středový sloup krovu v úrovni podlahy, replika prvku pod dohledem restaurátora, provedení dle PD, D+M</t>
  </si>
  <si>
    <t>2019806323</t>
  </si>
  <si>
    <t>762</t>
  </si>
  <si>
    <t>Konstrukce tesařské</t>
  </si>
  <si>
    <t>105</t>
  </si>
  <si>
    <t>762081150</t>
  </si>
  <si>
    <t>Práce společné pro tesařské konstrukce hoblování hraněného řeziva přímo na staveništi</t>
  </si>
  <si>
    <t>-1423336723</t>
  </si>
  <si>
    <t xml:space="preserve">Poznámka k souboru cen: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</si>
  <si>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1. nový krov----------------------------</t>
  </si>
  <si>
    <t>výpočet výměr viz.Tab.02 Výkaz dřevěného krovu</t>
  </si>
  <si>
    <t>4,081+35,023</t>
  </si>
  <si>
    <t>2. SV 11 - bednění štítových stěn - zavětrování - trámky 140/100mm------------------------</t>
  </si>
  <si>
    <t>tram_140_100*0,14*0,1</t>
  </si>
  <si>
    <t>3. SP 10 - nová střešní krytina - bobrovka korunové krytí------------------------</t>
  </si>
  <si>
    <t>v.č.D.1.1.b.6 Půdorys střechy - návrh</t>
  </si>
  <si>
    <t>lať 60/40mm</t>
  </si>
  <si>
    <t>rozteč 290mm = počet řad 37 na délku krokve (vč.hřebenové, okapové latě)</t>
  </si>
  <si>
    <t>délka střechy 45,3m</t>
  </si>
  <si>
    <t>45,3*37*2*0,06*0,04</t>
  </si>
  <si>
    <t>106</t>
  </si>
  <si>
    <t>762123120</t>
  </si>
  <si>
    <t>Montáž konstrukce stěn a příček vázaných z fošen, hranolů, hranolků, průřezové plochy přes 100 do 144 cm2</t>
  </si>
  <si>
    <t>434460845</t>
  </si>
  <si>
    <t>1. SV 11 - bednění štítových stěn - zavětrování - trámky 140/100mm------------------------</t>
  </si>
  <si>
    <t>v.č.D.1.1.b.4 Půdorys krovu - návrh</t>
  </si>
  <si>
    <t>v.č.D.1.1.b.10 Pohledy - návrh</t>
  </si>
  <si>
    <t>(3,36+0,15*2)*4*2</t>
  </si>
  <si>
    <t>(3,428+0,15*2)*4</t>
  </si>
  <si>
    <t>107</t>
  </si>
  <si>
    <t>605121300</t>
  </si>
  <si>
    <t>řezivo stavební hranol průřezu 100 x 100 - 140 x 140 mm délka do 5,00 m</t>
  </si>
  <si>
    <t>-1524163548</t>
  </si>
  <si>
    <t>prořez 10%</t>
  </si>
  <si>
    <t>1,237*1,1 'Přepočtené koeficientem množství</t>
  </si>
  <si>
    <t>108</t>
  </si>
  <si>
    <t>762132135</t>
  </si>
  <si>
    <t>Montáž bednění stěn z hoblovaných prken tl. do 32 mm na sraz</t>
  </si>
  <si>
    <t>1007090015</t>
  </si>
  <si>
    <t xml:space="preserve">Poznámka k souboru cen:
1. V cenách nejsou započteny náklady na vyrovnání podkladu.
</t>
  </si>
  <si>
    <t>(3,36*2+3,428)*4,2</t>
  </si>
  <si>
    <t>2. SV 12 - bednění štítových stěn - zavětrování krovu------------------------</t>
  </si>
  <si>
    <t>štít</t>
  </si>
  <si>
    <t>15,68*5,94/2</t>
  </si>
  <si>
    <t>109</t>
  </si>
  <si>
    <t>611911711R</t>
  </si>
  <si>
    <t>hoblovaná prkna tloušťky 25 mm  š.260-300mm</t>
  </si>
  <si>
    <t>-129011500</t>
  </si>
  <si>
    <t>178,384*1,1 'Přepočtené koeficientem množství</t>
  </si>
  <si>
    <t>110</t>
  </si>
  <si>
    <t>611911712R</t>
  </si>
  <si>
    <t>hoblovaná prkna tloušťky 25 mm  š.150mm</t>
  </si>
  <si>
    <t>-1151531174</t>
  </si>
  <si>
    <t>1. SV 12 - bednění štítových stěn - zavětrování krovu------------------------</t>
  </si>
  <si>
    <t>---------krycí prkno</t>
  </si>
  <si>
    <t>štít západ</t>
  </si>
  <si>
    <t>(11,35+5,7)*0,15</t>
  </si>
  <si>
    <t>štít východ</t>
  </si>
  <si>
    <t>--------zavětrovací prkno</t>
  </si>
  <si>
    <t>(10,1*2)*0,15</t>
  </si>
  <si>
    <t>11,176*1,1 'Přepočtené koeficientem množství</t>
  </si>
  <si>
    <t>111</t>
  </si>
  <si>
    <t>762195000</t>
  </si>
  <si>
    <t>Spojovací prostředky stěn a příček hřebíky, svory, fixační prkna</t>
  </si>
  <si>
    <t>-892737908</t>
  </si>
  <si>
    <t xml:space="preserve">Poznámka k souboru cen:
1. Cena je určena pouze pro soubory cen:
 a) 762 11- Montáž stěn a příček na hladko,
 b) 762 12- Montáž stěn a příček tesařsky vázaných,
 c) 762 13- Montáž bednění stěn.
2. Ochrana konstrukce se oceňuje samostatně, např. položkami 762 08-3 Impregnace řeziva tohoto
 katalogu nebo příslušnými položkami katalogu 800-783 Nátěry.
</t>
  </si>
  <si>
    <t>---------hoblovaná prkna</t>
  </si>
  <si>
    <t>SV11*0,025</t>
  </si>
  <si>
    <t>--------tramky 140/100</t>
  </si>
  <si>
    <t>SV12*0,025</t>
  </si>
  <si>
    <t>--------kryc í a zavětrovací prkno</t>
  </si>
  <si>
    <t>prkno_150_25*0,025</t>
  </si>
  <si>
    <t>112</t>
  </si>
  <si>
    <t>762332131</t>
  </si>
  <si>
    <t>Montáž vázaných konstrukcí krovů střech pultových, sedlových, valbových, stanových čtvercového nebo obdélníkového půdorysu, z řeziva hraněného průřezové plochy do 120 cm2</t>
  </si>
  <si>
    <t>1734796327</t>
  </si>
  <si>
    <t xml:space="preserve">Poznámka k souboru cen:
1. V cenách nejsou započteny náklady na montáž kotevních želez s připojením k dřevěné konstrukci;
 tyto se ocení příslušnými položkami souboru cen 762 08-5 tohoto katalogu.
2. V cenách 762 33-5 nejsou započteny náklady na podpory (např. vazníky).
</t>
  </si>
  <si>
    <t>340,06</t>
  </si>
  <si>
    <t>113</t>
  </si>
  <si>
    <t>762332132</t>
  </si>
  <si>
    <t>Montáž vázaných konstrukcí krovů střech pultových, sedlových, valbových, stanových čtvercového nebo obdélníkového půdorysu, z řeziva hraněného průřezové plochy přes 120 do 224 cm2</t>
  </si>
  <si>
    <t>-1138374</t>
  </si>
  <si>
    <t>977,3</t>
  </si>
  <si>
    <t>114</t>
  </si>
  <si>
    <t>762332133</t>
  </si>
  <si>
    <t>Montáž vázaných konstrukcí krovů střech pultových, sedlových, valbových, stanových čtvercového nebo obdélníkového půdorysu, z řeziva hraněného průřezové plochy přes 224 do 288 cm2</t>
  </si>
  <si>
    <t>1513918608</t>
  </si>
  <si>
    <t>49,76</t>
  </si>
  <si>
    <t>115</t>
  </si>
  <si>
    <t>762332135</t>
  </si>
  <si>
    <t>Montáž vázaných konstrukcí krovů střech pultových, sedlových, valbových, stanových čtvercového nebo obdélníkového půdorysu, z řeziva hraněného průřezové plochy přes 450 cm2</t>
  </si>
  <si>
    <t>2114098166</t>
  </si>
  <si>
    <t>357,5</t>
  </si>
  <si>
    <t>116</t>
  </si>
  <si>
    <t>605120111R</t>
  </si>
  <si>
    <t>řezivo jehličnaté hranol jakost třídy SI - pro tesařské opracování</t>
  </si>
  <si>
    <t>1976600732</t>
  </si>
  <si>
    <t>39,104*1,1 'Přepočtené koeficientem množství</t>
  </si>
  <si>
    <t>117</t>
  </si>
  <si>
    <t>762334011R</t>
  </si>
  <si>
    <t>Tesařský spoj A - ostřihový čep + kolík (hřebenové napojení krokví), provedení tesařského spoje dle PD vč.vyřezání</t>
  </si>
  <si>
    <t>-1809074802</t>
  </si>
  <si>
    <t xml:space="preserve">Poznámka k položce:
položka obsahuje vyměření, vyřezání, montáž a spojovací prvky, neobsahuje dodávku řeziva (řezivo je obsaženo v oddíle dodávky řeziva) </t>
  </si>
  <si>
    <t>výkaz výměr dle výpočtu projektanta</t>
  </si>
  <si>
    <t>počet spojů v 1 vazbě - 1ks</t>
  </si>
  <si>
    <t>118</t>
  </si>
  <si>
    <t>762334012R</t>
  </si>
  <si>
    <t>Tesařský spoj B - jednostranný rybinový příčný plát + kolík (hambálek), provedení tesařského spoje dle PD vč.vyřezání</t>
  </si>
  <si>
    <t>-573616152</t>
  </si>
  <si>
    <t>počet spojů v 1 vazbě - 2ks</t>
  </si>
  <si>
    <t>119</t>
  </si>
  <si>
    <t>762334013R</t>
  </si>
  <si>
    <t>Tesařský spoj C - zadrápnutí, ukotvení hřebíkem (uložení krokví), provedení tesařského spoje dle PD vč.vyřezání</t>
  </si>
  <si>
    <t>-1697157922</t>
  </si>
  <si>
    <t>počet spojů v 1 vazbě - 6ks</t>
  </si>
  <si>
    <t>120</t>
  </si>
  <si>
    <t>762334014R</t>
  </si>
  <si>
    <t>Tesařský spoj D - čepovaný spoj, provedení tesařského spoje dle PD vč.vyřezání</t>
  </si>
  <si>
    <t>-1910194714</t>
  </si>
  <si>
    <t>počet spojů v 1 vazbě (ne krajní) - 27ks</t>
  </si>
  <si>
    <t>+16x v krajních polích</t>
  </si>
  <si>
    <t>232</t>
  </si>
  <si>
    <t>121</t>
  </si>
  <si>
    <t>762334015R</t>
  </si>
  <si>
    <t>Tesařský spoj E - plátovaný spoj, provedení tesařského spoje dle PD vč.vyřezání</t>
  </si>
  <si>
    <t>626773274</t>
  </si>
  <si>
    <t>122</t>
  </si>
  <si>
    <t>762334016R</t>
  </si>
  <si>
    <t>Tesařský spoj F - plátovaní šikmým plátem + kolíkovaný (5 kolíků), provedení tesařského spoje dle PD vč.vyřezání</t>
  </si>
  <si>
    <t>1289501314</t>
  </si>
  <si>
    <t>počet spojů v 1 vazbě (ne krajní) - 5ks</t>
  </si>
  <si>
    <t>2.vazba +2x</t>
  </si>
  <si>
    <t>123</t>
  </si>
  <si>
    <t>762334017R</t>
  </si>
  <si>
    <t>Tesařský spoj G - přeplátování (vazního trámu na vaznici), provedení tesařského spoje dle PD vč.vyřezání</t>
  </si>
  <si>
    <t>-2100377308</t>
  </si>
  <si>
    <t>124</t>
  </si>
  <si>
    <t>762342214</t>
  </si>
  <si>
    <t>Bednění a laťování montáž laťování střech jednoduchých sklonu do 60 st. při osové vzdálenosti latí přes 150 do 360 mm</t>
  </si>
  <si>
    <t>-893122599</t>
  </si>
  <si>
    <t xml:space="preserve">Poznámka k souboru cen:
1. V cenách -1011 až -1149 bednění střech z desek dřevoštěpkových a cementotřískových jsou
 započteny i náklady na dodávku spojovacích prostředků, na tyto položky se nevztahuje ocenění
 dodávky spojovacích prostředků položka 762 39-5000.
</t>
  </si>
  <si>
    <t>1. SP 10 - nová střešní krytina - bobrovka korunové krytí------------------------</t>
  </si>
  <si>
    <t>rozteč 290mm</t>
  </si>
  <si>
    <t>125</t>
  </si>
  <si>
    <t>605141120</t>
  </si>
  <si>
    <t>řezivo jehličnaté latě střešní surové dl 4 m</t>
  </si>
  <si>
    <t>891895340</t>
  </si>
  <si>
    <t>8,045*1,1 'Přepočtené koeficientem množství</t>
  </si>
  <si>
    <t>126</t>
  </si>
  <si>
    <t>762395000</t>
  </si>
  <si>
    <t>Spojovací prostředky krovů, bednění a laťování, nadstřešních konstrukcí svory, prkna, hřebíky, pásová ocel, vruty</t>
  </si>
  <si>
    <t>1447506529</t>
  </si>
  <si>
    <t xml:space="preserve">Poznámka k souboru cen: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</si>
  <si>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127</t>
  </si>
  <si>
    <t>762395001R</t>
  </si>
  <si>
    <t>Spojovací prostředky pro montáž krovu dubovými kolíky</t>
  </si>
  <si>
    <t>1359909135</t>
  </si>
  <si>
    <t>128</t>
  </si>
  <si>
    <t>762521812</t>
  </si>
  <si>
    <t>Demontáž podlah bez polštářů z prken nebo fošen tl. přes 32 mm</t>
  </si>
  <si>
    <t>-1360892563</t>
  </si>
  <si>
    <t>1. demontáž fošen zastropení kanálů-------------------------</t>
  </si>
  <si>
    <t>předpoklad:</t>
  </si>
  <si>
    <t>14,9*0,8*7*2</t>
  </si>
  <si>
    <t>129</t>
  </si>
  <si>
    <t>998762102</t>
  </si>
  <si>
    <t>Přesun hmot pro konstrukce tesařské stanovený z hmotnosti přesunovaného materiálu vodorovná dopravní vzdálenost do 50 m v objektech výšky přes 6 do 12 m</t>
  </si>
  <si>
    <t>1145195784</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</si>
  <si>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</si>
  <si>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764</t>
  </si>
  <si>
    <t>Konstrukce klempířské</t>
  </si>
  <si>
    <t>130</t>
  </si>
  <si>
    <t>764001851</t>
  </si>
  <si>
    <t>Demontáž klempířských konstrukcí oplechování hřebene s větrací mřížkou nebo podkladním plechem do suti</t>
  </si>
  <si>
    <t>-1030848189</t>
  </si>
  <si>
    <t>1. stávající klempířské výrobky----------------------</t>
  </si>
  <si>
    <t>72,7-0,3</t>
  </si>
  <si>
    <t>131</t>
  </si>
  <si>
    <t>764002801</t>
  </si>
  <si>
    <t>Demontáž klempířských konstrukcí závětrné lišty do suti</t>
  </si>
  <si>
    <t>-1624807964</t>
  </si>
  <si>
    <t>P08</t>
  </si>
  <si>
    <t>8,1*4</t>
  </si>
  <si>
    <t>132</t>
  </si>
  <si>
    <t>764002841</t>
  </si>
  <si>
    <t>Demontáž klempířských konstrukcí oplechování horních ploch zdí a nadezdívek do suti</t>
  </si>
  <si>
    <t>123409929</t>
  </si>
  <si>
    <t>oplechování požární zdi</t>
  </si>
  <si>
    <t>8,04*2</t>
  </si>
  <si>
    <t>133</t>
  </si>
  <si>
    <t>764002851</t>
  </si>
  <si>
    <t>Demontáž klempířských konstrukcí oplechování parapetů do suti</t>
  </si>
  <si>
    <t>-1227822399</t>
  </si>
  <si>
    <t>oplechování horní plochy vyzděných skříní elektro</t>
  </si>
  <si>
    <t>2,4+2,67</t>
  </si>
  <si>
    <t>134</t>
  </si>
  <si>
    <t>764004801</t>
  </si>
  <si>
    <t>Demontáž klempířských konstrukcí žlabu podokapního do suti</t>
  </si>
  <si>
    <t>-572267129</t>
  </si>
  <si>
    <t>P05</t>
  </si>
  <si>
    <t>36,2*4</t>
  </si>
  <si>
    <t>135</t>
  </si>
  <si>
    <t>764004861</t>
  </si>
  <si>
    <t>Demontáž klempířských konstrukcí svodu do suti</t>
  </si>
  <si>
    <t>-514233253</t>
  </si>
  <si>
    <t>P06+P09</t>
  </si>
  <si>
    <t>6,2*8</t>
  </si>
  <si>
    <t>136</t>
  </si>
  <si>
    <t>764242405</t>
  </si>
  <si>
    <t>Oplechování střešních prvků z titanzinkového předzvětralého plechu štítu závětrnou lištou rš 400 mm</t>
  </si>
  <si>
    <t>-2069366307</t>
  </si>
  <si>
    <t xml:space="preserve">Poznámka k souboru cen:
1. V cenách 764 24-1405 až - 2457 nejsou započteny náklady na podkladní plech. Ten se oceňuje
 souborem cen 764 01-14..Podkladní plech z pozinkovaného plechu v tl. 1,0 mm a rozvinuté šířce dle
 rš střešního prvku.
</t>
  </si>
  <si>
    <t>1. P.04--------------------------</t>
  </si>
  <si>
    <t>výkres č.D.1.1.c.1 Kniha uměleckořemeslných prvků, inverntarizace</t>
  </si>
  <si>
    <t>tabulka Přehled klempířských prvků</t>
  </si>
  <si>
    <t>10,2*4</t>
  </si>
  <si>
    <t>137</t>
  </si>
  <si>
    <t>764242434</t>
  </si>
  <si>
    <t>Oplechování střešních prvků z titanzinkového předzvětralého plechu okapu okapovým plechem střechy rovné rš 330 mm</t>
  </si>
  <si>
    <t>-1424630582</t>
  </si>
  <si>
    <t>1. P.01--------------------------</t>
  </si>
  <si>
    <t>45,3*2</t>
  </si>
  <si>
    <t>138</t>
  </si>
  <si>
    <t>764541405</t>
  </si>
  <si>
    <t>Žlab podokapní z titanzinkového předzvětralého plechu včetně háků a čel půlkruhový rš 330 mm</t>
  </si>
  <si>
    <t>591229732</t>
  </si>
  <si>
    <t>139</t>
  </si>
  <si>
    <t>764541446</t>
  </si>
  <si>
    <t>Žlab podokapní z titanzinkového předzvětralého plechu včetně háků a čel kotlík oválný (trychtýřový), rš žlabu/průměr svodu 330/100 mm</t>
  </si>
  <si>
    <t>-707372153</t>
  </si>
  <si>
    <t>1. P.03--------------------------</t>
  </si>
  <si>
    <t>140</t>
  </si>
  <si>
    <t>764548423</t>
  </si>
  <si>
    <t>Svod z titanzinkového předzvětralého plechu včetně objímek, kolen a odskoků kruhový, průměru 100 mm</t>
  </si>
  <si>
    <t>532826439</t>
  </si>
  <si>
    <t>1. P.02--------------------------</t>
  </si>
  <si>
    <t>4,8*6</t>
  </si>
  <si>
    <t>141</t>
  </si>
  <si>
    <t>998764102</t>
  </si>
  <si>
    <t>Přesun hmot pro konstrukce klempířské stanovený z hmotnosti přesunovaného materiálu vodorovná dopravní vzdálenost do 50 m v objektech výšky přes 6 do 12 m</t>
  </si>
  <si>
    <t>729716540</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</si>
  <si>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</si>
  <si>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</si>
  <si>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</si>
  <si>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142</t>
  </si>
  <si>
    <t>765113911</t>
  </si>
  <si>
    <t>Krytina keramická drážková sklonu střechy do 30 st. Příplatek cenám za sklon přes 30 st. do 40 st.</t>
  </si>
  <si>
    <t>1956984415</t>
  </si>
  <si>
    <t xml:space="preserve">Poznámka k souboru cen:
1. V cenách jsou započteny i náklady na přiřezání tašek.
2. V cenách -3331 až -3333 jsou započteny i náklady na řadu podhřebenových tašek z každé strany
 hřebene. Výměru těchto tašek je třeba odečíst z celkové výměry střechy.
3. Montáž střešních doplňků (větracích, protisněhových, prostupových tašek, doplňků hřebene a
 nároží, střešních výlezů, protisněhových zábran, stoupacích plošin apod.) se oceňuje cenami části
 A02.
4. Oplechování úžlabí a závětrná lišta se oceňují cenami katalogu 800-764 Konstrukce klempířské.
</t>
  </si>
  <si>
    <t>143</t>
  </si>
  <si>
    <t>765114011</t>
  </si>
  <si>
    <t>Krytina keramická hladká bobrovka sklonu střechy do 30 st. na sucho korunové krytí režná</t>
  </si>
  <si>
    <t>-1812355466</t>
  </si>
  <si>
    <t xml:space="preserve">Poznámka k souboru cen:
1. V cenách jsou započteny i náklady na přiřezání tašek.
2. Okapová hrana, lemování prostupů a sklon nad 30 st. se oceňují cenami souboru cen 765 11-3
 Krytina keramická drážková.
3. Montáž střešních doplňků (větracích, protisněhových, prostupových tašek, doplňků hřebene a
 nároží, střešních výlezů, protisněhových zábran, stoupacích plošin apod.) se oceňuje cenami části
 A02.
4. Oplechování úžlabí a závětrná lišta se oceňuje cenami katalogu 800-764 Konstrukce klempířské.
</t>
  </si>
  <si>
    <t>(10,16+10,16)*45,3</t>
  </si>
  <si>
    <t>144</t>
  </si>
  <si>
    <t>765114311</t>
  </si>
  <si>
    <t>Krytina keramická hladká bobrovka sklonu střechy do 30 st. hřeben z hřebenáčů režných na sucho s větracím pásem kovovým</t>
  </si>
  <si>
    <t>2132766221</t>
  </si>
  <si>
    <t>1. SP 10 - hčeben nové střešní krytiny - bobrovka korunové krytí------------------------</t>
  </si>
  <si>
    <t>45,3</t>
  </si>
  <si>
    <t>145</t>
  </si>
  <si>
    <t>998765102</t>
  </si>
  <si>
    <t>Přesun hmot pro krytiny skládané stanovený z hmotnosti přesunovaného materiálu vodorovná dopravní vzdálenost do 50 m na objektech výšky přes 6 do 12 m</t>
  </si>
  <si>
    <t>916883608</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</si>
  <si>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</si>
  <si>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783</t>
  </si>
  <si>
    <t>Dokončovací práce - nátěry</t>
  </si>
  <si>
    <t>146</t>
  </si>
  <si>
    <t>783201403</t>
  </si>
  <si>
    <t>Příprava podkladu tesařských konstrukcí před provedením nátěru oprášení</t>
  </si>
  <si>
    <t>2081313545</t>
  </si>
  <si>
    <t>1. preventivní nátěr tesařských konstrukcí------------</t>
  </si>
  <si>
    <t>2. lazůrovací nátěr tesařských konstrukcí---------------------</t>
  </si>
  <si>
    <t>147</t>
  </si>
  <si>
    <t>7832131211R</t>
  </si>
  <si>
    <t>SK/1 - Kapalný širokospektrální fungicidní a insekticidní vodou ředitelný koncetrát pro dlouhodobou preventivní ochranu dřeva v interiérech a exteriérech proti plísním, dřevokazným houbám a dřevokaznému hmyzu. Zároveň má zvýšenou odolnost proti vymývání účinných látek ze dřeva působením povětrnostních podmínek, bezbarvý - použito na všechny nové a stávající prvky krovu v celém rozsahu obnovy krovu</t>
  </si>
  <si>
    <t>-1349797954</t>
  </si>
  <si>
    <t>1. SP 10 - nové laťování pod střešní krytinu  - bobrovka korunové krytí------------------------</t>
  </si>
  <si>
    <t>45,3*37*2*(0,06*2+0,04*2)</t>
  </si>
  <si>
    <t>2. nový krov-----------------------------------</t>
  </si>
  <si>
    <t>navýšení výměry o plochu řezů</t>
  </si>
  <si>
    <t>1013,8*1,1</t>
  </si>
  <si>
    <t>3. dřevěné zavětrování - prkna tl.25mm------------------------------</t>
  </si>
  <si>
    <t>3.1. SV 11 - bednění štítových stěn - zavětrování------------------------</t>
  </si>
  <si>
    <t>-------hoblovaná prkna</t>
  </si>
  <si>
    <t>oboustranný nátěr prken</t>
  </si>
  <si>
    <t>navýšení výměry o plochu boků a řezů</t>
  </si>
  <si>
    <t>SV11*2*1,08</t>
  </si>
  <si>
    <t>--------nosné trámky 140/100</t>
  </si>
  <si>
    <t>tram_140_100*(0,14*2+0,1*2)*1,05</t>
  </si>
  <si>
    <t>3.2. SV 12 - bednění štítových stěn - zavětrování krovu------------------------</t>
  </si>
  <si>
    <t>SV12*2*1,08</t>
  </si>
  <si>
    <t>--------krycí a zavětrovací prkno</t>
  </si>
  <si>
    <t>prkno_150_25*2*1,17</t>
  </si>
  <si>
    <t>148</t>
  </si>
  <si>
    <t>783218121R</t>
  </si>
  <si>
    <t>Impregnační, ochranný a dekorativní nátěr tesařských konstrukcí</t>
  </si>
  <si>
    <t>1251849394</t>
  </si>
  <si>
    <t>SO032 - Technická infrastruktura</t>
  </si>
  <si>
    <t>Úroveň 3:</t>
  </si>
  <si>
    <t>SO0322 - Elektroinstalace - silnoproud</t>
  </si>
  <si>
    <t>1 - Kabeláž</t>
  </si>
  <si>
    <t>2 - Rozvaděče</t>
  </si>
  <si>
    <t>3 - Hromosvod, uzemnění</t>
  </si>
  <si>
    <t>4 - Ostatní náklady</t>
  </si>
  <si>
    <t>Kabeláž</t>
  </si>
  <si>
    <t>210 22-0001</t>
  </si>
  <si>
    <t>AYKY 3x120+70mm2 - doplnění</t>
  </si>
  <si>
    <t>-79297797</t>
  </si>
  <si>
    <t>211 22-0002</t>
  </si>
  <si>
    <t>ukončení kabelu do 240mm2</t>
  </si>
  <si>
    <t>ks</t>
  </si>
  <si>
    <t>1350828827</t>
  </si>
  <si>
    <t>212 22-0003</t>
  </si>
  <si>
    <t>pojistky nožové PN00, In 25-125A</t>
  </si>
  <si>
    <t>2019750488</t>
  </si>
  <si>
    <t>213 22-0004</t>
  </si>
  <si>
    <t>Trubka kopoflex 90</t>
  </si>
  <si>
    <t>-478102537</t>
  </si>
  <si>
    <t>214 22-0005</t>
  </si>
  <si>
    <t>Drobný montážní a označovací materiál</t>
  </si>
  <si>
    <t>1358670193</t>
  </si>
  <si>
    <t>Rozvaděče</t>
  </si>
  <si>
    <t>214 22-0006</t>
  </si>
  <si>
    <t>Pojistková skříň SS101</t>
  </si>
  <si>
    <t>1638702496</t>
  </si>
  <si>
    <t>215 22-0007</t>
  </si>
  <si>
    <t>Osazení pojistkové skříně do vyzděného pilíře</t>
  </si>
  <si>
    <t>-257948048</t>
  </si>
  <si>
    <t>216 22-0008</t>
  </si>
  <si>
    <t>Vyzdění pilíře pro pojistkovou skříň (materiál bílé cihly, stříška plech, izolace proti vlhkosti</t>
  </si>
  <si>
    <t>celek</t>
  </si>
  <si>
    <t>800082036</t>
  </si>
  <si>
    <t>217 22-0009</t>
  </si>
  <si>
    <t>-1539010074</t>
  </si>
  <si>
    <t>Hromosvod, uzemnění</t>
  </si>
  <si>
    <t>210 22-0201</t>
  </si>
  <si>
    <t>JT jímací tyč 1500</t>
  </si>
  <si>
    <t>512</t>
  </si>
  <si>
    <t>-261307341</t>
  </si>
  <si>
    <t>210 22-0101</t>
  </si>
  <si>
    <t>Cu8PT</t>
  </si>
  <si>
    <t>-686396004</t>
  </si>
  <si>
    <t>materiál.1</t>
  </si>
  <si>
    <t>podpěra vedení</t>
  </si>
  <si>
    <t>-152283347</t>
  </si>
  <si>
    <t>210 22-0302</t>
  </si>
  <si>
    <t>ZS zkušební svorka</t>
  </si>
  <si>
    <t>-1288094589</t>
  </si>
  <si>
    <t>210 22-0372</t>
  </si>
  <si>
    <t>ochranný úhelník</t>
  </si>
  <si>
    <t>-2066205812</t>
  </si>
  <si>
    <t>materiál.2</t>
  </si>
  <si>
    <t>podpěra ochranného úhelníku</t>
  </si>
  <si>
    <t>-9221483</t>
  </si>
  <si>
    <t>210 22-0302.1</t>
  </si>
  <si>
    <t>S.UNI. Svorka univerzální Dehn</t>
  </si>
  <si>
    <t>1039726462</t>
  </si>
  <si>
    <t>210 22-0301</t>
  </si>
  <si>
    <t>SR03_FeZn</t>
  </si>
  <si>
    <t>-1123731989</t>
  </si>
  <si>
    <t>210 22-0301.1</t>
  </si>
  <si>
    <t>SS svorka spojovací</t>
  </si>
  <si>
    <t>2077027687</t>
  </si>
  <si>
    <t>210 22-0303</t>
  </si>
  <si>
    <t>SO svorka okapová</t>
  </si>
  <si>
    <t>1574225413</t>
  </si>
  <si>
    <t>210 22-0020</t>
  </si>
  <si>
    <t>FeZn30/4</t>
  </si>
  <si>
    <t>-272246784</t>
  </si>
  <si>
    <t>210 22-0020.1</t>
  </si>
  <si>
    <t>Nerez30/3,5</t>
  </si>
  <si>
    <t>-1750425639</t>
  </si>
  <si>
    <t>210 22-0302.2</t>
  </si>
  <si>
    <t>DS dilatační svorka</t>
  </si>
  <si>
    <t>1333962083</t>
  </si>
  <si>
    <t>460 15-0254.1</t>
  </si>
  <si>
    <t>Výkop rýhy 50x70 cm</t>
  </si>
  <si>
    <t>455009280</t>
  </si>
  <si>
    <t>460 56-0254.1</t>
  </si>
  <si>
    <t>Zához rýhy 50x70 cm</t>
  </si>
  <si>
    <t>2116598896</t>
  </si>
  <si>
    <t>Přirážka PPV.7</t>
  </si>
  <si>
    <t>%</t>
  </si>
  <si>
    <t>-298656110</t>
  </si>
  <si>
    <t>Ostatní náklady</t>
  </si>
  <si>
    <t>Přirážka PPV.8</t>
  </si>
  <si>
    <t>Stavební přípomoce</t>
  </si>
  <si>
    <t>686059301</t>
  </si>
  <si>
    <t>HZS</t>
  </si>
  <si>
    <t>Zkoušky, výchozí revize</t>
  </si>
  <si>
    <t>hod</t>
  </si>
  <si>
    <t>-511884241</t>
  </si>
  <si>
    <t>HZS.1</t>
  </si>
  <si>
    <t>Dokumentace skutečného stavu</t>
  </si>
  <si>
    <t>381616617</t>
  </si>
  <si>
    <t>SO0323 - ZTI - Dešťová kanalizace</t>
  </si>
  <si>
    <t xml:space="preserve">    721 - Zdravotechnika - vnitřní kanalizace</t>
  </si>
  <si>
    <t>122301401</t>
  </si>
  <si>
    <t>Vykopávky v zemnících na suchu s přehozením výkopku na vzdálenost do 3 m nebo s naložením na dopravní prostředek v hornině tř. 4 do 100 m3</t>
  </si>
  <si>
    <t>CS ÚRS 2015 01</t>
  </si>
  <si>
    <t>-475326451</t>
  </si>
  <si>
    <t>122301409</t>
  </si>
  <si>
    <t>Vykopávky v zemnících na suchu s přehozením výkopku na vzdálenost do 3 m nebo s naložením na dopravní prostředek v hornině tř. 4 Příplatek k cenám za lepivost horniny tř. 4</t>
  </si>
  <si>
    <t>-2043855085</t>
  </si>
  <si>
    <t>124303107</t>
  </si>
  <si>
    <t>Vykopávky pro koryta vodotečí s přehozením výkopku na vzdálenost do 3 m nebo s naložením na dopravní prostředek v hornině tř. 4 do 1 000 m3</t>
  </si>
  <si>
    <t>1312061739</t>
  </si>
  <si>
    <t>124303109</t>
  </si>
  <si>
    <t>Vykopávky pro koryta vodotečí s přehozením výkopku na vzdálenost do 3 m nebo s naložením na dopravní prostředek v hornině tř. 4 Příplatek k cenám za lepivost horniny tř. 4</t>
  </si>
  <si>
    <t>935123821</t>
  </si>
  <si>
    <t>133302011</t>
  </si>
  <si>
    <t>Hloubení zapažených i nezapažených šachet plocha výkopu do 20 m2 ručním nebo pneumatickým nářadím s případným nutným přemístěním výkopku ve výkopišti v horninách soudržných tř. 4, plocha výkopu do 4 m2</t>
  </si>
  <si>
    <t>-1850858429</t>
  </si>
  <si>
    <t>133302019</t>
  </si>
  <si>
    <t>Hloubení zapažených i nezapažených šachet plocha výkopu do 20 m2 ručním nebo pneumatickým nářadím s případným nutným přemístěním výkopku ve výkopišti v horninách soudržných tř. 4, plocha výkopu Příplatek k cenám za lepivost horniny tř. 4</t>
  </si>
  <si>
    <t>-1337134036</t>
  </si>
  <si>
    <t>151101101</t>
  </si>
  <si>
    <t>Zřízení pažení a rozepření stěn rýh pro podzemní vedení pro všechny šířky rýhy příložné pro jakoukoliv mezerovitost, hloubky do 2 m</t>
  </si>
  <si>
    <t>2083403063</t>
  </si>
  <si>
    <t>151101111</t>
  </si>
  <si>
    <t>Odstranění pažení a rozepření stěn rýh pro podzemní vedení s uložením materiálu na vzdálenost do 3 m od kraje výkopu příložné, hloubky do 2 m</t>
  </si>
  <si>
    <t>2085036519</t>
  </si>
  <si>
    <t>162206111</t>
  </si>
  <si>
    <t>Vodorovné přemístění výkopku bez naložení, avšak se složením zemin schopných zúrodnění, na vzdálenost do 20 m</t>
  </si>
  <si>
    <t>-1029269815</t>
  </si>
  <si>
    <t>-1153163391</t>
  </si>
  <si>
    <t>Obsypání potrubí ručně sypaninou z vhodných hornin tř. 1 až 4 nebo materiálem připraveným podél výkopu ve vzdálenosti do 3 m od jeho kraje, pro jakoukoliv hloubku výkopu a míru zhutnění bez prohození sypaniny</t>
  </si>
  <si>
    <t>1025987869</t>
  </si>
  <si>
    <t>581523540</t>
  </si>
  <si>
    <t>písky slévárenské (ČSN 72 1204-5) prané VL PR 30  (O 80)</t>
  </si>
  <si>
    <t>2118211172</t>
  </si>
  <si>
    <t>7,25*2 'Přepočtené koeficientem množství</t>
  </si>
  <si>
    <t>583373310</t>
  </si>
  <si>
    <t>kamenivo přírodní těžené pro stavební účely  PTK  (drobné, hrubé, štěrkopísky) štěrkopísky ČSN 72  1511-2 frakce   0-22 pískovna Bratčice</t>
  </si>
  <si>
    <t>-2044329711</t>
  </si>
  <si>
    <t>9*2 'Přepočtené koeficientem množství</t>
  </si>
  <si>
    <t>175203101</t>
  </si>
  <si>
    <t>Přísyp těsnící folie nebo geotextilie na objektech vodních staveb z vhodného materiálu, bez zhutnění v rovině nebo ve svahu sklonu do 1 : 5</t>
  </si>
  <si>
    <t>508155307</t>
  </si>
  <si>
    <t>212752311</t>
  </si>
  <si>
    <t>Trativody z drenážních trubek se zřízením štěrkopískového lože pod trubky a s jejich obsypem v průměrném celkovém množství do 0,15 m3/m v otevřeném výkopu z trubek plastových tuhých SN 8 DN 100</t>
  </si>
  <si>
    <t>-880796345</t>
  </si>
  <si>
    <t>583441990</t>
  </si>
  <si>
    <t>kamenivo přírodní drcené hutné pro stavební účely PDK (drobné, hrubé a štěrkodrť) štěrkodrtě ČSN EN 13043 frakce   0-63   Olbramovice</t>
  </si>
  <si>
    <t>311142639</t>
  </si>
  <si>
    <t>213141111</t>
  </si>
  <si>
    <t>Zřízení vrstvy z geotextilie filtrační, separační, odvodňovací, ochranné, výztužné nebo protierozní v rovině nebo ve sklonu do 1:5, šířky do 3 m</t>
  </si>
  <si>
    <t>-1852744271</t>
  </si>
  <si>
    <t>693110380</t>
  </si>
  <si>
    <t>geotextilie geotextilie tkané GEOJUTEX (z PP pásků) šíře role 5,2 m , délka role 100 bm PPT 60 300 g/m2</t>
  </si>
  <si>
    <t>2070990427</t>
  </si>
  <si>
    <t>33,0434782608696*1,15 'Přepočtené koeficientem množství</t>
  </si>
  <si>
    <t>871313121</t>
  </si>
  <si>
    <t>Montáž kanalizačního potrubí z plastů z tvrdého PVC těsněných gumovým kroužkem v otevřeném výkopu ve sklonu do 20 % DN 150</t>
  </si>
  <si>
    <t>-2015449125</t>
  </si>
  <si>
    <t>286112320</t>
  </si>
  <si>
    <t>trubky z polyvinylchloridu kanalizace domovní a uliční KG - Systém (PVC) PipeLife, ČSN EN 13476 trubka KGEM s hrdlem SN4, koextrudované 110x3,2x5m</t>
  </si>
  <si>
    <t>-2129715256</t>
  </si>
  <si>
    <t>286112290</t>
  </si>
  <si>
    <t>trubky z polyvinylchloridu kanalizace domovní a uliční KG - Systém (PVC) PipeLife, ČSN EN 13476 trubka KGEM s hrdlem SN4, koextrudované 110x3,2x1m</t>
  </si>
  <si>
    <t>1753949638</t>
  </si>
  <si>
    <t>286112370</t>
  </si>
  <si>
    <t>trubky z polyvinylchloridu kanalizace domovní a uliční KG - Systém (PVC) PipeLife, ČSN EN 13476 trubka KGEM s hrdlem SN4, koextrudované 125x3,2x5m</t>
  </si>
  <si>
    <t>-97178356</t>
  </si>
  <si>
    <t>286112340</t>
  </si>
  <si>
    <t>trubky z polyvinylchloridu kanalizace domovní a uliční KG - Systém (PVC) PipeLife, ČSN EN 13476 trubka KGEM s hrdlem SN4, koextrudované 125x3,2x1m</t>
  </si>
  <si>
    <t>1532705342</t>
  </si>
  <si>
    <t>894812411</t>
  </si>
  <si>
    <t>Revizní a čistící šachta z polypropylenu PP pro hladké trouby (např. systém KG) DN 1000 šachtové dno (DN šachty / DN trubního vedení) DN 1000/160 průtočné</t>
  </si>
  <si>
    <t>-1796984608</t>
  </si>
  <si>
    <t>894812412</t>
  </si>
  <si>
    <t>Revizní a čistící šachta z polypropylenu PP pro hladké trouby (např. systém KG) DN 1000 šachtové dno (DN šachty / DN trubního vedení) DN 1000/160 sběrné</t>
  </si>
  <si>
    <t>526022197</t>
  </si>
  <si>
    <t>894812431</t>
  </si>
  <si>
    <t>Revizní a čistící šachta z polypropylenu PP pro hladké trouby (např. systém KG) DN 1000 šachtová skruž, světlé hloubky 125 mm</t>
  </si>
  <si>
    <t>1733334036</t>
  </si>
  <si>
    <t>1290366332</t>
  </si>
  <si>
    <t>-1839690719</t>
  </si>
  <si>
    <t>997013801</t>
  </si>
  <si>
    <t>Poplatek za uložení stavebního odpadu na skládce (skládkovné) betonového</t>
  </si>
  <si>
    <t>712898547</t>
  </si>
  <si>
    <t>998276101</t>
  </si>
  <si>
    <t>Přesun hmot pro trubní vedení hloubené z trub z plastických hmot nebo sklolaminátových pro vodovody nebo kanalizace v otevřeném výkopu dopravní vzdálenost do 15 m</t>
  </si>
  <si>
    <t>-554714527</t>
  </si>
  <si>
    <t>721</t>
  </si>
  <si>
    <t>Zdravotechnika - vnitřní kanalizace</t>
  </si>
  <si>
    <t>721173401</t>
  </si>
  <si>
    <t>Potrubí z plastových trub KG Systém (SN4) svodné (ležaté) DN 100</t>
  </si>
  <si>
    <t>1744965890</t>
  </si>
  <si>
    <t>721194109</t>
  </si>
  <si>
    <t>Vyměření přípojek na potrubí vyvedení a upevnění odpadních výpustek DN 100</t>
  </si>
  <si>
    <t>-1902263941</t>
  </si>
  <si>
    <t>721242118</t>
  </si>
  <si>
    <t>Lapače střešních splavenin z polypropylenu (PP) DN 110 (HL 600)</t>
  </si>
  <si>
    <t>-609658685</t>
  </si>
  <si>
    <t>721290111</t>
  </si>
  <si>
    <t>Zkouška těsnosti kanalizace v objektech vodou do DN 125</t>
  </si>
  <si>
    <t>1015215356</t>
  </si>
  <si>
    <t>998721101</t>
  </si>
  <si>
    <t>Přesun hmot pro vnitřní kanalizace stanovený z hmotnosti přesunovaného materiálu vodorovná dopravní vzdálenost do 50 m v objektech výšky do 6 m</t>
  </si>
  <si>
    <t>-1662116062</t>
  </si>
  <si>
    <t>VRN - Vedlejší rozpočtové náklady</t>
  </si>
  <si>
    <t>Ing.Štefan sivák</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</si>
  <si>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</si>
  <si>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</si>
  <si>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</si>
  <si>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</si>
  <si>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</si>
  <si>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</si>
  <si>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</si>
  <si>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</si>
  <si>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</si>
  <si>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011314000</t>
  </si>
  <si>
    <t>Průzkumné, geodetické a projektové práce průzkumné práce archeologická činnost archeologický dohled</t>
  </si>
  <si>
    <t>…</t>
  </si>
  <si>
    <t>1024</t>
  </si>
  <si>
    <t>1267066853</t>
  </si>
  <si>
    <t>011324000</t>
  </si>
  <si>
    <t>Průzkumné, geodetické a projektové práce průzkumné práce archeologická činnost archeologický průzkum</t>
  </si>
  <si>
    <t>1853391898</t>
  </si>
  <si>
    <t>Poznámka k položce:
V objektu bude umístěna jedna archeologická sonda, mimo objekt bude umístěna druhá archeologická sonda. Obě sondy budou malého rozsahu (cca.1,0mx1,5m).</t>
  </si>
  <si>
    <t>011414000</t>
  </si>
  <si>
    <t>Průzkumné, geodetické a projektové práce průzkumné práce průzkum výskytu nebezpečných látek výskyt odpadu</t>
  </si>
  <si>
    <t>-2041893129</t>
  </si>
  <si>
    <t>011514000</t>
  </si>
  <si>
    <t>Průzkumné, geodetické a projektové práce průzkumné práce stavební průzkum průzkum stavebně-statický</t>
  </si>
  <si>
    <t>-1651877835</t>
  </si>
  <si>
    <t>011544000</t>
  </si>
  <si>
    <t>Průzkumné, geodetické a projektové práce průzkumné práce stavební průzkum průzkum restaurátorský</t>
  </si>
  <si>
    <t>-187235936</t>
  </si>
  <si>
    <t>012103000</t>
  </si>
  <si>
    <t>Průzkumné, geodetické a projektové práce geodetické práce před výstavbou</t>
  </si>
  <si>
    <t>1224178275</t>
  </si>
  <si>
    <t>012303000</t>
  </si>
  <si>
    <t>Průzkumné, geodetické a projektové práce geodetické práce po výstavbě</t>
  </si>
  <si>
    <t>-2103863170</t>
  </si>
  <si>
    <t>013203000</t>
  </si>
  <si>
    <t>Průzkumné, geodetické a projektové práce projektové práce dokumentace stavby (výkresová a textová) bez rozlišení</t>
  </si>
  <si>
    <t>-1869461697</t>
  </si>
  <si>
    <t>Poznámka k položce:
zpracování plánů BOZP</t>
  </si>
  <si>
    <t>013254000</t>
  </si>
  <si>
    <t>Průzkumné, geodetické a projektové práce projektové práce dokumentace stavby (výkresová a textová) skutečného provedení stavby</t>
  </si>
  <si>
    <t>-1621717581</t>
  </si>
  <si>
    <t>VRN2</t>
  </si>
  <si>
    <t>Příprava staveniště</t>
  </si>
  <si>
    <t>021103000</t>
  </si>
  <si>
    <t>Příprava staveniště záchranné práce zabezpečení přírodních hodnot na místě</t>
  </si>
  <si>
    <t>-217554647</t>
  </si>
  <si>
    <t>VRN3</t>
  </si>
  <si>
    <t>Zařízení staveniště</t>
  </si>
  <si>
    <t>030001000</t>
  </si>
  <si>
    <t>Základní rozdělení průvodních činností a nákladů zařízení staveniště</t>
  </si>
  <si>
    <t>-414021339</t>
  </si>
  <si>
    <t>VRN4</t>
  </si>
  <si>
    <t>Inženýrská činnost</t>
  </si>
  <si>
    <t>041103000</t>
  </si>
  <si>
    <t>Inženýrská činnost dozory autorský dozor projektanta</t>
  </si>
  <si>
    <t>2099076376</t>
  </si>
  <si>
    <t>041203000</t>
  </si>
  <si>
    <t>Inženýrská činnost dozory technický dozor investora</t>
  </si>
  <si>
    <t>-957324835</t>
  </si>
  <si>
    <t>041403000</t>
  </si>
  <si>
    <t>Inženýrská činnost dozory koordinátor BOZP na staveništi</t>
  </si>
  <si>
    <t>-1800130586</t>
  </si>
  <si>
    <t>045002000</t>
  </si>
  <si>
    <t>Hlavní tituly průvodních činností a nákladů inženýrská činnost kompletační a koordinační činnost</t>
  </si>
  <si>
    <t>189071141</t>
  </si>
  <si>
    <t>VRN6</t>
  </si>
  <si>
    <t>Územní vlivy</t>
  </si>
  <si>
    <t>063303000</t>
  </si>
  <si>
    <t>Územní vlivy práce na těžce přístupných místech práce ve výškách, v hloubkách</t>
  </si>
  <si>
    <t>1988911079</t>
  </si>
  <si>
    <t>VRN7</t>
  </si>
  <si>
    <t>Provozní vlivy</t>
  </si>
  <si>
    <t>075303000</t>
  </si>
  <si>
    <t>Provozní vlivy ochranná pásma přírodních hodnot</t>
  </si>
  <si>
    <t>842825194</t>
  </si>
  <si>
    <t>075503000</t>
  </si>
  <si>
    <t>Provozní vlivy ochranná pásma památková</t>
  </si>
  <si>
    <t>628763029</t>
  </si>
  <si>
    <t>VRN9</t>
  </si>
  <si>
    <t>091404000</t>
  </si>
  <si>
    <t>Ostatní náklady související s objektem práce na památkovém objektu</t>
  </si>
  <si>
    <t>2090359071</t>
  </si>
  <si>
    <t>Poznámka k položce:
náklady spojené s prací a dodávkami na památkovém objektu, mimo jiné provedení vzorků zdiva, omítek, spojů k odsouhlasení architektem, projektantem</t>
  </si>
  <si>
    <t>091504000</t>
  </si>
  <si>
    <t>Ostatní náklady související s objektem náklady související s publikační činností</t>
  </si>
  <si>
    <t>1130550652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</si>
  <si>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</si>
  <si>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</si>
  <si>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</si>
  <si>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</si>
  <si>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</si>
  <si>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</si>
  <si>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</si>
  <si>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</si>
  <si>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</si>
  <si>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</si>
  <si>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</si>
  <si>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</si>
  <si>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</si>
  <si>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</si>
  <si>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</si>
  <si>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</si>
  <si>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</si>
  <si>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</si>
  <si>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</si>
  <si>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</si>
  <si>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</si>
  <si>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</si>
  <si>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</si>
  <si>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</si>
  <si>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</si>
  <si>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</si>
  <si>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</si>
  <si>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</si>
  <si>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</si>
  <si>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</si>
  <si>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</si>
  <si>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</si>
  <si>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</si>
  <si>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</si>
  <si>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</si>
  <si>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</si>
  <si>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</si>
  <si>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</si>
  <si>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</si>
  <si>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</si>
  <si>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</si>
  <si>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</si>
  <si>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</si>
  <si>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</si>
  <si>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</si>
  <si>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</si>
  <si>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</si>
  <si>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</si>
  <si>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</si>
  <si>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</si>
  <si>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</si>
  <si>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</si>
  <si>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</si>
  <si>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</si>
  <si>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</si>
  <si>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</si>
  <si>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</si>
  <si>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</si>
  <si>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</si>
  <si>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</si>
  <si>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</si>
  <si>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</si>
  <si>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</si>
  <si>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</si>
  <si>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</si>
  <si>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</si>
  <si>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</si>
  <si>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</si>
  <si>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</si>
  <si>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</si>
  <si>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</si>
  <si>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</si>
  <si>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</si>
  <si>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</si>
  <si>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</si>
  <si>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</si>
  <si>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</si>
  <si>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</si>
  <si>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</si>
  <si>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</si>
  <si>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</si>
  <si>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</si>
  <si>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</si>
  <si>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</si>
  <si>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</si>
  <si>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</si>
  <si>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</si>
  <si>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</si>
  <si>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</si>
  <si>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</si>
  <si>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</si>
  <si>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</si>
  <si>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</si>
  <si>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</si>
  <si>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</si>
  <si>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</si>
  <si>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</si>
  <si>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</si>
  <si>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</si>
  <si>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</si>
  <si>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</si>
  <si>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</si>
  <si>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</si>
  <si>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</si>
  <si>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</si>
  <si>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</si>
  <si>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</si>
  <si>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</si>
  <si>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</si>
  <si>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</si>
  <si>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</si>
  <si>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</si>
  <si>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</si>
  <si>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</si>
  <si>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</si>
  <si>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</si>
  <si>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</si>
  <si>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</si>
  <si>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</si>
  <si>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</si>
  <si>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</si>
  <si>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</si>
  <si>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</si>
  <si>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</si>
  <si>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</si>
  <si>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</si>
  <si>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</si>
  <si>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</si>
  <si>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</si>
  <si>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</si>
  <si>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</si>
  <si>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</si>
  <si>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</si>
  <si>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</si>
  <si>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</si>
  <si>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</si>
  <si>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</si>
  <si>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</si>
  <si>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</si>
  <si>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</si>
  <si>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</si>
  <si>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</si>
  <si>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</si>
  <si>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</si>
  <si>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</si>
  <si>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</si>
  <si>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</si>
  <si>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</si>
  <si>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</si>
  <si>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</si>
  <si>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</si>
  <si>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</si>
  <si>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</si>
  <si>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</si>
  <si>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</si>
  <si>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</si>
  <si>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</si>
  <si>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</si>
  <si>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</si>
  <si>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</si>
  <si>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</si>
  <si>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</si>
  <si>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</si>
  <si>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</si>
  <si>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</si>
  <si>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</si>
  <si>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</si>
  <si>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</si>
  <si>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</si>
  <si>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</si>
  <si>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</si>
  <si>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</si>
  <si>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</si>
  <si>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</si>
  <si>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</si>
  <si>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</si>
  <si>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</si>
  <si>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</si>
  <si>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</si>
  <si>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</si>
  <si>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</si>
  <si>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</si>
  <si>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</si>
  <si>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VŠEOBECNÉ PODMÍNKY</t>
  </si>
  <si>
    <t>Všeobecné podmínky</t>
  </si>
  <si>
    <t>SK.00: Společné</t>
  </si>
  <si>
    <t>SK.00_01</t>
  </si>
  <si>
    <t>Veškeré výměry jsou čisté plochy, případné ztratné, prořezy je nutné zohlednit v jednotkové ceně - pokud není uvedeno jinak</t>
  </si>
  <si>
    <t>SK.00_02</t>
  </si>
  <si>
    <t>Pokud není uvedeno jinak, je nutné do jednotkové ceny zahrnout dodávku, montáž a dopravu.</t>
  </si>
  <si>
    <t>SK.00_03</t>
  </si>
  <si>
    <t>Jednotkové ceny musí zahrnovat všechny součásti nutné k provedení, jako kotvící materiál a podobně.</t>
  </si>
  <si>
    <t>SK.00_04</t>
  </si>
  <si>
    <t>Pokud jsou uvedeni výrobci jedná se pouze o příklad standardu</t>
  </si>
  <si>
    <t>SK.00_05</t>
  </si>
  <si>
    <t>Při stanovení jednotkové ceny je nutné vycházet ze všech částí projektové dokumentace</t>
  </si>
  <si>
    <t>SK.00_06</t>
  </si>
  <si>
    <t xml:space="preserve">Stavební přípomoce - jedná se o vytvoření drážek, drobné stavební otvory a jejich zapravení a ostatní drobné stavební práce pro TZB. Tuto skutečnost je nutné zohlednit do jednotkové ceny této položky navíc nebudou hrazeny. </t>
  </si>
  <si>
    <t>Při stanovení jednotkové ceny jednotlivých výrobků je nutno vycházet z popisů uvedených v tabulcích prvků.</t>
  </si>
  <si>
    <t>SK.00_07</t>
  </si>
  <si>
    <t>Jednotkové ceny položek musí zohledňovat skutečnost, že se jedná o práci na historickém objektu s umělecko-řemeslnou hodnotou</t>
  </si>
  <si>
    <t>SK.01: Zařízení staveniště</t>
  </si>
  <si>
    <t>SK.01_01</t>
  </si>
  <si>
    <t xml:space="preserve">Zhotovitel je povinen zajistit včas v potřebném rozsahu zásobování staveniště vodou a udržovat je po celou dobu trvání stavby. Veškeré, s tím spojené náklady a náklady za spotřebovanou vodu pro účely stavby, nese zhotovitel. Voda musí být zajištěna za obvyklou úplatu též pro ostatní na stavbě se podílející firmy. Zhotovitel zajistí v tomto smyslu příslušné dohody se všemi na stavbě se přímo podílejícími firmami. </t>
  </si>
  <si>
    <t>SK.01_02</t>
  </si>
  <si>
    <t xml:space="preserve">Zhotovitel je povinen obstarat včas a v rozsahu odpovídajícím potřebám stavby komunikační pojítka (telefon, fax) a po celou dobu stavby je udržovat v provozu. Náklady spojené s instalací a likvidací těchto komunikačních pojítek, jakož i náklady na jejich provoz a běžné poplatky nese zhotovitel. </t>
  </si>
  <si>
    <t>SK.01_03</t>
  </si>
  <si>
    <t xml:space="preserve">Všem ostatním na stavbě zúčastněným firmám musí být pro služební účely umožněno použití komunikačních pojítek za obvyklou úplatu. Zhotovitel zajistí v tomto směru příslušné dohody s ostatními na stavbě se podílejícími firmami. </t>
  </si>
  <si>
    <t>SK.01_04</t>
  </si>
  <si>
    <t xml:space="preserve">Zhotovitel je povinen poskytnout trvale všem na stavbě se podílejícím firmám  k dispozici za přiměřený poplatek skladovací prostor a shromažďovací místnost, pokud to bude potřebné. Eventuelní potřebné úpravy v této souvislosti provede na své náklady zhotovitel. </t>
  </si>
  <si>
    <t>SK.01_05</t>
  </si>
  <si>
    <t>Zhotovitel je povinen v rámci zařízení staveniště zřídit 1 kancelář pro potřeby činnosti technického a autorského dozoru investora s možností vytápění, vybavenou 1 stolem, 2 židlemi, skříní. Dále je zhotovitel povinen zajistit vhodnou místnost pro konání kontrolních dnů stavby. Po dohodě je možno pro tyto účely využít prostory hřebčína.</t>
  </si>
  <si>
    <t>SK.01_06</t>
  </si>
  <si>
    <t>Pokud není v soupisu prací a dodávek stanoveno jinak, je zhotovení a údržba event. nutných dopravních komunikací a cest na stavbě v odpovídajícím provedení, pokud jsou třeba pro provádění prací a výkonů zhotovitele, a následně jejich odstranění a znovuuvedení do původního stavu, věcí zhotovitele. Tyto dopravní komunikace a cesty musí být trvale k dispozici i všem ostatním, na stavbě se podílejícím firmám. Za tuto činnost nebude poskytnuta žádná zvláštní náhrada</t>
  </si>
  <si>
    <t>SK.01_07</t>
  </si>
  <si>
    <t xml:space="preserve">Obstarání záboru veřejných prostranství, dočasných omezení dopravních označení a dalších skutečností nutných k provádění prací při střetu s provozem na veřejných komunikacích je povinností zhotovitele a nebude zvlášť hrazeno. Zhotovitel hradí rovněž všechny správní poplatky spojené s používáním veřejných ploch a komunikací. Zhotovitel zajistí vybudování informační cedule stavby dle pokynu objednatele. Zajistí rovněž případnou spolupráci v rámci akcí public-relations organisovaných objednatelem. </t>
  </si>
  <si>
    <t>SK.01_08</t>
  </si>
  <si>
    <t xml:space="preserve">Spotřeba veškeřých médií je součásti ceny jenotlivých položek. Spotřeba médií během stavby bude přefakurováno z investora na dodavatele. </t>
  </si>
  <si>
    <t>SK.02: Demolice a bourací práce</t>
  </si>
  <si>
    <t>SK.02_01</t>
  </si>
  <si>
    <t>Nabídka zahrnuje provedení prací podle níže uvedené specifikace, vč. povinných zkoušek materiálů, vzorků a prací ve smyslu platných norem a předpisů. Předmětem díla a povinností zhotovitele je dále provedení veškerých kotevních a spojovacích prvků, pomocných konstrukcí, stavebních přípomocí a ostatních prací a dodávek přímo nespecifikovaných v těchto podkladech a projektové dokumentaci, ale nezbytných pro zhotovení a plnou funkčnost a požadovanou kvalitu díla.</t>
  </si>
  <si>
    <t>SK.02_02</t>
  </si>
  <si>
    <t>Rozsah prací: Jednotková cena demolic obsahuje, pokud není jinak určeno, vybourání stávajících konstrukcí, naložení ve stavební jámě, nebo mimo ni na transportní zařízení, odvoz suti na skládku a poplatek za uložení suti na skládku. Náklady na odstranění suti ze staveniště zahrnují veškeré náklady na mezipřesuny hmot, včetně vytvoření potřebných vjezdů a výjezdů ze stavební jámy. Ceny platí, pokud není jinak uvedeno, bez rozdílu způsobu demolic, nebo jejich odstranění. Pokud není uvedeno jinak, zahrnuje jednotková dále cenu pro bourání i odvoz suti na skládku, vč. příslušných poplatků za uložení na skládku, zajištění očištění vozidel  při výjezdu ze stavby a potřebnou ochranu a zajištění stávajících inž.sítí.</t>
  </si>
  <si>
    <t>SK.02_03</t>
  </si>
  <si>
    <t>Pracovní prostory: Není - li jinak určeno, dojednají se pracovní prostory s ohledem na bezpečnostní předpisy s objednatelem nejpozději před zahájením prací</t>
  </si>
  <si>
    <t>SK.02_04</t>
  </si>
  <si>
    <t>Skladování: Místo pro uskladnění demolovaného materiálu určeného k dalšímu použití určuje zhotovitel  v projektu zařízení staveniště, pokud nebylo jinak určeno v nabídkovém řízení.</t>
  </si>
  <si>
    <t>SK.02_05</t>
  </si>
  <si>
    <t>Prohlídka staveniště: Zhotovitel jako součást své nabídky předloží své písemné prohlášení, že se seznámil s podmínkami staveniště na základě osobní prohlídky</t>
  </si>
  <si>
    <t>SK.02_06</t>
  </si>
  <si>
    <t>Před začátkem stavebních prací provede zhotovitel případné doměření pozemku vč. vytyčení podzemních inženýrských sítí dotčených stavbou, či provozem mechanismů stavby. Tyto práce jsou součástí nabídky a nebudou zvlášť hrazeny</t>
  </si>
  <si>
    <t>SK.05: Zděné konstrukce</t>
  </si>
  <si>
    <t>SK.05_01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</si>
  <si>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</si>
  <si>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SK.08: Vnitřní omítky</t>
  </si>
  <si>
    <t>SK.08_01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</si>
  <si>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</si>
  <si>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SK.08_02</t>
  </si>
  <si>
    <t>Malta -Pokud není výslovně určena průmyslově vyráběná omítka, ručí za složení maltové směsi zhotovitel. Jednotková cena za vnitřní omítky zahrnuje i provedení podkladního jádra.</t>
  </si>
  <si>
    <t xml:space="preserve">V rámci stavby budou používány pouze vápenné omítky a vápenné malty, nutno zohlednit v jednotkových cenách. Tato informace je nadřažená nad materiály uvedenými v rozpočtu. </t>
  </si>
  <si>
    <t>SK.08_03</t>
  </si>
  <si>
    <t>Tolerance rozměrů - Veškeré tolerance rozměrů musí respektovat ustanovení příslušných  ČSN.</t>
  </si>
  <si>
    <t>SK.08_04</t>
  </si>
  <si>
    <t>V případě nové omítky bude provedena Ochrana rohů - Veškeré pozitivní rohy budou chráněny podomítkovými lištami.</t>
  </si>
  <si>
    <t>SK.08_05</t>
  </si>
  <si>
    <t>Pro provedení omítek musí být povrchy připraveny dle technologických pokynů výrobce, nebude zvlášť hrazeno.</t>
  </si>
  <si>
    <t>SK.10: Malířské a natěračské práce</t>
  </si>
  <si>
    <t>SK.10_01</t>
  </si>
  <si>
    <t>Nabídka zahrnuje práce podle níže uvedené specifikace, vč. povinných zkoušek materiálů, vzorků a prací ve smyslu platných norem a předpisů. Předmětem díla a povinností zhotovitele je dále provedení veškerých pomocných konstrukcí, stavebních přípomocí a ostatních prací přímo nespecifikovaných v těchto podkladech a projektové dokumentaci, ale nezbytných pro zhotovení a plnou funkčnost a požadovanou kvalitu díla</t>
  </si>
  <si>
    <t>SK.10_02</t>
  </si>
  <si>
    <t xml:space="preserve">Pokud není uvedeno jinak pak je odstranění zbytků malty a nerovností povrchu menšího rozsahu se započítává do jednotkových cen za nátěr. Součástí ceny je rovněž případná úprava nerovností povrchu betonových stěn a stropů pod malbu stěrkovou hmotou tak, aby povrch byl hladký a rovný. Jednotkové ceny jsou uvedeny bez rozdílu způsobu nanášení. Cena dále zahrnuje provedení základního, a konečného vrchního nátěru podle technologického předpisu nabízeného výrobku
</t>
  </si>
  <si>
    <t>SK.10_03</t>
  </si>
  <si>
    <t>Přejímka prací proběhne zároveň s přejímkou prostor budoucím uživatelem . Znamená to, že udržování maleb a nátěrů a jejich event. opravy do doby této přejímky nutno zakalkulovat do jednotkové ceny.
Pokud není uvedeno jinak, je nutno kalkulovat všechny malby barevné v pastelových odstínech dle výběru objednatele
Cena za základní a konečné nátěry ocelových konstrukcí, rozvodů a zařízení vnitřních instalací topení, plynu, vzduchotechnických rozvodů apod., je součástí samostatně uvedené nabídky a ceny těchto instalací a zařízení</t>
  </si>
  <si>
    <t>SK.10_05</t>
  </si>
  <si>
    <t xml:space="preserve">Cena za nátěry zámečnických a truhlářských výrobků, prosklených kovových oken a fasád je součástí ceny těchto dodávek. Znamená to tedy, že příslušné nátěrky jednotlivých výrobků je nutné zahrnout do jednotkové ceny těchto výrobků, pokud není uvedeno jinak. </t>
  </si>
  <si>
    <t>SK.10_06</t>
  </si>
  <si>
    <t>Pokud nejsou všechny materiály nátěrového povlaku výrobkem jednoho výrobce, musí zhotovitel prokázat jejich vzájemnou snášenlivost.</t>
  </si>
  <si>
    <t>SK.10_07</t>
  </si>
  <si>
    <t>Pokud byly základové nátěry, nebo impregnace provedeny jinými dodavateli, musí zhotovitel přezkoušet a prokázat snášenlivost s jím prováděným nátěrem</t>
  </si>
  <si>
    <t>SK.10_08</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</si>
  <si>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</si>
  <si>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SK.10_09</t>
  </si>
  <si>
    <t>Jednotková cena platí bez rozdílu, zda jsou nátěry prováděny v dílně zhotovitele, nebo přímo na stavbě. Totéž platí pro případné impregnační a základové nátěry v dílnách truhlářských nebo zámečnických</t>
  </si>
  <si>
    <t>SK.11: Fasády</t>
  </si>
  <si>
    <t>SK.11_01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</si>
  <si>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</si>
  <si>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SK.11_02</t>
  </si>
  <si>
    <t xml:space="preserve">Tolerance rozměrů. - Veškeré tolerance rozměrů musí respektovat ustanovení příslušných  ČSN.
Veškeré rozměry a popisy , včetně určení  povrchových úprav jsou podrobně uvedeny ve výkresové dokumentaci, která je součástí podkladů pro výběrové řízení </t>
  </si>
  <si>
    <t>SK.11_03</t>
  </si>
  <si>
    <t>Jedná se o historický objekt s umělecko-řemeslnou hodnotou, sanace dotčených ploch a jednotlivých prvků jsou podrobně zpracovány v restaurátorském průzkumu a záměru, závěry a technologické postupy v nich uvedené, jsou pro zhotovitele závazné.</t>
  </si>
  <si>
    <t>SK.13: Okna a skleněné konstrukce</t>
  </si>
  <si>
    <t>SK.13_01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</si>
  <si>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</si>
  <si>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SK.13_02</t>
  </si>
  <si>
    <t>Do jednotkových cen bude započítána povrchová úprava, vybavení kováním a zamykacím zařízením, zasklení vč. slepých rámů, veškeré montážní a osazovací práce, těsnění spar mezi rámem a stavební konstrukcí a spar mezi slepým a okenním rámem</t>
  </si>
  <si>
    <t>SK.13_04</t>
  </si>
  <si>
    <t>Pokud není uvedeno jinak, pak nejpozději před zahájením výroby předloží zhotovitel objednateli k odsouhlasení dílenské výkresy detailů kování, zasklení, těsnění drážek a spar a ostatního příslušenství konstrukce. Připomínky objednatele budou zapracovány do dokumentace. Připomínky musí být sděleny písemně. Po schválení objednatelem se detailní výkresy stávají součástí smlouvy o dílo</t>
  </si>
  <si>
    <t>SK.13_05</t>
  </si>
  <si>
    <t>Rozměry udávané dále v soupisu prací a dodávek jsou skladebnými rozměry okenních a jmenovitými rozměry dveřních otvorů ve smyslu čsn 01 3420</t>
  </si>
  <si>
    <t>SK.14: Dveře</t>
  </si>
  <si>
    <t>SK.14_01</t>
  </si>
  <si>
    <t xml:space="preserve">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t>
  </si>
  <si>
    <t>SK.14_02</t>
  </si>
  <si>
    <t>Pokud není v popisu položek uvedeno žádný údaj o profilech, tloušťce a skladbě vrstev, bude dimenzování těchto konstrukčních prvků převzato od výrobce. Budou dodrženy požadavky objednatele na zvukovou a tepelnou izolaci</t>
  </si>
  <si>
    <t>SK.14_03</t>
  </si>
  <si>
    <t>Po přidělení zakázky budou zhotovitelem vypracovány konstrukční výkresy k podstatným detailům (např. profilové řezy, napojení na stavební konstrukce, atd.) bez nároku na zvláštní úhradu. Tyto detaily budou předány objednateli k odsouhlasení před zahájením výroby</t>
  </si>
  <si>
    <t>SK.14_04</t>
  </si>
  <si>
    <t>U dveří se stanovenou požární odolností, resp. bezpečností je zhotovitel povinen doložit dodávaný výrobek příslušnými atesty prokazujícími, že výrobek splňuje ustanovení ČSN. Náklady na tyto atesty jsou součástí nabídkové ceny a nebudou zvlášť hrazeny</t>
  </si>
  <si>
    <t>SK.14_05</t>
  </si>
  <si>
    <t>Dveřní křídla, rámy a zárubně musí odpovídat rozdílným klimatům v místnostech, které oddělují. Přetvoření v důsledku těchto vlivů nesmí překročit max. hodnoty dle ČSN</t>
  </si>
  <si>
    <t>SK.14_06</t>
  </si>
  <si>
    <t>Mezera mezi dveřním křídlem a hotovou podlahou nesmí překročit 6 mm. Dveřní křídla s větší mezerou nebudou přijata a musí se vyměnit.</t>
  </si>
  <si>
    <t>SK.14_07</t>
  </si>
  <si>
    <t>Veškeré kování dveří a samozavírače, vč. dodávky a montáže, spojovacího materiálu a naolejování se započítávají do jednotkové ceny</t>
  </si>
  <si>
    <t>SK.14_08</t>
  </si>
  <si>
    <t>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</si>
  <si>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SK.14_09</t>
  </si>
  <si>
    <t>Zhotovitel odpovídá za dodané a namontované dveře a zárubně až do konečné kolaudace stavby. Škody všeho druhu, které vzniknou na již provedených pracích a dodávkách, musí být zhotovitelem odstraněny do konce kolaudačního řízení</t>
  </si>
  <si>
    <t>SK.14_10</t>
  </si>
  <si>
    <t>Veškeré zárubně jsou součástí dodávky dveří</t>
  </si>
  <si>
    <t>SK.14_11</t>
  </si>
  <si>
    <t>Pokud budou pro požární dveře nezbytné těsnící profily ze zvláštních materiálů, zhotovitel zajistí jejich dodávku a montáž. Náklady na tyto práce je nutné zahrnout do jednotkových cen</t>
  </si>
  <si>
    <t>SK.14_12</t>
  </si>
  <si>
    <t xml:space="preserve">Veškeré nátěry a povrchové úpravy dveří i zárubní jsou součástí jednotkové ceny. 
</t>
  </si>
  <si>
    <t>SK.15: Střešní plášť</t>
  </si>
  <si>
    <t>SK.15_01</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</si>
  <si>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</si>
  <si>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SK.15_02</t>
  </si>
  <si>
    <t>Jako tepelné izolace smí být použity pouze materiály s atestem pro použití navržené skladbě střešního pláště. Tento atest bude dodavatelem doložen pře zahájením prací</t>
  </si>
  <si>
    <t>SK.15_03</t>
  </si>
  <si>
    <t>Jako hydroizolace smí být být použity pouze materiály s atestem pro použití navržené skladbě střešního pláště. Tento atest bude dodavatelem doložen pře zahájením prací</t>
  </si>
  <si>
    <t>SK.15_04</t>
  </si>
  <si>
    <t xml:space="preserve">Spádové betony musí být před pokládáním hydroizolace vyspraveny a očištěny a musí být 
bez výčnělků
</t>
  </si>
  <si>
    <t>SK.15_05</t>
  </si>
  <si>
    <t>Veškeré rozměry a popisy , včetně určení  povrchových úprav jsou podrobně uvedeny v tabulkách skladeb, které jsou součástí projektu pro nabídkové řízení</t>
  </si>
  <si>
    <t>SK.15_06</t>
  </si>
  <si>
    <t>Součástí dodávky střechy jsou veškeré systémové prvky jako: lišty, těsnící pásky, náběhové EPS pásky a porvedení všech detailů</t>
  </si>
  <si>
    <t>SK.16: Klempířské konstrukce</t>
  </si>
  <si>
    <t>SK.16_01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</si>
  <si>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</si>
  <si>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SK.16_02</t>
  </si>
  <si>
    <t>Dřevěné konstrukce pod vlastním oplechováním budou opatřeny ochranným protiplísňovým nátěrem. Náklady na provedení tohoto nátěru je nutno zahrnout do jednotkové ceny a nebudou zvlášť hrazeny</t>
  </si>
  <si>
    <t>SK.16_03</t>
  </si>
  <si>
    <t>Výměry uvedené v soupisu prací jsou uvedeny v m2 hotové plochy.  Veškeré prořezy je nutno zahrnout do nabídkové ceny a nebudou zvlášť hrazeny.</t>
  </si>
  <si>
    <t>SK.16_04</t>
  </si>
  <si>
    <t>Detaily klempířských konstrukcí a prací se řídí ustanoveními ČSN 73 36 10.</t>
  </si>
  <si>
    <t>SK.17: Truhlářské konstrukce</t>
  </si>
  <si>
    <t>SK.17_01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</si>
  <si>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</si>
  <si>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SK.17_02</t>
  </si>
  <si>
    <t>V dostatečném předstihu před zahájením výroby je zhotovitel povinen předložit objednateli k odsouhlasení výrobní dokumentaci atypických prvků a vzorky materiálů povrchových úprav konstrukcí. Náklady na tyto práce je nutné zahrnout do jednotkové ceny a nebudou zvlášť hrazeny.Teprve na základě písemného souhlasu objednatele je možné zahájit výrobu</t>
  </si>
  <si>
    <t>SK.17_03</t>
  </si>
  <si>
    <t>Součástí dodávky a nabídkové ceny je i zakladní a konečná povrchová úprava a nátěry požadovaného barevného odstínu ,kování a závěsy a zasklení prosklených konstrukcí a prvků.</t>
  </si>
  <si>
    <t>Součástí dodávky a nabídkové ceny všech truhlářských či tesařských konstrukcí je povrchový nátěr, impregnace proti dřevokazným houbám</t>
  </si>
  <si>
    <t>SK.18: Zámečnické konstrukce</t>
  </si>
  <si>
    <t>SK.18_01</t>
  </si>
  <si>
    <t>Nabídka a jednotková cena zahrnuje výrobu, dodávku a montáž materiálů a výrobků podle níže uvedené specifikace, vč. dopravy na staveniště a vnitrostaveništní dopravy a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</si>
  <si>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SK.18_02</t>
  </si>
  <si>
    <t>Nejpozději před zahájením výroby předloží zhotovitel objednateli k odsouhlasení dílenské výkresy všech výrobních detailů. Připomínky objednatele budou zapracovány do dokumentace. Připomínky musí být sděleny písemně</t>
  </si>
  <si>
    <t>SK.18_03</t>
  </si>
  <si>
    <t>Součástí dodávky a nabídkové ceny je i základní a konečná povrchová úprava nátěrem požadovaného barevného odstínu.  Dále zasklení prosklených konstrukcí a prvků, vybavení kováním a zamykacím zařízením ,veškeré montážní a osazovací práce a těsnění spar mezi rámy a stavební konstrukcí</t>
  </si>
  <si>
    <t>SK.21: Ostatní práce a výrobky</t>
  </si>
  <si>
    <t>SK.21_01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</si>
  <si>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</si>
  <si>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SK.40: Úprava chodníku a vozovky</t>
  </si>
  <si>
    <t>SK.40_01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</si>
  <si>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</si>
  <si>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SK.50: Lešení</t>
  </si>
  <si>
    <t>SK.50_01</t>
  </si>
  <si>
    <t>Nabídka zahrnuje veškeré ochráné prvky</t>
  </si>
  <si>
    <t>SK.50_02</t>
  </si>
  <si>
    <t>Nabídka zahrnuje dopravu, montáž, demontáž a pronájem lešení</t>
  </si>
  <si>
    <t>SK.50_03</t>
  </si>
  <si>
    <t>Dobu pronájmu lešení je nutné uvažovat s ohledem na využití pro stavební část i pro ochranu prvků</t>
  </si>
  <si>
    <t>SK.50_04</t>
  </si>
  <si>
    <t>Doba pronájmu lešení vychází z harmonogramu dodavatele, tuto skutečnost je nutné zakalkulovat do nabídkové ceny</t>
  </si>
  <si>
    <t>SK.50_05</t>
  </si>
  <si>
    <t>Zhotovitel musí respektovat, že stavební práce budou probíhat za plného provozu hřebčína, především z důvodu bezpečnosti musí zajistit a průběžně kontrolovat bezpečnostní opatření (např.vstupy do budovy).</t>
  </si>
  <si>
    <t xml:space="preserve">SK.51: Ostatní </t>
  </si>
  <si>
    <t>SK.51_01</t>
  </si>
  <si>
    <t>Dokumentaci skutečného provedení je nutné zohlednit v jednotkových cenách položek, tato dokumentace nebude zvlášť hrazena.</t>
  </si>
  <si>
    <t>SK.51_02</t>
  </si>
  <si>
    <t>Výrobní a montážní dokumentaci a vzorkování je nutné zohlednit v jednotkových cenách položek, tato dokumentace nebude zvlášť hrazena.</t>
  </si>
  <si>
    <t>SK.51_03</t>
  </si>
  <si>
    <t>Restaurátorský průzkum a záměr je nutné zohlednit v jednotkových cenách položek, tato dokumentace nebude zvlášť hrazena.</t>
  </si>
  <si>
    <t>SK.51_04</t>
  </si>
  <si>
    <t>Pasportizaci objektu je nutné zohlednit v jednotkových cenách položek, tato dokumentace nebude zvlášť hrazena.</t>
  </si>
  <si>
    <t>SK.51_05</t>
  </si>
  <si>
    <t>Inženýrské činnosti potřebné k provádění stavby, včetně zajištění kolaudace a potřebných dokumentů, je nutné zohlednit v jednotkových cenách položek, tato dokumentace nebude zvlášť hrazeno.</t>
  </si>
  <si>
    <t>SK.51_06</t>
  </si>
  <si>
    <t>Rozpočet skutečného provedení, je nutné zohlednit v jednotkových cenách položek, tato dokumentace nebude zvlášť hrazena.</t>
  </si>
  <si>
    <t>SK.51_07</t>
  </si>
  <si>
    <t>Do jednotkových cen je nutné zohlednit práci na historickém objektu, nebude zvlášť hrazeno.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</si>
</sst>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_(#,##0&quot;.&quot;_);;;_(@_)"/>
  </numFmts>
  <fonts count="5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name val="Helvetica"/>
    </font>
    <font>
      <b/>
      <sz val="11"/>
      <name val="Helvetica"/>
    </font>
    <font>
      <sz val="11"/>
      <color theme="1"/>
      <name val="Calibri"/>
      <family val="2"/>
      <charset val="238"/>
      <scheme val="minor"/>
    </font>
    <font>
      <b/>
      <sz val="9"/>
      <name val="Helvetica"/>
    </font>
    <font>
      <b/>
      <sz val="10"/>
      <name val="Helvetica"/>
    </font>
    <font>
      <sz val="9"/>
      <name val="Helvetica"/>
    </font>
    <font>
      <b/>
      <i/>
      <sz val="1"/>
      <name val="Helvetica"/>
    </font>
    <font>
      <sz val="8"/>
      <name val="Arial CE"/>
      <family val="2"/>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s>
  <cellStyleXfs count="4">
    <xf numFmtId="0" fontId="0" fillId="0" borderId="0"/>
    <xf numFmtId="0" fontId="44" fillId="0" borderId="0" applyNumberFormat="0" applyFill="0" applyBorder="0" applyAlignment="0" applyProtection="0"/>
    <xf numFmtId="0" fontId="5" fillId="0" borderId="1"/>
    <xf numFmtId="0" fontId="48" fillId="0" borderId="1"/>
  </cellStyleXfs>
  <cellXfs count="3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center"/>
    </xf>
    <xf numFmtId="0" fontId="0" fillId="2" borderId="0" xfId="0" applyFill="1" applyAlignment="1" applyProtection="1">
      <alignment horizontal="left" vertical="center"/>
      <protection locked="0"/>
    </xf>
    <xf numFmtId="49" fontId="0" fillId="2" borderId="0" xfId="0" applyNumberFormat="1" applyFill="1" applyAlignment="1" applyProtection="1">
      <alignment horizontal="left" vertical="center"/>
      <protection locked="0"/>
    </xf>
    <xf numFmtId="0" fontId="0" fillId="0" borderId="0" xfId="0"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3" fillId="3" borderId="7" xfId="0" applyFont="1" applyFill="1" applyBorder="1" applyAlignment="1">
      <alignment horizontal="left" vertical="center"/>
    </xf>
    <xf numFmtId="0" fontId="0" fillId="3" borderId="8" xfId="0" applyFill="1" applyBorder="1" applyAlignment="1">
      <alignment vertical="center"/>
    </xf>
    <xf numFmtId="0" fontId="3"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19" fillId="0" borderId="0" xfId="0" applyFont="1" applyAlignment="1">
      <alignment vertical="center"/>
    </xf>
    <xf numFmtId="165" fontId="0" fillId="0" borderId="0" xfId="0" applyNumberForma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3"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3"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4"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lignment vertical="center"/>
    </xf>
    <xf numFmtId="0" fontId="5"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protection locked="0"/>
    </xf>
    <xf numFmtId="0" fontId="31" fillId="0" borderId="0" xfId="0" applyFont="1" applyAlignment="1">
      <alignment horizontal="left" vertical="center"/>
    </xf>
    <xf numFmtId="0" fontId="0" fillId="0" borderId="3" xfId="0" applyBorder="1" applyProtection="1">
      <protection locked="0"/>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Border="1" applyAlignment="1">
      <alignment vertical="center" wrapText="1"/>
    </xf>
    <xf numFmtId="0" fontId="0" fillId="0" borderId="0" xfId="0" applyAlignment="1" applyProtection="1">
      <alignment vertical="center" wrapText="1"/>
      <protection locked="0"/>
    </xf>
    <xf numFmtId="0" fontId="31" fillId="0" borderId="0" xfId="0" applyFont="1" applyAlignment="1">
      <alignment horizontal="left" vertical="center" wrapText="1"/>
    </xf>
    <xf numFmtId="0" fontId="0" fillId="0" borderId="13" xfId="0"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ill="1" applyAlignment="1">
      <alignment vertical="center"/>
    </xf>
    <xf numFmtId="0" fontId="3" fillId="4" borderId="7" xfId="0" applyFont="1" applyFill="1" applyBorder="1" applyAlignment="1">
      <alignment horizontal="lef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ill="1" applyBorder="1" applyAlignment="1">
      <alignment vertical="center"/>
    </xf>
    <xf numFmtId="0" fontId="0" fillId="0" borderId="11" xfId="0" applyBorder="1" applyAlignment="1" applyProtection="1">
      <alignment vertical="center"/>
      <protection locked="0"/>
    </xf>
    <xf numFmtId="0" fontId="0" fillId="0" borderId="3" xfId="0" applyBorder="1" applyAlignment="1" applyProtection="1">
      <alignment vertical="center"/>
      <protection locked="0"/>
    </xf>
    <xf numFmtId="0" fontId="21" fillId="4" borderId="0" xfId="0" applyFont="1" applyFill="1" applyAlignment="1">
      <alignment horizontal="left" vertical="center"/>
    </xf>
    <xf numFmtId="0" fontId="0" fillId="4" borderId="0" xfId="0" applyFill="1" applyAlignment="1" applyProtection="1">
      <alignment vertical="center"/>
      <protection locked="0"/>
    </xf>
    <xf numFmtId="0" fontId="21"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lignment horizontal="center" vertical="center" wrapText="1"/>
    </xf>
    <xf numFmtId="4" fontId="23" fillId="0" borderId="0" xfId="0" applyNumberFormat="1" applyFont="1"/>
    <xf numFmtId="166" fontId="33" fillId="0" borderId="13" xfId="0" applyNumberFormat="1" applyFont="1" applyBorder="1"/>
    <xf numFmtId="166" fontId="33" fillId="0" borderId="14" xfId="0" applyNumberFormat="1" applyFont="1" applyBorder="1"/>
    <xf numFmtId="4" fontId="1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23" xfId="0" applyBorder="1" applyAlignment="1">
      <alignment horizontal="center" vertical="center"/>
    </xf>
    <xf numFmtId="49" fontId="0" fillId="0" borderId="23" xfId="0" applyNumberFormat="1" applyBorder="1" applyAlignment="1">
      <alignment horizontal="left" vertical="center" wrapText="1"/>
    </xf>
    <xf numFmtId="0" fontId="0" fillId="0" borderId="23" xfId="0" applyBorder="1" applyAlignment="1">
      <alignment horizontal="left" vertical="center" wrapText="1"/>
    </xf>
    <xf numFmtId="0" fontId="0" fillId="0" borderId="23" xfId="0" applyBorder="1" applyAlignment="1">
      <alignment horizontal="center" vertical="center" wrapText="1"/>
    </xf>
    <xf numFmtId="167" fontId="0" fillId="0" borderId="23" xfId="0" applyNumberFormat="1" applyBorder="1" applyAlignment="1">
      <alignment vertical="center"/>
    </xf>
    <xf numFmtId="4" fontId="0" fillId="2" borderId="23" xfId="0" applyNumberFormat="1" applyFill="1" applyBorder="1" applyAlignment="1" applyProtection="1">
      <alignment vertical="center"/>
      <protection locked="0"/>
    </xf>
    <xf numFmtId="4" fontId="0" fillId="0" borderId="23" xfId="0" applyNumberFormat="1" applyBorder="1" applyAlignment="1">
      <alignment vertical="center"/>
    </xf>
    <xf numFmtId="0" fontId="1" fillId="2" borderId="15" xfId="0" applyFont="1" applyFill="1" applyBorder="1" applyAlignment="1" applyProtection="1">
      <alignment horizontal="left" vertical="center"/>
      <protection locked="0"/>
    </xf>
    <xf numFmtId="0" fontId="1" fillId="0" borderId="0" xfId="0" applyFont="1" applyAlignment="1">
      <alignment horizontal="center" vertical="center"/>
    </xf>
    <xf numFmtId="166" fontId="1" fillId="0" borderId="0" xfId="0" applyNumberFormat="1" applyFont="1" applyAlignment="1">
      <alignment vertical="center"/>
    </xf>
    <xf numFmtId="166" fontId="1" fillId="0" borderId="16" xfId="0" applyNumberFormat="1" applyFont="1" applyBorder="1" applyAlignment="1">
      <alignmen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6"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67" fontId="36" fillId="2" borderId="23" xfId="0" applyNumberFormat="1" applyFont="1" applyFill="1" applyBorder="1" applyAlignment="1" applyProtection="1">
      <alignment vertical="center"/>
      <protection locked="0"/>
    </xf>
    <xf numFmtId="167" fontId="0" fillId="2" borderId="23" xfId="0" applyNumberFormat="1" applyFill="1" applyBorder="1" applyAlignment="1" applyProtection="1">
      <alignment vertical="center"/>
      <protection locked="0"/>
    </xf>
    <xf numFmtId="0" fontId="1" fillId="2" borderId="20" xfId="0" applyFont="1" applyFill="1" applyBorder="1" applyAlignment="1" applyProtection="1">
      <alignment horizontal="left" vertical="center"/>
      <protection locked="0"/>
    </xf>
    <xf numFmtId="0" fontId="1" fillId="0" borderId="21" xfId="0" applyFont="1" applyBorder="1" applyAlignment="1">
      <alignment horizontal="center" vertical="center"/>
    </xf>
    <xf numFmtId="0" fontId="0" fillId="0" borderId="21" xfId="0" applyBorder="1" applyAlignment="1">
      <alignment vertical="center"/>
    </xf>
    <xf numFmtId="166" fontId="1" fillId="0" borderId="21" xfId="0" applyNumberFormat="1" applyFont="1" applyBorder="1" applyAlignment="1">
      <alignment vertical="center"/>
    </xf>
    <xf numFmtId="166" fontId="1" fillId="0" borderId="22" xfId="0" applyNumberFormat="1"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46" fillId="0" borderId="1" xfId="2" applyFont="1" applyProtection="1">
      <protection hidden="1"/>
    </xf>
    <xf numFmtId="168" fontId="47" fillId="0" borderId="1" xfId="2" applyNumberFormat="1" applyFont="1" applyAlignment="1" applyProtection="1">
      <alignment horizontal="left" indent="3"/>
      <protection hidden="1"/>
    </xf>
    <xf numFmtId="0" fontId="42" fillId="0" borderId="1" xfId="3" applyFont="1"/>
    <xf numFmtId="49" fontId="49" fillId="0" borderId="32" xfId="2" applyNumberFormat="1" applyFont="1" applyBorder="1" applyAlignment="1" applyProtection="1">
      <alignment horizontal="center"/>
      <protection hidden="1"/>
    </xf>
    <xf numFmtId="0" fontId="49" fillId="0" borderId="32" xfId="2" applyFont="1" applyBorder="1" applyAlignment="1" applyProtection="1">
      <alignment horizontal="center"/>
      <protection hidden="1"/>
    </xf>
    <xf numFmtId="49" fontId="49" fillId="0" borderId="1" xfId="2" applyNumberFormat="1" applyFont="1" applyAlignment="1" applyProtection="1">
      <alignment horizontal="left"/>
      <protection hidden="1"/>
    </xf>
    <xf numFmtId="0" fontId="49" fillId="0" borderId="1" xfId="2" applyFont="1" applyAlignment="1" applyProtection="1">
      <alignment horizontal="left" wrapText="1"/>
      <protection hidden="1"/>
    </xf>
    <xf numFmtId="0" fontId="50" fillId="0" borderId="1" xfId="2" applyFont="1" applyAlignment="1" applyProtection="1">
      <alignment horizontal="left"/>
      <protection hidden="1"/>
    </xf>
    <xf numFmtId="0" fontId="49" fillId="0" borderId="1" xfId="2" applyFont="1" applyAlignment="1" applyProtection="1">
      <alignment horizontal="left"/>
      <protection hidden="1"/>
    </xf>
    <xf numFmtId="49" fontId="51" fillId="0" borderId="33" xfId="2" applyNumberFormat="1" applyFont="1" applyBorder="1" applyAlignment="1" applyProtection="1">
      <alignment horizontal="left" vertical="top"/>
      <protection hidden="1"/>
    </xf>
    <xf numFmtId="0" fontId="51" fillId="0" borderId="33" xfId="2" applyFont="1" applyBorder="1" applyAlignment="1" applyProtection="1">
      <alignment horizontal="left" vertical="top" wrapText="1"/>
      <protection hidden="1"/>
    </xf>
    <xf numFmtId="0" fontId="51" fillId="0" borderId="1" xfId="2" applyFont="1" applyAlignment="1" applyProtection="1">
      <alignment horizontal="left" vertical="top" wrapText="1"/>
      <protection hidden="1"/>
    </xf>
    <xf numFmtId="49" fontId="51" fillId="0" borderId="1" xfId="2" applyNumberFormat="1" applyFont="1" applyAlignment="1" applyProtection="1">
      <alignment horizontal="left" vertical="top"/>
      <protection hidden="1"/>
    </xf>
    <xf numFmtId="49" fontId="52" fillId="0" borderId="1" xfId="2" applyNumberFormat="1" applyFont="1" applyAlignment="1" applyProtection="1">
      <alignment horizontal="center" vertical="center"/>
      <protection hidden="1"/>
    </xf>
    <xf numFmtId="49" fontId="52" fillId="0" borderId="1" xfId="2" applyNumberFormat="1" applyFont="1" applyAlignment="1" applyProtection="1">
      <alignment horizontal="center" vertical="center" wrapText="1"/>
      <protection hidden="1"/>
    </xf>
    <xf numFmtId="0" fontId="51" fillId="0" borderId="34" xfId="2" applyFont="1" applyBorder="1" applyAlignment="1" applyProtection="1">
      <alignment horizontal="left" vertical="top" wrapText="1"/>
      <protection hidden="1"/>
    </xf>
    <xf numFmtId="0" fontId="25" fillId="0" borderId="0" xfId="0" applyFont="1" applyAlignment="1">
      <alignment horizontal="left" vertical="center" wrapText="1"/>
    </xf>
    <xf numFmtId="0" fontId="29" fillId="0" borderId="0" xfId="0" applyFont="1" applyAlignment="1">
      <alignment horizontal="left" vertical="center" wrapText="1"/>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4" fontId="7" fillId="0" borderId="0" xfId="0" applyNumberFormat="1" applyFont="1" applyAlignment="1">
      <alignment horizontal="right" vertical="center"/>
    </xf>
    <xf numFmtId="164" fontId="1" fillId="0" borderId="0" xfId="0" applyNumberFormat="1" applyFont="1" applyAlignment="1">
      <alignment horizontal="right" vertical="center"/>
    </xf>
    <xf numFmtId="0" fontId="1" fillId="0" borderId="0" xfId="0" applyFont="1" applyAlignment="1">
      <alignment vertical="center"/>
    </xf>
    <xf numFmtId="0" fontId="21" fillId="4" borderId="8" xfId="0" applyFont="1" applyFill="1" applyBorder="1" applyAlignment="1">
      <alignment horizontal="right" vertical="center"/>
    </xf>
    <xf numFmtId="4" fontId="26" fillId="0" borderId="0" xfId="0" applyNumberFormat="1" applyFont="1" applyAlignment="1">
      <alignment horizontal="right" vertical="center"/>
    </xf>
    <xf numFmtId="4" fontId="17" fillId="0" borderId="0" xfId="0" applyNumberFormat="1" applyFont="1" applyAlignment="1">
      <alignment vertical="center"/>
    </xf>
    <xf numFmtId="0" fontId="3" fillId="3" borderId="8" xfId="0" applyFont="1" applyFill="1" applyBorder="1" applyAlignment="1">
      <alignment horizontal="left" vertical="center"/>
    </xf>
    <xf numFmtId="0" fontId="0" fillId="3" borderId="8" xfId="0" applyFill="1" applyBorder="1" applyAlignment="1">
      <alignment vertical="center"/>
    </xf>
    <xf numFmtId="4" fontId="3" fillId="3" borderId="8" xfId="0" applyNumberFormat="1" applyFont="1" applyFill="1" applyBorder="1" applyAlignment="1">
      <alignment vertical="center"/>
    </xf>
    <xf numFmtId="0" fontId="0" fillId="3" borderId="9" xfId="0" applyFill="1" applyBorder="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165" fontId="0" fillId="0" borderId="0" xfId="0" applyNumberFormat="1" applyAlignment="1">
      <alignment horizontal="left" vertical="center"/>
    </xf>
    <xf numFmtId="0" fontId="0" fillId="0" borderId="0" xfId="0"/>
    <xf numFmtId="0" fontId="0" fillId="0" borderId="0" xfId="0" applyAlignment="1">
      <alignment horizontal="left" vertical="center"/>
    </xf>
    <xf numFmtId="0" fontId="2" fillId="0" borderId="0" xfId="0" applyFont="1" applyAlignment="1">
      <alignment horizontal="left" vertical="top" wrapText="1"/>
    </xf>
    <xf numFmtId="49" fontId="0" fillId="2" borderId="0" xfId="0" applyNumberFormat="1" applyFill="1" applyAlignment="1" applyProtection="1">
      <alignment horizontal="left" vertical="center"/>
      <protection locked="0"/>
    </xf>
    <xf numFmtId="49" fontId="0" fillId="0" borderId="0" xfId="0" applyNumberFormat="1" applyAlignment="1">
      <alignment horizontal="left" vertical="center"/>
    </xf>
    <xf numFmtId="0" fontId="0" fillId="0" borderId="0" xfId="0"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0" fillId="2" borderId="0" xfId="0" applyFill="1" applyAlignment="1" applyProtection="1">
      <alignment horizontal="left" vertical="center"/>
      <protection locked="0"/>
    </xf>
    <xf numFmtId="0" fontId="40" fillId="0" borderId="1" xfId="0" applyFont="1" applyBorder="1" applyAlignment="1">
      <alignment horizontal="left" vertical="center" wrapText="1"/>
    </xf>
    <xf numFmtId="0" fontId="38" fillId="0" borderId="1" xfId="0" applyFont="1" applyBorder="1" applyAlignment="1">
      <alignment horizontal="center" vertical="center"/>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wrapText="1"/>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cellXfs>
  <cellStyles count="4">
    <cellStyle name="Hypertextový odkaz" xfId="1" builtinId="8"/>
    <cellStyle name="Normální" xfId="0" builtinId="0" customBuiltin="1"/>
    <cellStyle name="Normální 2" xfId="3" xr:uid="{00000000-0005-0000-0000-000002000000}"/>
    <cellStyle name="Normální 2 2" xfId="2" xr:uid="{00000000-0005-0000-0000-000003000000}"/>
  </cellStyles>
  <dxfs count="0"/>
  <tableStyles count="0"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ednickova/Desktop/Soupis%20praci%20-%20neocen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avní aktivity"/>
      <sheetName val="Kryci lis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election activeCell="AN13" sqref="AN13"/>
    </sheetView>
  </sheetViews>
  <sheetFormatPr defaultColWidth="12"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31"/>
      <c r="AS2" s="331"/>
      <c r="AT2" s="331"/>
      <c r="AU2" s="331"/>
      <c r="AV2" s="331"/>
      <c r="AW2" s="331"/>
      <c r="AX2" s="331"/>
      <c r="AY2" s="331"/>
      <c r="AZ2" s="331"/>
      <c r="BA2" s="331"/>
      <c r="BB2" s="331"/>
      <c r="BC2" s="331"/>
      <c r="BD2" s="331"/>
      <c r="BE2" s="331"/>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32" t="s">
        <v>14</v>
      </c>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R5" s="21"/>
      <c r="BE5" s="337" t="s">
        <v>15</v>
      </c>
      <c r="BS5" s="18" t="s">
        <v>6</v>
      </c>
    </row>
    <row r="6" spans="1:74" ht="36.950000000000003" customHeight="1">
      <c r="B6" s="21"/>
      <c r="D6" s="26" t="s">
        <v>16</v>
      </c>
      <c r="K6" s="333" t="s">
        <v>17</v>
      </c>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R6" s="21"/>
      <c r="BE6" s="338"/>
      <c r="BS6" s="18" t="s">
        <v>6</v>
      </c>
    </row>
    <row r="7" spans="1:74" ht="12" customHeight="1">
      <c r="B7" s="21"/>
      <c r="D7" s="27" t="s">
        <v>18</v>
      </c>
      <c r="K7" s="18" t="s">
        <v>19</v>
      </c>
      <c r="AK7" s="27" t="s">
        <v>20</v>
      </c>
      <c r="AN7" s="18" t="s">
        <v>21</v>
      </c>
      <c r="AR7" s="21"/>
      <c r="BE7" s="338"/>
      <c r="BS7" s="18" t="s">
        <v>6</v>
      </c>
    </row>
    <row r="8" spans="1:74" ht="12" customHeight="1">
      <c r="B8" s="21"/>
      <c r="D8" s="27" t="s">
        <v>22</v>
      </c>
      <c r="K8" s="18" t="s">
        <v>23</v>
      </c>
      <c r="AK8" s="27" t="s">
        <v>24</v>
      </c>
      <c r="AN8" s="28" t="s">
        <v>25</v>
      </c>
      <c r="AR8" s="21"/>
      <c r="BE8" s="338"/>
      <c r="BS8" s="18" t="s">
        <v>6</v>
      </c>
    </row>
    <row r="9" spans="1:74" ht="14.45" customHeight="1">
      <c r="B9" s="21"/>
      <c r="AR9" s="21"/>
      <c r="BE9" s="338"/>
      <c r="BS9" s="18" t="s">
        <v>6</v>
      </c>
    </row>
    <row r="10" spans="1:74" ht="12" customHeight="1">
      <c r="B10" s="21"/>
      <c r="D10" s="27" t="s">
        <v>26</v>
      </c>
      <c r="AK10" s="27" t="s">
        <v>27</v>
      </c>
      <c r="AN10" s="18" t="s">
        <v>28</v>
      </c>
      <c r="AR10" s="21"/>
      <c r="BE10" s="338"/>
      <c r="BS10" s="18" t="s">
        <v>6</v>
      </c>
    </row>
    <row r="11" spans="1:74" ht="18.600000000000001" customHeight="1">
      <c r="B11" s="21"/>
      <c r="E11" s="18" t="s">
        <v>29</v>
      </c>
      <c r="AK11" s="27" t="s">
        <v>30</v>
      </c>
      <c r="AN11" s="18" t="s">
        <v>31</v>
      </c>
      <c r="AR11" s="21"/>
      <c r="BE11" s="338"/>
      <c r="BS11" s="18" t="s">
        <v>6</v>
      </c>
    </row>
    <row r="12" spans="1:74" ht="6.95" customHeight="1">
      <c r="B12" s="21"/>
      <c r="AR12" s="21"/>
      <c r="BE12" s="338"/>
      <c r="BS12" s="18" t="s">
        <v>6</v>
      </c>
    </row>
    <row r="13" spans="1:74" ht="12" customHeight="1">
      <c r="B13" s="21"/>
      <c r="D13" s="27" t="s">
        <v>32</v>
      </c>
      <c r="AK13" s="27" t="s">
        <v>27</v>
      </c>
      <c r="AN13" s="29" t="s">
        <v>33</v>
      </c>
      <c r="AR13" s="21"/>
      <c r="BE13" s="338"/>
      <c r="BS13" s="18" t="s">
        <v>6</v>
      </c>
    </row>
    <row r="14" spans="1:74">
      <c r="B14" s="21"/>
      <c r="E14" s="334" t="s">
        <v>33</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27" t="s">
        <v>30</v>
      </c>
      <c r="AN14" s="29" t="s">
        <v>33</v>
      </c>
      <c r="AR14" s="21"/>
      <c r="BE14" s="338"/>
      <c r="BS14" s="18" t="s">
        <v>6</v>
      </c>
    </row>
    <row r="15" spans="1:74" ht="6.95" customHeight="1">
      <c r="B15" s="21"/>
      <c r="AR15" s="21"/>
      <c r="BE15" s="338"/>
      <c r="BS15" s="18" t="s">
        <v>4</v>
      </c>
    </row>
    <row r="16" spans="1:74" ht="12" customHeight="1">
      <c r="B16" s="21"/>
      <c r="D16" s="27" t="s">
        <v>34</v>
      </c>
      <c r="AK16" s="27" t="s">
        <v>27</v>
      </c>
      <c r="AN16" s="18" t="s">
        <v>35</v>
      </c>
      <c r="AR16" s="21"/>
      <c r="BE16" s="338"/>
      <c r="BS16" s="18" t="s">
        <v>4</v>
      </c>
    </row>
    <row r="17" spans="2:71" ht="18.600000000000001" customHeight="1">
      <c r="B17" s="21"/>
      <c r="E17" s="18" t="s">
        <v>36</v>
      </c>
      <c r="AK17" s="27" t="s">
        <v>30</v>
      </c>
      <c r="AN17" s="18" t="s">
        <v>37</v>
      </c>
      <c r="AR17" s="21"/>
      <c r="BE17" s="338"/>
      <c r="BS17" s="18" t="s">
        <v>38</v>
      </c>
    </row>
    <row r="18" spans="2:71" ht="6.95" customHeight="1">
      <c r="B18" s="21"/>
      <c r="AR18" s="21"/>
      <c r="BE18" s="338"/>
      <c r="BS18" s="18" t="s">
        <v>6</v>
      </c>
    </row>
    <row r="19" spans="2:71" ht="12" customHeight="1">
      <c r="B19" s="21"/>
      <c r="D19" s="27" t="s">
        <v>39</v>
      </c>
      <c r="AK19" s="27" t="s">
        <v>27</v>
      </c>
      <c r="AN19" s="18" t="s">
        <v>40</v>
      </c>
      <c r="AR19" s="21"/>
      <c r="BE19" s="338"/>
      <c r="BS19" s="18" t="s">
        <v>6</v>
      </c>
    </row>
    <row r="20" spans="2:71" ht="18.600000000000001" customHeight="1">
      <c r="B20" s="21"/>
      <c r="E20" s="18" t="s">
        <v>41</v>
      </c>
      <c r="AK20" s="27" t="s">
        <v>30</v>
      </c>
      <c r="AN20" s="18" t="s">
        <v>37</v>
      </c>
      <c r="AR20" s="21"/>
      <c r="BE20" s="338"/>
      <c r="BS20" s="18" t="s">
        <v>4</v>
      </c>
    </row>
    <row r="21" spans="2:71" ht="6.95" customHeight="1">
      <c r="B21" s="21"/>
      <c r="AR21" s="21"/>
      <c r="BE21" s="338"/>
    </row>
    <row r="22" spans="2:71" ht="12" customHeight="1">
      <c r="B22" s="21"/>
      <c r="D22" s="27" t="s">
        <v>42</v>
      </c>
      <c r="AR22" s="21"/>
      <c r="BE22" s="338"/>
    </row>
    <row r="23" spans="2:71" ht="45" customHeight="1">
      <c r="B23" s="21"/>
      <c r="E23" s="336" t="s">
        <v>43</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1"/>
      <c r="BE23" s="338"/>
    </row>
    <row r="24" spans="2:71" ht="6.95" customHeight="1">
      <c r="B24" s="21"/>
      <c r="AR24" s="21"/>
      <c r="BE24" s="338"/>
    </row>
    <row r="25" spans="2:71" ht="6.95" customHeight="1">
      <c r="B25" s="2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1"/>
      <c r="BE25" s="338"/>
    </row>
    <row r="26" spans="2:71" s="1" customFormat="1" ht="26.1" customHeight="1">
      <c r="B26" s="32"/>
      <c r="D26" s="33" t="s">
        <v>44</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39">
        <f>ROUND(AG54,2)</f>
        <v>0</v>
      </c>
      <c r="AL26" s="340"/>
      <c r="AM26" s="340"/>
      <c r="AN26" s="340"/>
      <c r="AO26" s="340"/>
      <c r="AR26" s="32"/>
      <c r="BE26" s="338"/>
    </row>
    <row r="27" spans="2:71" s="1" customFormat="1" ht="6.95" customHeight="1">
      <c r="B27" s="32"/>
      <c r="AR27" s="32"/>
      <c r="BE27" s="338"/>
    </row>
    <row r="28" spans="2:71" s="1" customFormat="1">
      <c r="B28" s="32"/>
      <c r="L28" s="341" t="s">
        <v>45</v>
      </c>
      <c r="M28" s="341"/>
      <c r="N28" s="341"/>
      <c r="O28" s="341"/>
      <c r="P28" s="341"/>
      <c r="W28" s="341" t="s">
        <v>46</v>
      </c>
      <c r="X28" s="341"/>
      <c r="Y28" s="341"/>
      <c r="Z28" s="341"/>
      <c r="AA28" s="341"/>
      <c r="AB28" s="341"/>
      <c r="AC28" s="341"/>
      <c r="AD28" s="341"/>
      <c r="AE28" s="341"/>
      <c r="AK28" s="341" t="s">
        <v>47</v>
      </c>
      <c r="AL28" s="341"/>
      <c r="AM28" s="341"/>
      <c r="AN28" s="341"/>
      <c r="AO28" s="341"/>
      <c r="AR28" s="32"/>
      <c r="BE28" s="338"/>
    </row>
    <row r="29" spans="2:71" s="2" customFormat="1" ht="14.45" customHeight="1">
      <c r="B29" s="35"/>
      <c r="D29" s="27" t="s">
        <v>48</v>
      </c>
      <c r="F29" s="27" t="s">
        <v>49</v>
      </c>
      <c r="L29" s="313">
        <v>0.21</v>
      </c>
      <c r="M29" s="314"/>
      <c r="N29" s="314"/>
      <c r="O29" s="314"/>
      <c r="P29" s="314"/>
      <c r="W29" s="317">
        <f>ROUND(AZ54, 2)</f>
        <v>0</v>
      </c>
      <c r="X29" s="314"/>
      <c r="Y29" s="314"/>
      <c r="Z29" s="314"/>
      <c r="AA29" s="314"/>
      <c r="AB29" s="314"/>
      <c r="AC29" s="314"/>
      <c r="AD29" s="314"/>
      <c r="AE29" s="314"/>
      <c r="AK29" s="317">
        <f>ROUND(AV54, 2)</f>
        <v>0</v>
      </c>
      <c r="AL29" s="314"/>
      <c r="AM29" s="314"/>
      <c r="AN29" s="314"/>
      <c r="AO29" s="314"/>
      <c r="AR29" s="35"/>
      <c r="BE29" s="338"/>
    </row>
    <row r="30" spans="2:71" s="2" customFormat="1" ht="14.45" customHeight="1">
      <c r="B30" s="35"/>
      <c r="F30" s="27" t="s">
        <v>50</v>
      </c>
      <c r="L30" s="313">
        <v>0.15</v>
      </c>
      <c r="M30" s="314"/>
      <c r="N30" s="314"/>
      <c r="O30" s="314"/>
      <c r="P30" s="314"/>
      <c r="W30" s="317">
        <f>ROUND(BA54, 2)</f>
        <v>0</v>
      </c>
      <c r="X30" s="314"/>
      <c r="Y30" s="314"/>
      <c r="Z30" s="314"/>
      <c r="AA30" s="314"/>
      <c r="AB30" s="314"/>
      <c r="AC30" s="314"/>
      <c r="AD30" s="314"/>
      <c r="AE30" s="314"/>
      <c r="AK30" s="317">
        <f>ROUND(AW54, 2)</f>
        <v>0</v>
      </c>
      <c r="AL30" s="314"/>
      <c r="AM30" s="314"/>
      <c r="AN30" s="314"/>
      <c r="AO30" s="314"/>
      <c r="AR30" s="35"/>
      <c r="BE30" s="338"/>
    </row>
    <row r="31" spans="2:71" s="2" customFormat="1" ht="14.45" hidden="1" customHeight="1">
      <c r="B31" s="35"/>
      <c r="F31" s="27" t="s">
        <v>51</v>
      </c>
      <c r="L31" s="313">
        <v>0.21</v>
      </c>
      <c r="M31" s="314"/>
      <c r="N31" s="314"/>
      <c r="O31" s="314"/>
      <c r="P31" s="314"/>
      <c r="W31" s="317">
        <f>ROUND(BB54, 2)</f>
        <v>0</v>
      </c>
      <c r="X31" s="314"/>
      <c r="Y31" s="314"/>
      <c r="Z31" s="314"/>
      <c r="AA31" s="314"/>
      <c r="AB31" s="314"/>
      <c r="AC31" s="314"/>
      <c r="AD31" s="314"/>
      <c r="AE31" s="314"/>
      <c r="AK31" s="317">
        <v>0</v>
      </c>
      <c r="AL31" s="314"/>
      <c r="AM31" s="314"/>
      <c r="AN31" s="314"/>
      <c r="AO31" s="314"/>
      <c r="AR31" s="35"/>
      <c r="BE31" s="338"/>
    </row>
    <row r="32" spans="2:71" s="2" customFormat="1" ht="14.45" hidden="1" customHeight="1">
      <c r="B32" s="35"/>
      <c r="F32" s="27" t="s">
        <v>52</v>
      </c>
      <c r="L32" s="313">
        <v>0.15</v>
      </c>
      <c r="M32" s="314"/>
      <c r="N32" s="314"/>
      <c r="O32" s="314"/>
      <c r="P32" s="314"/>
      <c r="W32" s="317">
        <f>ROUND(BC54, 2)</f>
        <v>0</v>
      </c>
      <c r="X32" s="314"/>
      <c r="Y32" s="314"/>
      <c r="Z32" s="314"/>
      <c r="AA32" s="314"/>
      <c r="AB32" s="314"/>
      <c r="AC32" s="314"/>
      <c r="AD32" s="314"/>
      <c r="AE32" s="314"/>
      <c r="AK32" s="317">
        <v>0</v>
      </c>
      <c r="AL32" s="314"/>
      <c r="AM32" s="314"/>
      <c r="AN32" s="314"/>
      <c r="AO32" s="314"/>
      <c r="AR32" s="35"/>
      <c r="BE32" s="338"/>
    </row>
    <row r="33" spans="2:44" s="2" customFormat="1" ht="14.45" hidden="1" customHeight="1">
      <c r="B33" s="35"/>
      <c r="F33" s="27" t="s">
        <v>53</v>
      </c>
      <c r="L33" s="313">
        <v>0</v>
      </c>
      <c r="M33" s="314"/>
      <c r="N33" s="314"/>
      <c r="O33" s="314"/>
      <c r="P33" s="314"/>
      <c r="W33" s="317">
        <f>ROUND(BD54, 2)</f>
        <v>0</v>
      </c>
      <c r="X33" s="314"/>
      <c r="Y33" s="314"/>
      <c r="Z33" s="314"/>
      <c r="AA33" s="314"/>
      <c r="AB33" s="314"/>
      <c r="AC33" s="314"/>
      <c r="AD33" s="314"/>
      <c r="AE33" s="314"/>
      <c r="AK33" s="317">
        <v>0</v>
      </c>
      <c r="AL33" s="314"/>
      <c r="AM33" s="314"/>
      <c r="AN33" s="314"/>
      <c r="AO33" s="314"/>
      <c r="AR33" s="35"/>
    </row>
    <row r="34" spans="2:44" s="1" customFormat="1" ht="6.95" customHeight="1">
      <c r="B34" s="32"/>
      <c r="AR34" s="32"/>
    </row>
    <row r="35" spans="2:44" s="1" customFormat="1" ht="26.1" customHeight="1">
      <c r="B35" s="32"/>
      <c r="C35" s="36"/>
      <c r="D35" s="37" t="s">
        <v>54</v>
      </c>
      <c r="E35" s="38"/>
      <c r="F35" s="38"/>
      <c r="G35" s="38"/>
      <c r="H35" s="38"/>
      <c r="I35" s="38"/>
      <c r="J35" s="38"/>
      <c r="K35" s="38"/>
      <c r="L35" s="38"/>
      <c r="M35" s="38"/>
      <c r="N35" s="38"/>
      <c r="O35" s="38"/>
      <c r="P35" s="38"/>
      <c r="Q35" s="38"/>
      <c r="R35" s="38"/>
      <c r="S35" s="38"/>
      <c r="T35" s="39" t="s">
        <v>55</v>
      </c>
      <c r="U35" s="38"/>
      <c r="V35" s="38"/>
      <c r="W35" s="38"/>
      <c r="X35" s="318" t="s">
        <v>56</v>
      </c>
      <c r="Y35" s="319"/>
      <c r="Z35" s="319"/>
      <c r="AA35" s="319"/>
      <c r="AB35" s="319"/>
      <c r="AC35" s="38"/>
      <c r="AD35" s="38"/>
      <c r="AE35" s="38"/>
      <c r="AF35" s="38"/>
      <c r="AG35" s="38"/>
      <c r="AH35" s="38"/>
      <c r="AI35" s="38"/>
      <c r="AJ35" s="38"/>
      <c r="AK35" s="320">
        <f>SUM(AK26:AK33)</f>
        <v>0</v>
      </c>
      <c r="AL35" s="319"/>
      <c r="AM35" s="319"/>
      <c r="AN35" s="319"/>
      <c r="AO35" s="321"/>
      <c r="AP35" s="36"/>
      <c r="AQ35" s="36"/>
      <c r="AR35" s="32"/>
    </row>
    <row r="36" spans="2:44" s="1" customFormat="1" ht="6.95" customHeight="1">
      <c r="B36" s="32"/>
      <c r="AR36" s="32"/>
    </row>
    <row r="37" spans="2:44" s="1" customFormat="1" ht="6.95" customHeight="1">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2"/>
    </row>
    <row r="41" spans="2:44" s="1" customFormat="1" ht="6.95" customHeight="1">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2"/>
    </row>
    <row r="42" spans="2:44" s="1" customFormat="1" ht="24.95" customHeight="1">
      <c r="B42" s="32"/>
      <c r="C42" s="22" t="s">
        <v>57</v>
      </c>
      <c r="AR42" s="32"/>
    </row>
    <row r="43" spans="2:44" s="1" customFormat="1" ht="6.95" customHeight="1">
      <c r="B43" s="32"/>
      <c r="AR43" s="32"/>
    </row>
    <row r="44" spans="2:44" s="1" customFormat="1" ht="12" customHeight="1">
      <c r="B44" s="32"/>
      <c r="C44" s="27" t="s">
        <v>13</v>
      </c>
      <c r="L44" s="1" t="str">
        <f>K5</f>
        <v>2018_02_SO03</v>
      </c>
      <c r="AR44" s="32"/>
    </row>
    <row r="45" spans="2:44" s="3" customFormat="1" ht="36.950000000000003" customHeight="1">
      <c r="B45" s="44"/>
      <c r="C45" s="45" t="s">
        <v>16</v>
      </c>
      <c r="L45" s="328" t="str">
        <f>K6</f>
        <v>Revitalizace kulturní krajiny a objektů NKP Hřebčín Kladruby n.L. - obnova historických objektů - SO 03</v>
      </c>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R45" s="44"/>
    </row>
    <row r="46" spans="2:44" s="1" customFormat="1" ht="6.95" customHeight="1">
      <c r="B46" s="32"/>
      <c r="AR46" s="32"/>
    </row>
    <row r="47" spans="2:44" s="1" customFormat="1" ht="12" customHeight="1">
      <c r="B47" s="32"/>
      <c r="C47" s="27" t="s">
        <v>22</v>
      </c>
      <c r="L47" s="46" t="str">
        <f>IF(K8="","",K8)</f>
        <v>Areál NKP Kladruby n.L.</v>
      </c>
      <c r="AI47" s="27" t="s">
        <v>24</v>
      </c>
      <c r="AM47" s="330" t="str">
        <f>IF(AN8= "","",AN8)</f>
        <v>8. 2. 2019</v>
      </c>
      <c r="AN47" s="330"/>
      <c r="AR47" s="32"/>
    </row>
    <row r="48" spans="2:44" s="1" customFormat="1" ht="6.95" customHeight="1">
      <c r="B48" s="32"/>
      <c r="AR48" s="32"/>
    </row>
    <row r="49" spans="1:91" s="1" customFormat="1" ht="13.7" customHeight="1">
      <c r="B49" s="32"/>
      <c r="C49" s="27" t="s">
        <v>26</v>
      </c>
      <c r="L49" s="1" t="str">
        <f>IF(E11= "","",E11)</f>
        <v>Národní hřebčín Kladruby n.L., s.p.o.</v>
      </c>
      <c r="AI49" s="27" t="s">
        <v>34</v>
      </c>
      <c r="AM49" s="326" t="str">
        <f>IF(E17="","",E17)</f>
        <v>Masák&amp;Partner, s.r.o.</v>
      </c>
      <c r="AN49" s="327"/>
      <c r="AO49" s="327"/>
      <c r="AP49" s="327"/>
      <c r="AR49" s="32"/>
      <c r="AS49" s="322" t="s">
        <v>58</v>
      </c>
      <c r="AT49" s="323"/>
      <c r="AU49" s="48"/>
      <c r="AV49" s="48"/>
      <c r="AW49" s="48"/>
      <c r="AX49" s="48"/>
      <c r="AY49" s="48"/>
      <c r="AZ49" s="48"/>
      <c r="BA49" s="48"/>
      <c r="BB49" s="48"/>
      <c r="BC49" s="48"/>
      <c r="BD49" s="49"/>
    </row>
    <row r="50" spans="1:91" s="1" customFormat="1" ht="13.7" customHeight="1">
      <c r="B50" s="32"/>
      <c r="C50" s="27" t="s">
        <v>32</v>
      </c>
      <c r="L50" s="1" t="str">
        <f>IF(E14= "Vyplň údaj","",E14)</f>
        <v/>
      </c>
      <c r="AI50" s="27" t="s">
        <v>39</v>
      </c>
      <c r="AM50" s="326" t="str">
        <f>IF(E20="","",E20)</f>
        <v>Ing.Štefan Sivák</v>
      </c>
      <c r="AN50" s="327"/>
      <c r="AO50" s="327"/>
      <c r="AP50" s="327"/>
      <c r="AR50" s="32"/>
      <c r="AS50" s="324"/>
      <c r="AT50" s="325"/>
      <c r="BD50" s="50"/>
    </row>
    <row r="51" spans="1:91" s="1" customFormat="1" ht="10.7" customHeight="1">
      <c r="B51" s="32"/>
      <c r="AR51" s="32"/>
      <c r="AS51" s="324"/>
      <c r="AT51" s="325"/>
      <c r="BD51" s="50"/>
    </row>
    <row r="52" spans="1:91" s="1" customFormat="1" ht="29.25" customHeight="1">
      <c r="B52" s="32"/>
      <c r="C52" s="303" t="s">
        <v>59</v>
      </c>
      <c r="D52" s="304"/>
      <c r="E52" s="304"/>
      <c r="F52" s="304"/>
      <c r="G52" s="304"/>
      <c r="H52" s="51"/>
      <c r="I52" s="305" t="s">
        <v>60</v>
      </c>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15" t="s">
        <v>61</v>
      </c>
      <c r="AH52" s="304"/>
      <c r="AI52" s="304"/>
      <c r="AJ52" s="304"/>
      <c r="AK52" s="304"/>
      <c r="AL52" s="304"/>
      <c r="AM52" s="304"/>
      <c r="AN52" s="305" t="s">
        <v>62</v>
      </c>
      <c r="AO52" s="304"/>
      <c r="AP52" s="304"/>
      <c r="AQ52" s="52" t="s">
        <v>63</v>
      </c>
      <c r="AR52" s="32"/>
      <c r="AS52" s="53" t="s">
        <v>64</v>
      </c>
      <c r="AT52" s="54" t="s">
        <v>65</v>
      </c>
      <c r="AU52" s="54" t="s">
        <v>66</v>
      </c>
      <c r="AV52" s="54" t="s">
        <v>67</v>
      </c>
      <c r="AW52" s="54" t="s">
        <v>68</v>
      </c>
      <c r="AX52" s="54" t="s">
        <v>69</v>
      </c>
      <c r="AY52" s="54" t="s">
        <v>70</v>
      </c>
      <c r="AZ52" s="54" t="s">
        <v>71</v>
      </c>
      <c r="BA52" s="54" t="s">
        <v>72</v>
      </c>
      <c r="BB52" s="54" t="s">
        <v>73</v>
      </c>
      <c r="BC52" s="54" t="s">
        <v>74</v>
      </c>
      <c r="BD52" s="55" t="s">
        <v>75</v>
      </c>
    </row>
    <row r="53" spans="1:91" s="1" customFormat="1" ht="10.7" customHeight="1">
      <c r="B53" s="32"/>
      <c r="AR53" s="32"/>
      <c r="AS53" s="56"/>
      <c r="AT53" s="48"/>
      <c r="AU53" s="48"/>
      <c r="AV53" s="48"/>
      <c r="AW53" s="48"/>
      <c r="AX53" s="48"/>
      <c r="AY53" s="48"/>
      <c r="AZ53" s="48"/>
      <c r="BA53" s="48"/>
      <c r="BB53" s="48"/>
      <c r="BC53" s="48"/>
      <c r="BD53" s="49"/>
    </row>
    <row r="54" spans="1:91" s="4" customFormat="1" ht="32.450000000000003" customHeight="1">
      <c r="B54" s="57"/>
      <c r="C54" s="58" t="s">
        <v>76</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310">
        <f>ROUND(AG55+AG60,2)</f>
        <v>0</v>
      </c>
      <c r="AH54" s="310"/>
      <c r="AI54" s="310"/>
      <c r="AJ54" s="310"/>
      <c r="AK54" s="310"/>
      <c r="AL54" s="310"/>
      <c r="AM54" s="310"/>
      <c r="AN54" s="311">
        <f t="shared" ref="AN54:AN60" si="0">SUM(AG54,AT54)</f>
        <v>0</v>
      </c>
      <c r="AO54" s="311"/>
      <c r="AP54" s="311"/>
      <c r="AQ54" s="61" t="s">
        <v>37</v>
      </c>
      <c r="AR54" s="57"/>
      <c r="AS54" s="62">
        <f>ROUND(AS55+AS60,2)</f>
        <v>0</v>
      </c>
      <c r="AT54" s="63">
        <f t="shared" ref="AT54:AT60" si="1">ROUND(SUM(AV54:AW54),2)</f>
        <v>0</v>
      </c>
      <c r="AU54" s="64">
        <f>ROUND(AU55+AU60,5)</f>
        <v>0</v>
      </c>
      <c r="AV54" s="63">
        <f>ROUND(AZ54*L29,2)</f>
        <v>0</v>
      </c>
      <c r="AW54" s="63">
        <f>ROUND(BA54*L30,2)</f>
        <v>0</v>
      </c>
      <c r="AX54" s="63">
        <f>ROUND(BB54*L29,2)</f>
        <v>0</v>
      </c>
      <c r="AY54" s="63">
        <f>ROUND(BC54*L30,2)</f>
        <v>0</v>
      </c>
      <c r="AZ54" s="63">
        <f>ROUND(AZ55+AZ60,2)</f>
        <v>0</v>
      </c>
      <c r="BA54" s="63">
        <f>ROUND(BA55+BA60,2)</f>
        <v>0</v>
      </c>
      <c r="BB54" s="63">
        <f>ROUND(BB55+BB60,2)</f>
        <v>0</v>
      </c>
      <c r="BC54" s="63">
        <f>ROUND(BC55+BC60,2)</f>
        <v>0</v>
      </c>
      <c r="BD54" s="65">
        <f>ROUND(BD55+BD60,2)</f>
        <v>0</v>
      </c>
      <c r="BS54" s="66" t="s">
        <v>77</v>
      </c>
      <c r="BT54" s="66" t="s">
        <v>78</v>
      </c>
      <c r="BU54" s="67" t="s">
        <v>79</v>
      </c>
      <c r="BV54" s="66" t="s">
        <v>80</v>
      </c>
      <c r="BW54" s="66" t="s">
        <v>5</v>
      </c>
      <c r="BX54" s="66" t="s">
        <v>81</v>
      </c>
      <c r="CL54" s="66" t="s">
        <v>19</v>
      </c>
    </row>
    <row r="55" spans="1:91" s="5" customFormat="1" ht="27" customHeight="1">
      <c r="B55" s="68"/>
      <c r="C55" s="69"/>
      <c r="D55" s="301" t="s">
        <v>82</v>
      </c>
      <c r="E55" s="301"/>
      <c r="F55" s="301"/>
      <c r="G55" s="301"/>
      <c r="H55" s="301"/>
      <c r="I55" s="70"/>
      <c r="J55" s="301" t="s">
        <v>83</v>
      </c>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16">
        <f>ROUND(AG56+AG57,2)</f>
        <v>0</v>
      </c>
      <c r="AH55" s="309"/>
      <c r="AI55" s="309"/>
      <c r="AJ55" s="309"/>
      <c r="AK55" s="309"/>
      <c r="AL55" s="309"/>
      <c r="AM55" s="309"/>
      <c r="AN55" s="308">
        <f t="shared" si="0"/>
        <v>0</v>
      </c>
      <c r="AO55" s="309"/>
      <c r="AP55" s="309"/>
      <c r="AQ55" s="71" t="s">
        <v>84</v>
      </c>
      <c r="AR55" s="68"/>
      <c r="AS55" s="72">
        <f>ROUND(AS56+AS57,2)</f>
        <v>0</v>
      </c>
      <c r="AT55" s="73">
        <f t="shared" si="1"/>
        <v>0</v>
      </c>
      <c r="AU55" s="74">
        <f>ROUND(AU56+AU57,5)</f>
        <v>0</v>
      </c>
      <c r="AV55" s="73">
        <f>ROUND(AZ55*L29,2)</f>
        <v>0</v>
      </c>
      <c r="AW55" s="73">
        <f>ROUND(BA55*L30,2)</f>
        <v>0</v>
      </c>
      <c r="AX55" s="73">
        <f>ROUND(BB55*L29,2)</f>
        <v>0</v>
      </c>
      <c r="AY55" s="73">
        <f>ROUND(BC55*L30,2)</f>
        <v>0</v>
      </c>
      <c r="AZ55" s="73">
        <f>ROUND(AZ56+AZ57,2)</f>
        <v>0</v>
      </c>
      <c r="BA55" s="73">
        <f>ROUND(BA56+BA57,2)</f>
        <v>0</v>
      </c>
      <c r="BB55" s="73">
        <f>ROUND(BB56+BB57,2)</f>
        <v>0</v>
      </c>
      <c r="BC55" s="73">
        <f>ROUND(BC56+BC57,2)</f>
        <v>0</v>
      </c>
      <c r="BD55" s="75">
        <f>ROUND(BD56+BD57,2)</f>
        <v>0</v>
      </c>
      <c r="BS55" s="76" t="s">
        <v>77</v>
      </c>
      <c r="BT55" s="76" t="s">
        <v>85</v>
      </c>
      <c r="BU55" s="76" t="s">
        <v>79</v>
      </c>
      <c r="BV55" s="76" t="s">
        <v>80</v>
      </c>
      <c r="BW55" s="76" t="s">
        <v>86</v>
      </c>
      <c r="BX55" s="76" t="s">
        <v>5</v>
      </c>
      <c r="CL55" s="76" t="s">
        <v>19</v>
      </c>
      <c r="CM55" s="76" t="s">
        <v>87</v>
      </c>
    </row>
    <row r="56" spans="1:91" s="6" customFormat="1" ht="16.5" customHeight="1">
      <c r="A56" s="77" t="s">
        <v>88</v>
      </c>
      <c r="B56" s="78"/>
      <c r="C56" s="9"/>
      <c r="D56" s="9"/>
      <c r="E56" s="302" t="s">
        <v>89</v>
      </c>
      <c r="F56" s="302"/>
      <c r="G56" s="302"/>
      <c r="H56" s="302"/>
      <c r="I56" s="302"/>
      <c r="J56" s="9"/>
      <c r="K56" s="302" t="s">
        <v>90</v>
      </c>
      <c r="L56" s="302"/>
      <c r="M56" s="302"/>
      <c r="N56" s="302"/>
      <c r="O56" s="302"/>
      <c r="P56" s="302"/>
      <c r="Q56" s="302"/>
      <c r="R56" s="302"/>
      <c r="S56" s="302"/>
      <c r="T56" s="302"/>
      <c r="U56" s="302"/>
      <c r="V56" s="302"/>
      <c r="W56" s="302"/>
      <c r="X56" s="302"/>
      <c r="Y56" s="302"/>
      <c r="Z56" s="302"/>
      <c r="AA56" s="302"/>
      <c r="AB56" s="302"/>
      <c r="AC56" s="302"/>
      <c r="AD56" s="302"/>
      <c r="AE56" s="302"/>
      <c r="AF56" s="302"/>
      <c r="AG56" s="306">
        <f>'SO031 - Architektonicko s...'!J32</f>
        <v>0</v>
      </c>
      <c r="AH56" s="307"/>
      <c r="AI56" s="307"/>
      <c r="AJ56" s="307"/>
      <c r="AK56" s="307"/>
      <c r="AL56" s="307"/>
      <c r="AM56" s="307"/>
      <c r="AN56" s="306">
        <f t="shared" si="0"/>
        <v>0</v>
      </c>
      <c r="AO56" s="307"/>
      <c r="AP56" s="307"/>
      <c r="AQ56" s="79" t="s">
        <v>91</v>
      </c>
      <c r="AR56" s="78"/>
      <c r="AS56" s="80">
        <v>0</v>
      </c>
      <c r="AT56" s="81">
        <f t="shared" si="1"/>
        <v>0</v>
      </c>
      <c r="AU56" s="82">
        <f>'SO031 - Architektonicko s...'!P105</f>
        <v>0</v>
      </c>
      <c r="AV56" s="81">
        <f>'SO031 - Architektonicko s...'!J35</f>
        <v>0</v>
      </c>
      <c r="AW56" s="81">
        <f>'SO031 - Architektonicko s...'!J36</f>
        <v>0</v>
      </c>
      <c r="AX56" s="81">
        <f>'SO031 - Architektonicko s...'!J37</f>
        <v>0</v>
      </c>
      <c r="AY56" s="81">
        <f>'SO031 - Architektonicko s...'!J38</f>
        <v>0</v>
      </c>
      <c r="AZ56" s="81">
        <f>'SO031 - Architektonicko s...'!F35</f>
        <v>0</v>
      </c>
      <c r="BA56" s="81">
        <f>'SO031 - Architektonicko s...'!F36</f>
        <v>0</v>
      </c>
      <c r="BB56" s="81">
        <f>'SO031 - Architektonicko s...'!F37</f>
        <v>0</v>
      </c>
      <c r="BC56" s="81">
        <f>'SO031 - Architektonicko s...'!F38</f>
        <v>0</v>
      </c>
      <c r="BD56" s="83">
        <f>'SO031 - Architektonicko s...'!F39</f>
        <v>0</v>
      </c>
      <c r="BT56" s="84" t="s">
        <v>87</v>
      </c>
      <c r="BV56" s="84" t="s">
        <v>80</v>
      </c>
      <c r="BW56" s="84" t="s">
        <v>92</v>
      </c>
      <c r="BX56" s="84" t="s">
        <v>86</v>
      </c>
      <c r="CL56" s="84" t="s">
        <v>19</v>
      </c>
    </row>
    <row r="57" spans="1:91" s="6" customFormat="1" ht="16.5" customHeight="1">
      <c r="B57" s="78"/>
      <c r="C57" s="9"/>
      <c r="D57" s="9"/>
      <c r="E57" s="302" t="s">
        <v>93</v>
      </c>
      <c r="F57" s="302"/>
      <c r="G57" s="302"/>
      <c r="H57" s="302"/>
      <c r="I57" s="302"/>
      <c r="J57" s="9"/>
      <c r="K57" s="302" t="s">
        <v>94</v>
      </c>
      <c r="L57" s="302"/>
      <c r="M57" s="302"/>
      <c r="N57" s="302"/>
      <c r="O57" s="302"/>
      <c r="P57" s="302"/>
      <c r="Q57" s="302"/>
      <c r="R57" s="302"/>
      <c r="S57" s="302"/>
      <c r="T57" s="302"/>
      <c r="U57" s="302"/>
      <c r="V57" s="302"/>
      <c r="W57" s="302"/>
      <c r="X57" s="302"/>
      <c r="Y57" s="302"/>
      <c r="Z57" s="302"/>
      <c r="AA57" s="302"/>
      <c r="AB57" s="302"/>
      <c r="AC57" s="302"/>
      <c r="AD57" s="302"/>
      <c r="AE57" s="302"/>
      <c r="AF57" s="302"/>
      <c r="AG57" s="312">
        <f>ROUND(SUM(AG58:AG59),2)</f>
        <v>0</v>
      </c>
      <c r="AH57" s="307"/>
      <c r="AI57" s="307"/>
      <c r="AJ57" s="307"/>
      <c r="AK57" s="307"/>
      <c r="AL57" s="307"/>
      <c r="AM57" s="307"/>
      <c r="AN57" s="306">
        <f t="shared" si="0"/>
        <v>0</v>
      </c>
      <c r="AO57" s="307"/>
      <c r="AP57" s="307"/>
      <c r="AQ57" s="79" t="s">
        <v>91</v>
      </c>
      <c r="AR57" s="78"/>
      <c r="AS57" s="80">
        <f>ROUND(SUM(AS58:AS59),2)</f>
        <v>0</v>
      </c>
      <c r="AT57" s="81">
        <f t="shared" si="1"/>
        <v>0</v>
      </c>
      <c r="AU57" s="82">
        <f>ROUND(SUM(AU58:AU59),5)</f>
        <v>0</v>
      </c>
      <c r="AV57" s="81">
        <f>ROUND(AZ57*L29,2)</f>
        <v>0</v>
      </c>
      <c r="AW57" s="81">
        <f>ROUND(BA57*L30,2)</f>
        <v>0</v>
      </c>
      <c r="AX57" s="81">
        <f>ROUND(BB57*L29,2)</f>
        <v>0</v>
      </c>
      <c r="AY57" s="81">
        <f>ROUND(BC57*L30,2)</f>
        <v>0</v>
      </c>
      <c r="AZ57" s="81">
        <f>ROUND(SUM(AZ58:AZ59),2)</f>
        <v>0</v>
      </c>
      <c r="BA57" s="81">
        <f>ROUND(SUM(BA58:BA59),2)</f>
        <v>0</v>
      </c>
      <c r="BB57" s="81">
        <f>ROUND(SUM(BB58:BB59),2)</f>
        <v>0</v>
      </c>
      <c r="BC57" s="81">
        <f>ROUND(SUM(BC58:BC59),2)</f>
        <v>0</v>
      </c>
      <c r="BD57" s="83">
        <f>ROUND(SUM(BD58:BD59),2)</f>
        <v>0</v>
      </c>
      <c r="BS57" s="84" t="s">
        <v>77</v>
      </c>
      <c r="BT57" s="84" t="s">
        <v>87</v>
      </c>
      <c r="BU57" s="84" t="s">
        <v>79</v>
      </c>
      <c r="BV57" s="84" t="s">
        <v>80</v>
      </c>
      <c r="BW57" s="84" t="s">
        <v>95</v>
      </c>
      <c r="BX57" s="84" t="s">
        <v>86</v>
      </c>
      <c r="CL57" s="84" t="s">
        <v>19</v>
      </c>
    </row>
    <row r="58" spans="1:91" s="6" customFormat="1" ht="16.5" customHeight="1">
      <c r="A58" s="77" t="s">
        <v>88</v>
      </c>
      <c r="B58" s="78"/>
      <c r="C58" s="9"/>
      <c r="D58" s="9"/>
      <c r="E58" s="9"/>
      <c r="F58" s="302" t="s">
        <v>96</v>
      </c>
      <c r="G58" s="302"/>
      <c r="H58" s="302"/>
      <c r="I58" s="302"/>
      <c r="J58" s="302"/>
      <c r="K58" s="9"/>
      <c r="L58" s="302" t="s">
        <v>97</v>
      </c>
      <c r="M58" s="302"/>
      <c r="N58" s="302"/>
      <c r="O58" s="302"/>
      <c r="P58" s="302"/>
      <c r="Q58" s="302"/>
      <c r="R58" s="302"/>
      <c r="S58" s="302"/>
      <c r="T58" s="302"/>
      <c r="U58" s="302"/>
      <c r="V58" s="302"/>
      <c r="W58" s="302"/>
      <c r="X58" s="302"/>
      <c r="Y58" s="302"/>
      <c r="Z58" s="302"/>
      <c r="AA58" s="302"/>
      <c r="AB58" s="302"/>
      <c r="AC58" s="302"/>
      <c r="AD58" s="302"/>
      <c r="AE58" s="302"/>
      <c r="AF58" s="302"/>
      <c r="AG58" s="306">
        <f>'SO0322 - Elektroinstalace...'!J34</f>
        <v>0</v>
      </c>
      <c r="AH58" s="307"/>
      <c r="AI58" s="307"/>
      <c r="AJ58" s="307"/>
      <c r="AK58" s="307"/>
      <c r="AL58" s="307"/>
      <c r="AM58" s="307"/>
      <c r="AN58" s="306">
        <f t="shared" si="0"/>
        <v>0</v>
      </c>
      <c r="AO58" s="307"/>
      <c r="AP58" s="307"/>
      <c r="AQ58" s="79" t="s">
        <v>91</v>
      </c>
      <c r="AR58" s="78"/>
      <c r="AS58" s="80">
        <v>0</v>
      </c>
      <c r="AT58" s="81">
        <f t="shared" si="1"/>
        <v>0</v>
      </c>
      <c r="AU58" s="82">
        <f>'SO0322 - Elektroinstalace...'!P95</f>
        <v>0</v>
      </c>
      <c r="AV58" s="81">
        <f>'SO0322 - Elektroinstalace...'!J37</f>
        <v>0</v>
      </c>
      <c r="AW58" s="81">
        <f>'SO0322 - Elektroinstalace...'!J38</f>
        <v>0</v>
      </c>
      <c r="AX58" s="81">
        <f>'SO0322 - Elektroinstalace...'!J39</f>
        <v>0</v>
      </c>
      <c r="AY58" s="81">
        <f>'SO0322 - Elektroinstalace...'!J40</f>
        <v>0</v>
      </c>
      <c r="AZ58" s="81">
        <f>'SO0322 - Elektroinstalace...'!F37</f>
        <v>0</v>
      </c>
      <c r="BA58" s="81">
        <f>'SO0322 - Elektroinstalace...'!F38</f>
        <v>0</v>
      </c>
      <c r="BB58" s="81">
        <f>'SO0322 - Elektroinstalace...'!F39</f>
        <v>0</v>
      </c>
      <c r="BC58" s="81">
        <f>'SO0322 - Elektroinstalace...'!F40</f>
        <v>0</v>
      </c>
      <c r="BD58" s="83">
        <f>'SO0322 - Elektroinstalace...'!F41</f>
        <v>0</v>
      </c>
      <c r="BT58" s="84" t="s">
        <v>98</v>
      </c>
      <c r="BV58" s="84" t="s">
        <v>80</v>
      </c>
      <c r="BW58" s="84" t="s">
        <v>99</v>
      </c>
      <c r="BX58" s="84" t="s">
        <v>95</v>
      </c>
      <c r="CL58" s="84" t="s">
        <v>19</v>
      </c>
    </row>
    <row r="59" spans="1:91" s="6" customFormat="1" ht="16.5" customHeight="1">
      <c r="A59" s="77" t="s">
        <v>88</v>
      </c>
      <c r="B59" s="78"/>
      <c r="C59" s="9"/>
      <c r="D59" s="9"/>
      <c r="E59" s="9"/>
      <c r="F59" s="302" t="s">
        <v>100</v>
      </c>
      <c r="G59" s="302"/>
      <c r="H59" s="302"/>
      <c r="I59" s="302"/>
      <c r="J59" s="302"/>
      <c r="K59" s="9"/>
      <c r="L59" s="302" t="s">
        <v>101</v>
      </c>
      <c r="M59" s="302"/>
      <c r="N59" s="302"/>
      <c r="O59" s="302"/>
      <c r="P59" s="302"/>
      <c r="Q59" s="302"/>
      <c r="R59" s="302"/>
      <c r="S59" s="302"/>
      <c r="T59" s="302"/>
      <c r="U59" s="302"/>
      <c r="V59" s="302"/>
      <c r="W59" s="302"/>
      <c r="X59" s="302"/>
      <c r="Y59" s="302"/>
      <c r="Z59" s="302"/>
      <c r="AA59" s="302"/>
      <c r="AB59" s="302"/>
      <c r="AC59" s="302"/>
      <c r="AD59" s="302"/>
      <c r="AE59" s="302"/>
      <c r="AF59" s="302"/>
      <c r="AG59" s="306">
        <f>'SO0323 - ZTI - Dešťová ka...'!J34</f>
        <v>0</v>
      </c>
      <c r="AH59" s="307"/>
      <c r="AI59" s="307"/>
      <c r="AJ59" s="307"/>
      <c r="AK59" s="307"/>
      <c r="AL59" s="307"/>
      <c r="AM59" s="307"/>
      <c r="AN59" s="306">
        <f t="shared" si="0"/>
        <v>0</v>
      </c>
      <c r="AO59" s="307"/>
      <c r="AP59" s="307"/>
      <c r="AQ59" s="79" t="s">
        <v>91</v>
      </c>
      <c r="AR59" s="78"/>
      <c r="AS59" s="80">
        <v>0</v>
      </c>
      <c r="AT59" s="81">
        <f t="shared" si="1"/>
        <v>0</v>
      </c>
      <c r="AU59" s="82">
        <f>'SO0323 - ZTI - Dešťová ka...'!P99</f>
        <v>0</v>
      </c>
      <c r="AV59" s="81">
        <f>'SO0323 - ZTI - Dešťová ka...'!J37</f>
        <v>0</v>
      </c>
      <c r="AW59" s="81">
        <f>'SO0323 - ZTI - Dešťová ka...'!J38</f>
        <v>0</v>
      </c>
      <c r="AX59" s="81">
        <f>'SO0323 - ZTI - Dešťová ka...'!J39</f>
        <v>0</v>
      </c>
      <c r="AY59" s="81">
        <f>'SO0323 - ZTI - Dešťová ka...'!J40</f>
        <v>0</v>
      </c>
      <c r="AZ59" s="81">
        <f>'SO0323 - ZTI - Dešťová ka...'!F37</f>
        <v>0</v>
      </c>
      <c r="BA59" s="81">
        <f>'SO0323 - ZTI - Dešťová ka...'!F38</f>
        <v>0</v>
      </c>
      <c r="BB59" s="81">
        <f>'SO0323 - ZTI - Dešťová ka...'!F39</f>
        <v>0</v>
      </c>
      <c r="BC59" s="81">
        <f>'SO0323 - ZTI - Dešťová ka...'!F40</f>
        <v>0</v>
      </c>
      <c r="BD59" s="83">
        <f>'SO0323 - ZTI - Dešťová ka...'!F41</f>
        <v>0</v>
      </c>
      <c r="BT59" s="84" t="s">
        <v>98</v>
      </c>
      <c r="BV59" s="84" t="s">
        <v>80</v>
      </c>
      <c r="BW59" s="84" t="s">
        <v>102</v>
      </c>
      <c r="BX59" s="84" t="s">
        <v>95</v>
      </c>
      <c r="CL59" s="84" t="s">
        <v>37</v>
      </c>
    </row>
    <row r="60" spans="1:91" s="5" customFormat="1" ht="16.5" customHeight="1">
      <c r="A60" s="77" t="s">
        <v>88</v>
      </c>
      <c r="B60" s="68"/>
      <c r="C60" s="69"/>
      <c r="D60" s="301" t="s">
        <v>103</v>
      </c>
      <c r="E60" s="301"/>
      <c r="F60" s="301"/>
      <c r="G60" s="301"/>
      <c r="H60" s="301"/>
      <c r="I60" s="70"/>
      <c r="J60" s="301" t="s">
        <v>104</v>
      </c>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8">
        <f>'VRN - Vedlejší rozpočtové...'!J30</f>
        <v>0</v>
      </c>
      <c r="AH60" s="309"/>
      <c r="AI60" s="309"/>
      <c r="AJ60" s="309"/>
      <c r="AK60" s="309"/>
      <c r="AL60" s="309"/>
      <c r="AM60" s="309"/>
      <c r="AN60" s="308">
        <f t="shared" si="0"/>
        <v>0</v>
      </c>
      <c r="AO60" s="309"/>
      <c r="AP60" s="309"/>
      <c r="AQ60" s="71" t="s">
        <v>105</v>
      </c>
      <c r="AR60" s="68"/>
      <c r="AS60" s="85">
        <v>0</v>
      </c>
      <c r="AT60" s="86">
        <f t="shared" si="1"/>
        <v>0</v>
      </c>
      <c r="AU60" s="87">
        <f>'VRN - Vedlejší rozpočtové...'!P87</f>
        <v>0</v>
      </c>
      <c r="AV60" s="86">
        <f>'VRN - Vedlejší rozpočtové...'!J33</f>
        <v>0</v>
      </c>
      <c r="AW60" s="86">
        <f>'VRN - Vedlejší rozpočtové...'!J34</f>
        <v>0</v>
      </c>
      <c r="AX60" s="86">
        <f>'VRN - Vedlejší rozpočtové...'!J35</f>
        <v>0</v>
      </c>
      <c r="AY60" s="86">
        <f>'VRN - Vedlejší rozpočtové...'!J36</f>
        <v>0</v>
      </c>
      <c r="AZ60" s="86">
        <f>'VRN - Vedlejší rozpočtové...'!F33</f>
        <v>0</v>
      </c>
      <c r="BA60" s="86">
        <f>'VRN - Vedlejší rozpočtové...'!F34</f>
        <v>0</v>
      </c>
      <c r="BB60" s="86">
        <f>'VRN - Vedlejší rozpočtové...'!F35</f>
        <v>0</v>
      </c>
      <c r="BC60" s="86">
        <f>'VRN - Vedlejší rozpočtové...'!F36</f>
        <v>0</v>
      </c>
      <c r="BD60" s="88">
        <f>'VRN - Vedlejší rozpočtové...'!F37</f>
        <v>0</v>
      </c>
      <c r="BT60" s="76" t="s">
        <v>85</v>
      </c>
      <c r="BV60" s="76" t="s">
        <v>80</v>
      </c>
      <c r="BW60" s="76" t="s">
        <v>106</v>
      </c>
      <c r="BX60" s="76" t="s">
        <v>5</v>
      </c>
      <c r="CL60" s="76" t="s">
        <v>19</v>
      </c>
      <c r="CM60" s="76" t="s">
        <v>87</v>
      </c>
    </row>
    <row r="61" spans="1:91" s="1" customFormat="1" ht="30" customHeight="1">
      <c r="B61" s="32"/>
      <c r="AR61" s="32"/>
    </row>
    <row r="62" spans="1:91" s="1" customFormat="1" ht="6.95" customHeight="1">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32"/>
    </row>
  </sheetData>
  <sheetProtection algorithmName="SHA-512" hashValue="Jc04IXcjvRX4j3fiG9gJUZQoODQkOXC3TnE4lJR4vcNAi+iocLGqQhtvM87L5AN/quT6vJaQxdDtvpMYlemN/w==" saltValue="CYubSAObCY0V3gYz0TkCTCYDAWcYNawGQWPCLunsa/ZCLRKVNJfuF3BHQ4xlZcm5mlt6+JYUKsaWf5Za8FeIVw==" spinCount="100000" sheet="1" objects="1" scenarios="1" formatColumns="0" formatRows="0"/>
  <mergeCells count="6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9:AP59"/>
    <mergeCell ref="AG59:AM59"/>
    <mergeCell ref="AN60:AP60"/>
    <mergeCell ref="AG60:AM60"/>
    <mergeCell ref="AG54:AM54"/>
    <mergeCell ref="AN54:AP54"/>
    <mergeCell ref="AN56:AP56"/>
    <mergeCell ref="AG56:AM56"/>
    <mergeCell ref="AN57:AP57"/>
    <mergeCell ref="AG57:AM57"/>
    <mergeCell ref="AN58:AP58"/>
    <mergeCell ref="AG58:AM58"/>
    <mergeCell ref="C52:G52"/>
    <mergeCell ref="I52:AF52"/>
    <mergeCell ref="D55:H55"/>
    <mergeCell ref="J55:AF55"/>
    <mergeCell ref="E56:I56"/>
    <mergeCell ref="K56:AF56"/>
    <mergeCell ref="D60:H60"/>
    <mergeCell ref="J60:AF60"/>
    <mergeCell ref="E57:I57"/>
    <mergeCell ref="K57:AF57"/>
    <mergeCell ref="F58:J58"/>
    <mergeCell ref="L58:AF58"/>
    <mergeCell ref="F59:J59"/>
    <mergeCell ref="L59:AF59"/>
  </mergeCells>
  <hyperlinks>
    <hyperlink ref="A56" location="'SO031 - Architektonicko s...'!C2" display="/" xr:uid="{00000000-0004-0000-0000-000000000000}"/>
    <hyperlink ref="A58" location="'SO0322 - Elektroinstalace...'!C2" display="/" xr:uid="{00000000-0004-0000-0000-000001000000}"/>
    <hyperlink ref="A59" location="'SO0323 - ZTI - Dešťová ka...'!C2" display="/" xr:uid="{00000000-0004-0000-0000-000002000000}"/>
    <hyperlink ref="A60" location="'VRN - Vedlejší rozpočtové...'!C2" display="/" xr:uid="{00000000-0004-0000-0000-000003000000}"/>
  </hyperlinks>
  <pageMargins left="0.39374999999999999" right="0.39374999999999999" top="0.39374999999999999" bottom="0.39374999999999999" header="0" footer="0"/>
  <headerFooter>
    <oddFooter>&amp;CStrana &amp;P z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06"/>
  <sheetViews>
    <sheetView showGridLines="0" workbookViewId="0"/>
  </sheetViews>
  <sheetFormatPr defaultColWidth="12"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89"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31"/>
      <c r="M2" s="331"/>
      <c r="N2" s="331"/>
      <c r="O2" s="331"/>
      <c r="P2" s="331"/>
      <c r="Q2" s="331"/>
      <c r="R2" s="331"/>
      <c r="S2" s="331"/>
      <c r="T2" s="331"/>
      <c r="U2" s="331"/>
      <c r="V2" s="331"/>
      <c r="AT2" s="18" t="s">
        <v>92</v>
      </c>
      <c r="AZ2" s="90" t="s">
        <v>107</v>
      </c>
      <c r="BA2" s="90" t="s">
        <v>108</v>
      </c>
      <c r="BB2" s="90" t="s">
        <v>109</v>
      </c>
      <c r="BC2" s="90" t="s">
        <v>110</v>
      </c>
      <c r="BD2" s="90" t="s">
        <v>87</v>
      </c>
    </row>
    <row r="3" spans="2:56" ht="6.95" customHeight="1">
      <c r="B3" s="19"/>
      <c r="C3" s="20"/>
      <c r="D3" s="20"/>
      <c r="E3" s="20"/>
      <c r="F3" s="20"/>
      <c r="G3" s="20"/>
      <c r="H3" s="20"/>
      <c r="I3" s="91"/>
      <c r="J3" s="20"/>
      <c r="K3" s="20"/>
      <c r="L3" s="21"/>
      <c r="AT3" s="18" t="s">
        <v>87</v>
      </c>
      <c r="AZ3" s="90" t="s">
        <v>111</v>
      </c>
      <c r="BA3" s="90" t="s">
        <v>112</v>
      </c>
      <c r="BB3" s="90" t="s">
        <v>109</v>
      </c>
      <c r="BC3" s="90" t="s">
        <v>113</v>
      </c>
      <c r="BD3" s="90" t="s">
        <v>87</v>
      </c>
    </row>
    <row r="4" spans="2:56" ht="24.95" customHeight="1">
      <c r="B4" s="21"/>
      <c r="D4" s="22" t="s">
        <v>114</v>
      </c>
      <c r="L4" s="21"/>
      <c r="M4" s="23" t="s">
        <v>10</v>
      </c>
      <c r="AT4" s="18" t="s">
        <v>4</v>
      </c>
      <c r="AZ4" s="90" t="s">
        <v>115</v>
      </c>
      <c r="BA4" s="90" t="s">
        <v>116</v>
      </c>
      <c r="BB4" s="90" t="s">
        <v>117</v>
      </c>
      <c r="BC4" s="90" t="s">
        <v>118</v>
      </c>
      <c r="BD4" s="90" t="s">
        <v>87</v>
      </c>
    </row>
    <row r="5" spans="2:56" ht="6.95" customHeight="1">
      <c r="B5" s="21"/>
      <c r="L5" s="21"/>
      <c r="AZ5" s="90" t="s">
        <v>119</v>
      </c>
      <c r="BA5" s="90" t="s">
        <v>120</v>
      </c>
      <c r="BB5" s="90" t="s">
        <v>109</v>
      </c>
      <c r="BC5" s="90" t="s">
        <v>121</v>
      </c>
      <c r="BD5" s="90" t="s">
        <v>87</v>
      </c>
    </row>
    <row r="6" spans="2:56" ht="12" customHeight="1">
      <c r="B6" s="21"/>
      <c r="D6" s="27" t="s">
        <v>16</v>
      </c>
      <c r="L6" s="21"/>
      <c r="AZ6" s="90" t="s">
        <v>122</v>
      </c>
      <c r="BA6" s="90" t="s">
        <v>123</v>
      </c>
      <c r="BB6" s="90" t="s">
        <v>117</v>
      </c>
      <c r="BC6" s="90" t="s">
        <v>124</v>
      </c>
      <c r="BD6" s="90" t="s">
        <v>87</v>
      </c>
    </row>
    <row r="7" spans="2:56" ht="16.5" customHeight="1">
      <c r="B7" s="21"/>
      <c r="E7" s="342" t="str">
        <f>'Rekapitulace stavby'!K6</f>
        <v>Revitalizace kulturní krajiny a objektů NKP Hřebčín Kladruby n.L. - obnova historických objektů - SO 03</v>
      </c>
      <c r="F7" s="325"/>
      <c r="G7" s="325"/>
      <c r="H7" s="325"/>
      <c r="L7" s="21"/>
      <c r="AZ7" s="90" t="s">
        <v>125</v>
      </c>
      <c r="BA7" s="90" t="s">
        <v>126</v>
      </c>
      <c r="BB7" s="90" t="s">
        <v>109</v>
      </c>
      <c r="BC7" s="90" t="s">
        <v>127</v>
      </c>
      <c r="BD7" s="90" t="s">
        <v>87</v>
      </c>
    </row>
    <row r="8" spans="2:56" ht="12" customHeight="1">
      <c r="B8" s="21"/>
      <c r="D8" s="27" t="s">
        <v>128</v>
      </c>
      <c r="L8" s="21"/>
      <c r="AZ8" s="90" t="s">
        <v>129</v>
      </c>
      <c r="BA8" s="90" t="s">
        <v>130</v>
      </c>
      <c r="BB8" s="90" t="s">
        <v>117</v>
      </c>
      <c r="BC8" s="90" t="s">
        <v>131</v>
      </c>
      <c r="BD8" s="90" t="s">
        <v>87</v>
      </c>
    </row>
    <row r="9" spans="2:56" s="1" customFormat="1" ht="16.5" customHeight="1">
      <c r="B9" s="32"/>
      <c r="E9" s="342" t="s">
        <v>132</v>
      </c>
      <c r="F9" s="327"/>
      <c r="G9" s="327"/>
      <c r="H9" s="327"/>
      <c r="I9" s="92"/>
      <c r="L9" s="32"/>
      <c r="AZ9" s="90" t="s">
        <v>133</v>
      </c>
      <c r="BA9" s="90" t="s">
        <v>134</v>
      </c>
      <c r="BB9" s="90" t="s">
        <v>109</v>
      </c>
      <c r="BC9" s="90" t="s">
        <v>135</v>
      </c>
      <c r="BD9" s="90" t="s">
        <v>87</v>
      </c>
    </row>
    <row r="10" spans="2:56" s="1" customFormat="1" ht="12" customHeight="1">
      <c r="B10" s="32"/>
      <c r="D10" s="27" t="s">
        <v>136</v>
      </c>
      <c r="I10" s="92"/>
      <c r="L10" s="32"/>
      <c r="AZ10" s="90" t="s">
        <v>137</v>
      </c>
      <c r="BA10" s="90" t="s">
        <v>138</v>
      </c>
      <c r="BB10" s="90" t="s">
        <v>117</v>
      </c>
      <c r="BC10" s="90" t="s">
        <v>139</v>
      </c>
      <c r="BD10" s="90" t="s">
        <v>87</v>
      </c>
    </row>
    <row r="11" spans="2:56" s="1" customFormat="1" ht="36.950000000000003" customHeight="1">
      <c r="B11" s="32"/>
      <c r="E11" s="328" t="s">
        <v>140</v>
      </c>
      <c r="F11" s="327"/>
      <c r="G11" s="327"/>
      <c r="H11" s="327"/>
      <c r="I11" s="92"/>
      <c r="L11" s="32"/>
      <c r="AZ11" s="90" t="s">
        <v>141</v>
      </c>
      <c r="BA11" s="90" t="s">
        <v>142</v>
      </c>
      <c r="BB11" s="90" t="s">
        <v>109</v>
      </c>
      <c r="BC11" s="90" t="s">
        <v>143</v>
      </c>
      <c r="BD11" s="90" t="s">
        <v>87</v>
      </c>
    </row>
    <row r="12" spans="2:56" s="1" customFormat="1">
      <c r="B12" s="32"/>
      <c r="I12" s="92"/>
      <c r="L12" s="32"/>
      <c r="AZ12" s="90" t="s">
        <v>144</v>
      </c>
      <c r="BA12" s="90" t="s">
        <v>145</v>
      </c>
      <c r="BB12" s="90" t="s">
        <v>117</v>
      </c>
      <c r="BC12" s="90" t="s">
        <v>146</v>
      </c>
      <c r="BD12" s="90" t="s">
        <v>87</v>
      </c>
    </row>
    <row r="13" spans="2:56" s="1" customFormat="1" ht="12" customHeight="1">
      <c r="B13" s="32"/>
      <c r="D13" s="27" t="s">
        <v>18</v>
      </c>
      <c r="F13" s="18" t="s">
        <v>19</v>
      </c>
      <c r="I13" s="93" t="s">
        <v>20</v>
      </c>
      <c r="J13" s="18" t="s">
        <v>21</v>
      </c>
      <c r="L13" s="32"/>
      <c r="AZ13" s="90" t="s">
        <v>147</v>
      </c>
      <c r="BA13" s="90" t="s">
        <v>148</v>
      </c>
      <c r="BB13" s="90" t="s">
        <v>109</v>
      </c>
      <c r="BC13" s="90" t="s">
        <v>149</v>
      </c>
      <c r="BD13" s="90" t="s">
        <v>87</v>
      </c>
    </row>
    <row r="14" spans="2:56" s="1" customFormat="1" ht="12" customHeight="1">
      <c r="B14" s="32"/>
      <c r="D14" s="27" t="s">
        <v>22</v>
      </c>
      <c r="F14" s="18" t="s">
        <v>23</v>
      </c>
      <c r="I14" s="93" t="s">
        <v>24</v>
      </c>
      <c r="J14" s="47" t="str">
        <f>'Rekapitulace stavby'!AN8</f>
        <v>8. 2. 2019</v>
      </c>
      <c r="L14" s="32"/>
      <c r="AZ14" s="90" t="s">
        <v>150</v>
      </c>
      <c r="BA14" s="90" t="s">
        <v>151</v>
      </c>
      <c r="BB14" s="90" t="s">
        <v>152</v>
      </c>
      <c r="BC14" s="90" t="s">
        <v>153</v>
      </c>
      <c r="BD14" s="90" t="s">
        <v>87</v>
      </c>
    </row>
    <row r="15" spans="2:56" s="1" customFormat="1" ht="10.7" customHeight="1">
      <c r="B15" s="32"/>
      <c r="I15" s="92"/>
      <c r="L15" s="32"/>
      <c r="AZ15" s="90" t="s">
        <v>154</v>
      </c>
      <c r="BA15" s="90" t="s">
        <v>155</v>
      </c>
      <c r="BB15" s="90" t="s">
        <v>117</v>
      </c>
      <c r="BC15" s="90" t="s">
        <v>156</v>
      </c>
      <c r="BD15" s="90" t="s">
        <v>87</v>
      </c>
    </row>
    <row r="16" spans="2:56" s="1" customFormat="1" ht="12" customHeight="1">
      <c r="B16" s="32"/>
      <c r="D16" s="27" t="s">
        <v>26</v>
      </c>
      <c r="I16" s="93" t="s">
        <v>27</v>
      </c>
      <c r="J16" s="18" t="s">
        <v>28</v>
      </c>
      <c r="L16" s="32"/>
      <c r="AZ16" s="90" t="s">
        <v>157</v>
      </c>
      <c r="BA16" s="90" t="s">
        <v>158</v>
      </c>
      <c r="BB16" s="90" t="s">
        <v>109</v>
      </c>
      <c r="BC16" s="90" t="s">
        <v>159</v>
      </c>
      <c r="BD16" s="90" t="s">
        <v>87</v>
      </c>
    </row>
    <row r="17" spans="2:56" s="1" customFormat="1" ht="18" customHeight="1">
      <c r="B17" s="32"/>
      <c r="E17" s="18" t="s">
        <v>29</v>
      </c>
      <c r="I17" s="93" t="s">
        <v>30</v>
      </c>
      <c r="J17" s="18" t="s">
        <v>31</v>
      </c>
      <c r="L17" s="32"/>
      <c r="AZ17" s="90" t="s">
        <v>160</v>
      </c>
      <c r="BA17" s="90" t="s">
        <v>161</v>
      </c>
      <c r="BB17" s="90" t="s">
        <v>109</v>
      </c>
      <c r="BC17" s="90" t="s">
        <v>162</v>
      </c>
      <c r="BD17" s="90" t="s">
        <v>87</v>
      </c>
    </row>
    <row r="18" spans="2:56" s="1" customFormat="1" ht="6.95" customHeight="1">
      <c r="B18" s="32"/>
      <c r="I18" s="92"/>
      <c r="L18" s="32"/>
      <c r="AZ18" s="90" t="s">
        <v>163</v>
      </c>
      <c r="BA18" s="90" t="s">
        <v>164</v>
      </c>
      <c r="BB18" s="90" t="s">
        <v>117</v>
      </c>
      <c r="BC18" s="90" t="s">
        <v>165</v>
      </c>
      <c r="BD18" s="90" t="s">
        <v>87</v>
      </c>
    </row>
    <row r="19" spans="2:56" s="1" customFormat="1" ht="12" customHeight="1">
      <c r="B19" s="32"/>
      <c r="D19" s="27" t="s">
        <v>32</v>
      </c>
      <c r="I19" s="93" t="s">
        <v>27</v>
      </c>
      <c r="J19" s="28" t="str">
        <f>'Rekapitulace stavby'!AN13</f>
        <v>Vyplň údaj</v>
      </c>
      <c r="L19" s="32"/>
      <c r="AZ19" s="90" t="s">
        <v>166</v>
      </c>
      <c r="BA19" s="90" t="s">
        <v>167</v>
      </c>
      <c r="BB19" s="90" t="s">
        <v>117</v>
      </c>
      <c r="BC19" s="90" t="s">
        <v>168</v>
      </c>
      <c r="BD19" s="90" t="s">
        <v>87</v>
      </c>
    </row>
    <row r="20" spans="2:56" s="1" customFormat="1" ht="18" customHeight="1">
      <c r="B20" s="32"/>
      <c r="E20" s="343" t="str">
        <f>'Rekapitulace stavby'!E14</f>
        <v>Vyplň údaj</v>
      </c>
      <c r="F20" s="332"/>
      <c r="G20" s="332"/>
      <c r="H20" s="332"/>
      <c r="I20" s="93" t="s">
        <v>30</v>
      </c>
      <c r="J20" s="28" t="str">
        <f>'Rekapitulace stavby'!AN14</f>
        <v>Vyplň údaj</v>
      </c>
      <c r="L20" s="32"/>
      <c r="AZ20" s="90" t="s">
        <v>169</v>
      </c>
      <c r="BA20" s="90" t="s">
        <v>170</v>
      </c>
      <c r="BB20" s="90" t="s">
        <v>117</v>
      </c>
      <c r="BC20" s="90" t="s">
        <v>171</v>
      </c>
      <c r="BD20" s="90" t="s">
        <v>87</v>
      </c>
    </row>
    <row r="21" spans="2:56" s="1" customFormat="1" ht="6.95" customHeight="1">
      <c r="B21" s="32"/>
      <c r="I21" s="92"/>
      <c r="L21" s="32"/>
      <c r="AZ21" s="90" t="s">
        <v>172</v>
      </c>
      <c r="BA21" s="90" t="s">
        <v>173</v>
      </c>
      <c r="BB21" s="90" t="s">
        <v>117</v>
      </c>
      <c r="BC21" s="90" t="s">
        <v>174</v>
      </c>
      <c r="BD21" s="90" t="s">
        <v>87</v>
      </c>
    </row>
    <row r="22" spans="2:56" s="1" customFormat="1" ht="12" customHeight="1">
      <c r="B22" s="32"/>
      <c r="D22" s="27" t="s">
        <v>34</v>
      </c>
      <c r="I22" s="93" t="s">
        <v>27</v>
      </c>
      <c r="J22" s="18" t="s">
        <v>35</v>
      </c>
      <c r="L22" s="32"/>
      <c r="AZ22" s="90" t="s">
        <v>175</v>
      </c>
      <c r="BA22" s="90" t="s">
        <v>176</v>
      </c>
      <c r="BB22" s="90" t="s">
        <v>117</v>
      </c>
      <c r="BC22" s="90" t="s">
        <v>177</v>
      </c>
      <c r="BD22" s="90" t="s">
        <v>87</v>
      </c>
    </row>
    <row r="23" spans="2:56" s="1" customFormat="1" ht="18" customHeight="1">
      <c r="B23" s="32"/>
      <c r="E23" s="18" t="s">
        <v>36</v>
      </c>
      <c r="I23" s="93" t="s">
        <v>30</v>
      </c>
      <c r="J23" s="18" t="s">
        <v>37</v>
      </c>
      <c r="L23" s="32"/>
      <c r="AZ23" s="90" t="s">
        <v>178</v>
      </c>
      <c r="BA23" s="90" t="s">
        <v>179</v>
      </c>
      <c r="BB23" s="90" t="s">
        <v>117</v>
      </c>
      <c r="BC23" s="90" t="s">
        <v>180</v>
      </c>
      <c r="BD23" s="90" t="s">
        <v>87</v>
      </c>
    </row>
    <row r="24" spans="2:56" s="1" customFormat="1" ht="6.95" customHeight="1">
      <c r="B24" s="32"/>
      <c r="I24" s="92"/>
      <c r="L24" s="32"/>
      <c r="AZ24" s="90" t="s">
        <v>181</v>
      </c>
      <c r="BA24" s="90" t="s">
        <v>182</v>
      </c>
      <c r="BB24" s="90" t="s">
        <v>117</v>
      </c>
      <c r="BC24" s="90" t="s">
        <v>183</v>
      </c>
      <c r="BD24" s="90" t="s">
        <v>87</v>
      </c>
    </row>
    <row r="25" spans="2:56" s="1" customFormat="1" ht="12" customHeight="1">
      <c r="B25" s="32"/>
      <c r="D25" s="27" t="s">
        <v>39</v>
      </c>
      <c r="I25" s="93" t="s">
        <v>27</v>
      </c>
      <c r="J25" s="18" t="s">
        <v>40</v>
      </c>
      <c r="L25" s="32"/>
      <c r="AZ25" s="90" t="s">
        <v>184</v>
      </c>
      <c r="BA25" s="90" t="s">
        <v>185</v>
      </c>
      <c r="BB25" s="90" t="s">
        <v>117</v>
      </c>
      <c r="BC25" s="90" t="s">
        <v>186</v>
      </c>
      <c r="BD25" s="90" t="s">
        <v>87</v>
      </c>
    </row>
    <row r="26" spans="2:56" s="1" customFormat="1" ht="18" customHeight="1">
      <c r="B26" s="32"/>
      <c r="E26" s="18" t="s">
        <v>41</v>
      </c>
      <c r="I26" s="93" t="s">
        <v>30</v>
      </c>
      <c r="J26" s="18" t="s">
        <v>37</v>
      </c>
      <c r="L26" s="32"/>
      <c r="AZ26" s="90" t="s">
        <v>187</v>
      </c>
      <c r="BA26" s="90" t="s">
        <v>188</v>
      </c>
      <c r="BB26" s="90" t="s">
        <v>109</v>
      </c>
      <c r="BC26" s="90" t="s">
        <v>189</v>
      </c>
      <c r="BD26" s="90" t="s">
        <v>87</v>
      </c>
    </row>
    <row r="27" spans="2:56" s="1" customFormat="1" ht="6.95" customHeight="1">
      <c r="B27" s="32"/>
      <c r="I27" s="92"/>
      <c r="L27" s="32"/>
      <c r="AZ27" s="90" t="s">
        <v>190</v>
      </c>
      <c r="BA27" s="90" t="s">
        <v>191</v>
      </c>
      <c r="BB27" s="90" t="s">
        <v>109</v>
      </c>
      <c r="BC27" s="90" t="s">
        <v>192</v>
      </c>
      <c r="BD27" s="90" t="s">
        <v>87</v>
      </c>
    </row>
    <row r="28" spans="2:56" s="1" customFormat="1" ht="12" customHeight="1">
      <c r="B28" s="32"/>
      <c r="D28" s="27" t="s">
        <v>42</v>
      </c>
      <c r="I28" s="92"/>
      <c r="L28" s="32"/>
      <c r="AZ28" s="90" t="s">
        <v>193</v>
      </c>
      <c r="BA28" s="90" t="s">
        <v>194</v>
      </c>
      <c r="BB28" s="90" t="s">
        <v>117</v>
      </c>
      <c r="BC28" s="90" t="s">
        <v>195</v>
      </c>
      <c r="BD28" s="90" t="s">
        <v>87</v>
      </c>
    </row>
    <row r="29" spans="2:56" s="7" customFormat="1" ht="16.5" customHeight="1">
      <c r="B29" s="94"/>
      <c r="E29" s="336" t="s">
        <v>37</v>
      </c>
      <c r="F29" s="336"/>
      <c r="G29" s="336"/>
      <c r="H29" s="336"/>
      <c r="I29" s="95"/>
      <c r="L29" s="94"/>
      <c r="AZ29" s="96" t="s">
        <v>196</v>
      </c>
      <c r="BA29" s="96" t="s">
        <v>197</v>
      </c>
      <c r="BB29" s="96" t="s">
        <v>198</v>
      </c>
      <c r="BC29" s="96" t="s">
        <v>199</v>
      </c>
      <c r="BD29" s="96" t="s">
        <v>87</v>
      </c>
    </row>
    <row r="30" spans="2:56" s="1" customFormat="1" ht="6.95" customHeight="1">
      <c r="B30" s="32"/>
      <c r="I30" s="92"/>
      <c r="L30" s="32"/>
      <c r="AZ30" s="90" t="s">
        <v>200</v>
      </c>
      <c r="BA30" s="90" t="s">
        <v>201</v>
      </c>
      <c r="BB30" s="90" t="s">
        <v>117</v>
      </c>
      <c r="BC30" s="90" t="s">
        <v>146</v>
      </c>
      <c r="BD30" s="90" t="s">
        <v>87</v>
      </c>
    </row>
    <row r="31" spans="2:56" s="1" customFormat="1" ht="6.95" customHeight="1">
      <c r="B31" s="32"/>
      <c r="D31" s="48"/>
      <c r="E31" s="48"/>
      <c r="F31" s="48"/>
      <c r="G31" s="48"/>
      <c r="H31" s="48"/>
      <c r="I31" s="97"/>
      <c r="J31" s="48"/>
      <c r="K31" s="48"/>
      <c r="L31" s="32"/>
      <c r="AZ31" s="90" t="s">
        <v>202</v>
      </c>
      <c r="BA31" s="90" t="s">
        <v>203</v>
      </c>
      <c r="BB31" s="90" t="s">
        <v>198</v>
      </c>
      <c r="BC31" s="90" t="s">
        <v>204</v>
      </c>
      <c r="BD31" s="90" t="s">
        <v>87</v>
      </c>
    </row>
    <row r="32" spans="2:56" s="1" customFormat="1" ht="25.5" customHeight="1">
      <c r="B32" s="32"/>
      <c r="D32" s="98" t="s">
        <v>44</v>
      </c>
      <c r="I32" s="92"/>
      <c r="J32" s="60">
        <f>ROUND(J105, 2)</f>
        <v>0</v>
      </c>
      <c r="L32" s="32"/>
      <c r="AZ32" s="90" t="s">
        <v>205</v>
      </c>
      <c r="BA32" s="90" t="s">
        <v>206</v>
      </c>
      <c r="BB32" s="90" t="s">
        <v>117</v>
      </c>
      <c r="BC32" s="90" t="s">
        <v>207</v>
      </c>
      <c r="BD32" s="90" t="s">
        <v>87</v>
      </c>
    </row>
    <row r="33" spans="2:56" s="1" customFormat="1" ht="6.95" customHeight="1">
      <c r="B33" s="32"/>
      <c r="D33" s="48"/>
      <c r="E33" s="48"/>
      <c r="F33" s="48"/>
      <c r="G33" s="48"/>
      <c r="H33" s="48"/>
      <c r="I33" s="97"/>
      <c r="J33" s="48"/>
      <c r="K33" s="48"/>
      <c r="L33" s="32"/>
      <c r="AZ33" s="90" t="s">
        <v>208</v>
      </c>
      <c r="BA33" s="90" t="s">
        <v>209</v>
      </c>
      <c r="BB33" s="90" t="s">
        <v>109</v>
      </c>
      <c r="BC33" s="90" t="s">
        <v>210</v>
      </c>
      <c r="BD33" s="90" t="s">
        <v>87</v>
      </c>
    </row>
    <row r="34" spans="2:56" s="1" customFormat="1" ht="14.45" customHeight="1">
      <c r="B34" s="32"/>
      <c r="F34" s="99" t="s">
        <v>46</v>
      </c>
      <c r="I34" s="100" t="s">
        <v>45</v>
      </c>
      <c r="J34" s="99" t="s">
        <v>47</v>
      </c>
      <c r="L34" s="32"/>
      <c r="AZ34" s="90" t="s">
        <v>211</v>
      </c>
      <c r="BA34" s="90" t="s">
        <v>211</v>
      </c>
      <c r="BB34" s="90" t="s">
        <v>109</v>
      </c>
      <c r="BC34" s="90" t="s">
        <v>212</v>
      </c>
      <c r="BD34" s="90" t="s">
        <v>87</v>
      </c>
    </row>
    <row r="35" spans="2:56" s="1" customFormat="1" ht="14.45" customHeight="1">
      <c r="B35" s="32"/>
      <c r="D35" s="27" t="s">
        <v>48</v>
      </c>
      <c r="E35" s="27" t="s">
        <v>49</v>
      </c>
      <c r="F35" s="101">
        <f>ROUND((SUM(BE105:BE1505)),  2)</f>
        <v>0</v>
      </c>
      <c r="I35" s="102">
        <v>0.21</v>
      </c>
      <c r="J35" s="101">
        <f>ROUND(((SUM(BE105:BE1505))*I35),  2)</f>
        <v>0</v>
      </c>
      <c r="L35" s="32"/>
    </row>
    <row r="36" spans="2:56" s="1" customFormat="1" ht="14.45" customHeight="1">
      <c r="B36" s="32"/>
      <c r="E36" s="27" t="s">
        <v>50</v>
      </c>
      <c r="F36" s="101">
        <f>ROUND((SUM(BF105:BF1505)),  2)</f>
        <v>0</v>
      </c>
      <c r="I36" s="102">
        <v>0.15</v>
      </c>
      <c r="J36" s="101">
        <f>ROUND(((SUM(BF105:BF1505))*I36),  2)</f>
        <v>0</v>
      </c>
      <c r="L36" s="32"/>
    </row>
    <row r="37" spans="2:56" s="1" customFormat="1" ht="14.45" hidden="1" customHeight="1">
      <c r="B37" s="32"/>
      <c r="E37" s="27" t="s">
        <v>51</v>
      </c>
      <c r="F37" s="101">
        <f>ROUND((SUM(BG105:BG1505)),  2)</f>
        <v>0</v>
      </c>
      <c r="I37" s="102">
        <v>0.21</v>
      </c>
      <c r="J37" s="101">
        <f>0</f>
        <v>0</v>
      </c>
      <c r="L37" s="32"/>
    </row>
    <row r="38" spans="2:56" s="1" customFormat="1" ht="14.45" hidden="1" customHeight="1">
      <c r="B38" s="32"/>
      <c r="E38" s="27" t="s">
        <v>52</v>
      </c>
      <c r="F38" s="101">
        <f>ROUND((SUM(BH105:BH1505)),  2)</f>
        <v>0</v>
      </c>
      <c r="I38" s="102">
        <v>0.15</v>
      </c>
      <c r="J38" s="101">
        <f>0</f>
        <v>0</v>
      </c>
      <c r="L38" s="32"/>
    </row>
    <row r="39" spans="2:56" s="1" customFormat="1" ht="14.45" hidden="1" customHeight="1">
      <c r="B39" s="32"/>
      <c r="E39" s="27" t="s">
        <v>53</v>
      </c>
      <c r="F39" s="101">
        <f>ROUND((SUM(BI105:BI1505)),  2)</f>
        <v>0</v>
      </c>
      <c r="I39" s="102">
        <v>0</v>
      </c>
      <c r="J39" s="101">
        <f>0</f>
        <v>0</v>
      </c>
      <c r="L39" s="32"/>
    </row>
    <row r="40" spans="2:56" s="1" customFormat="1" ht="6.95" customHeight="1">
      <c r="B40" s="32"/>
      <c r="I40" s="92"/>
      <c r="L40" s="32"/>
    </row>
    <row r="41" spans="2:56" s="1" customFormat="1" ht="25.5" customHeight="1">
      <c r="B41" s="32"/>
      <c r="C41" s="103"/>
      <c r="D41" s="104" t="s">
        <v>54</v>
      </c>
      <c r="E41" s="51"/>
      <c r="F41" s="51"/>
      <c r="G41" s="105" t="s">
        <v>55</v>
      </c>
      <c r="H41" s="106" t="s">
        <v>56</v>
      </c>
      <c r="I41" s="107"/>
      <c r="J41" s="108">
        <f>SUM(J32:J39)</f>
        <v>0</v>
      </c>
      <c r="K41" s="109"/>
      <c r="L41" s="32"/>
    </row>
    <row r="42" spans="2:56" s="1" customFormat="1" ht="14.45" customHeight="1">
      <c r="B42" s="40"/>
      <c r="C42" s="41"/>
      <c r="D42" s="41"/>
      <c r="E42" s="41"/>
      <c r="F42" s="41"/>
      <c r="G42" s="41"/>
      <c r="H42" s="41"/>
      <c r="I42" s="110"/>
      <c r="J42" s="41"/>
      <c r="K42" s="41"/>
      <c r="L42" s="32"/>
    </row>
    <row r="46" spans="2:56" s="1" customFormat="1" ht="6.95" customHeight="1">
      <c r="B46" s="42"/>
      <c r="C46" s="43"/>
      <c r="D46" s="43"/>
      <c r="E46" s="43"/>
      <c r="F46" s="43"/>
      <c r="G46" s="43"/>
      <c r="H46" s="43"/>
      <c r="I46" s="111"/>
      <c r="J46" s="43"/>
      <c r="K46" s="43"/>
      <c r="L46" s="32"/>
    </row>
    <row r="47" spans="2:56" s="1" customFormat="1" ht="24.95" customHeight="1">
      <c r="B47" s="32"/>
      <c r="C47" s="22" t="s">
        <v>213</v>
      </c>
      <c r="I47" s="92"/>
      <c r="L47" s="32"/>
    </row>
    <row r="48" spans="2:56" s="1" customFormat="1" ht="6.95" customHeight="1">
      <c r="B48" s="32"/>
      <c r="I48" s="92"/>
      <c r="L48" s="32"/>
    </row>
    <row r="49" spans="2:47" s="1" customFormat="1" ht="12" customHeight="1">
      <c r="B49" s="32"/>
      <c r="C49" s="27" t="s">
        <v>16</v>
      </c>
      <c r="I49" s="92"/>
      <c r="L49" s="32"/>
    </row>
    <row r="50" spans="2:47" s="1" customFormat="1" ht="16.5" customHeight="1">
      <c r="B50" s="32"/>
      <c r="E50" s="342" t="str">
        <f>E7</f>
        <v>Revitalizace kulturní krajiny a objektů NKP Hřebčín Kladruby n.L. - obnova historických objektů - SO 03</v>
      </c>
      <c r="F50" s="325"/>
      <c r="G50" s="325"/>
      <c r="H50" s="325"/>
      <c r="I50" s="92"/>
      <c r="L50" s="32"/>
    </row>
    <row r="51" spans="2:47" ht="12" customHeight="1">
      <c r="B51" s="21"/>
      <c r="C51" s="27" t="s">
        <v>128</v>
      </c>
      <c r="L51" s="21"/>
    </row>
    <row r="52" spans="2:47" s="1" customFormat="1" ht="16.5" customHeight="1">
      <c r="B52" s="32"/>
      <c r="E52" s="342" t="s">
        <v>132</v>
      </c>
      <c r="F52" s="327"/>
      <c r="G52" s="327"/>
      <c r="H52" s="327"/>
      <c r="I52" s="92"/>
      <c r="L52" s="32"/>
    </row>
    <row r="53" spans="2:47" s="1" customFormat="1" ht="12" customHeight="1">
      <c r="B53" s="32"/>
      <c r="C53" s="27" t="s">
        <v>136</v>
      </c>
      <c r="I53" s="92"/>
      <c r="L53" s="32"/>
    </row>
    <row r="54" spans="2:47" s="1" customFormat="1" ht="16.5" customHeight="1">
      <c r="B54" s="32"/>
      <c r="E54" s="328" t="str">
        <f>E11</f>
        <v>SO031 - Architektonicko stavební řešení</v>
      </c>
      <c r="F54" s="327"/>
      <c r="G54" s="327"/>
      <c r="H54" s="327"/>
      <c r="I54" s="92"/>
      <c r="L54" s="32"/>
    </row>
    <row r="55" spans="2:47" s="1" customFormat="1" ht="6.95" customHeight="1">
      <c r="B55" s="32"/>
      <c r="I55" s="92"/>
      <c r="L55" s="32"/>
    </row>
    <row r="56" spans="2:47" s="1" customFormat="1" ht="12" customHeight="1">
      <c r="B56" s="32"/>
      <c r="C56" s="27" t="s">
        <v>22</v>
      </c>
      <c r="F56" s="18" t="str">
        <f>F14</f>
        <v>Areál NKP Kladruby n.L.</v>
      </c>
      <c r="I56" s="93" t="s">
        <v>24</v>
      </c>
      <c r="J56" s="47" t="str">
        <f>IF(J14="","",J14)</f>
        <v>8. 2. 2019</v>
      </c>
      <c r="L56" s="32"/>
    </row>
    <row r="57" spans="2:47" s="1" customFormat="1" ht="6.95" customHeight="1">
      <c r="B57" s="32"/>
      <c r="I57" s="92"/>
      <c r="L57" s="32"/>
    </row>
    <row r="58" spans="2:47" s="1" customFormat="1" ht="13.7" customHeight="1">
      <c r="B58" s="32"/>
      <c r="C58" s="27" t="s">
        <v>26</v>
      </c>
      <c r="F58" s="18" t="str">
        <f>E17</f>
        <v>Národní hřebčín Kladruby n.L., s.p.o.</v>
      </c>
      <c r="I58" s="93" t="s">
        <v>34</v>
      </c>
      <c r="J58" s="30" t="str">
        <f>E23</f>
        <v>Masák&amp;Partner, s.r.o.</v>
      </c>
      <c r="L58" s="32"/>
    </row>
    <row r="59" spans="2:47" s="1" customFormat="1" ht="13.7" customHeight="1">
      <c r="B59" s="32"/>
      <c r="C59" s="27" t="s">
        <v>32</v>
      </c>
      <c r="F59" s="18" t="str">
        <f>IF(E20="","",E20)</f>
        <v>Vyplň údaj</v>
      </c>
      <c r="I59" s="93" t="s">
        <v>39</v>
      </c>
      <c r="J59" s="30" t="str">
        <f>E26</f>
        <v>Ing.Štefan Sivák</v>
      </c>
      <c r="L59" s="32"/>
    </row>
    <row r="60" spans="2:47" s="1" customFormat="1" ht="10.35" customHeight="1">
      <c r="B60" s="32"/>
      <c r="I60" s="92"/>
      <c r="L60" s="32"/>
    </row>
    <row r="61" spans="2:47" s="1" customFormat="1" ht="29.25" customHeight="1">
      <c r="B61" s="32"/>
      <c r="C61" s="112" t="s">
        <v>214</v>
      </c>
      <c r="D61" s="103"/>
      <c r="E61" s="103"/>
      <c r="F61" s="103"/>
      <c r="G61" s="103"/>
      <c r="H61" s="103"/>
      <c r="I61" s="113"/>
      <c r="J61" s="114" t="s">
        <v>215</v>
      </c>
      <c r="K61" s="103"/>
      <c r="L61" s="32"/>
    </row>
    <row r="62" spans="2:47" s="1" customFormat="1" ht="10.35" customHeight="1">
      <c r="B62" s="32"/>
      <c r="I62" s="92"/>
      <c r="L62" s="32"/>
    </row>
    <row r="63" spans="2:47" s="1" customFormat="1" ht="22.7" customHeight="1">
      <c r="B63" s="32"/>
      <c r="C63" s="115" t="s">
        <v>76</v>
      </c>
      <c r="I63" s="92"/>
      <c r="J63" s="60">
        <f>J105</f>
        <v>0</v>
      </c>
      <c r="L63" s="32"/>
      <c r="AU63" s="18" t="s">
        <v>216</v>
      </c>
    </row>
    <row r="64" spans="2:47" s="8" customFormat="1" ht="24.95" customHeight="1">
      <c r="B64" s="116"/>
      <c r="D64" s="117" t="s">
        <v>217</v>
      </c>
      <c r="E64" s="118"/>
      <c r="F64" s="118"/>
      <c r="G64" s="118"/>
      <c r="H64" s="118"/>
      <c r="I64" s="119"/>
      <c r="J64" s="120">
        <f>J106</f>
        <v>0</v>
      </c>
      <c r="L64" s="116"/>
    </row>
    <row r="65" spans="2:12" s="9" customFormat="1" ht="20.100000000000001" customHeight="1">
      <c r="B65" s="121"/>
      <c r="D65" s="122" t="s">
        <v>218</v>
      </c>
      <c r="E65" s="123"/>
      <c r="F65" s="123"/>
      <c r="G65" s="123"/>
      <c r="H65" s="123"/>
      <c r="I65" s="124"/>
      <c r="J65" s="125">
        <f>J107</f>
        <v>0</v>
      </c>
      <c r="L65" s="121"/>
    </row>
    <row r="66" spans="2:12" s="9" customFormat="1" ht="20.100000000000001" customHeight="1">
      <c r="B66" s="121"/>
      <c r="D66" s="122" t="s">
        <v>219</v>
      </c>
      <c r="E66" s="123"/>
      <c r="F66" s="123"/>
      <c r="G66" s="123"/>
      <c r="H66" s="123"/>
      <c r="I66" s="124"/>
      <c r="J66" s="125">
        <f>J432</f>
        <v>0</v>
      </c>
      <c r="L66" s="121"/>
    </row>
    <row r="67" spans="2:12" s="9" customFormat="1" ht="20.100000000000001" customHeight="1">
      <c r="B67" s="121"/>
      <c r="D67" s="122" t="s">
        <v>220</v>
      </c>
      <c r="E67" s="123"/>
      <c r="F67" s="123"/>
      <c r="G67" s="123"/>
      <c r="H67" s="123"/>
      <c r="I67" s="124"/>
      <c r="J67" s="125">
        <f>J508</f>
        <v>0</v>
      </c>
      <c r="L67" s="121"/>
    </row>
    <row r="68" spans="2:12" s="9" customFormat="1" ht="20.100000000000001" customHeight="1">
      <c r="B68" s="121"/>
      <c r="D68" s="122" t="s">
        <v>221</v>
      </c>
      <c r="E68" s="123"/>
      <c r="F68" s="123"/>
      <c r="G68" s="123"/>
      <c r="H68" s="123"/>
      <c r="I68" s="124"/>
      <c r="J68" s="125">
        <f>J547</f>
        <v>0</v>
      </c>
      <c r="L68" s="121"/>
    </row>
    <row r="69" spans="2:12" s="9" customFormat="1" ht="20.100000000000001" customHeight="1">
      <c r="B69" s="121"/>
      <c r="D69" s="122" t="s">
        <v>222</v>
      </c>
      <c r="E69" s="123"/>
      <c r="F69" s="123"/>
      <c r="G69" s="123"/>
      <c r="H69" s="123"/>
      <c r="I69" s="124"/>
      <c r="J69" s="125">
        <f>J594</f>
        <v>0</v>
      </c>
      <c r="L69" s="121"/>
    </row>
    <row r="70" spans="2:12" s="9" customFormat="1" ht="20.100000000000001" customHeight="1">
      <c r="B70" s="121"/>
      <c r="D70" s="122" t="s">
        <v>223</v>
      </c>
      <c r="E70" s="123"/>
      <c r="F70" s="123"/>
      <c r="G70" s="123"/>
      <c r="H70" s="123"/>
      <c r="I70" s="124"/>
      <c r="J70" s="125">
        <f>J666</f>
        <v>0</v>
      </c>
      <c r="L70" s="121"/>
    </row>
    <row r="71" spans="2:12" s="9" customFormat="1" ht="20.100000000000001" customHeight="1">
      <c r="B71" s="121"/>
      <c r="D71" s="122" t="s">
        <v>224</v>
      </c>
      <c r="E71" s="123"/>
      <c r="F71" s="123"/>
      <c r="G71" s="123"/>
      <c r="H71" s="123"/>
      <c r="I71" s="124"/>
      <c r="J71" s="125">
        <f>J714</f>
        <v>0</v>
      </c>
      <c r="L71" s="121"/>
    </row>
    <row r="72" spans="2:12" s="9" customFormat="1" ht="20.100000000000001" customHeight="1">
      <c r="B72" s="121"/>
      <c r="D72" s="122" t="s">
        <v>225</v>
      </c>
      <c r="E72" s="123"/>
      <c r="F72" s="123"/>
      <c r="G72" s="123"/>
      <c r="H72" s="123"/>
      <c r="I72" s="124"/>
      <c r="J72" s="125">
        <f>J717</f>
        <v>0</v>
      </c>
      <c r="L72" s="121"/>
    </row>
    <row r="73" spans="2:12" s="9" customFormat="1" ht="20.100000000000001" customHeight="1">
      <c r="B73" s="121"/>
      <c r="D73" s="122" t="s">
        <v>226</v>
      </c>
      <c r="E73" s="123"/>
      <c r="F73" s="123"/>
      <c r="G73" s="123"/>
      <c r="H73" s="123"/>
      <c r="I73" s="124"/>
      <c r="J73" s="125">
        <f>J1075</f>
        <v>0</v>
      </c>
      <c r="L73" s="121"/>
    </row>
    <row r="74" spans="2:12" s="9" customFormat="1" ht="20.100000000000001" customHeight="1">
      <c r="B74" s="121"/>
      <c r="D74" s="122" t="s">
        <v>227</v>
      </c>
      <c r="E74" s="123"/>
      <c r="F74" s="123"/>
      <c r="G74" s="123"/>
      <c r="H74" s="123"/>
      <c r="I74" s="124"/>
      <c r="J74" s="125">
        <f>J1086</f>
        <v>0</v>
      </c>
      <c r="L74" s="121"/>
    </row>
    <row r="75" spans="2:12" s="8" customFormat="1" ht="24.95" customHeight="1">
      <c r="B75" s="116"/>
      <c r="D75" s="117" t="s">
        <v>228</v>
      </c>
      <c r="E75" s="118"/>
      <c r="F75" s="118"/>
      <c r="G75" s="118"/>
      <c r="H75" s="118"/>
      <c r="I75" s="119"/>
      <c r="J75" s="120">
        <f>J1091</f>
        <v>0</v>
      </c>
      <c r="L75" s="116"/>
    </row>
    <row r="76" spans="2:12" s="9" customFormat="1" ht="20.100000000000001" customHeight="1">
      <c r="B76" s="121"/>
      <c r="D76" s="122" t="s">
        <v>229</v>
      </c>
      <c r="E76" s="123"/>
      <c r="F76" s="123"/>
      <c r="G76" s="123"/>
      <c r="H76" s="123"/>
      <c r="I76" s="124"/>
      <c r="J76" s="125">
        <f>J1092</f>
        <v>0</v>
      </c>
      <c r="L76" s="121"/>
    </row>
    <row r="77" spans="2:12" s="9" customFormat="1" ht="14.85" customHeight="1">
      <c r="B77" s="121"/>
      <c r="D77" s="122" t="s">
        <v>230</v>
      </c>
      <c r="E77" s="123"/>
      <c r="F77" s="123"/>
      <c r="G77" s="123"/>
      <c r="H77" s="123"/>
      <c r="I77" s="124"/>
      <c r="J77" s="125">
        <f>J1093</f>
        <v>0</v>
      </c>
      <c r="L77" s="121"/>
    </row>
    <row r="78" spans="2:12" s="9" customFormat="1" ht="14.85" customHeight="1">
      <c r="B78" s="121"/>
      <c r="D78" s="122" t="s">
        <v>231</v>
      </c>
      <c r="E78" s="123"/>
      <c r="F78" s="123"/>
      <c r="G78" s="123"/>
      <c r="H78" s="123"/>
      <c r="I78" s="124"/>
      <c r="J78" s="125">
        <f>J1096</f>
        <v>0</v>
      </c>
      <c r="L78" s="121"/>
    </row>
    <row r="79" spans="2:12" s="9" customFormat="1" ht="14.85" customHeight="1">
      <c r="B79" s="121"/>
      <c r="D79" s="122" t="s">
        <v>232</v>
      </c>
      <c r="E79" s="123"/>
      <c r="F79" s="123"/>
      <c r="G79" s="123"/>
      <c r="H79" s="123"/>
      <c r="I79" s="124"/>
      <c r="J79" s="125">
        <f>J1098</f>
        <v>0</v>
      </c>
      <c r="L79" s="121"/>
    </row>
    <row r="80" spans="2:12" s="9" customFormat="1" ht="20.100000000000001" customHeight="1">
      <c r="B80" s="121"/>
      <c r="D80" s="122" t="s">
        <v>233</v>
      </c>
      <c r="E80" s="123"/>
      <c r="F80" s="123"/>
      <c r="G80" s="123"/>
      <c r="H80" s="123"/>
      <c r="I80" s="124"/>
      <c r="J80" s="125">
        <f>J1100</f>
        <v>0</v>
      </c>
      <c r="L80" s="121"/>
    </row>
    <row r="81" spans="2:12" s="9" customFormat="1" ht="20.100000000000001" customHeight="1">
      <c r="B81" s="121"/>
      <c r="D81" s="122" t="s">
        <v>234</v>
      </c>
      <c r="E81" s="123"/>
      <c r="F81" s="123"/>
      <c r="G81" s="123"/>
      <c r="H81" s="123"/>
      <c r="I81" s="124"/>
      <c r="J81" s="125">
        <f>J1347</f>
        <v>0</v>
      </c>
      <c r="L81" s="121"/>
    </row>
    <row r="82" spans="2:12" s="9" customFormat="1" ht="20.100000000000001" customHeight="1">
      <c r="B82" s="121"/>
      <c r="D82" s="122" t="s">
        <v>235</v>
      </c>
      <c r="E82" s="123"/>
      <c r="F82" s="123"/>
      <c r="G82" s="123"/>
      <c r="H82" s="123"/>
      <c r="I82" s="124"/>
      <c r="J82" s="125">
        <f>J1422</f>
        <v>0</v>
      </c>
      <c r="L82" s="121"/>
    </row>
    <row r="83" spans="2:12" s="9" customFormat="1" ht="20.100000000000001" customHeight="1">
      <c r="B83" s="121"/>
      <c r="D83" s="122" t="s">
        <v>236</v>
      </c>
      <c r="E83" s="123"/>
      <c r="F83" s="123"/>
      <c r="G83" s="123"/>
      <c r="H83" s="123"/>
      <c r="I83" s="124"/>
      <c r="J83" s="125">
        <f>J1446</f>
        <v>0</v>
      </c>
      <c r="L83" s="121"/>
    </row>
    <row r="84" spans="2:12" s="1" customFormat="1" ht="21.75" customHeight="1">
      <c r="B84" s="32"/>
      <c r="I84" s="92"/>
      <c r="L84" s="32"/>
    </row>
    <row r="85" spans="2:12" s="1" customFormat="1" ht="6.95" customHeight="1">
      <c r="B85" s="40"/>
      <c r="C85" s="41"/>
      <c r="D85" s="41"/>
      <c r="E85" s="41"/>
      <c r="F85" s="41"/>
      <c r="G85" s="41"/>
      <c r="H85" s="41"/>
      <c r="I85" s="110"/>
      <c r="J85" s="41"/>
      <c r="K85" s="41"/>
      <c r="L85" s="32"/>
    </row>
    <row r="89" spans="2:12" s="1" customFormat="1" ht="6.95" customHeight="1">
      <c r="B89" s="42"/>
      <c r="C89" s="43"/>
      <c r="D89" s="43"/>
      <c r="E89" s="43"/>
      <c r="F89" s="43"/>
      <c r="G89" s="43"/>
      <c r="H89" s="43"/>
      <c r="I89" s="111"/>
      <c r="J89" s="43"/>
      <c r="K89" s="43"/>
      <c r="L89" s="32"/>
    </row>
    <row r="90" spans="2:12" s="1" customFormat="1" ht="24.95" customHeight="1">
      <c r="B90" s="32"/>
      <c r="C90" s="22" t="s">
        <v>237</v>
      </c>
      <c r="I90" s="92"/>
      <c r="L90" s="32"/>
    </row>
    <row r="91" spans="2:12" s="1" customFormat="1" ht="6.95" customHeight="1">
      <c r="B91" s="32"/>
      <c r="I91" s="92"/>
      <c r="L91" s="32"/>
    </row>
    <row r="92" spans="2:12" s="1" customFormat="1" ht="12" customHeight="1">
      <c r="B92" s="32"/>
      <c r="C92" s="27" t="s">
        <v>16</v>
      </c>
      <c r="I92" s="92"/>
      <c r="L92" s="32"/>
    </row>
    <row r="93" spans="2:12" s="1" customFormat="1" ht="16.5" customHeight="1">
      <c r="B93" s="32"/>
      <c r="E93" s="342" t="str">
        <f>E7</f>
        <v>Revitalizace kulturní krajiny a objektů NKP Hřebčín Kladruby n.L. - obnova historických objektů - SO 03</v>
      </c>
      <c r="F93" s="325"/>
      <c r="G93" s="325"/>
      <c r="H93" s="325"/>
      <c r="I93" s="92"/>
      <c r="L93" s="32"/>
    </row>
    <row r="94" spans="2:12" ht="12" customHeight="1">
      <c r="B94" s="21"/>
      <c r="C94" s="27" t="s">
        <v>128</v>
      </c>
      <c r="L94" s="21"/>
    </row>
    <row r="95" spans="2:12" s="1" customFormat="1" ht="16.5" customHeight="1">
      <c r="B95" s="32"/>
      <c r="E95" s="342" t="s">
        <v>132</v>
      </c>
      <c r="F95" s="327"/>
      <c r="G95" s="327"/>
      <c r="H95" s="327"/>
      <c r="I95" s="92"/>
      <c r="L95" s="32"/>
    </row>
    <row r="96" spans="2:12" s="1" customFormat="1" ht="12" customHeight="1">
      <c r="B96" s="32"/>
      <c r="C96" s="27" t="s">
        <v>136</v>
      </c>
      <c r="I96" s="92"/>
      <c r="L96" s="32"/>
    </row>
    <row r="97" spans="2:65" s="1" customFormat="1" ht="16.5" customHeight="1">
      <c r="B97" s="32"/>
      <c r="E97" s="328" t="str">
        <f>E11</f>
        <v>SO031 - Architektonicko stavební řešení</v>
      </c>
      <c r="F97" s="327"/>
      <c r="G97" s="327"/>
      <c r="H97" s="327"/>
      <c r="I97" s="92"/>
      <c r="L97" s="32"/>
    </row>
    <row r="98" spans="2:65" s="1" customFormat="1" ht="6.95" customHeight="1">
      <c r="B98" s="32"/>
      <c r="I98" s="92"/>
      <c r="L98" s="32"/>
    </row>
    <row r="99" spans="2:65" s="1" customFormat="1" ht="12" customHeight="1">
      <c r="B99" s="32"/>
      <c r="C99" s="27" t="s">
        <v>22</v>
      </c>
      <c r="F99" s="18" t="str">
        <f>F14</f>
        <v>Areál NKP Kladruby n.L.</v>
      </c>
      <c r="I99" s="93" t="s">
        <v>24</v>
      </c>
      <c r="J99" s="47" t="str">
        <f>IF(J14="","",J14)</f>
        <v>8. 2. 2019</v>
      </c>
      <c r="L99" s="32"/>
    </row>
    <row r="100" spans="2:65" s="1" customFormat="1" ht="6.95" customHeight="1">
      <c r="B100" s="32"/>
      <c r="I100" s="92"/>
      <c r="L100" s="32"/>
    </row>
    <row r="101" spans="2:65" s="1" customFormat="1" ht="13.7" customHeight="1">
      <c r="B101" s="32"/>
      <c r="C101" s="27" t="s">
        <v>26</v>
      </c>
      <c r="F101" s="18" t="str">
        <f>E17</f>
        <v>Národní hřebčín Kladruby n.L., s.p.o.</v>
      </c>
      <c r="I101" s="93" t="s">
        <v>34</v>
      </c>
      <c r="J101" s="30" t="str">
        <f>E23</f>
        <v>Masák&amp;Partner, s.r.o.</v>
      </c>
      <c r="L101" s="32"/>
    </row>
    <row r="102" spans="2:65" s="1" customFormat="1" ht="13.7" customHeight="1">
      <c r="B102" s="32"/>
      <c r="C102" s="27" t="s">
        <v>32</v>
      </c>
      <c r="F102" s="18" t="str">
        <f>IF(E20="","",E20)</f>
        <v>Vyplň údaj</v>
      </c>
      <c r="I102" s="93" t="s">
        <v>39</v>
      </c>
      <c r="J102" s="30" t="str">
        <f>E26</f>
        <v>Ing.Štefan Sivák</v>
      </c>
      <c r="L102" s="32"/>
    </row>
    <row r="103" spans="2:65" s="1" customFormat="1" ht="10.35" customHeight="1">
      <c r="B103" s="32"/>
      <c r="I103" s="92"/>
      <c r="L103" s="32"/>
    </row>
    <row r="104" spans="2:65" s="10" customFormat="1" ht="29.25" customHeight="1">
      <c r="B104" s="126"/>
      <c r="C104" s="127" t="s">
        <v>238</v>
      </c>
      <c r="D104" s="128" t="s">
        <v>63</v>
      </c>
      <c r="E104" s="128" t="s">
        <v>59</v>
      </c>
      <c r="F104" s="128" t="s">
        <v>60</v>
      </c>
      <c r="G104" s="128" t="s">
        <v>239</v>
      </c>
      <c r="H104" s="128" t="s">
        <v>240</v>
      </c>
      <c r="I104" s="129" t="s">
        <v>241</v>
      </c>
      <c r="J104" s="128" t="s">
        <v>215</v>
      </c>
      <c r="K104" s="130" t="s">
        <v>242</v>
      </c>
      <c r="L104" s="126"/>
      <c r="M104" s="53" t="s">
        <v>37</v>
      </c>
      <c r="N104" s="54" t="s">
        <v>48</v>
      </c>
      <c r="O104" s="54" t="s">
        <v>243</v>
      </c>
      <c r="P104" s="54" t="s">
        <v>244</v>
      </c>
      <c r="Q104" s="54" t="s">
        <v>245</v>
      </c>
      <c r="R104" s="54" t="s">
        <v>246</v>
      </c>
      <c r="S104" s="54" t="s">
        <v>247</v>
      </c>
      <c r="T104" s="55" t="s">
        <v>248</v>
      </c>
    </row>
    <row r="105" spans="2:65" s="1" customFormat="1" ht="22.7" customHeight="1">
      <c r="B105" s="32"/>
      <c r="C105" s="58" t="s">
        <v>249</v>
      </c>
      <c r="I105" s="92"/>
      <c r="J105" s="131">
        <f>BK105</f>
        <v>0</v>
      </c>
      <c r="L105" s="32"/>
      <c r="M105" s="56"/>
      <c r="N105" s="48"/>
      <c r="O105" s="48"/>
      <c r="P105" s="132">
        <f>P106+P1091</f>
        <v>0</v>
      </c>
      <c r="Q105" s="48"/>
      <c r="R105" s="132">
        <f>R106+R1091</f>
        <v>2851.2181197899995</v>
      </c>
      <c r="S105" s="48"/>
      <c r="T105" s="133">
        <f>T106+T1091</f>
        <v>2987.8663475000003</v>
      </c>
      <c r="AT105" s="18" t="s">
        <v>77</v>
      </c>
      <c r="AU105" s="18" t="s">
        <v>216</v>
      </c>
      <c r="BK105" s="134">
        <f>BK106+BK1091</f>
        <v>0</v>
      </c>
    </row>
    <row r="106" spans="2:65" s="11" customFormat="1" ht="26.1" customHeight="1">
      <c r="B106" s="135"/>
      <c r="D106" s="136" t="s">
        <v>77</v>
      </c>
      <c r="E106" s="137" t="s">
        <v>250</v>
      </c>
      <c r="F106" s="137" t="s">
        <v>251</v>
      </c>
      <c r="I106" s="138"/>
      <c r="J106" s="139">
        <f>BK106</f>
        <v>0</v>
      </c>
      <c r="L106" s="135"/>
      <c r="M106" s="140"/>
      <c r="P106" s="141">
        <f>P107+P432+P508+P547+P594+P666+P714+P717+P1075+P1086</f>
        <v>0</v>
      </c>
      <c r="R106" s="141">
        <f>R107+R432+R508+R547+R594+R666+R714+R717+R1075+R1086</f>
        <v>2755.9258188599997</v>
      </c>
      <c r="T106" s="142">
        <f>T107+T432+T508+T547+T594+T666+T714+T717+T1075+T1086</f>
        <v>2982.9503518000001</v>
      </c>
      <c r="AR106" s="136" t="s">
        <v>85</v>
      </c>
      <c r="AT106" s="143" t="s">
        <v>77</v>
      </c>
      <c r="AU106" s="143" t="s">
        <v>78</v>
      </c>
      <c r="AY106" s="136" t="s">
        <v>252</v>
      </c>
      <c r="BK106" s="144">
        <f>BK107+BK432+BK508+BK547+BK594+BK666+BK714+BK717+BK1075+BK1086</f>
        <v>0</v>
      </c>
    </row>
    <row r="107" spans="2:65" s="11" customFormat="1" ht="22.7" customHeight="1">
      <c r="B107" s="135"/>
      <c r="D107" s="136" t="s">
        <v>77</v>
      </c>
      <c r="E107" s="145" t="s">
        <v>85</v>
      </c>
      <c r="F107" s="145" t="s">
        <v>253</v>
      </c>
      <c r="I107" s="138"/>
      <c r="J107" s="146">
        <f>BK107</f>
        <v>0</v>
      </c>
      <c r="L107" s="135"/>
      <c r="M107" s="140"/>
      <c r="P107" s="141">
        <f>SUM(P108:P431)</f>
        <v>0</v>
      </c>
      <c r="R107" s="141">
        <f>SUM(R108:R431)</f>
        <v>280.690248</v>
      </c>
      <c r="T107" s="142">
        <f>SUM(T108:T431)</f>
        <v>875.08350000000007</v>
      </c>
      <c r="AR107" s="136" t="s">
        <v>85</v>
      </c>
      <c r="AT107" s="143" t="s">
        <v>77</v>
      </c>
      <c r="AU107" s="143" t="s">
        <v>85</v>
      </c>
      <c r="AY107" s="136" t="s">
        <v>252</v>
      </c>
      <c r="BK107" s="144">
        <f>SUM(BK108:BK431)</f>
        <v>0</v>
      </c>
    </row>
    <row r="108" spans="2:65" s="1" customFormat="1" ht="22.5" customHeight="1">
      <c r="B108" s="32"/>
      <c r="C108" s="147" t="s">
        <v>85</v>
      </c>
      <c r="D108" s="147" t="s">
        <v>254</v>
      </c>
      <c r="E108" s="148" t="s">
        <v>255</v>
      </c>
      <c r="F108" s="149" t="s">
        <v>256</v>
      </c>
      <c r="G108" s="150" t="s">
        <v>117</v>
      </c>
      <c r="H108" s="151">
        <v>1422.9</v>
      </c>
      <c r="I108" s="152"/>
      <c r="J108" s="153">
        <f>ROUND(I108*H108,2)</f>
        <v>0</v>
      </c>
      <c r="K108" s="149" t="s">
        <v>257</v>
      </c>
      <c r="L108" s="32"/>
      <c r="M108" s="154" t="s">
        <v>37</v>
      </c>
      <c r="N108" s="155" t="s">
        <v>49</v>
      </c>
      <c r="P108" s="156">
        <f>O108*H108</f>
        <v>0</v>
      </c>
      <c r="Q108" s="156">
        <v>0</v>
      </c>
      <c r="R108" s="156">
        <f>Q108*H108</f>
        <v>0</v>
      </c>
      <c r="S108" s="156">
        <v>0.28999999999999998</v>
      </c>
      <c r="T108" s="157">
        <f>S108*H108</f>
        <v>412.64100000000002</v>
      </c>
      <c r="AR108" s="18" t="s">
        <v>258</v>
      </c>
      <c r="AT108" s="18" t="s">
        <v>254</v>
      </c>
      <c r="AU108" s="18" t="s">
        <v>87</v>
      </c>
      <c r="AY108" s="18" t="s">
        <v>252</v>
      </c>
      <c r="BE108" s="158">
        <f>IF(N108="základní",J108,0)</f>
        <v>0</v>
      </c>
      <c r="BF108" s="158">
        <f>IF(N108="snížená",J108,0)</f>
        <v>0</v>
      </c>
      <c r="BG108" s="158">
        <f>IF(N108="zákl. přenesená",J108,0)</f>
        <v>0</v>
      </c>
      <c r="BH108" s="158">
        <f>IF(N108="sníž. přenesená",J108,0)</f>
        <v>0</v>
      </c>
      <c r="BI108" s="158">
        <f>IF(N108="nulová",J108,0)</f>
        <v>0</v>
      </c>
      <c r="BJ108" s="18" t="s">
        <v>85</v>
      </c>
      <c r="BK108" s="158">
        <f>ROUND(I108*H108,2)</f>
        <v>0</v>
      </c>
      <c r="BL108" s="18" t="s">
        <v>258</v>
      </c>
      <c r="BM108" s="18" t="s">
        <v>259</v>
      </c>
    </row>
    <row r="109" spans="2:65" s="1" customFormat="1" ht="409.5">
      <c r="B109" s="32"/>
      <c r="D109" s="159" t="s">
        <v>260</v>
      </c>
      <c r="F109" s="160" t="s">
        <v>261</v>
      </c>
      <c r="I109" s="92"/>
      <c r="L109" s="32"/>
      <c r="M109" s="161"/>
      <c r="T109" s="50"/>
      <c r="AT109" s="18" t="s">
        <v>260</v>
      </c>
      <c r="AU109" s="18" t="s">
        <v>87</v>
      </c>
    </row>
    <row r="110" spans="2:65" s="12" customFormat="1">
      <c r="B110" s="162"/>
      <c r="D110" s="159" t="s">
        <v>262</v>
      </c>
      <c r="E110" s="163" t="s">
        <v>37</v>
      </c>
      <c r="F110" s="164" t="s">
        <v>263</v>
      </c>
      <c r="H110" s="163" t="s">
        <v>37</v>
      </c>
      <c r="I110" s="165"/>
      <c r="L110" s="162"/>
      <c r="M110" s="166"/>
      <c r="T110" s="167"/>
      <c r="AT110" s="163" t="s">
        <v>262</v>
      </c>
      <c r="AU110" s="163" t="s">
        <v>87</v>
      </c>
      <c r="AV110" s="12" t="s">
        <v>85</v>
      </c>
      <c r="AW110" s="12" t="s">
        <v>38</v>
      </c>
      <c r="AX110" s="12" t="s">
        <v>78</v>
      </c>
      <c r="AY110" s="163" t="s">
        <v>252</v>
      </c>
    </row>
    <row r="111" spans="2:65" s="12" customFormat="1">
      <c r="B111" s="162"/>
      <c r="D111" s="159" t="s">
        <v>262</v>
      </c>
      <c r="E111" s="163" t="s">
        <v>37</v>
      </c>
      <c r="F111" s="164" t="s">
        <v>264</v>
      </c>
      <c r="H111" s="163" t="s">
        <v>37</v>
      </c>
      <c r="I111" s="165"/>
      <c r="L111" s="162"/>
      <c r="M111" s="166"/>
      <c r="T111" s="167"/>
      <c r="AT111" s="163" t="s">
        <v>262</v>
      </c>
      <c r="AU111" s="163" t="s">
        <v>87</v>
      </c>
      <c r="AV111" s="12" t="s">
        <v>85</v>
      </c>
      <c r="AW111" s="12" t="s">
        <v>38</v>
      </c>
      <c r="AX111" s="12" t="s">
        <v>78</v>
      </c>
      <c r="AY111" s="163" t="s">
        <v>252</v>
      </c>
    </row>
    <row r="112" spans="2:65" s="12" customFormat="1">
      <c r="B112" s="162"/>
      <c r="D112" s="159" t="s">
        <v>262</v>
      </c>
      <c r="E112" s="163" t="s">
        <v>37</v>
      </c>
      <c r="F112" s="164" t="s">
        <v>265</v>
      </c>
      <c r="H112" s="163" t="s">
        <v>37</v>
      </c>
      <c r="I112" s="165"/>
      <c r="L112" s="162"/>
      <c r="M112" s="166"/>
      <c r="T112" s="167"/>
      <c r="AT112" s="163" t="s">
        <v>262</v>
      </c>
      <c r="AU112" s="163" t="s">
        <v>87</v>
      </c>
      <c r="AV112" s="12" t="s">
        <v>85</v>
      </c>
      <c r="AW112" s="12" t="s">
        <v>38</v>
      </c>
      <c r="AX112" s="12" t="s">
        <v>78</v>
      </c>
      <c r="AY112" s="163" t="s">
        <v>252</v>
      </c>
    </row>
    <row r="113" spans="2:65" s="12" customFormat="1">
      <c r="B113" s="162"/>
      <c r="D113" s="159" t="s">
        <v>262</v>
      </c>
      <c r="E113" s="163" t="s">
        <v>37</v>
      </c>
      <c r="F113" s="164" t="s">
        <v>266</v>
      </c>
      <c r="H113" s="163" t="s">
        <v>37</v>
      </c>
      <c r="I113" s="165"/>
      <c r="L113" s="162"/>
      <c r="M113" s="166"/>
      <c r="T113" s="167"/>
      <c r="AT113" s="163" t="s">
        <v>262</v>
      </c>
      <c r="AU113" s="163" t="s">
        <v>87</v>
      </c>
      <c r="AV113" s="12" t="s">
        <v>85</v>
      </c>
      <c r="AW113" s="12" t="s">
        <v>38</v>
      </c>
      <c r="AX113" s="12" t="s">
        <v>78</v>
      </c>
      <c r="AY113" s="163" t="s">
        <v>252</v>
      </c>
    </row>
    <row r="114" spans="2:65" s="13" customFormat="1">
      <c r="B114" s="168"/>
      <c r="D114" s="159" t="s">
        <v>262</v>
      </c>
      <c r="E114" s="169" t="s">
        <v>37</v>
      </c>
      <c r="F114" s="170" t="s">
        <v>122</v>
      </c>
      <c r="H114" s="171">
        <v>1422.9</v>
      </c>
      <c r="I114" s="172"/>
      <c r="L114" s="168"/>
      <c r="M114" s="173"/>
      <c r="T114" s="174"/>
      <c r="AT114" s="169" t="s">
        <v>262</v>
      </c>
      <c r="AU114" s="169" t="s">
        <v>87</v>
      </c>
      <c r="AV114" s="13" t="s">
        <v>87</v>
      </c>
      <c r="AW114" s="13" t="s">
        <v>38</v>
      </c>
      <c r="AX114" s="13" t="s">
        <v>78</v>
      </c>
      <c r="AY114" s="169" t="s">
        <v>252</v>
      </c>
    </row>
    <row r="115" spans="2:65" s="14" customFormat="1">
      <c r="B115" s="175"/>
      <c r="D115" s="159" t="s">
        <v>262</v>
      </c>
      <c r="E115" s="176" t="s">
        <v>37</v>
      </c>
      <c r="F115" s="177" t="s">
        <v>267</v>
      </c>
      <c r="H115" s="178">
        <v>1422.9</v>
      </c>
      <c r="I115" s="179"/>
      <c r="L115" s="175"/>
      <c r="M115" s="180"/>
      <c r="T115" s="181"/>
      <c r="AT115" s="176" t="s">
        <v>262</v>
      </c>
      <c r="AU115" s="176" t="s">
        <v>87</v>
      </c>
      <c r="AV115" s="14" t="s">
        <v>258</v>
      </c>
      <c r="AW115" s="14" t="s">
        <v>38</v>
      </c>
      <c r="AX115" s="14" t="s">
        <v>85</v>
      </c>
      <c r="AY115" s="176" t="s">
        <v>252</v>
      </c>
    </row>
    <row r="116" spans="2:65" s="1" customFormat="1" ht="22.5" customHeight="1">
      <c r="B116" s="32"/>
      <c r="C116" s="147" t="s">
        <v>87</v>
      </c>
      <c r="D116" s="147" t="s">
        <v>254</v>
      </c>
      <c r="E116" s="148" t="s">
        <v>268</v>
      </c>
      <c r="F116" s="149" t="s">
        <v>269</v>
      </c>
      <c r="G116" s="150" t="s">
        <v>117</v>
      </c>
      <c r="H116" s="151">
        <v>1422.9</v>
      </c>
      <c r="I116" s="152"/>
      <c r="J116" s="153">
        <f>ROUND(I116*H116,2)</f>
        <v>0</v>
      </c>
      <c r="K116" s="149" t="s">
        <v>257</v>
      </c>
      <c r="L116" s="32"/>
      <c r="M116" s="154" t="s">
        <v>37</v>
      </c>
      <c r="N116" s="155" t="s">
        <v>49</v>
      </c>
      <c r="P116" s="156">
        <f>O116*H116</f>
        <v>0</v>
      </c>
      <c r="Q116" s="156">
        <v>0</v>
      </c>
      <c r="R116" s="156">
        <f>Q116*H116</f>
        <v>0</v>
      </c>
      <c r="S116" s="156">
        <v>0.32500000000000001</v>
      </c>
      <c r="T116" s="157">
        <f>S116*H116</f>
        <v>462.44250000000005</v>
      </c>
      <c r="AR116" s="18" t="s">
        <v>258</v>
      </c>
      <c r="AT116" s="18" t="s">
        <v>254</v>
      </c>
      <c r="AU116" s="18" t="s">
        <v>87</v>
      </c>
      <c r="AY116" s="18" t="s">
        <v>252</v>
      </c>
      <c r="BE116" s="158">
        <f>IF(N116="základní",J116,0)</f>
        <v>0</v>
      </c>
      <c r="BF116" s="158">
        <f>IF(N116="snížená",J116,0)</f>
        <v>0</v>
      </c>
      <c r="BG116" s="158">
        <f>IF(N116="zákl. přenesená",J116,0)</f>
        <v>0</v>
      </c>
      <c r="BH116" s="158">
        <f>IF(N116="sníž. přenesená",J116,0)</f>
        <v>0</v>
      </c>
      <c r="BI116" s="158">
        <f>IF(N116="nulová",J116,0)</f>
        <v>0</v>
      </c>
      <c r="BJ116" s="18" t="s">
        <v>85</v>
      </c>
      <c r="BK116" s="158">
        <f>ROUND(I116*H116,2)</f>
        <v>0</v>
      </c>
      <c r="BL116" s="18" t="s">
        <v>258</v>
      </c>
      <c r="BM116" s="18" t="s">
        <v>270</v>
      </c>
    </row>
    <row r="117" spans="2:65" s="1" customFormat="1" ht="409.5">
      <c r="B117" s="32"/>
      <c r="D117" s="159" t="s">
        <v>260</v>
      </c>
      <c r="F117" s="160" t="s">
        <v>261</v>
      </c>
      <c r="I117" s="92"/>
      <c r="L117" s="32"/>
      <c r="M117" s="161"/>
      <c r="T117" s="50"/>
      <c r="AT117" s="18" t="s">
        <v>260</v>
      </c>
      <c r="AU117" s="18" t="s">
        <v>87</v>
      </c>
    </row>
    <row r="118" spans="2:65" s="12" customFormat="1">
      <c r="B118" s="162"/>
      <c r="D118" s="159" t="s">
        <v>262</v>
      </c>
      <c r="E118" s="163" t="s">
        <v>37</v>
      </c>
      <c r="F118" s="164" t="s">
        <v>263</v>
      </c>
      <c r="H118" s="163" t="s">
        <v>37</v>
      </c>
      <c r="I118" s="165"/>
      <c r="L118" s="162"/>
      <c r="M118" s="166"/>
      <c r="T118" s="167"/>
      <c r="AT118" s="163" t="s">
        <v>262</v>
      </c>
      <c r="AU118" s="163" t="s">
        <v>87</v>
      </c>
      <c r="AV118" s="12" t="s">
        <v>85</v>
      </c>
      <c r="AW118" s="12" t="s">
        <v>38</v>
      </c>
      <c r="AX118" s="12" t="s">
        <v>78</v>
      </c>
      <c r="AY118" s="163" t="s">
        <v>252</v>
      </c>
    </row>
    <row r="119" spans="2:65" s="12" customFormat="1">
      <c r="B119" s="162"/>
      <c r="D119" s="159" t="s">
        <v>262</v>
      </c>
      <c r="E119" s="163" t="s">
        <v>37</v>
      </c>
      <c r="F119" s="164" t="s">
        <v>264</v>
      </c>
      <c r="H119" s="163" t="s">
        <v>37</v>
      </c>
      <c r="I119" s="165"/>
      <c r="L119" s="162"/>
      <c r="M119" s="166"/>
      <c r="T119" s="167"/>
      <c r="AT119" s="163" t="s">
        <v>262</v>
      </c>
      <c r="AU119" s="163" t="s">
        <v>87</v>
      </c>
      <c r="AV119" s="12" t="s">
        <v>85</v>
      </c>
      <c r="AW119" s="12" t="s">
        <v>38</v>
      </c>
      <c r="AX119" s="12" t="s">
        <v>78</v>
      </c>
      <c r="AY119" s="163" t="s">
        <v>252</v>
      </c>
    </row>
    <row r="120" spans="2:65" s="12" customFormat="1">
      <c r="B120" s="162"/>
      <c r="D120" s="159" t="s">
        <v>262</v>
      </c>
      <c r="E120" s="163" t="s">
        <v>37</v>
      </c>
      <c r="F120" s="164" t="s">
        <v>265</v>
      </c>
      <c r="H120" s="163" t="s">
        <v>37</v>
      </c>
      <c r="I120" s="165"/>
      <c r="L120" s="162"/>
      <c r="M120" s="166"/>
      <c r="T120" s="167"/>
      <c r="AT120" s="163" t="s">
        <v>262</v>
      </c>
      <c r="AU120" s="163" t="s">
        <v>87</v>
      </c>
      <c r="AV120" s="12" t="s">
        <v>85</v>
      </c>
      <c r="AW120" s="12" t="s">
        <v>38</v>
      </c>
      <c r="AX120" s="12" t="s">
        <v>78</v>
      </c>
      <c r="AY120" s="163" t="s">
        <v>252</v>
      </c>
    </row>
    <row r="121" spans="2:65" s="12" customFormat="1">
      <c r="B121" s="162"/>
      <c r="D121" s="159" t="s">
        <v>262</v>
      </c>
      <c r="E121" s="163" t="s">
        <v>37</v>
      </c>
      <c r="F121" s="164" t="s">
        <v>271</v>
      </c>
      <c r="H121" s="163" t="s">
        <v>37</v>
      </c>
      <c r="I121" s="165"/>
      <c r="L121" s="162"/>
      <c r="M121" s="166"/>
      <c r="T121" s="167"/>
      <c r="AT121" s="163" t="s">
        <v>262</v>
      </c>
      <c r="AU121" s="163" t="s">
        <v>87</v>
      </c>
      <c r="AV121" s="12" t="s">
        <v>85</v>
      </c>
      <c r="AW121" s="12" t="s">
        <v>38</v>
      </c>
      <c r="AX121" s="12" t="s">
        <v>78</v>
      </c>
      <c r="AY121" s="163" t="s">
        <v>252</v>
      </c>
    </row>
    <row r="122" spans="2:65" s="13" customFormat="1">
      <c r="B122" s="168"/>
      <c r="D122" s="159" t="s">
        <v>262</v>
      </c>
      <c r="E122" s="169" t="s">
        <v>37</v>
      </c>
      <c r="F122" s="170" t="s">
        <v>124</v>
      </c>
      <c r="H122" s="171">
        <v>1422.9</v>
      </c>
      <c r="I122" s="172"/>
      <c r="L122" s="168"/>
      <c r="M122" s="173"/>
      <c r="T122" s="174"/>
      <c r="AT122" s="169" t="s">
        <v>262</v>
      </c>
      <c r="AU122" s="169" t="s">
        <v>87</v>
      </c>
      <c r="AV122" s="13" t="s">
        <v>87</v>
      </c>
      <c r="AW122" s="13" t="s">
        <v>38</v>
      </c>
      <c r="AX122" s="13" t="s">
        <v>78</v>
      </c>
      <c r="AY122" s="169" t="s">
        <v>252</v>
      </c>
    </row>
    <row r="123" spans="2:65" s="15" customFormat="1">
      <c r="B123" s="182"/>
      <c r="D123" s="159" t="s">
        <v>262</v>
      </c>
      <c r="E123" s="183" t="s">
        <v>122</v>
      </c>
      <c r="F123" s="184" t="s">
        <v>272</v>
      </c>
      <c r="H123" s="185">
        <v>1422.9</v>
      </c>
      <c r="I123" s="186"/>
      <c r="L123" s="182"/>
      <c r="M123" s="187"/>
      <c r="T123" s="188"/>
      <c r="AT123" s="183" t="s">
        <v>262</v>
      </c>
      <c r="AU123" s="183" t="s">
        <v>87</v>
      </c>
      <c r="AV123" s="15" t="s">
        <v>98</v>
      </c>
      <c r="AW123" s="15" t="s">
        <v>38</v>
      </c>
      <c r="AX123" s="15" t="s">
        <v>78</v>
      </c>
      <c r="AY123" s="183" t="s">
        <v>252</v>
      </c>
    </row>
    <row r="124" spans="2:65" s="14" customFormat="1">
      <c r="B124" s="175"/>
      <c r="D124" s="159" t="s">
        <v>262</v>
      </c>
      <c r="E124" s="176" t="s">
        <v>37</v>
      </c>
      <c r="F124" s="177" t="s">
        <v>267</v>
      </c>
      <c r="H124" s="178">
        <v>1422.9</v>
      </c>
      <c r="I124" s="179"/>
      <c r="L124" s="175"/>
      <c r="M124" s="180"/>
      <c r="T124" s="181"/>
      <c r="AT124" s="176" t="s">
        <v>262</v>
      </c>
      <c r="AU124" s="176" t="s">
        <v>87</v>
      </c>
      <c r="AV124" s="14" t="s">
        <v>258</v>
      </c>
      <c r="AW124" s="14" t="s">
        <v>38</v>
      </c>
      <c r="AX124" s="14" t="s">
        <v>85</v>
      </c>
      <c r="AY124" s="176" t="s">
        <v>252</v>
      </c>
    </row>
    <row r="125" spans="2:65" s="1" customFormat="1" ht="22.5" customHeight="1">
      <c r="B125" s="32"/>
      <c r="C125" s="147" t="s">
        <v>98</v>
      </c>
      <c r="D125" s="147" t="s">
        <v>254</v>
      </c>
      <c r="E125" s="148" t="s">
        <v>273</v>
      </c>
      <c r="F125" s="149" t="s">
        <v>274</v>
      </c>
      <c r="G125" s="150" t="s">
        <v>109</v>
      </c>
      <c r="H125" s="151">
        <v>30.78</v>
      </c>
      <c r="I125" s="152"/>
      <c r="J125" s="153">
        <f>ROUND(I125*H125,2)</f>
        <v>0</v>
      </c>
      <c r="K125" s="149" t="s">
        <v>275</v>
      </c>
      <c r="L125" s="32"/>
      <c r="M125" s="154" t="s">
        <v>37</v>
      </c>
      <c r="N125" s="155" t="s">
        <v>49</v>
      </c>
      <c r="P125" s="156">
        <f>O125*H125</f>
        <v>0</v>
      </c>
      <c r="Q125" s="156">
        <v>0</v>
      </c>
      <c r="R125" s="156">
        <f>Q125*H125</f>
        <v>0</v>
      </c>
      <c r="S125" s="156">
        <v>0</v>
      </c>
      <c r="T125" s="157">
        <f>S125*H125</f>
        <v>0</v>
      </c>
      <c r="AR125" s="18" t="s">
        <v>258</v>
      </c>
      <c r="AT125" s="18" t="s">
        <v>254</v>
      </c>
      <c r="AU125" s="18" t="s">
        <v>87</v>
      </c>
      <c r="AY125" s="18" t="s">
        <v>252</v>
      </c>
      <c r="BE125" s="158">
        <f>IF(N125="základní",J125,0)</f>
        <v>0</v>
      </c>
      <c r="BF125" s="158">
        <f>IF(N125="snížená",J125,0)</f>
        <v>0</v>
      </c>
      <c r="BG125" s="158">
        <f>IF(N125="zákl. přenesená",J125,0)</f>
        <v>0</v>
      </c>
      <c r="BH125" s="158">
        <f>IF(N125="sníž. přenesená",J125,0)</f>
        <v>0</v>
      </c>
      <c r="BI125" s="158">
        <f>IF(N125="nulová",J125,0)</f>
        <v>0</v>
      </c>
      <c r="BJ125" s="18" t="s">
        <v>85</v>
      </c>
      <c r="BK125" s="158">
        <f>ROUND(I125*H125,2)</f>
        <v>0</v>
      </c>
      <c r="BL125" s="18" t="s">
        <v>258</v>
      </c>
      <c r="BM125" s="18" t="s">
        <v>276</v>
      </c>
    </row>
    <row r="126" spans="2:65" s="1" customFormat="1" ht="302.25">
      <c r="B126" s="32"/>
      <c r="D126" s="159" t="s">
        <v>260</v>
      </c>
      <c r="F126" s="160" t="s">
        <v>277</v>
      </c>
      <c r="I126" s="92"/>
      <c r="L126" s="32"/>
      <c r="M126" s="161"/>
      <c r="T126" s="50"/>
      <c r="AT126" s="18" t="s">
        <v>260</v>
      </c>
      <c r="AU126" s="18" t="s">
        <v>87</v>
      </c>
    </row>
    <row r="127" spans="2:65" s="12" customFormat="1">
      <c r="B127" s="162"/>
      <c r="D127" s="159" t="s">
        <v>262</v>
      </c>
      <c r="E127" s="163" t="s">
        <v>37</v>
      </c>
      <c r="F127" s="164" t="s">
        <v>278</v>
      </c>
      <c r="H127" s="163" t="s">
        <v>37</v>
      </c>
      <c r="I127" s="165"/>
      <c r="L127" s="162"/>
      <c r="M127" s="166"/>
      <c r="T127" s="167"/>
      <c r="AT127" s="163" t="s">
        <v>262</v>
      </c>
      <c r="AU127" s="163" t="s">
        <v>87</v>
      </c>
      <c r="AV127" s="12" t="s">
        <v>85</v>
      </c>
      <c r="AW127" s="12" t="s">
        <v>38</v>
      </c>
      <c r="AX127" s="12" t="s">
        <v>78</v>
      </c>
      <c r="AY127" s="163" t="s">
        <v>252</v>
      </c>
    </row>
    <row r="128" spans="2:65" s="12" customFormat="1">
      <c r="B128" s="162"/>
      <c r="D128" s="159" t="s">
        <v>262</v>
      </c>
      <c r="E128" s="163" t="s">
        <v>37</v>
      </c>
      <c r="F128" s="164" t="s">
        <v>264</v>
      </c>
      <c r="H128" s="163" t="s">
        <v>37</v>
      </c>
      <c r="I128" s="165"/>
      <c r="L128" s="162"/>
      <c r="M128" s="166"/>
      <c r="T128" s="167"/>
      <c r="AT128" s="163" t="s">
        <v>262</v>
      </c>
      <c r="AU128" s="163" t="s">
        <v>87</v>
      </c>
      <c r="AV128" s="12" t="s">
        <v>85</v>
      </c>
      <c r="AW128" s="12" t="s">
        <v>38</v>
      </c>
      <c r="AX128" s="12" t="s">
        <v>78</v>
      </c>
      <c r="AY128" s="163" t="s">
        <v>252</v>
      </c>
    </row>
    <row r="129" spans="2:65" s="12" customFormat="1">
      <c r="B129" s="162"/>
      <c r="D129" s="159" t="s">
        <v>262</v>
      </c>
      <c r="E129" s="163" t="s">
        <v>37</v>
      </c>
      <c r="F129" s="164" t="s">
        <v>265</v>
      </c>
      <c r="H129" s="163" t="s">
        <v>37</v>
      </c>
      <c r="I129" s="165"/>
      <c r="L129" s="162"/>
      <c r="M129" s="166"/>
      <c r="T129" s="167"/>
      <c r="AT129" s="163" t="s">
        <v>262</v>
      </c>
      <c r="AU129" s="163" t="s">
        <v>87</v>
      </c>
      <c r="AV129" s="12" t="s">
        <v>85</v>
      </c>
      <c r="AW129" s="12" t="s">
        <v>38</v>
      </c>
      <c r="AX129" s="12" t="s">
        <v>78</v>
      </c>
      <c r="AY129" s="163" t="s">
        <v>252</v>
      </c>
    </row>
    <row r="130" spans="2:65" s="12" customFormat="1">
      <c r="B130" s="162"/>
      <c r="D130" s="159" t="s">
        <v>262</v>
      </c>
      <c r="E130" s="163" t="s">
        <v>37</v>
      </c>
      <c r="F130" s="164" t="s">
        <v>279</v>
      </c>
      <c r="H130" s="163" t="s">
        <v>37</v>
      </c>
      <c r="I130" s="165"/>
      <c r="L130" s="162"/>
      <c r="M130" s="166"/>
      <c r="T130" s="167"/>
      <c r="AT130" s="163" t="s">
        <v>262</v>
      </c>
      <c r="AU130" s="163" t="s">
        <v>87</v>
      </c>
      <c r="AV130" s="12" t="s">
        <v>85</v>
      </c>
      <c r="AW130" s="12" t="s">
        <v>38</v>
      </c>
      <c r="AX130" s="12" t="s">
        <v>78</v>
      </c>
      <c r="AY130" s="163" t="s">
        <v>252</v>
      </c>
    </row>
    <row r="131" spans="2:65" s="12" customFormat="1">
      <c r="B131" s="162"/>
      <c r="D131" s="159" t="s">
        <v>262</v>
      </c>
      <c r="E131" s="163" t="s">
        <v>37</v>
      </c>
      <c r="F131" s="164" t="s">
        <v>280</v>
      </c>
      <c r="H131" s="163" t="s">
        <v>37</v>
      </c>
      <c r="I131" s="165"/>
      <c r="L131" s="162"/>
      <c r="M131" s="166"/>
      <c r="T131" s="167"/>
      <c r="AT131" s="163" t="s">
        <v>262</v>
      </c>
      <c r="AU131" s="163" t="s">
        <v>87</v>
      </c>
      <c r="AV131" s="12" t="s">
        <v>85</v>
      </c>
      <c r="AW131" s="12" t="s">
        <v>38</v>
      </c>
      <c r="AX131" s="12" t="s">
        <v>78</v>
      </c>
      <c r="AY131" s="163" t="s">
        <v>252</v>
      </c>
    </row>
    <row r="132" spans="2:65" s="13" customFormat="1">
      <c r="B132" s="168"/>
      <c r="D132" s="159" t="s">
        <v>262</v>
      </c>
      <c r="E132" s="169" t="s">
        <v>37</v>
      </c>
      <c r="F132" s="170" t="s">
        <v>281</v>
      </c>
      <c r="H132" s="171">
        <v>27</v>
      </c>
      <c r="I132" s="172"/>
      <c r="L132" s="168"/>
      <c r="M132" s="173"/>
      <c r="T132" s="174"/>
      <c r="AT132" s="169" t="s">
        <v>262</v>
      </c>
      <c r="AU132" s="169" t="s">
        <v>87</v>
      </c>
      <c r="AV132" s="13" t="s">
        <v>87</v>
      </c>
      <c r="AW132" s="13" t="s">
        <v>38</v>
      </c>
      <c r="AX132" s="13" t="s">
        <v>78</v>
      </c>
      <c r="AY132" s="169" t="s">
        <v>252</v>
      </c>
    </row>
    <row r="133" spans="2:65" s="12" customFormat="1">
      <c r="B133" s="162"/>
      <c r="D133" s="159" t="s">
        <v>262</v>
      </c>
      <c r="E133" s="163" t="s">
        <v>37</v>
      </c>
      <c r="F133" s="164" t="s">
        <v>282</v>
      </c>
      <c r="H133" s="163" t="s">
        <v>37</v>
      </c>
      <c r="I133" s="165"/>
      <c r="L133" s="162"/>
      <c r="M133" s="166"/>
      <c r="T133" s="167"/>
      <c r="AT133" s="163" t="s">
        <v>262</v>
      </c>
      <c r="AU133" s="163" t="s">
        <v>87</v>
      </c>
      <c r="AV133" s="12" t="s">
        <v>85</v>
      </c>
      <c r="AW133" s="12" t="s">
        <v>38</v>
      </c>
      <c r="AX133" s="12" t="s">
        <v>78</v>
      </c>
      <c r="AY133" s="163" t="s">
        <v>252</v>
      </c>
    </row>
    <row r="134" spans="2:65" s="13" customFormat="1">
      <c r="B134" s="168"/>
      <c r="D134" s="159" t="s">
        <v>262</v>
      </c>
      <c r="E134" s="169" t="s">
        <v>37</v>
      </c>
      <c r="F134" s="170" t="s">
        <v>283</v>
      </c>
      <c r="H134" s="171">
        <v>2.0640000000000001</v>
      </c>
      <c r="I134" s="172"/>
      <c r="L134" s="168"/>
      <c r="M134" s="173"/>
      <c r="T134" s="174"/>
      <c r="AT134" s="169" t="s">
        <v>262</v>
      </c>
      <c r="AU134" s="169" t="s">
        <v>87</v>
      </c>
      <c r="AV134" s="13" t="s">
        <v>87</v>
      </c>
      <c r="AW134" s="13" t="s">
        <v>38</v>
      </c>
      <c r="AX134" s="13" t="s">
        <v>78</v>
      </c>
      <c r="AY134" s="169" t="s">
        <v>252</v>
      </c>
    </row>
    <row r="135" spans="2:65" s="12" customFormat="1">
      <c r="B135" s="162"/>
      <c r="D135" s="159" t="s">
        <v>262</v>
      </c>
      <c r="E135" s="163" t="s">
        <v>37</v>
      </c>
      <c r="F135" s="164" t="s">
        <v>284</v>
      </c>
      <c r="H135" s="163" t="s">
        <v>37</v>
      </c>
      <c r="I135" s="165"/>
      <c r="L135" s="162"/>
      <c r="M135" s="166"/>
      <c r="T135" s="167"/>
      <c r="AT135" s="163" t="s">
        <v>262</v>
      </c>
      <c r="AU135" s="163" t="s">
        <v>87</v>
      </c>
      <c r="AV135" s="12" t="s">
        <v>85</v>
      </c>
      <c r="AW135" s="12" t="s">
        <v>38</v>
      </c>
      <c r="AX135" s="12" t="s">
        <v>78</v>
      </c>
      <c r="AY135" s="163" t="s">
        <v>252</v>
      </c>
    </row>
    <row r="136" spans="2:65" s="13" customFormat="1">
      <c r="B136" s="168"/>
      <c r="D136" s="159" t="s">
        <v>262</v>
      </c>
      <c r="E136" s="169" t="s">
        <v>37</v>
      </c>
      <c r="F136" s="170" t="s">
        <v>285</v>
      </c>
      <c r="H136" s="171">
        <v>1.716</v>
      </c>
      <c r="I136" s="172"/>
      <c r="L136" s="168"/>
      <c r="M136" s="173"/>
      <c r="T136" s="174"/>
      <c r="AT136" s="169" t="s">
        <v>262</v>
      </c>
      <c r="AU136" s="169" t="s">
        <v>87</v>
      </c>
      <c r="AV136" s="13" t="s">
        <v>87</v>
      </c>
      <c r="AW136" s="13" t="s">
        <v>38</v>
      </c>
      <c r="AX136" s="13" t="s">
        <v>78</v>
      </c>
      <c r="AY136" s="169" t="s">
        <v>252</v>
      </c>
    </row>
    <row r="137" spans="2:65" s="15" customFormat="1">
      <c r="B137" s="182"/>
      <c r="D137" s="159" t="s">
        <v>262</v>
      </c>
      <c r="E137" s="183" t="s">
        <v>147</v>
      </c>
      <c r="F137" s="184" t="s">
        <v>272</v>
      </c>
      <c r="H137" s="185">
        <v>30.78</v>
      </c>
      <c r="I137" s="186"/>
      <c r="L137" s="182"/>
      <c r="M137" s="187"/>
      <c r="T137" s="188"/>
      <c r="AT137" s="183" t="s">
        <v>262</v>
      </c>
      <c r="AU137" s="183" t="s">
        <v>87</v>
      </c>
      <c r="AV137" s="15" t="s">
        <v>98</v>
      </c>
      <c r="AW137" s="15" t="s">
        <v>38</v>
      </c>
      <c r="AX137" s="15" t="s">
        <v>78</v>
      </c>
      <c r="AY137" s="183" t="s">
        <v>252</v>
      </c>
    </row>
    <row r="138" spans="2:65" s="14" customFormat="1">
      <c r="B138" s="175"/>
      <c r="D138" s="159" t="s">
        <v>262</v>
      </c>
      <c r="E138" s="176" t="s">
        <v>37</v>
      </c>
      <c r="F138" s="177" t="s">
        <v>267</v>
      </c>
      <c r="H138" s="178">
        <v>30.78</v>
      </c>
      <c r="I138" s="179"/>
      <c r="L138" s="175"/>
      <c r="M138" s="180"/>
      <c r="T138" s="181"/>
      <c r="AT138" s="176" t="s">
        <v>262</v>
      </c>
      <c r="AU138" s="176" t="s">
        <v>87</v>
      </c>
      <c r="AV138" s="14" t="s">
        <v>258</v>
      </c>
      <c r="AW138" s="14" t="s">
        <v>38</v>
      </c>
      <c r="AX138" s="14" t="s">
        <v>85</v>
      </c>
      <c r="AY138" s="176" t="s">
        <v>252</v>
      </c>
    </row>
    <row r="139" spans="2:65" s="1" customFormat="1" ht="22.5" customHeight="1">
      <c r="B139" s="32"/>
      <c r="C139" s="147" t="s">
        <v>258</v>
      </c>
      <c r="D139" s="147" t="s">
        <v>254</v>
      </c>
      <c r="E139" s="148" t="s">
        <v>286</v>
      </c>
      <c r="F139" s="149" t="s">
        <v>287</v>
      </c>
      <c r="G139" s="150" t="s">
        <v>109</v>
      </c>
      <c r="H139" s="151">
        <v>523.73900000000003</v>
      </c>
      <c r="I139" s="152"/>
      <c r="J139" s="153">
        <f>ROUND(I139*H139,2)</f>
        <v>0</v>
      </c>
      <c r="K139" s="149" t="s">
        <v>257</v>
      </c>
      <c r="L139" s="32"/>
      <c r="M139" s="154" t="s">
        <v>37</v>
      </c>
      <c r="N139" s="155" t="s">
        <v>49</v>
      </c>
      <c r="P139" s="156">
        <f>O139*H139</f>
        <v>0</v>
      </c>
      <c r="Q139" s="156">
        <v>0</v>
      </c>
      <c r="R139" s="156">
        <f>Q139*H139</f>
        <v>0</v>
      </c>
      <c r="S139" s="156">
        <v>0</v>
      </c>
      <c r="T139" s="157">
        <f>S139*H139</f>
        <v>0</v>
      </c>
      <c r="AR139" s="18" t="s">
        <v>258</v>
      </c>
      <c r="AT139" s="18" t="s">
        <v>254</v>
      </c>
      <c r="AU139" s="18" t="s">
        <v>87</v>
      </c>
      <c r="AY139" s="18" t="s">
        <v>252</v>
      </c>
      <c r="BE139" s="158">
        <f>IF(N139="základní",J139,0)</f>
        <v>0</v>
      </c>
      <c r="BF139" s="158">
        <f>IF(N139="snížená",J139,0)</f>
        <v>0</v>
      </c>
      <c r="BG139" s="158">
        <f>IF(N139="zákl. přenesená",J139,0)</f>
        <v>0</v>
      </c>
      <c r="BH139" s="158">
        <f>IF(N139="sníž. přenesená",J139,0)</f>
        <v>0</v>
      </c>
      <c r="BI139" s="158">
        <f>IF(N139="nulová",J139,0)</f>
        <v>0</v>
      </c>
      <c r="BJ139" s="18" t="s">
        <v>85</v>
      </c>
      <c r="BK139" s="158">
        <f>ROUND(I139*H139,2)</f>
        <v>0</v>
      </c>
      <c r="BL139" s="18" t="s">
        <v>258</v>
      </c>
      <c r="BM139" s="18" t="s">
        <v>288</v>
      </c>
    </row>
    <row r="140" spans="2:65" s="1" customFormat="1" ht="185.25">
      <c r="B140" s="32"/>
      <c r="D140" s="159" t="s">
        <v>260</v>
      </c>
      <c r="F140" s="160" t="s">
        <v>289</v>
      </c>
      <c r="I140" s="92"/>
      <c r="L140" s="32"/>
      <c r="M140" s="161"/>
      <c r="T140" s="50"/>
      <c r="AT140" s="18" t="s">
        <v>260</v>
      </c>
      <c r="AU140" s="18" t="s">
        <v>87</v>
      </c>
    </row>
    <row r="141" spans="2:65" s="12" customFormat="1">
      <c r="B141" s="162"/>
      <c r="D141" s="159" t="s">
        <v>262</v>
      </c>
      <c r="E141" s="163" t="s">
        <v>37</v>
      </c>
      <c r="F141" s="164" t="s">
        <v>290</v>
      </c>
      <c r="H141" s="163" t="s">
        <v>37</v>
      </c>
      <c r="I141" s="165"/>
      <c r="L141" s="162"/>
      <c r="M141" s="166"/>
      <c r="T141" s="167"/>
      <c r="AT141" s="163" t="s">
        <v>262</v>
      </c>
      <c r="AU141" s="163" t="s">
        <v>87</v>
      </c>
      <c r="AV141" s="12" t="s">
        <v>85</v>
      </c>
      <c r="AW141" s="12" t="s">
        <v>38</v>
      </c>
      <c r="AX141" s="12" t="s">
        <v>78</v>
      </c>
      <c r="AY141" s="163" t="s">
        <v>252</v>
      </c>
    </row>
    <row r="142" spans="2:65" s="12" customFormat="1">
      <c r="B142" s="162"/>
      <c r="D142" s="159" t="s">
        <v>262</v>
      </c>
      <c r="E142" s="163" t="s">
        <v>37</v>
      </c>
      <c r="F142" s="164" t="s">
        <v>264</v>
      </c>
      <c r="H142" s="163" t="s">
        <v>37</v>
      </c>
      <c r="I142" s="165"/>
      <c r="L142" s="162"/>
      <c r="M142" s="166"/>
      <c r="T142" s="167"/>
      <c r="AT142" s="163" t="s">
        <v>262</v>
      </c>
      <c r="AU142" s="163" t="s">
        <v>87</v>
      </c>
      <c r="AV142" s="12" t="s">
        <v>85</v>
      </c>
      <c r="AW142" s="12" t="s">
        <v>38</v>
      </c>
      <c r="AX142" s="12" t="s">
        <v>78</v>
      </c>
      <c r="AY142" s="163" t="s">
        <v>252</v>
      </c>
    </row>
    <row r="143" spans="2:65" s="12" customFormat="1">
      <c r="B143" s="162"/>
      <c r="D143" s="159" t="s">
        <v>262</v>
      </c>
      <c r="E143" s="163" t="s">
        <v>37</v>
      </c>
      <c r="F143" s="164" t="s">
        <v>291</v>
      </c>
      <c r="H143" s="163" t="s">
        <v>37</v>
      </c>
      <c r="I143" s="165"/>
      <c r="L143" s="162"/>
      <c r="M143" s="166"/>
      <c r="T143" s="167"/>
      <c r="AT143" s="163" t="s">
        <v>262</v>
      </c>
      <c r="AU143" s="163" t="s">
        <v>87</v>
      </c>
      <c r="AV143" s="12" t="s">
        <v>85</v>
      </c>
      <c r="AW143" s="12" t="s">
        <v>38</v>
      </c>
      <c r="AX143" s="12" t="s">
        <v>78</v>
      </c>
      <c r="AY143" s="163" t="s">
        <v>252</v>
      </c>
    </row>
    <row r="144" spans="2:65" s="12" customFormat="1">
      <c r="B144" s="162"/>
      <c r="D144" s="159" t="s">
        <v>262</v>
      </c>
      <c r="E144" s="163" t="s">
        <v>37</v>
      </c>
      <c r="F144" s="164" t="s">
        <v>265</v>
      </c>
      <c r="H144" s="163" t="s">
        <v>37</v>
      </c>
      <c r="I144" s="165"/>
      <c r="L144" s="162"/>
      <c r="M144" s="166"/>
      <c r="T144" s="167"/>
      <c r="AT144" s="163" t="s">
        <v>262</v>
      </c>
      <c r="AU144" s="163" t="s">
        <v>87</v>
      </c>
      <c r="AV144" s="12" t="s">
        <v>85</v>
      </c>
      <c r="AW144" s="12" t="s">
        <v>38</v>
      </c>
      <c r="AX144" s="12" t="s">
        <v>78</v>
      </c>
      <c r="AY144" s="163" t="s">
        <v>252</v>
      </c>
    </row>
    <row r="145" spans="2:51" s="12" customFormat="1">
      <c r="B145" s="162"/>
      <c r="D145" s="159" t="s">
        <v>262</v>
      </c>
      <c r="E145" s="163" t="s">
        <v>37</v>
      </c>
      <c r="F145" s="164" t="s">
        <v>292</v>
      </c>
      <c r="H145" s="163" t="s">
        <v>37</v>
      </c>
      <c r="I145" s="165"/>
      <c r="L145" s="162"/>
      <c r="M145" s="166"/>
      <c r="T145" s="167"/>
      <c r="AT145" s="163" t="s">
        <v>262</v>
      </c>
      <c r="AU145" s="163" t="s">
        <v>87</v>
      </c>
      <c r="AV145" s="12" t="s">
        <v>85</v>
      </c>
      <c r="AW145" s="12" t="s">
        <v>38</v>
      </c>
      <c r="AX145" s="12" t="s">
        <v>78</v>
      </c>
      <c r="AY145" s="163" t="s">
        <v>252</v>
      </c>
    </row>
    <row r="146" spans="2:51" s="12" customFormat="1">
      <c r="B146" s="162"/>
      <c r="D146" s="159" t="s">
        <v>262</v>
      </c>
      <c r="E146" s="163" t="s">
        <v>37</v>
      </c>
      <c r="F146" s="164" t="s">
        <v>293</v>
      </c>
      <c r="H146" s="163" t="s">
        <v>37</v>
      </c>
      <c r="I146" s="165"/>
      <c r="L146" s="162"/>
      <c r="M146" s="166"/>
      <c r="T146" s="167"/>
      <c r="AT146" s="163" t="s">
        <v>262</v>
      </c>
      <c r="AU146" s="163" t="s">
        <v>87</v>
      </c>
      <c r="AV146" s="12" t="s">
        <v>85</v>
      </c>
      <c r="AW146" s="12" t="s">
        <v>38</v>
      </c>
      <c r="AX146" s="12" t="s">
        <v>78</v>
      </c>
      <c r="AY146" s="163" t="s">
        <v>252</v>
      </c>
    </row>
    <row r="147" spans="2:51" s="13" customFormat="1">
      <c r="B147" s="168"/>
      <c r="D147" s="159" t="s">
        <v>262</v>
      </c>
      <c r="E147" s="169" t="s">
        <v>37</v>
      </c>
      <c r="F147" s="170" t="s">
        <v>294</v>
      </c>
      <c r="H147" s="171">
        <v>1127.9960000000001</v>
      </c>
      <c r="I147" s="172"/>
      <c r="L147" s="168"/>
      <c r="M147" s="173"/>
      <c r="T147" s="174"/>
      <c r="AT147" s="169" t="s">
        <v>262</v>
      </c>
      <c r="AU147" s="169" t="s">
        <v>87</v>
      </c>
      <c r="AV147" s="13" t="s">
        <v>87</v>
      </c>
      <c r="AW147" s="13" t="s">
        <v>38</v>
      </c>
      <c r="AX147" s="13" t="s">
        <v>78</v>
      </c>
      <c r="AY147" s="169" t="s">
        <v>252</v>
      </c>
    </row>
    <row r="148" spans="2:51" s="12" customFormat="1">
      <c r="B148" s="162"/>
      <c r="D148" s="159" t="s">
        <v>262</v>
      </c>
      <c r="E148" s="163" t="s">
        <v>37</v>
      </c>
      <c r="F148" s="164" t="s">
        <v>295</v>
      </c>
      <c r="H148" s="163" t="s">
        <v>37</v>
      </c>
      <c r="I148" s="165"/>
      <c r="L148" s="162"/>
      <c r="M148" s="166"/>
      <c r="T148" s="167"/>
      <c r="AT148" s="163" t="s">
        <v>262</v>
      </c>
      <c r="AU148" s="163" t="s">
        <v>87</v>
      </c>
      <c r="AV148" s="12" t="s">
        <v>85</v>
      </c>
      <c r="AW148" s="12" t="s">
        <v>38</v>
      </c>
      <c r="AX148" s="12" t="s">
        <v>78</v>
      </c>
      <c r="AY148" s="163" t="s">
        <v>252</v>
      </c>
    </row>
    <row r="149" spans="2:51" s="13" customFormat="1">
      <c r="B149" s="168"/>
      <c r="D149" s="159" t="s">
        <v>262</v>
      </c>
      <c r="E149" s="169" t="s">
        <v>37</v>
      </c>
      <c r="F149" s="170" t="s">
        <v>296</v>
      </c>
      <c r="H149" s="171">
        <v>-495.16199999999998</v>
      </c>
      <c r="I149" s="172"/>
      <c r="L149" s="168"/>
      <c r="M149" s="173"/>
      <c r="T149" s="174"/>
      <c r="AT149" s="169" t="s">
        <v>262</v>
      </c>
      <c r="AU149" s="169" t="s">
        <v>87</v>
      </c>
      <c r="AV149" s="13" t="s">
        <v>87</v>
      </c>
      <c r="AW149" s="13" t="s">
        <v>38</v>
      </c>
      <c r="AX149" s="13" t="s">
        <v>78</v>
      </c>
      <c r="AY149" s="169" t="s">
        <v>252</v>
      </c>
    </row>
    <row r="150" spans="2:51" s="12" customFormat="1">
      <c r="B150" s="162"/>
      <c r="D150" s="159" t="s">
        <v>262</v>
      </c>
      <c r="E150" s="163" t="s">
        <v>37</v>
      </c>
      <c r="F150" s="164" t="s">
        <v>297</v>
      </c>
      <c r="H150" s="163" t="s">
        <v>37</v>
      </c>
      <c r="I150" s="165"/>
      <c r="L150" s="162"/>
      <c r="M150" s="166"/>
      <c r="T150" s="167"/>
      <c r="AT150" s="163" t="s">
        <v>262</v>
      </c>
      <c r="AU150" s="163" t="s">
        <v>87</v>
      </c>
      <c r="AV150" s="12" t="s">
        <v>85</v>
      </c>
      <c r="AW150" s="12" t="s">
        <v>38</v>
      </c>
      <c r="AX150" s="12" t="s">
        <v>78</v>
      </c>
      <c r="AY150" s="163" t="s">
        <v>252</v>
      </c>
    </row>
    <row r="151" spans="2:51" s="12" customFormat="1">
      <c r="B151" s="162"/>
      <c r="D151" s="159" t="s">
        <v>262</v>
      </c>
      <c r="E151" s="163" t="s">
        <v>37</v>
      </c>
      <c r="F151" s="164" t="s">
        <v>298</v>
      </c>
      <c r="H151" s="163" t="s">
        <v>37</v>
      </c>
      <c r="I151" s="165"/>
      <c r="L151" s="162"/>
      <c r="M151" s="166"/>
      <c r="T151" s="167"/>
      <c r="AT151" s="163" t="s">
        <v>262</v>
      </c>
      <c r="AU151" s="163" t="s">
        <v>87</v>
      </c>
      <c r="AV151" s="12" t="s">
        <v>85</v>
      </c>
      <c r="AW151" s="12" t="s">
        <v>38</v>
      </c>
      <c r="AX151" s="12" t="s">
        <v>78</v>
      </c>
      <c r="AY151" s="163" t="s">
        <v>252</v>
      </c>
    </row>
    <row r="152" spans="2:51" s="13" customFormat="1">
      <c r="B152" s="168"/>
      <c r="D152" s="159" t="s">
        <v>262</v>
      </c>
      <c r="E152" s="169" t="s">
        <v>37</v>
      </c>
      <c r="F152" s="170" t="s">
        <v>299</v>
      </c>
      <c r="H152" s="171">
        <v>-90.614999999999995</v>
      </c>
      <c r="I152" s="172"/>
      <c r="L152" s="168"/>
      <c r="M152" s="173"/>
      <c r="T152" s="174"/>
      <c r="AT152" s="169" t="s">
        <v>262</v>
      </c>
      <c r="AU152" s="169" t="s">
        <v>87</v>
      </c>
      <c r="AV152" s="13" t="s">
        <v>87</v>
      </c>
      <c r="AW152" s="13" t="s">
        <v>38</v>
      </c>
      <c r="AX152" s="13" t="s">
        <v>78</v>
      </c>
      <c r="AY152" s="169" t="s">
        <v>252</v>
      </c>
    </row>
    <row r="153" spans="2:51" s="12" customFormat="1">
      <c r="B153" s="162"/>
      <c r="D153" s="159" t="s">
        <v>262</v>
      </c>
      <c r="E153" s="163" t="s">
        <v>37</v>
      </c>
      <c r="F153" s="164" t="s">
        <v>300</v>
      </c>
      <c r="H153" s="163" t="s">
        <v>37</v>
      </c>
      <c r="I153" s="165"/>
      <c r="L153" s="162"/>
      <c r="M153" s="166"/>
      <c r="T153" s="167"/>
      <c r="AT153" s="163" t="s">
        <v>262</v>
      </c>
      <c r="AU153" s="163" t="s">
        <v>87</v>
      </c>
      <c r="AV153" s="12" t="s">
        <v>85</v>
      </c>
      <c r="AW153" s="12" t="s">
        <v>38</v>
      </c>
      <c r="AX153" s="12" t="s">
        <v>78</v>
      </c>
      <c r="AY153" s="163" t="s">
        <v>252</v>
      </c>
    </row>
    <row r="154" spans="2:51" s="13" customFormat="1">
      <c r="B154" s="168"/>
      <c r="D154" s="159" t="s">
        <v>262</v>
      </c>
      <c r="E154" s="169" t="s">
        <v>37</v>
      </c>
      <c r="F154" s="170" t="s">
        <v>301</v>
      </c>
      <c r="H154" s="171">
        <v>-18.48</v>
      </c>
      <c r="I154" s="172"/>
      <c r="L154" s="168"/>
      <c r="M154" s="173"/>
      <c r="T154" s="174"/>
      <c r="AT154" s="169" t="s">
        <v>262</v>
      </c>
      <c r="AU154" s="169" t="s">
        <v>87</v>
      </c>
      <c r="AV154" s="13" t="s">
        <v>87</v>
      </c>
      <c r="AW154" s="13" t="s">
        <v>38</v>
      </c>
      <c r="AX154" s="13" t="s">
        <v>78</v>
      </c>
      <c r="AY154" s="169" t="s">
        <v>252</v>
      </c>
    </row>
    <row r="155" spans="2:51" s="12" customFormat="1">
      <c r="B155" s="162"/>
      <c r="D155" s="159" t="s">
        <v>262</v>
      </c>
      <c r="E155" s="163" t="s">
        <v>37</v>
      </c>
      <c r="F155" s="164" t="s">
        <v>302</v>
      </c>
      <c r="H155" s="163" t="s">
        <v>37</v>
      </c>
      <c r="I155" s="165"/>
      <c r="L155" s="162"/>
      <c r="M155" s="166"/>
      <c r="T155" s="167"/>
      <c r="AT155" s="163" t="s">
        <v>262</v>
      </c>
      <c r="AU155" s="163" t="s">
        <v>87</v>
      </c>
      <c r="AV155" s="12" t="s">
        <v>85</v>
      </c>
      <c r="AW155" s="12" t="s">
        <v>38</v>
      </c>
      <c r="AX155" s="12" t="s">
        <v>78</v>
      </c>
      <c r="AY155" s="163" t="s">
        <v>252</v>
      </c>
    </row>
    <row r="156" spans="2:51" s="12" customFormat="1">
      <c r="B156" s="162"/>
      <c r="D156" s="159" t="s">
        <v>262</v>
      </c>
      <c r="E156" s="163" t="s">
        <v>37</v>
      </c>
      <c r="F156" s="164" t="s">
        <v>264</v>
      </c>
      <c r="H156" s="163" t="s">
        <v>37</v>
      </c>
      <c r="I156" s="165"/>
      <c r="L156" s="162"/>
      <c r="M156" s="166"/>
      <c r="T156" s="167"/>
      <c r="AT156" s="163" t="s">
        <v>262</v>
      </c>
      <c r="AU156" s="163" t="s">
        <v>87</v>
      </c>
      <c r="AV156" s="12" t="s">
        <v>85</v>
      </c>
      <c r="AW156" s="12" t="s">
        <v>38</v>
      </c>
      <c r="AX156" s="12" t="s">
        <v>78</v>
      </c>
      <c r="AY156" s="163" t="s">
        <v>252</v>
      </c>
    </row>
    <row r="157" spans="2:51" s="12" customFormat="1">
      <c r="B157" s="162"/>
      <c r="D157" s="159" t="s">
        <v>262</v>
      </c>
      <c r="E157" s="163" t="s">
        <v>37</v>
      </c>
      <c r="F157" s="164" t="s">
        <v>291</v>
      </c>
      <c r="H157" s="163" t="s">
        <v>37</v>
      </c>
      <c r="I157" s="165"/>
      <c r="L157" s="162"/>
      <c r="M157" s="166"/>
      <c r="T157" s="167"/>
      <c r="AT157" s="163" t="s">
        <v>262</v>
      </c>
      <c r="AU157" s="163" t="s">
        <v>87</v>
      </c>
      <c r="AV157" s="12" t="s">
        <v>85</v>
      </c>
      <c r="AW157" s="12" t="s">
        <v>38</v>
      </c>
      <c r="AX157" s="12" t="s">
        <v>78</v>
      </c>
      <c r="AY157" s="163" t="s">
        <v>252</v>
      </c>
    </row>
    <row r="158" spans="2:51" s="12" customFormat="1">
      <c r="B158" s="162"/>
      <c r="D158" s="159" t="s">
        <v>262</v>
      </c>
      <c r="E158" s="163" t="s">
        <v>37</v>
      </c>
      <c r="F158" s="164" t="s">
        <v>265</v>
      </c>
      <c r="H158" s="163" t="s">
        <v>37</v>
      </c>
      <c r="I158" s="165"/>
      <c r="L158" s="162"/>
      <c r="M158" s="166"/>
      <c r="T158" s="167"/>
      <c r="AT158" s="163" t="s">
        <v>262</v>
      </c>
      <c r="AU158" s="163" t="s">
        <v>87</v>
      </c>
      <c r="AV158" s="12" t="s">
        <v>85</v>
      </c>
      <c r="AW158" s="12" t="s">
        <v>38</v>
      </c>
      <c r="AX158" s="12" t="s">
        <v>78</v>
      </c>
      <c r="AY158" s="163" t="s">
        <v>252</v>
      </c>
    </row>
    <row r="159" spans="2:51" s="12" customFormat="1">
      <c r="B159" s="162"/>
      <c r="D159" s="159" t="s">
        <v>262</v>
      </c>
      <c r="E159" s="163" t="s">
        <v>37</v>
      </c>
      <c r="F159" s="164" t="s">
        <v>303</v>
      </c>
      <c r="H159" s="163" t="s">
        <v>37</v>
      </c>
      <c r="I159" s="165"/>
      <c r="L159" s="162"/>
      <c r="M159" s="166"/>
      <c r="T159" s="167"/>
      <c r="AT159" s="163" t="s">
        <v>262</v>
      </c>
      <c r="AU159" s="163" t="s">
        <v>87</v>
      </c>
      <c r="AV159" s="12" t="s">
        <v>85</v>
      </c>
      <c r="AW159" s="12" t="s">
        <v>38</v>
      </c>
      <c r="AX159" s="12" t="s">
        <v>78</v>
      </c>
      <c r="AY159" s="163" t="s">
        <v>252</v>
      </c>
    </row>
    <row r="160" spans="2:51" s="15" customFormat="1">
      <c r="B160" s="182"/>
      <c r="D160" s="159" t="s">
        <v>262</v>
      </c>
      <c r="E160" s="183" t="s">
        <v>133</v>
      </c>
      <c r="F160" s="184" t="s">
        <v>272</v>
      </c>
      <c r="H160" s="185">
        <v>523.73900000000003</v>
      </c>
      <c r="I160" s="186"/>
      <c r="L160" s="182"/>
      <c r="M160" s="187"/>
      <c r="T160" s="188"/>
      <c r="AT160" s="183" t="s">
        <v>262</v>
      </c>
      <c r="AU160" s="183" t="s">
        <v>87</v>
      </c>
      <c r="AV160" s="15" t="s">
        <v>98</v>
      </c>
      <c r="AW160" s="15" t="s">
        <v>38</v>
      </c>
      <c r="AX160" s="15" t="s">
        <v>78</v>
      </c>
      <c r="AY160" s="183" t="s">
        <v>252</v>
      </c>
    </row>
    <row r="161" spans="2:65" s="14" customFormat="1">
      <c r="B161" s="175"/>
      <c r="D161" s="159" t="s">
        <v>262</v>
      </c>
      <c r="E161" s="176" t="s">
        <v>37</v>
      </c>
      <c r="F161" s="177" t="s">
        <v>267</v>
      </c>
      <c r="H161" s="178">
        <v>523.73900000000003</v>
      </c>
      <c r="I161" s="179"/>
      <c r="L161" s="175"/>
      <c r="M161" s="180"/>
      <c r="T161" s="181"/>
      <c r="AT161" s="176" t="s">
        <v>262</v>
      </c>
      <c r="AU161" s="176" t="s">
        <v>87</v>
      </c>
      <c r="AV161" s="14" t="s">
        <v>258</v>
      </c>
      <c r="AW161" s="14" t="s">
        <v>38</v>
      </c>
      <c r="AX161" s="14" t="s">
        <v>85</v>
      </c>
      <c r="AY161" s="176" t="s">
        <v>252</v>
      </c>
    </row>
    <row r="162" spans="2:65" s="1" customFormat="1" ht="16.5" customHeight="1">
      <c r="B162" s="32"/>
      <c r="C162" s="147" t="s">
        <v>304</v>
      </c>
      <c r="D162" s="147" t="s">
        <v>254</v>
      </c>
      <c r="E162" s="148" t="s">
        <v>305</v>
      </c>
      <c r="F162" s="149" t="s">
        <v>306</v>
      </c>
      <c r="G162" s="150" t="s">
        <v>198</v>
      </c>
      <c r="H162" s="151">
        <v>80.510000000000005</v>
      </c>
      <c r="I162" s="152"/>
      <c r="J162" s="153">
        <f>ROUND(I162*H162,2)</f>
        <v>0</v>
      </c>
      <c r="K162" s="149" t="s">
        <v>37</v>
      </c>
      <c r="L162" s="32"/>
      <c r="M162" s="154" t="s">
        <v>37</v>
      </c>
      <c r="N162" s="155" t="s">
        <v>49</v>
      </c>
      <c r="P162" s="156">
        <f>O162*H162</f>
        <v>0</v>
      </c>
      <c r="Q162" s="156">
        <v>0</v>
      </c>
      <c r="R162" s="156">
        <f>Q162*H162</f>
        <v>0</v>
      </c>
      <c r="S162" s="156">
        <v>0</v>
      </c>
      <c r="T162" s="157">
        <f>S162*H162</f>
        <v>0</v>
      </c>
      <c r="AR162" s="18" t="s">
        <v>258</v>
      </c>
      <c r="AT162" s="18" t="s">
        <v>254</v>
      </c>
      <c r="AU162" s="18" t="s">
        <v>87</v>
      </c>
      <c r="AY162" s="18" t="s">
        <v>252</v>
      </c>
      <c r="BE162" s="158">
        <f>IF(N162="základní",J162,0)</f>
        <v>0</v>
      </c>
      <c r="BF162" s="158">
        <f>IF(N162="snížená",J162,0)</f>
        <v>0</v>
      </c>
      <c r="BG162" s="158">
        <f>IF(N162="zákl. přenesená",J162,0)</f>
        <v>0</v>
      </c>
      <c r="BH162" s="158">
        <f>IF(N162="sníž. přenesená",J162,0)</f>
        <v>0</v>
      </c>
      <c r="BI162" s="158">
        <f>IF(N162="nulová",J162,0)</f>
        <v>0</v>
      </c>
      <c r="BJ162" s="18" t="s">
        <v>85</v>
      </c>
      <c r="BK162" s="158">
        <f>ROUND(I162*H162,2)</f>
        <v>0</v>
      </c>
      <c r="BL162" s="18" t="s">
        <v>258</v>
      </c>
      <c r="BM162" s="18" t="s">
        <v>307</v>
      </c>
    </row>
    <row r="163" spans="2:65" s="12" customFormat="1">
      <c r="B163" s="162"/>
      <c r="D163" s="159" t="s">
        <v>262</v>
      </c>
      <c r="E163" s="163" t="s">
        <v>37</v>
      </c>
      <c r="F163" s="164" t="s">
        <v>308</v>
      </c>
      <c r="H163" s="163" t="s">
        <v>37</v>
      </c>
      <c r="I163" s="165"/>
      <c r="L163" s="162"/>
      <c r="M163" s="166"/>
      <c r="T163" s="167"/>
      <c r="AT163" s="163" t="s">
        <v>262</v>
      </c>
      <c r="AU163" s="163" t="s">
        <v>87</v>
      </c>
      <c r="AV163" s="12" t="s">
        <v>85</v>
      </c>
      <c r="AW163" s="12" t="s">
        <v>38</v>
      </c>
      <c r="AX163" s="12" t="s">
        <v>78</v>
      </c>
      <c r="AY163" s="163" t="s">
        <v>252</v>
      </c>
    </row>
    <row r="164" spans="2:65" s="12" customFormat="1">
      <c r="B164" s="162"/>
      <c r="D164" s="159" t="s">
        <v>262</v>
      </c>
      <c r="E164" s="163" t="s">
        <v>37</v>
      </c>
      <c r="F164" s="164" t="s">
        <v>309</v>
      </c>
      <c r="H164" s="163" t="s">
        <v>37</v>
      </c>
      <c r="I164" s="165"/>
      <c r="L164" s="162"/>
      <c r="M164" s="166"/>
      <c r="T164" s="167"/>
      <c r="AT164" s="163" t="s">
        <v>262</v>
      </c>
      <c r="AU164" s="163" t="s">
        <v>87</v>
      </c>
      <c r="AV164" s="12" t="s">
        <v>85</v>
      </c>
      <c r="AW164" s="12" t="s">
        <v>38</v>
      </c>
      <c r="AX164" s="12" t="s">
        <v>78</v>
      </c>
      <c r="AY164" s="163" t="s">
        <v>252</v>
      </c>
    </row>
    <row r="165" spans="2:65" s="12" customFormat="1">
      <c r="B165" s="162"/>
      <c r="D165" s="159" t="s">
        <v>262</v>
      </c>
      <c r="E165" s="163" t="s">
        <v>37</v>
      </c>
      <c r="F165" s="164" t="s">
        <v>310</v>
      </c>
      <c r="H165" s="163" t="s">
        <v>37</v>
      </c>
      <c r="I165" s="165"/>
      <c r="L165" s="162"/>
      <c r="M165" s="166"/>
      <c r="T165" s="167"/>
      <c r="AT165" s="163" t="s">
        <v>262</v>
      </c>
      <c r="AU165" s="163" t="s">
        <v>87</v>
      </c>
      <c r="AV165" s="12" t="s">
        <v>85</v>
      </c>
      <c r="AW165" s="12" t="s">
        <v>38</v>
      </c>
      <c r="AX165" s="12" t="s">
        <v>78</v>
      </c>
      <c r="AY165" s="163" t="s">
        <v>252</v>
      </c>
    </row>
    <row r="166" spans="2:65" s="12" customFormat="1">
      <c r="B166" s="162"/>
      <c r="D166" s="159" t="s">
        <v>262</v>
      </c>
      <c r="E166" s="163" t="s">
        <v>37</v>
      </c>
      <c r="F166" s="164" t="s">
        <v>311</v>
      </c>
      <c r="H166" s="163" t="s">
        <v>37</v>
      </c>
      <c r="I166" s="165"/>
      <c r="L166" s="162"/>
      <c r="M166" s="166"/>
      <c r="T166" s="167"/>
      <c r="AT166" s="163" t="s">
        <v>262</v>
      </c>
      <c r="AU166" s="163" t="s">
        <v>87</v>
      </c>
      <c r="AV166" s="12" t="s">
        <v>85</v>
      </c>
      <c r="AW166" s="12" t="s">
        <v>38</v>
      </c>
      <c r="AX166" s="12" t="s">
        <v>78</v>
      </c>
      <c r="AY166" s="163" t="s">
        <v>252</v>
      </c>
    </row>
    <row r="167" spans="2:65" s="13" customFormat="1">
      <c r="B167" s="168"/>
      <c r="D167" s="159" t="s">
        <v>262</v>
      </c>
      <c r="E167" s="169" t="s">
        <v>37</v>
      </c>
      <c r="F167" s="170" t="s">
        <v>312</v>
      </c>
      <c r="H167" s="171">
        <v>80.510000000000005</v>
      </c>
      <c r="I167" s="172"/>
      <c r="L167" s="168"/>
      <c r="M167" s="173"/>
      <c r="T167" s="174"/>
      <c r="AT167" s="169" t="s">
        <v>262</v>
      </c>
      <c r="AU167" s="169" t="s">
        <v>87</v>
      </c>
      <c r="AV167" s="13" t="s">
        <v>87</v>
      </c>
      <c r="AW167" s="13" t="s">
        <v>38</v>
      </c>
      <c r="AX167" s="13" t="s">
        <v>78</v>
      </c>
      <c r="AY167" s="169" t="s">
        <v>252</v>
      </c>
    </row>
    <row r="168" spans="2:65" s="15" customFormat="1">
      <c r="B168" s="182"/>
      <c r="D168" s="159" t="s">
        <v>262</v>
      </c>
      <c r="E168" s="183" t="s">
        <v>202</v>
      </c>
      <c r="F168" s="184" t="s">
        <v>272</v>
      </c>
      <c r="H168" s="185">
        <v>80.510000000000005</v>
      </c>
      <c r="I168" s="186"/>
      <c r="L168" s="182"/>
      <c r="M168" s="187"/>
      <c r="T168" s="188"/>
      <c r="AT168" s="183" t="s">
        <v>262</v>
      </c>
      <c r="AU168" s="183" t="s">
        <v>87</v>
      </c>
      <c r="AV168" s="15" t="s">
        <v>98</v>
      </c>
      <c r="AW168" s="15" t="s">
        <v>38</v>
      </c>
      <c r="AX168" s="15" t="s">
        <v>78</v>
      </c>
      <c r="AY168" s="183" t="s">
        <v>252</v>
      </c>
    </row>
    <row r="169" spans="2:65" s="14" customFormat="1">
      <c r="B169" s="175"/>
      <c r="D169" s="159" t="s">
        <v>262</v>
      </c>
      <c r="E169" s="176" t="s">
        <v>37</v>
      </c>
      <c r="F169" s="177" t="s">
        <v>267</v>
      </c>
      <c r="H169" s="178">
        <v>80.510000000000005</v>
      </c>
      <c r="I169" s="179"/>
      <c r="L169" s="175"/>
      <c r="M169" s="180"/>
      <c r="T169" s="181"/>
      <c r="AT169" s="176" t="s">
        <v>262</v>
      </c>
      <c r="AU169" s="176" t="s">
        <v>87</v>
      </c>
      <c r="AV169" s="14" t="s">
        <v>258</v>
      </c>
      <c r="AW169" s="14" t="s">
        <v>38</v>
      </c>
      <c r="AX169" s="14" t="s">
        <v>85</v>
      </c>
      <c r="AY169" s="176" t="s">
        <v>252</v>
      </c>
    </row>
    <row r="170" spans="2:65" s="1" customFormat="1" ht="16.5" customHeight="1">
      <c r="B170" s="32"/>
      <c r="C170" s="147" t="s">
        <v>313</v>
      </c>
      <c r="D170" s="147" t="s">
        <v>254</v>
      </c>
      <c r="E170" s="148" t="s">
        <v>314</v>
      </c>
      <c r="F170" s="149" t="s">
        <v>315</v>
      </c>
      <c r="G170" s="150" t="s">
        <v>198</v>
      </c>
      <c r="H170" s="151">
        <v>80.510000000000005</v>
      </c>
      <c r="I170" s="152"/>
      <c r="J170" s="153">
        <f>ROUND(I170*H170,2)</f>
        <v>0</v>
      </c>
      <c r="K170" s="149" t="s">
        <v>275</v>
      </c>
      <c r="L170" s="32"/>
      <c r="M170" s="154" t="s">
        <v>37</v>
      </c>
      <c r="N170" s="155" t="s">
        <v>49</v>
      </c>
      <c r="P170" s="156">
        <f>O170*H170</f>
        <v>0</v>
      </c>
      <c r="Q170" s="156">
        <v>0</v>
      </c>
      <c r="R170" s="156">
        <f>Q170*H170</f>
        <v>0</v>
      </c>
      <c r="S170" s="156">
        <v>0</v>
      </c>
      <c r="T170" s="157">
        <f>S170*H170</f>
        <v>0</v>
      </c>
      <c r="AR170" s="18" t="s">
        <v>258</v>
      </c>
      <c r="AT170" s="18" t="s">
        <v>254</v>
      </c>
      <c r="AU170" s="18" t="s">
        <v>87</v>
      </c>
      <c r="AY170" s="18" t="s">
        <v>252</v>
      </c>
      <c r="BE170" s="158">
        <f>IF(N170="základní",J170,0)</f>
        <v>0</v>
      </c>
      <c r="BF170" s="158">
        <f>IF(N170="snížená",J170,0)</f>
        <v>0</v>
      </c>
      <c r="BG170" s="158">
        <f>IF(N170="zákl. přenesená",J170,0)</f>
        <v>0</v>
      </c>
      <c r="BH170" s="158">
        <f>IF(N170="sníž. přenesená",J170,0)</f>
        <v>0</v>
      </c>
      <c r="BI170" s="158">
        <f>IF(N170="nulová",J170,0)</f>
        <v>0</v>
      </c>
      <c r="BJ170" s="18" t="s">
        <v>85</v>
      </c>
      <c r="BK170" s="158">
        <f>ROUND(I170*H170,2)</f>
        <v>0</v>
      </c>
      <c r="BL170" s="18" t="s">
        <v>258</v>
      </c>
      <c r="BM170" s="18" t="s">
        <v>316</v>
      </c>
    </row>
    <row r="171" spans="2:65" s="1" customFormat="1" ht="48.75">
      <c r="B171" s="32"/>
      <c r="D171" s="159" t="s">
        <v>260</v>
      </c>
      <c r="F171" s="160" t="s">
        <v>317</v>
      </c>
      <c r="I171" s="92"/>
      <c r="L171" s="32"/>
      <c r="M171" s="161"/>
      <c r="T171" s="50"/>
      <c r="AT171" s="18" t="s">
        <v>260</v>
      </c>
      <c r="AU171" s="18" t="s">
        <v>87</v>
      </c>
    </row>
    <row r="172" spans="2:65" s="13" customFormat="1">
      <c r="B172" s="168"/>
      <c r="D172" s="159" t="s">
        <v>262</v>
      </c>
      <c r="E172" s="169" t="s">
        <v>37</v>
      </c>
      <c r="F172" s="170" t="s">
        <v>202</v>
      </c>
      <c r="H172" s="171">
        <v>80.510000000000005</v>
      </c>
      <c r="I172" s="172"/>
      <c r="L172" s="168"/>
      <c r="M172" s="173"/>
      <c r="T172" s="174"/>
      <c r="AT172" s="169" t="s">
        <v>262</v>
      </c>
      <c r="AU172" s="169" t="s">
        <v>87</v>
      </c>
      <c r="AV172" s="13" t="s">
        <v>87</v>
      </c>
      <c r="AW172" s="13" t="s">
        <v>38</v>
      </c>
      <c r="AX172" s="13" t="s">
        <v>85</v>
      </c>
      <c r="AY172" s="169" t="s">
        <v>252</v>
      </c>
    </row>
    <row r="173" spans="2:65" s="1" customFormat="1" ht="16.5" customHeight="1">
      <c r="B173" s="32"/>
      <c r="C173" s="147" t="s">
        <v>318</v>
      </c>
      <c r="D173" s="147" t="s">
        <v>254</v>
      </c>
      <c r="E173" s="148" t="s">
        <v>319</v>
      </c>
      <c r="F173" s="149" t="s">
        <v>320</v>
      </c>
      <c r="G173" s="150" t="s">
        <v>109</v>
      </c>
      <c r="H173" s="151">
        <v>62.302</v>
      </c>
      <c r="I173" s="152"/>
      <c r="J173" s="153">
        <f>ROUND(I173*H173,2)</f>
        <v>0</v>
      </c>
      <c r="K173" s="149" t="s">
        <v>257</v>
      </c>
      <c r="L173" s="32"/>
      <c r="M173" s="154" t="s">
        <v>37</v>
      </c>
      <c r="N173" s="155" t="s">
        <v>49</v>
      </c>
      <c r="P173" s="156">
        <f>O173*H173</f>
        <v>0</v>
      </c>
      <c r="Q173" s="156">
        <v>0</v>
      </c>
      <c r="R173" s="156">
        <f>Q173*H173</f>
        <v>0</v>
      </c>
      <c r="S173" s="156">
        <v>0</v>
      </c>
      <c r="T173" s="157">
        <f>S173*H173</f>
        <v>0</v>
      </c>
      <c r="AR173" s="18" t="s">
        <v>258</v>
      </c>
      <c r="AT173" s="18" t="s">
        <v>254</v>
      </c>
      <c r="AU173" s="18" t="s">
        <v>87</v>
      </c>
      <c r="AY173" s="18" t="s">
        <v>252</v>
      </c>
      <c r="BE173" s="158">
        <f>IF(N173="základní",J173,0)</f>
        <v>0</v>
      </c>
      <c r="BF173" s="158">
        <f>IF(N173="snížená",J173,0)</f>
        <v>0</v>
      </c>
      <c r="BG173" s="158">
        <f>IF(N173="zákl. přenesená",J173,0)</f>
        <v>0</v>
      </c>
      <c r="BH173" s="158">
        <f>IF(N173="sníž. přenesená",J173,0)</f>
        <v>0</v>
      </c>
      <c r="BI173" s="158">
        <f>IF(N173="nulová",J173,0)</f>
        <v>0</v>
      </c>
      <c r="BJ173" s="18" t="s">
        <v>85</v>
      </c>
      <c r="BK173" s="158">
        <f>ROUND(I173*H173,2)</f>
        <v>0</v>
      </c>
      <c r="BL173" s="18" t="s">
        <v>258</v>
      </c>
      <c r="BM173" s="18" t="s">
        <v>321</v>
      </c>
    </row>
    <row r="174" spans="2:65" s="1" customFormat="1" ht="165.75">
      <c r="B174" s="32"/>
      <c r="D174" s="159" t="s">
        <v>260</v>
      </c>
      <c r="F174" s="160" t="s">
        <v>322</v>
      </c>
      <c r="I174" s="92"/>
      <c r="L174" s="32"/>
      <c r="M174" s="161"/>
      <c r="T174" s="50"/>
      <c r="AT174" s="18" t="s">
        <v>260</v>
      </c>
      <c r="AU174" s="18" t="s">
        <v>87</v>
      </c>
    </row>
    <row r="175" spans="2:65" s="12" customFormat="1">
      <c r="B175" s="162"/>
      <c r="D175" s="159" t="s">
        <v>262</v>
      </c>
      <c r="E175" s="163" t="s">
        <v>37</v>
      </c>
      <c r="F175" s="164" t="s">
        <v>323</v>
      </c>
      <c r="H175" s="163" t="s">
        <v>37</v>
      </c>
      <c r="I175" s="165"/>
      <c r="L175" s="162"/>
      <c r="M175" s="166"/>
      <c r="T175" s="167"/>
      <c r="AT175" s="163" t="s">
        <v>262</v>
      </c>
      <c r="AU175" s="163" t="s">
        <v>87</v>
      </c>
      <c r="AV175" s="12" t="s">
        <v>85</v>
      </c>
      <c r="AW175" s="12" t="s">
        <v>38</v>
      </c>
      <c r="AX175" s="12" t="s">
        <v>78</v>
      </c>
      <c r="AY175" s="163" t="s">
        <v>252</v>
      </c>
    </row>
    <row r="176" spans="2:65" s="12" customFormat="1">
      <c r="B176" s="162"/>
      <c r="D176" s="159" t="s">
        <v>262</v>
      </c>
      <c r="E176" s="163" t="s">
        <v>37</v>
      </c>
      <c r="F176" s="164" t="s">
        <v>324</v>
      </c>
      <c r="H176" s="163" t="s">
        <v>37</v>
      </c>
      <c r="I176" s="165"/>
      <c r="L176" s="162"/>
      <c r="M176" s="166"/>
      <c r="T176" s="167"/>
      <c r="AT176" s="163" t="s">
        <v>262</v>
      </c>
      <c r="AU176" s="163" t="s">
        <v>87</v>
      </c>
      <c r="AV176" s="12" t="s">
        <v>85</v>
      </c>
      <c r="AW176" s="12" t="s">
        <v>38</v>
      </c>
      <c r="AX176" s="12" t="s">
        <v>78</v>
      </c>
      <c r="AY176" s="163" t="s">
        <v>252</v>
      </c>
    </row>
    <row r="177" spans="2:65" s="12" customFormat="1">
      <c r="B177" s="162"/>
      <c r="D177" s="159" t="s">
        <v>262</v>
      </c>
      <c r="E177" s="163" t="s">
        <v>37</v>
      </c>
      <c r="F177" s="164" t="s">
        <v>325</v>
      </c>
      <c r="H177" s="163" t="s">
        <v>37</v>
      </c>
      <c r="I177" s="165"/>
      <c r="L177" s="162"/>
      <c r="M177" s="166"/>
      <c r="T177" s="167"/>
      <c r="AT177" s="163" t="s">
        <v>262</v>
      </c>
      <c r="AU177" s="163" t="s">
        <v>87</v>
      </c>
      <c r="AV177" s="12" t="s">
        <v>85</v>
      </c>
      <c r="AW177" s="12" t="s">
        <v>38</v>
      </c>
      <c r="AX177" s="12" t="s">
        <v>78</v>
      </c>
      <c r="AY177" s="163" t="s">
        <v>252</v>
      </c>
    </row>
    <row r="178" spans="2:65" s="12" customFormat="1">
      <c r="B178" s="162"/>
      <c r="D178" s="159" t="s">
        <v>262</v>
      </c>
      <c r="E178" s="163" t="s">
        <v>37</v>
      </c>
      <c r="F178" s="164" t="s">
        <v>326</v>
      </c>
      <c r="H178" s="163" t="s">
        <v>37</v>
      </c>
      <c r="I178" s="165"/>
      <c r="L178" s="162"/>
      <c r="M178" s="166"/>
      <c r="T178" s="167"/>
      <c r="AT178" s="163" t="s">
        <v>262</v>
      </c>
      <c r="AU178" s="163" t="s">
        <v>87</v>
      </c>
      <c r="AV178" s="12" t="s">
        <v>85</v>
      </c>
      <c r="AW178" s="12" t="s">
        <v>38</v>
      </c>
      <c r="AX178" s="12" t="s">
        <v>78</v>
      </c>
      <c r="AY178" s="163" t="s">
        <v>252</v>
      </c>
    </row>
    <row r="179" spans="2:65" s="13" customFormat="1">
      <c r="B179" s="168"/>
      <c r="D179" s="159" t="s">
        <v>262</v>
      </c>
      <c r="E179" s="169" t="s">
        <v>37</v>
      </c>
      <c r="F179" s="170" t="s">
        <v>327</v>
      </c>
      <c r="H179" s="171">
        <v>28.318000000000001</v>
      </c>
      <c r="I179" s="172"/>
      <c r="L179" s="168"/>
      <c r="M179" s="173"/>
      <c r="T179" s="174"/>
      <c r="AT179" s="169" t="s">
        <v>262</v>
      </c>
      <c r="AU179" s="169" t="s">
        <v>87</v>
      </c>
      <c r="AV179" s="13" t="s">
        <v>87</v>
      </c>
      <c r="AW179" s="13" t="s">
        <v>38</v>
      </c>
      <c r="AX179" s="13" t="s">
        <v>78</v>
      </c>
      <c r="AY179" s="169" t="s">
        <v>252</v>
      </c>
    </row>
    <row r="180" spans="2:65" s="13" customFormat="1">
      <c r="B180" s="168"/>
      <c r="D180" s="159" t="s">
        <v>262</v>
      </c>
      <c r="E180" s="169" t="s">
        <v>37</v>
      </c>
      <c r="F180" s="170" t="s">
        <v>328</v>
      </c>
      <c r="H180" s="171">
        <v>9.85</v>
      </c>
      <c r="I180" s="172"/>
      <c r="L180" s="168"/>
      <c r="M180" s="173"/>
      <c r="T180" s="174"/>
      <c r="AT180" s="169" t="s">
        <v>262</v>
      </c>
      <c r="AU180" s="169" t="s">
        <v>87</v>
      </c>
      <c r="AV180" s="13" t="s">
        <v>87</v>
      </c>
      <c r="AW180" s="13" t="s">
        <v>38</v>
      </c>
      <c r="AX180" s="13" t="s">
        <v>78</v>
      </c>
      <c r="AY180" s="169" t="s">
        <v>252</v>
      </c>
    </row>
    <row r="181" spans="2:65" s="13" customFormat="1">
      <c r="B181" s="168"/>
      <c r="D181" s="159" t="s">
        <v>262</v>
      </c>
      <c r="E181" s="169" t="s">
        <v>37</v>
      </c>
      <c r="F181" s="170" t="s">
        <v>329</v>
      </c>
      <c r="H181" s="171">
        <v>14.25</v>
      </c>
      <c r="I181" s="172"/>
      <c r="L181" s="168"/>
      <c r="M181" s="173"/>
      <c r="T181" s="174"/>
      <c r="AT181" s="169" t="s">
        <v>262</v>
      </c>
      <c r="AU181" s="169" t="s">
        <v>87</v>
      </c>
      <c r="AV181" s="13" t="s">
        <v>87</v>
      </c>
      <c r="AW181" s="13" t="s">
        <v>38</v>
      </c>
      <c r="AX181" s="13" t="s">
        <v>78</v>
      </c>
      <c r="AY181" s="169" t="s">
        <v>252</v>
      </c>
    </row>
    <row r="182" spans="2:65" s="12" customFormat="1">
      <c r="B182" s="162"/>
      <c r="D182" s="159" t="s">
        <v>262</v>
      </c>
      <c r="E182" s="163" t="s">
        <v>37</v>
      </c>
      <c r="F182" s="164" t="s">
        <v>330</v>
      </c>
      <c r="H182" s="163" t="s">
        <v>37</v>
      </c>
      <c r="I182" s="165"/>
      <c r="L182" s="162"/>
      <c r="M182" s="166"/>
      <c r="T182" s="167"/>
      <c r="AT182" s="163" t="s">
        <v>262</v>
      </c>
      <c r="AU182" s="163" t="s">
        <v>87</v>
      </c>
      <c r="AV182" s="12" t="s">
        <v>85</v>
      </c>
      <c r="AW182" s="12" t="s">
        <v>38</v>
      </c>
      <c r="AX182" s="12" t="s">
        <v>78</v>
      </c>
      <c r="AY182" s="163" t="s">
        <v>252</v>
      </c>
    </row>
    <row r="183" spans="2:65" s="12" customFormat="1">
      <c r="B183" s="162"/>
      <c r="D183" s="159" t="s">
        <v>262</v>
      </c>
      <c r="E183" s="163" t="s">
        <v>37</v>
      </c>
      <c r="F183" s="164" t="s">
        <v>326</v>
      </c>
      <c r="H183" s="163" t="s">
        <v>37</v>
      </c>
      <c r="I183" s="165"/>
      <c r="L183" s="162"/>
      <c r="M183" s="166"/>
      <c r="T183" s="167"/>
      <c r="AT183" s="163" t="s">
        <v>262</v>
      </c>
      <c r="AU183" s="163" t="s">
        <v>87</v>
      </c>
      <c r="AV183" s="12" t="s">
        <v>85</v>
      </c>
      <c r="AW183" s="12" t="s">
        <v>38</v>
      </c>
      <c r="AX183" s="12" t="s">
        <v>78</v>
      </c>
      <c r="AY183" s="163" t="s">
        <v>252</v>
      </c>
    </row>
    <row r="184" spans="2:65" s="13" customFormat="1">
      <c r="B184" s="168"/>
      <c r="D184" s="159" t="s">
        <v>262</v>
      </c>
      <c r="E184" s="169" t="s">
        <v>37</v>
      </c>
      <c r="F184" s="170" t="s">
        <v>331</v>
      </c>
      <c r="H184" s="171">
        <v>9.8840000000000003</v>
      </c>
      <c r="I184" s="172"/>
      <c r="L184" s="168"/>
      <c r="M184" s="173"/>
      <c r="T184" s="174"/>
      <c r="AT184" s="169" t="s">
        <v>262</v>
      </c>
      <c r="AU184" s="169" t="s">
        <v>87</v>
      </c>
      <c r="AV184" s="13" t="s">
        <v>87</v>
      </c>
      <c r="AW184" s="13" t="s">
        <v>38</v>
      </c>
      <c r="AX184" s="13" t="s">
        <v>78</v>
      </c>
      <c r="AY184" s="169" t="s">
        <v>252</v>
      </c>
    </row>
    <row r="185" spans="2:65" s="15" customFormat="1">
      <c r="B185" s="182"/>
      <c r="D185" s="159" t="s">
        <v>262</v>
      </c>
      <c r="E185" s="183" t="s">
        <v>119</v>
      </c>
      <c r="F185" s="184" t="s">
        <v>272</v>
      </c>
      <c r="H185" s="185">
        <v>62.302</v>
      </c>
      <c r="I185" s="186"/>
      <c r="L185" s="182"/>
      <c r="M185" s="187"/>
      <c r="T185" s="188"/>
      <c r="AT185" s="183" t="s">
        <v>262</v>
      </c>
      <c r="AU185" s="183" t="s">
        <v>87</v>
      </c>
      <c r="AV185" s="15" t="s">
        <v>98</v>
      </c>
      <c r="AW185" s="15" t="s">
        <v>38</v>
      </c>
      <c r="AX185" s="15" t="s">
        <v>78</v>
      </c>
      <c r="AY185" s="183" t="s">
        <v>252</v>
      </c>
    </row>
    <row r="186" spans="2:65" s="14" customFormat="1">
      <c r="B186" s="175"/>
      <c r="D186" s="159" t="s">
        <v>262</v>
      </c>
      <c r="E186" s="176" t="s">
        <v>37</v>
      </c>
      <c r="F186" s="177" t="s">
        <v>267</v>
      </c>
      <c r="H186" s="178">
        <v>62.302</v>
      </c>
      <c r="I186" s="179"/>
      <c r="L186" s="175"/>
      <c r="M186" s="180"/>
      <c r="T186" s="181"/>
      <c r="AT186" s="176" t="s">
        <v>262</v>
      </c>
      <c r="AU186" s="176" t="s">
        <v>87</v>
      </c>
      <c r="AV186" s="14" t="s">
        <v>258</v>
      </c>
      <c r="AW186" s="14" t="s">
        <v>38</v>
      </c>
      <c r="AX186" s="14" t="s">
        <v>85</v>
      </c>
      <c r="AY186" s="176" t="s">
        <v>252</v>
      </c>
    </row>
    <row r="187" spans="2:65" s="1" customFormat="1" ht="22.5" customHeight="1">
      <c r="B187" s="32"/>
      <c r="C187" s="147" t="s">
        <v>332</v>
      </c>
      <c r="D187" s="147" t="s">
        <v>254</v>
      </c>
      <c r="E187" s="148" t="s">
        <v>333</v>
      </c>
      <c r="F187" s="149" t="s">
        <v>334</v>
      </c>
      <c r="G187" s="150" t="s">
        <v>109</v>
      </c>
      <c r="H187" s="151">
        <v>178.71600000000001</v>
      </c>
      <c r="I187" s="152"/>
      <c r="J187" s="153">
        <f>ROUND(I187*H187,2)</f>
        <v>0</v>
      </c>
      <c r="K187" s="149" t="s">
        <v>257</v>
      </c>
      <c r="L187" s="32"/>
      <c r="M187" s="154" t="s">
        <v>37</v>
      </c>
      <c r="N187" s="155" t="s">
        <v>49</v>
      </c>
      <c r="P187" s="156">
        <f>O187*H187</f>
        <v>0</v>
      </c>
      <c r="Q187" s="156">
        <v>0</v>
      </c>
      <c r="R187" s="156">
        <f>Q187*H187</f>
        <v>0</v>
      </c>
      <c r="S187" s="156">
        <v>0</v>
      </c>
      <c r="T187" s="157">
        <f>S187*H187</f>
        <v>0</v>
      </c>
      <c r="AR187" s="18" t="s">
        <v>258</v>
      </c>
      <c r="AT187" s="18" t="s">
        <v>254</v>
      </c>
      <c r="AU187" s="18" t="s">
        <v>87</v>
      </c>
      <c r="AY187" s="18" t="s">
        <v>252</v>
      </c>
      <c r="BE187" s="158">
        <f>IF(N187="základní",J187,0)</f>
        <v>0</v>
      </c>
      <c r="BF187" s="158">
        <f>IF(N187="snížená",J187,0)</f>
        <v>0</v>
      </c>
      <c r="BG187" s="158">
        <f>IF(N187="zákl. přenesená",J187,0)</f>
        <v>0</v>
      </c>
      <c r="BH187" s="158">
        <f>IF(N187="sníž. přenesená",J187,0)</f>
        <v>0</v>
      </c>
      <c r="BI187" s="158">
        <f>IF(N187="nulová",J187,0)</f>
        <v>0</v>
      </c>
      <c r="BJ187" s="18" t="s">
        <v>85</v>
      </c>
      <c r="BK187" s="158">
        <f>ROUND(I187*H187,2)</f>
        <v>0</v>
      </c>
      <c r="BL187" s="18" t="s">
        <v>258</v>
      </c>
      <c r="BM187" s="18" t="s">
        <v>335</v>
      </c>
    </row>
    <row r="188" spans="2:65" s="1" customFormat="1" ht="204.75">
      <c r="B188" s="32"/>
      <c r="D188" s="159" t="s">
        <v>260</v>
      </c>
      <c r="F188" s="160" t="s">
        <v>336</v>
      </c>
      <c r="I188" s="92"/>
      <c r="L188" s="32"/>
      <c r="M188" s="161"/>
      <c r="T188" s="50"/>
      <c r="AT188" s="18" t="s">
        <v>260</v>
      </c>
      <c r="AU188" s="18" t="s">
        <v>87</v>
      </c>
    </row>
    <row r="189" spans="2:65" s="12" customFormat="1">
      <c r="B189" s="162"/>
      <c r="D189" s="159" t="s">
        <v>262</v>
      </c>
      <c r="E189" s="163" t="s">
        <v>37</v>
      </c>
      <c r="F189" s="164" t="s">
        <v>337</v>
      </c>
      <c r="H189" s="163" t="s">
        <v>37</v>
      </c>
      <c r="I189" s="165"/>
      <c r="L189" s="162"/>
      <c r="M189" s="166"/>
      <c r="T189" s="167"/>
      <c r="AT189" s="163" t="s">
        <v>262</v>
      </c>
      <c r="AU189" s="163" t="s">
        <v>87</v>
      </c>
      <c r="AV189" s="12" t="s">
        <v>85</v>
      </c>
      <c r="AW189" s="12" t="s">
        <v>38</v>
      </c>
      <c r="AX189" s="12" t="s">
        <v>78</v>
      </c>
      <c r="AY189" s="163" t="s">
        <v>252</v>
      </c>
    </row>
    <row r="190" spans="2:65" s="12" customFormat="1">
      <c r="B190" s="162"/>
      <c r="D190" s="159" t="s">
        <v>262</v>
      </c>
      <c r="E190" s="163" t="s">
        <v>37</v>
      </c>
      <c r="F190" s="164" t="s">
        <v>338</v>
      </c>
      <c r="H190" s="163" t="s">
        <v>37</v>
      </c>
      <c r="I190" s="165"/>
      <c r="L190" s="162"/>
      <c r="M190" s="166"/>
      <c r="T190" s="167"/>
      <c r="AT190" s="163" t="s">
        <v>262</v>
      </c>
      <c r="AU190" s="163" t="s">
        <v>87</v>
      </c>
      <c r="AV190" s="12" t="s">
        <v>85</v>
      </c>
      <c r="AW190" s="12" t="s">
        <v>38</v>
      </c>
      <c r="AX190" s="12" t="s">
        <v>78</v>
      </c>
      <c r="AY190" s="163" t="s">
        <v>252</v>
      </c>
    </row>
    <row r="191" spans="2:65" s="12" customFormat="1">
      <c r="B191" s="162"/>
      <c r="D191" s="159" t="s">
        <v>262</v>
      </c>
      <c r="E191" s="163" t="s">
        <v>37</v>
      </c>
      <c r="F191" s="164" t="s">
        <v>291</v>
      </c>
      <c r="H191" s="163" t="s">
        <v>37</v>
      </c>
      <c r="I191" s="165"/>
      <c r="L191" s="162"/>
      <c r="M191" s="166"/>
      <c r="T191" s="167"/>
      <c r="AT191" s="163" t="s">
        <v>262</v>
      </c>
      <c r="AU191" s="163" t="s">
        <v>87</v>
      </c>
      <c r="AV191" s="12" t="s">
        <v>85</v>
      </c>
      <c r="AW191" s="12" t="s">
        <v>38</v>
      </c>
      <c r="AX191" s="12" t="s">
        <v>78</v>
      </c>
      <c r="AY191" s="163" t="s">
        <v>252</v>
      </c>
    </row>
    <row r="192" spans="2:65" s="12" customFormat="1">
      <c r="B192" s="162"/>
      <c r="D192" s="159" t="s">
        <v>262</v>
      </c>
      <c r="E192" s="163" t="s">
        <v>37</v>
      </c>
      <c r="F192" s="164" t="s">
        <v>339</v>
      </c>
      <c r="H192" s="163" t="s">
        <v>37</v>
      </c>
      <c r="I192" s="165"/>
      <c r="L192" s="162"/>
      <c r="M192" s="166"/>
      <c r="T192" s="167"/>
      <c r="AT192" s="163" t="s">
        <v>262</v>
      </c>
      <c r="AU192" s="163" t="s">
        <v>87</v>
      </c>
      <c r="AV192" s="12" t="s">
        <v>85</v>
      </c>
      <c r="AW192" s="12" t="s">
        <v>38</v>
      </c>
      <c r="AX192" s="12" t="s">
        <v>78</v>
      </c>
      <c r="AY192" s="163" t="s">
        <v>252</v>
      </c>
    </row>
    <row r="193" spans="2:51" s="12" customFormat="1">
      <c r="B193" s="162"/>
      <c r="D193" s="159" t="s">
        <v>262</v>
      </c>
      <c r="E193" s="163" t="s">
        <v>37</v>
      </c>
      <c r="F193" s="164" t="s">
        <v>340</v>
      </c>
      <c r="H193" s="163" t="s">
        <v>37</v>
      </c>
      <c r="I193" s="165"/>
      <c r="L193" s="162"/>
      <c r="M193" s="166"/>
      <c r="T193" s="167"/>
      <c r="AT193" s="163" t="s">
        <v>262</v>
      </c>
      <c r="AU193" s="163" t="s">
        <v>87</v>
      </c>
      <c r="AV193" s="12" t="s">
        <v>85</v>
      </c>
      <c r="AW193" s="12" t="s">
        <v>38</v>
      </c>
      <c r="AX193" s="12" t="s">
        <v>78</v>
      </c>
      <c r="AY193" s="163" t="s">
        <v>252</v>
      </c>
    </row>
    <row r="194" spans="2:51" s="13" customFormat="1">
      <c r="B194" s="168"/>
      <c r="D194" s="159" t="s">
        <v>262</v>
      </c>
      <c r="E194" s="169" t="s">
        <v>37</v>
      </c>
      <c r="F194" s="170" t="s">
        <v>341</v>
      </c>
      <c r="H194" s="171">
        <v>91.8</v>
      </c>
      <c r="I194" s="172"/>
      <c r="L194" s="168"/>
      <c r="M194" s="173"/>
      <c r="T194" s="174"/>
      <c r="AT194" s="169" t="s">
        <v>262</v>
      </c>
      <c r="AU194" s="169" t="s">
        <v>87</v>
      </c>
      <c r="AV194" s="13" t="s">
        <v>87</v>
      </c>
      <c r="AW194" s="13" t="s">
        <v>38</v>
      </c>
      <c r="AX194" s="13" t="s">
        <v>78</v>
      </c>
      <c r="AY194" s="169" t="s">
        <v>252</v>
      </c>
    </row>
    <row r="195" spans="2:51" s="12" customFormat="1">
      <c r="B195" s="162"/>
      <c r="D195" s="159" t="s">
        <v>262</v>
      </c>
      <c r="E195" s="163" t="s">
        <v>37</v>
      </c>
      <c r="F195" s="164" t="s">
        <v>342</v>
      </c>
      <c r="H195" s="163" t="s">
        <v>37</v>
      </c>
      <c r="I195" s="165"/>
      <c r="L195" s="162"/>
      <c r="M195" s="166"/>
      <c r="T195" s="167"/>
      <c r="AT195" s="163" t="s">
        <v>262</v>
      </c>
      <c r="AU195" s="163" t="s">
        <v>87</v>
      </c>
      <c r="AV195" s="12" t="s">
        <v>85</v>
      </c>
      <c r="AW195" s="12" t="s">
        <v>38</v>
      </c>
      <c r="AX195" s="12" t="s">
        <v>78</v>
      </c>
      <c r="AY195" s="163" t="s">
        <v>252</v>
      </c>
    </row>
    <row r="196" spans="2:51" s="12" customFormat="1">
      <c r="B196" s="162"/>
      <c r="D196" s="159" t="s">
        <v>262</v>
      </c>
      <c r="E196" s="163" t="s">
        <v>37</v>
      </c>
      <c r="F196" s="164" t="s">
        <v>343</v>
      </c>
      <c r="H196" s="163" t="s">
        <v>37</v>
      </c>
      <c r="I196" s="165"/>
      <c r="L196" s="162"/>
      <c r="M196" s="166"/>
      <c r="T196" s="167"/>
      <c r="AT196" s="163" t="s">
        <v>262</v>
      </c>
      <c r="AU196" s="163" t="s">
        <v>87</v>
      </c>
      <c r="AV196" s="12" t="s">
        <v>85</v>
      </c>
      <c r="AW196" s="12" t="s">
        <v>38</v>
      </c>
      <c r="AX196" s="12" t="s">
        <v>78</v>
      </c>
      <c r="AY196" s="163" t="s">
        <v>252</v>
      </c>
    </row>
    <row r="197" spans="2:51" s="12" customFormat="1">
      <c r="B197" s="162"/>
      <c r="D197" s="159" t="s">
        <v>262</v>
      </c>
      <c r="E197" s="163" t="s">
        <v>37</v>
      </c>
      <c r="F197" s="164" t="s">
        <v>339</v>
      </c>
      <c r="H197" s="163" t="s">
        <v>37</v>
      </c>
      <c r="I197" s="165"/>
      <c r="L197" s="162"/>
      <c r="M197" s="166"/>
      <c r="T197" s="167"/>
      <c r="AT197" s="163" t="s">
        <v>262</v>
      </c>
      <c r="AU197" s="163" t="s">
        <v>87</v>
      </c>
      <c r="AV197" s="12" t="s">
        <v>85</v>
      </c>
      <c r="AW197" s="12" t="s">
        <v>38</v>
      </c>
      <c r="AX197" s="12" t="s">
        <v>78</v>
      </c>
      <c r="AY197" s="163" t="s">
        <v>252</v>
      </c>
    </row>
    <row r="198" spans="2:51" s="12" customFormat="1">
      <c r="B198" s="162"/>
      <c r="D198" s="159" t="s">
        <v>262</v>
      </c>
      <c r="E198" s="163" t="s">
        <v>37</v>
      </c>
      <c r="F198" s="164" t="s">
        <v>344</v>
      </c>
      <c r="H198" s="163" t="s">
        <v>37</v>
      </c>
      <c r="I198" s="165"/>
      <c r="L198" s="162"/>
      <c r="M198" s="166"/>
      <c r="T198" s="167"/>
      <c r="AT198" s="163" t="s">
        <v>262</v>
      </c>
      <c r="AU198" s="163" t="s">
        <v>87</v>
      </c>
      <c r="AV198" s="12" t="s">
        <v>85</v>
      </c>
      <c r="AW198" s="12" t="s">
        <v>38</v>
      </c>
      <c r="AX198" s="12" t="s">
        <v>78</v>
      </c>
      <c r="AY198" s="163" t="s">
        <v>252</v>
      </c>
    </row>
    <row r="199" spans="2:51" s="13" customFormat="1">
      <c r="B199" s="168"/>
      <c r="D199" s="159" t="s">
        <v>262</v>
      </c>
      <c r="E199" s="169" t="s">
        <v>37</v>
      </c>
      <c r="F199" s="170" t="s">
        <v>345</v>
      </c>
      <c r="H199" s="171">
        <v>125.496</v>
      </c>
      <c r="I199" s="172"/>
      <c r="L199" s="168"/>
      <c r="M199" s="173"/>
      <c r="T199" s="174"/>
      <c r="AT199" s="169" t="s">
        <v>262</v>
      </c>
      <c r="AU199" s="169" t="s">
        <v>87</v>
      </c>
      <c r="AV199" s="13" t="s">
        <v>87</v>
      </c>
      <c r="AW199" s="13" t="s">
        <v>38</v>
      </c>
      <c r="AX199" s="13" t="s">
        <v>78</v>
      </c>
      <c r="AY199" s="169" t="s">
        <v>252</v>
      </c>
    </row>
    <row r="200" spans="2:51" s="12" customFormat="1">
      <c r="B200" s="162"/>
      <c r="D200" s="159" t="s">
        <v>262</v>
      </c>
      <c r="E200" s="163" t="s">
        <v>37</v>
      </c>
      <c r="F200" s="164" t="s">
        <v>346</v>
      </c>
      <c r="H200" s="163" t="s">
        <v>37</v>
      </c>
      <c r="I200" s="165"/>
      <c r="L200" s="162"/>
      <c r="M200" s="166"/>
      <c r="T200" s="167"/>
      <c r="AT200" s="163" t="s">
        <v>262</v>
      </c>
      <c r="AU200" s="163" t="s">
        <v>87</v>
      </c>
      <c r="AV200" s="12" t="s">
        <v>85</v>
      </c>
      <c r="AW200" s="12" t="s">
        <v>38</v>
      </c>
      <c r="AX200" s="12" t="s">
        <v>78</v>
      </c>
      <c r="AY200" s="163" t="s">
        <v>252</v>
      </c>
    </row>
    <row r="201" spans="2:51" s="13" customFormat="1">
      <c r="B201" s="168"/>
      <c r="D201" s="159" t="s">
        <v>262</v>
      </c>
      <c r="E201" s="169" t="s">
        <v>37</v>
      </c>
      <c r="F201" s="170" t="s">
        <v>347</v>
      </c>
      <c r="H201" s="171">
        <v>-25.92</v>
      </c>
      <c r="I201" s="172"/>
      <c r="L201" s="168"/>
      <c r="M201" s="173"/>
      <c r="T201" s="174"/>
      <c r="AT201" s="169" t="s">
        <v>262</v>
      </c>
      <c r="AU201" s="169" t="s">
        <v>87</v>
      </c>
      <c r="AV201" s="13" t="s">
        <v>87</v>
      </c>
      <c r="AW201" s="13" t="s">
        <v>38</v>
      </c>
      <c r="AX201" s="13" t="s">
        <v>78</v>
      </c>
      <c r="AY201" s="169" t="s">
        <v>252</v>
      </c>
    </row>
    <row r="202" spans="2:51" s="12" customFormat="1">
      <c r="B202" s="162"/>
      <c r="D202" s="159" t="s">
        <v>262</v>
      </c>
      <c r="E202" s="163" t="s">
        <v>37</v>
      </c>
      <c r="F202" s="164" t="s">
        <v>348</v>
      </c>
      <c r="H202" s="163" t="s">
        <v>37</v>
      </c>
      <c r="I202" s="165"/>
      <c r="L202" s="162"/>
      <c r="M202" s="166"/>
      <c r="T202" s="167"/>
      <c r="AT202" s="163" t="s">
        <v>262</v>
      </c>
      <c r="AU202" s="163" t="s">
        <v>87</v>
      </c>
      <c r="AV202" s="12" t="s">
        <v>85</v>
      </c>
      <c r="AW202" s="12" t="s">
        <v>38</v>
      </c>
      <c r="AX202" s="12" t="s">
        <v>78</v>
      </c>
      <c r="AY202" s="163" t="s">
        <v>252</v>
      </c>
    </row>
    <row r="203" spans="2:51" s="13" customFormat="1">
      <c r="B203" s="168"/>
      <c r="D203" s="159" t="s">
        <v>262</v>
      </c>
      <c r="E203" s="169" t="s">
        <v>37</v>
      </c>
      <c r="F203" s="170" t="s">
        <v>349</v>
      </c>
      <c r="H203" s="171">
        <v>-20.16</v>
      </c>
      <c r="I203" s="172"/>
      <c r="L203" s="168"/>
      <c r="M203" s="173"/>
      <c r="T203" s="174"/>
      <c r="AT203" s="169" t="s">
        <v>262</v>
      </c>
      <c r="AU203" s="169" t="s">
        <v>87</v>
      </c>
      <c r="AV203" s="13" t="s">
        <v>87</v>
      </c>
      <c r="AW203" s="13" t="s">
        <v>38</v>
      </c>
      <c r="AX203" s="13" t="s">
        <v>78</v>
      </c>
      <c r="AY203" s="169" t="s">
        <v>252</v>
      </c>
    </row>
    <row r="204" spans="2:51" s="12" customFormat="1">
      <c r="B204" s="162"/>
      <c r="D204" s="159" t="s">
        <v>262</v>
      </c>
      <c r="E204" s="163" t="s">
        <v>37</v>
      </c>
      <c r="F204" s="164" t="s">
        <v>350</v>
      </c>
      <c r="H204" s="163" t="s">
        <v>37</v>
      </c>
      <c r="I204" s="165"/>
      <c r="L204" s="162"/>
      <c r="M204" s="166"/>
      <c r="T204" s="167"/>
      <c r="AT204" s="163" t="s">
        <v>262</v>
      </c>
      <c r="AU204" s="163" t="s">
        <v>87</v>
      </c>
      <c r="AV204" s="12" t="s">
        <v>85</v>
      </c>
      <c r="AW204" s="12" t="s">
        <v>38</v>
      </c>
      <c r="AX204" s="12" t="s">
        <v>78</v>
      </c>
      <c r="AY204" s="163" t="s">
        <v>252</v>
      </c>
    </row>
    <row r="205" spans="2:51" s="12" customFormat="1">
      <c r="B205" s="162"/>
      <c r="D205" s="159" t="s">
        <v>262</v>
      </c>
      <c r="E205" s="163" t="s">
        <v>37</v>
      </c>
      <c r="F205" s="164" t="s">
        <v>339</v>
      </c>
      <c r="H205" s="163" t="s">
        <v>37</v>
      </c>
      <c r="I205" s="165"/>
      <c r="L205" s="162"/>
      <c r="M205" s="166"/>
      <c r="T205" s="167"/>
      <c r="AT205" s="163" t="s">
        <v>262</v>
      </c>
      <c r="AU205" s="163" t="s">
        <v>87</v>
      </c>
      <c r="AV205" s="12" t="s">
        <v>85</v>
      </c>
      <c r="AW205" s="12" t="s">
        <v>38</v>
      </c>
      <c r="AX205" s="12" t="s">
        <v>78</v>
      </c>
      <c r="AY205" s="163" t="s">
        <v>252</v>
      </c>
    </row>
    <row r="206" spans="2:51" s="12" customFormat="1">
      <c r="B206" s="162"/>
      <c r="D206" s="159" t="s">
        <v>262</v>
      </c>
      <c r="E206" s="163" t="s">
        <v>37</v>
      </c>
      <c r="F206" s="164" t="s">
        <v>351</v>
      </c>
      <c r="H206" s="163" t="s">
        <v>37</v>
      </c>
      <c r="I206" s="165"/>
      <c r="L206" s="162"/>
      <c r="M206" s="166"/>
      <c r="T206" s="167"/>
      <c r="AT206" s="163" t="s">
        <v>262</v>
      </c>
      <c r="AU206" s="163" t="s">
        <v>87</v>
      </c>
      <c r="AV206" s="12" t="s">
        <v>85</v>
      </c>
      <c r="AW206" s="12" t="s">
        <v>38</v>
      </c>
      <c r="AX206" s="12" t="s">
        <v>78</v>
      </c>
      <c r="AY206" s="163" t="s">
        <v>252</v>
      </c>
    </row>
    <row r="207" spans="2:51" s="13" customFormat="1">
      <c r="B207" s="168"/>
      <c r="D207" s="159" t="s">
        <v>262</v>
      </c>
      <c r="E207" s="169" t="s">
        <v>37</v>
      </c>
      <c r="F207" s="170" t="s">
        <v>352</v>
      </c>
      <c r="H207" s="171">
        <v>7.5</v>
      </c>
      <c r="I207" s="172"/>
      <c r="L207" s="168"/>
      <c r="M207" s="173"/>
      <c r="T207" s="174"/>
      <c r="AT207" s="169" t="s">
        <v>262</v>
      </c>
      <c r="AU207" s="169" t="s">
        <v>87</v>
      </c>
      <c r="AV207" s="13" t="s">
        <v>87</v>
      </c>
      <c r="AW207" s="13" t="s">
        <v>38</v>
      </c>
      <c r="AX207" s="13" t="s">
        <v>78</v>
      </c>
      <c r="AY207" s="169" t="s">
        <v>252</v>
      </c>
    </row>
    <row r="208" spans="2:51" s="15" customFormat="1">
      <c r="B208" s="182"/>
      <c r="D208" s="159" t="s">
        <v>262</v>
      </c>
      <c r="E208" s="183" t="s">
        <v>160</v>
      </c>
      <c r="F208" s="184" t="s">
        <v>272</v>
      </c>
      <c r="H208" s="185">
        <v>178.71600000000001</v>
      </c>
      <c r="I208" s="186"/>
      <c r="L208" s="182"/>
      <c r="M208" s="187"/>
      <c r="T208" s="188"/>
      <c r="AT208" s="183" t="s">
        <v>262</v>
      </c>
      <c r="AU208" s="183" t="s">
        <v>87</v>
      </c>
      <c r="AV208" s="15" t="s">
        <v>98</v>
      </c>
      <c r="AW208" s="15" t="s">
        <v>38</v>
      </c>
      <c r="AX208" s="15" t="s">
        <v>78</v>
      </c>
      <c r="AY208" s="183" t="s">
        <v>252</v>
      </c>
    </row>
    <row r="209" spans="2:65" s="14" customFormat="1">
      <c r="B209" s="175"/>
      <c r="D209" s="159" t="s">
        <v>262</v>
      </c>
      <c r="E209" s="176" t="s">
        <v>37</v>
      </c>
      <c r="F209" s="177" t="s">
        <v>267</v>
      </c>
      <c r="H209" s="178">
        <v>178.71600000000001</v>
      </c>
      <c r="I209" s="179"/>
      <c r="L209" s="175"/>
      <c r="M209" s="180"/>
      <c r="T209" s="181"/>
      <c r="AT209" s="176" t="s">
        <v>262</v>
      </c>
      <c r="AU209" s="176" t="s">
        <v>87</v>
      </c>
      <c r="AV209" s="14" t="s">
        <v>258</v>
      </c>
      <c r="AW209" s="14" t="s">
        <v>38</v>
      </c>
      <c r="AX209" s="14" t="s">
        <v>85</v>
      </c>
      <c r="AY209" s="176" t="s">
        <v>252</v>
      </c>
    </row>
    <row r="210" spans="2:65" s="1" customFormat="1" ht="22.5" customHeight="1">
      <c r="B210" s="32"/>
      <c r="C210" s="147" t="s">
        <v>353</v>
      </c>
      <c r="D210" s="147" t="s">
        <v>254</v>
      </c>
      <c r="E210" s="148" t="s">
        <v>354</v>
      </c>
      <c r="F210" s="149" t="s">
        <v>355</v>
      </c>
      <c r="G210" s="150" t="s">
        <v>109</v>
      </c>
      <c r="H210" s="151">
        <v>10.117000000000001</v>
      </c>
      <c r="I210" s="152"/>
      <c r="J210" s="153">
        <f>ROUND(I210*H210,2)</f>
        <v>0</v>
      </c>
      <c r="K210" s="149" t="s">
        <v>257</v>
      </c>
      <c r="L210" s="32"/>
      <c r="M210" s="154" t="s">
        <v>37</v>
      </c>
      <c r="N210" s="155" t="s">
        <v>49</v>
      </c>
      <c r="P210" s="156">
        <f>O210*H210</f>
        <v>0</v>
      </c>
      <c r="Q210" s="156">
        <v>0</v>
      </c>
      <c r="R210" s="156">
        <f>Q210*H210</f>
        <v>0</v>
      </c>
      <c r="S210" s="156">
        <v>0</v>
      </c>
      <c r="T210" s="157">
        <f>S210*H210</f>
        <v>0</v>
      </c>
      <c r="AR210" s="18" t="s">
        <v>258</v>
      </c>
      <c r="AT210" s="18" t="s">
        <v>254</v>
      </c>
      <c r="AU210" s="18" t="s">
        <v>87</v>
      </c>
      <c r="AY210" s="18" t="s">
        <v>252</v>
      </c>
      <c r="BE210" s="158">
        <f>IF(N210="základní",J210,0)</f>
        <v>0</v>
      </c>
      <c r="BF210" s="158">
        <f>IF(N210="snížená",J210,0)</f>
        <v>0</v>
      </c>
      <c r="BG210" s="158">
        <f>IF(N210="zákl. přenesená",J210,0)</f>
        <v>0</v>
      </c>
      <c r="BH210" s="158">
        <f>IF(N210="sníž. přenesená",J210,0)</f>
        <v>0</v>
      </c>
      <c r="BI210" s="158">
        <f>IF(N210="nulová",J210,0)</f>
        <v>0</v>
      </c>
      <c r="BJ210" s="18" t="s">
        <v>85</v>
      </c>
      <c r="BK210" s="158">
        <f>ROUND(I210*H210,2)</f>
        <v>0</v>
      </c>
      <c r="BL210" s="18" t="s">
        <v>258</v>
      </c>
      <c r="BM210" s="18" t="s">
        <v>356</v>
      </c>
    </row>
    <row r="211" spans="2:65" s="12" customFormat="1">
      <c r="B211" s="162"/>
      <c r="D211" s="159" t="s">
        <v>262</v>
      </c>
      <c r="E211" s="163" t="s">
        <v>37</v>
      </c>
      <c r="F211" s="164" t="s">
        <v>357</v>
      </c>
      <c r="H211" s="163" t="s">
        <v>37</v>
      </c>
      <c r="I211" s="165"/>
      <c r="L211" s="162"/>
      <c r="M211" s="166"/>
      <c r="T211" s="167"/>
      <c r="AT211" s="163" t="s">
        <v>262</v>
      </c>
      <c r="AU211" s="163" t="s">
        <v>87</v>
      </c>
      <c r="AV211" s="12" t="s">
        <v>85</v>
      </c>
      <c r="AW211" s="12" t="s">
        <v>38</v>
      </c>
      <c r="AX211" s="12" t="s">
        <v>78</v>
      </c>
      <c r="AY211" s="163" t="s">
        <v>252</v>
      </c>
    </row>
    <row r="212" spans="2:65" s="13" customFormat="1">
      <c r="B212" s="168"/>
      <c r="D212" s="159" t="s">
        <v>262</v>
      </c>
      <c r="E212" s="169" t="s">
        <v>37</v>
      </c>
      <c r="F212" s="170" t="s">
        <v>358</v>
      </c>
      <c r="H212" s="171">
        <v>10.117000000000001</v>
      </c>
      <c r="I212" s="172"/>
      <c r="L212" s="168"/>
      <c r="M212" s="173"/>
      <c r="T212" s="174"/>
      <c r="AT212" s="169" t="s">
        <v>262</v>
      </c>
      <c r="AU212" s="169" t="s">
        <v>87</v>
      </c>
      <c r="AV212" s="13" t="s">
        <v>87</v>
      </c>
      <c r="AW212" s="13" t="s">
        <v>38</v>
      </c>
      <c r="AX212" s="13" t="s">
        <v>78</v>
      </c>
      <c r="AY212" s="169" t="s">
        <v>252</v>
      </c>
    </row>
    <row r="213" spans="2:65" s="15" customFormat="1">
      <c r="B213" s="182"/>
      <c r="D213" s="159" t="s">
        <v>262</v>
      </c>
      <c r="E213" s="183" t="s">
        <v>107</v>
      </c>
      <c r="F213" s="184" t="s">
        <v>272</v>
      </c>
      <c r="H213" s="185">
        <v>10.117000000000001</v>
      </c>
      <c r="I213" s="186"/>
      <c r="L213" s="182"/>
      <c r="M213" s="187"/>
      <c r="T213" s="188"/>
      <c r="AT213" s="183" t="s">
        <v>262</v>
      </c>
      <c r="AU213" s="183" t="s">
        <v>87</v>
      </c>
      <c r="AV213" s="15" t="s">
        <v>98</v>
      </c>
      <c r="AW213" s="15" t="s">
        <v>38</v>
      </c>
      <c r="AX213" s="15" t="s">
        <v>78</v>
      </c>
      <c r="AY213" s="183" t="s">
        <v>252</v>
      </c>
    </row>
    <row r="214" spans="2:65" s="14" customFormat="1">
      <c r="B214" s="175"/>
      <c r="D214" s="159" t="s">
        <v>262</v>
      </c>
      <c r="E214" s="176" t="s">
        <v>37</v>
      </c>
      <c r="F214" s="177" t="s">
        <v>267</v>
      </c>
      <c r="H214" s="178">
        <v>10.117000000000001</v>
      </c>
      <c r="I214" s="179"/>
      <c r="L214" s="175"/>
      <c r="M214" s="180"/>
      <c r="T214" s="181"/>
      <c r="AT214" s="176" t="s">
        <v>262</v>
      </c>
      <c r="AU214" s="176" t="s">
        <v>87</v>
      </c>
      <c r="AV214" s="14" t="s">
        <v>258</v>
      </c>
      <c r="AW214" s="14" t="s">
        <v>38</v>
      </c>
      <c r="AX214" s="14" t="s">
        <v>85</v>
      </c>
      <c r="AY214" s="176" t="s">
        <v>252</v>
      </c>
    </row>
    <row r="215" spans="2:65" s="1" customFormat="1" ht="22.5" customHeight="1">
      <c r="B215" s="32"/>
      <c r="C215" s="147" t="s">
        <v>359</v>
      </c>
      <c r="D215" s="147" t="s">
        <v>254</v>
      </c>
      <c r="E215" s="148" t="s">
        <v>360</v>
      </c>
      <c r="F215" s="149" t="s">
        <v>361</v>
      </c>
      <c r="G215" s="150" t="s">
        <v>109</v>
      </c>
      <c r="H215" s="151">
        <v>91.052999999999997</v>
      </c>
      <c r="I215" s="152"/>
      <c r="J215" s="153">
        <f>ROUND(I215*H215,2)</f>
        <v>0</v>
      </c>
      <c r="K215" s="149" t="s">
        <v>257</v>
      </c>
      <c r="L215" s="32"/>
      <c r="M215" s="154" t="s">
        <v>37</v>
      </c>
      <c r="N215" s="155" t="s">
        <v>49</v>
      </c>
      <c r="P215" s="156">
        <f>O215*H215</f>
        <v>0</v>
      </c>
      <c r="Q215" s="156">
        <v>0</v>
      </c>
      <c r="R215" s="156">
        <f>Q215*H215</f>
        <v>0</v>
      </c>
      <c r="S215" s="156">
        <v>0</v>
      </c>
      <c r="T215" s="157">
        <f>S215*H215</f>
        <v>0</v>
      </c>
      <c r="AR215" s="18" t="s">
        <v>258</v>
      </c>
      <c r="AT215" s="18" t="s">
        <v>254</v>
      </c>
      <c r="AU215" s="18" t="s">
        <v>87</v>
      </c>
      <c r="AY215" s="18" t="s">
        <v>252</v>
      </c>
      <c r="BE215" s="158">
        <f>IF(N215="základní",J215,0)</f>
        <v>0</v>
      </c>
      <c r="BF215" s="158">
        <f>IF(N215="snížená",J215,0)</f>
        <v>0</v>
      </c>
      <c r="BG215" s="158">
        <f>IF(N215="zákl. přenesená",J215,0)</f>
        <v>0</v>
      </c>
      <c r="BH215" s="158">
        <f>IF(N215="sníž. přenesená",J215,0)</f>
        <v>0</v>
      </c>
      <c r="BI215" s="158">
        <f>IF(N215="nulová",J215,0)</f>
        <v>0</v>
      </c>
      <c r="BJ215" s="18" t="s">
        <v>85</v>
      </c>
      <c r="BK215" s="158">
        <f>ROUND(I215*H215,2)</f>
        <v>0</v>
      </c>
      <c r="BL215" s="18" t="s">
        <v>258</v>
      </c>
      <c r="BM215" s="18" t="s">
        <v>362</v>
      </c>
    </row>
    <row r="216" spans="2:65" s="12" customFormat="1">
      <c r="B216" s="162"/>
      <c r="D216" s="159" t="s">
        <v>262</v>
      </c>
      <c r="E216" s="163" t="s">
        <v>37</v>
      </c>
      <c r="F216" s="164" t="s">
        <v>357</v>
      </c>
      <c r="H216" s="163" t="s">
        <v>37</v>
      </c>
      <c r="I216" s="165"/>
      <c r="L216" s="162"/>
      <c r="M216" s="166"/>
      <c r="T216" s="167"/>
      <c r="AT216" s="163" t="s">
        <v>262</v>
      </c>
      <c r="AU216" s="163" t="s">
        <v>87</v>
      </c>
      <c r="AV216" s="12" t="s">
        <v>85</v>
      </c>
      <c r="AW216" s="12" t="s">
        <v>38</v>
      </c>
      <c r="AX216" s="12" t="s">
        <v>78</v>
      </c>
      <c r="AY216" s="163" t="s">
        <v>252</v>
      </c>
    </row>
    <row r="217" spans="2:65" s="12" customFormat="1">
      <c r="B217" s="162"/>
      <c r="D217" s="159" t="s">
        <v>262</v>
      </c>
      <c r="E217" s="163" t="s">
        <v>37</v>
      </c>
      <c r="F217" s="164" t="s">
        <v>363</v>
      </c>
      <c r="H217" s="163" t="s">
        <v>37</v>
      </c>
      <c r="I217" s="165"/>
      <c r="L217" s="162"/>
      <c r="M217" s="166"/>
      <c r="T217" s="167"/>
      <c r="AT217" s="163" t="s">
        <v>262</v>
      </c>
      <c r="AU217" s="163" t="s">
        <v>87</v>
      </c>
      <c r="AV217" s="12" t="s">
        <v>85</v>
      </c>
      <c r="AW217" s="12" t="s">
        <v>38</v>
      </c>
      <c r="AX217" s="12" t="s">
        <v>78</v>
      </c>
      <c r="AY217" s="163" t="s">
        <v>252</v>
      </c>
    </row>
    <row r="218" spans="2:65" s="13" customFormat="1">
      <c r="B218" s="168"/>
      <c r="D218" s="159" t="s">
        <v>262</v>
      </c>
      <c r="E218" s="169" t="s">
        <v>37</v>
      </c>
      <c r="F218" s="170" t="s">
        <v>364</v>
      </c>
      <c r="H218" s="171">
        <v>91.052999999999997</v>
      </c>
      <c r="I218" s="172"/>
      <c r="L218" s="168"/>
      <c r="M218" s="173"/>
      <c r="T218" s="174"/>
      <c r="AT218" s="169" t="s">
        <v>262</v>
      </c>
      <c r="AU218" s="169" t="s">
        <v>87</v>
      </c>
      <c r="AV218" s="13" t="s">
        <v>87</v>
      </c>
      <c r="AW218" s="13" t="s">
        <v>38</v>
      </c>
      <c r="AX218" s="13" t="s">
        <v>78</v>
      </c>
      <c r="AY218" s="169" t="s">
        <v>252</v>
      </c>
    </row>
    <row r="219" spans="2:65" s="14" customFormat="1">
      <c r="B219" s="175"/>
      <c r="D219" s="159" t="s">
        <v>262</v>
      </c>
      <c r="E219" s="176" t="s">
        <v>37</v>
      </c>
      <c r="F219" s="177" t="s">
        <v>267</v>
      </c>
      <c r="H219" s="178">
        <v>91.052999999999997</v>
      </c>
      <c r="I219" s="179"/>
      <c r="L219" s="175"/>
      <c r="M219" s="180"/>
      <c r="T219" s="181"/>
      <c r="AT219" s="176" t="s">
        <v>262</v>
      </c>
      <c r="AU219" s="176" t="s">
        <v>87</v>
      </c>
      <c r="AV219" s="14" t="s">
        <v>258</v>
      </c>
      <c r="AW219" s="14" t="s">
        <v>38</v>
      </c>
      <c r="AX219" s="14" t="s">
        <v>85</v>
      </c>
      <c r="AY219" s="176" t="s">
        <v>252</v>
      </c>
    </row>
    <row r="220" spans="2:65" s="1" customFormat="1" ht="22.5" customHeight="1">
      <c r="B220" s="32"/>
      <c r="C220" s="147" t="s">
        <v>365</v>
      </c>
      <c r="D220" s="147" t="s">
        <v>254</v>
      </c>
      <c r="E220" s="148" t="s">
        <v>366</v>
      </c>
      <c r="F220" s="149" t="s">
        <v>367</v>
      </c>
      <c r="G220" s="150" t="s">
        <v>109</v>
      </c>
      <c r="H220" s="151">
        <v>2565.7399999999998</v>
      </c>
      <c r="I220" s="152"/>
      <c r="J220" s="153">
        <f>ROUND(I220*H220,2)</f>
        <v>0</v>
      </c>
      <c r="K220" s="149" t="s">
        <v>257</v>
      </c>
      <c r="L220" s="32"/>
      <c r="M220" s="154" t="s">
        <v>37</v>
      </c>
      <c r="N220" s="155" t="s">
        <v>49</v>
      </c>
      <c r="P220" s="156">
        <f>O220*H220</f>
        <v>0</v>
      </c>
      <c r="Q220" s="156">
        <v>0</v>
      </c>
      <c r="R220" s="156">
        <f>Q220*H220</f>
        <v>0</v>
      </c>
      <c r="S220" s="156">
        <v>0</v>
      </c>
      <c r="T220" s="157">
        <f>S220*H220</f>
        <v>0</v>
      </c>
      <c r="AR220" s="18" t="s">
        <v>258</v>
      </c>
      <c r="AT220" s="18" t="s">
        <v>254</v>
      </c>
      <c r="AU220" s="18" t="s">
        <v>87</v>
      </c>
      <c r="AY220" s="18" t="s">
        <v>252</v>
      </c>
      <c r="BE220" s="158">
        <f>IF(N220="základní",J220,0)</f>
        <v>0</v>
      </c>
      <c r="BF220" s="158">
        <f>IF(N220="snížená",J220,0)</f>
        <v>0</v>
      </c>
      <c r="BG220" s="158">
        <f>IF(N220="zákl. přenesená",J220,0)</f>
        <v>0</v>
      </c>
      <c r="BH220" s="158">
        <f>IF(N220="sníž. přenesená",J220,0)</f>
        <v>0</v>
      </c>
      <c r="BI220" s="158">
        <f>IF(N220="nulová",J220,0)</f>
        <v>0</v>
      </c>
      <c r="BJ220" s="18" t="s">
        <v>85</v>
      </c>
      <c r="BK220" s="158">
        <f>ROUND(I220*H220,2)</f>
        <v>0</v>
      </c>
      <c r="BL220" s="18" t="s">
        <v>258</v>
      </c>
      <c r="BM220" s="18" t="s">
        <v>368</v>
      </c>
    </row>
    <row r="221" spans="2:65" s="1" customFormat="1" ht="321.75">
      <c r="B221" s="32"/>
      <c r="D221" s="159" t="s">
        <v>260</v>
      </c>
      <c r="F221" s="160" t="s">
        <v>369</v>
      </c>
      <c r="I221" s="92"/>
      <c r="L221" s="32"/>
      <c r="M221" s="161"/>
      <c r="T221" s="50"/>
      <c r="AT221" s="18" t="s">
        <v>260</v>
      </c>
      <c r="AU221" s="18" t="s">
        <v>87</v>
      </c>
    </row>
    <row r="222" spans="2:65" s="12" customFormat="1">
      <c r="B222" s="162"/>
      <c r="D222" s="159" t="s">
        <v>262</v>
      </c>
      <c r="E222" s="163" t="s">
        <v>37</v>
      </c>
      <c r="F222" s="164" t="s">
        <v>370</v>
      </c>
      <c r="H222" s="163" t="s">
        <v>37</v>
      </c>
      <c r="I222" s="165"/>
      <c r="L222" s="162"/>
      <c r="M222" s="166"/>
      <c r="T222" s="167"/>
      <c r="AT222" s="163" t="s">
        <v>262</v>
      </c>
      <c r="AU222" s="163" t="s">
        <v>87</v>
      </c>
      <c r="AV222" s="12" t="s">
        <v>85</v>
      </c>
      <c r="AW222" s="12" t="s">
        <v>38</v>
      </c>
      <c r="AX222" s="12" t="s">
        <v>78</v>
      </c>
      <c r="AY222" s="163" t="s">
        <v>252</v>
      </c>
    </row>
    <row r="223" spans="2:65" s="13" customFormat="1">
      <c r="B223" s="168"/>
      <c r="D223" s="159" t="s">
        <v>262</v>
      </c>
      <c r="E223" s="169" t="s">
        <v>37</v>
      </c>
      <c r="F223" s="170" t="s">
        <v>208</v>
      </c>
      <c r="H223" s="171">
        <v>343.01900000000001</v>
      </c>
      <c r="I223" s="172"/>
      <c r="L223" s="168"/>
      <c r="M223" s="173"/>
      <c r="T223" s="174"/>
      <c r="AT223" s="169" t="s">
        <v>262</v>
      </c>
      <c r="AU223" s="169" t="s">
        <v>87</v>
      </c>
      <c r="AV223" s="13" t="s">
        <v>87</v>
      </c>
      <c r="AW223" s="13" t="s">
        <v>38</v>
      </c>
      <c r="AX223" s="13" t="s">
        <v>78</v>
      </c>
      <c r="AY223" s="169" t="s">
        <v>252</v>
      </c>
    </row>
    <row r="224" spans="2:65" s="13" customFormat="1">
      <c r="B224" s="168"/>
      <c r="D224" s="159" t="s">
        <v>262</v>
      </c>
      <c r="E224" s="169" t="s">
        <v>37</v>
      </c>
      <c r="F224" s="170" t="s">
        <v>211</v>
      </c>
      <c r="H224" s="171">
        <v>4.4260000000000002</v>
      </c>
      <c r="I224" s="172"/>
      <c r="L224" s="168"/>
      <c r="M224" s="173"/>
      <c r="T224" s="174"/>
      <c r="AT224" s="169" t="s">
        <v>262</v>
      </c>
      <c r="AU224" s="169" t="s">
        <v>87</v>
      </c>
      <c r="AV224" s="13" t="s">
        <v>87</v>
      </c>
      <c r="AW224" s="13" t="s">
        <v>38</v>
      </c>
      <c r="AX224" s="13" t="s">
        <v>78</v>
      </c>
      <c r="AY224" s="169" t="s">
        <v>252</v>
      </c>
    </row>
    <row r="225" spans="2:65" s="13" customFormat="1">
      <c r="B225" s="168"/>
      <c r="D225" s="159" t="s">
        <v>262</v>
      </c>
      <c r="E225" s="169" t="s">
        <v>37</v>
      </c>
      <c r="F225" s="170" t="s">
        <v>125</v>
      </c>
      <c r="H225" s="171">
        <v>920.03499999999997</v>
      </c>
      <c r="I225" s="172"/>
      <c r="L225" s="168"/>
      <c r="M225" s="173"/>
      <c r="T225" s="174"/>
      <c r="AT225" s="169" t="s">
        <v>262</v>
      </c>
      <c r="AU225" s="169" t="s">
        <v>87</v>
      </c>
      <c r="AV225" s="13" t="s">
        <v>87</v>
      </c>
      <c r="AW225" s="13" t="s">
        <v>38</v>
      </c>
      <c r="AX225" s="13" t="s">
        <v>78</v>
      </c>
      <c r="AY225" s="169" t="s">
        <v>252</v>
      </c>
    </row>
    <row r="226" spans="2:65" s="12" customFormat="1">
      <c r="B226" s="162"/>
      <c r="D226" s="159" t="s">
        <v>262</v>
      </c>
      <c r="E226" s="163" t="s">
        <v>37</v>
      </c>
      <c r="F226" s="164" t="s">
        <v>371</v>
      </c>
      <c r="H226" s="163" t="s">
        <v>37</v>
      </c>
      <c r="I226" s="165"/>
      <c r="L226" s="162"/>
      <c r="M226" s="166"/>
      <c r="T226" s="167"/>
      <c r="AT226" s="163" t="s">
        <v>262</v>
      </c>
      <c r="AU226" s="163" t="s">
        <v>87</v>
      </c>
      <c r="AV226" s="12" t="s">
        <v>85</v>
      </c>
      <c r="AW226" s="12" t="s">
        <v>38</v>
      </c>
      <c r="AX226" s="12" t="s">
        <v>78</v>
      </c>
      <c r="AY226" s="163" t="s">
        <v>252</v>
      </c>
    </row>
    <row r="227" spans="2:65" s="13" customFormat="1">
      <c r="B227" s="168"/>
      <c r="D227" s="159" t="s">
        <v>262</v>
      </c>
      <c r="E227" s="169" t="s">
        <v>37</v>
      </c>
      <c r="F227" s="170" t="s">
        <v>208</v>
      </c>
      <c r="H227" s="171">
        <v>343.01900000000001</v>
      </c>
      <c r="I227" s="172"/>
      <c r="L227" s="168"/>
      <c r="M227" s="173"/>
      <c r="T227" s="174"/>
      <c r="AT227" s="169" t="s">
        <v>262</v>
      </c>
      <c r="AU227" s="169" t="s">
        <v>87</v>
      </c>
      <c r="AV227" s="13" t="s">
        <v>87</v>
      </c>
      <c r="AW227" s="13" t="s">
        <v>38</v>
      </c>
      <c r="AX227" s="13" t="s">
        <v>78</v>
      </c>
      <c r="AY227" s="169" t="s">
        <v>252</v>
      </c>
    </row>
    <row r="228" spans="2:65" s="13" customFormat="1">
      <c r="B228" s="168"/>
      <c r="D228" s="159" t="s">
        <v>262</v>
      </c>
      <c r="E228" s="169" t="s">
        <v>37</v>
      </c>
      <c r="F228" s="170" t="s">
        <v>211</v>
      </c>
      <c r="H228" s="171">
        <v>4.4260000000000002</v>
      </c>
      <c r="I228" s="172"/>
      <c r="L228" s="168"/>
      <c r="M228" s="173"/>
      <c r="T228" s="174"/>
      <c r="AT228" s="169" t="s">
        <v>262</v>
      </c>
      <c r="AU228" s="169" t="s">
        <v>87</v>
      </c>
      <c r="AV228" s="13" t="s">
        <v>87</v>
      </c>
      <c r="AW228" s="13" t="s">
        <v>38</v>
      </c>
      <c r="AX228" s="13" t="s">
        <v>78</v>
      </c>
      <c r="AY228" s="169" t="s">
        <v>252</v>
      </c>
    </row>
    <row r="229" spans="2:65" s="13" customFormat="1">
      <c r="B229" s="168"/>
      <c r="D229" s="159" t="s">
        <v>262</v>
      </c>
      <c r="E229" s="169" t="s">
        <v>37</v>
      </c>
      <c r="F229" s="170" t="s">
        <v>125</v>
      </c>
      <c r="H229" s="171">
        <v>920.03499999999997</v>
      </c>
      <c r="I229" s="172"/>
      <c r="L229" s="168"/>
      <c r="M229" s="173"/>
      <c r="T229" s="174"/>
      <c r="AT229" s="169" t="s">
        <v>262</v>
      </c>
      <c r="AU229" s="169" t="s">
        <v>87</v>
      </c>
      <c r="AV229" s="13" t="s">
        <v>87</v>
      </c>
      <c r="AW229" s="13" t="s">
        <v>38</v>
      </c>
      <c r="AX229" s="13" t="s">
        <v>78</v>
      </c>
      <c r="AY229" s="169" t="s">
        <v>252</v>
      </c>
    </row>
    <row r="230" spans="2:65" s="12" customFormat="1">
      <c r="B230" s="162"/>
      <c r="D230" s="159" t="s">
        <v>262</v>
      </c>
      <c r="E230" s="163" t="s">
        <v>37</v>
      </c>
      <c r="F230" s="164" t="s">
        <v>372</v>
      </c>
      <c r="H230" s="163" t="s">
        <v>37</v>
      </c>
      <c r="I230" s="165"/>
      <c r="L230" s="162"/>
      <c r="M230" s="166"/>
      <c r="T230" s="167"/>
      <c r="AT230" s="163" t="s">
        <v>262</v>
      </c>
      <c r="AU230" s="163" t="s">
        <v>87</v>
      </c>
      <c r="AV230" s="12" t="s">
        <v>85</v>
      </c>
      <c r="AW230" s="12" t="s">
        <v>38</v>
      </c>
      <c r="AX230" s="12" t="s">
        <v>78</v>
      </c>
      <c r="AY230" s="163" t="s">
        <v>252</v>
      </c>
    </row>
    <row r="231" spans="2:65" s="13" customFormat="1">
      <c r="B231" s="168"/>
      <c r="D231" s="159" t="s">
        <v>262</v>
      </c>
      <c r="E231" s="169" t="s">
        <v>37</v>
      </c>
      <c r="F231" s="170" t="s">
        <v>147</v>
      </c>
      <c r="H231" s="171">
        <v>30.78</v>
      </c>
      <c r="I231" s="172"/>
      <c r="L231" s="168"/>
      <c r="M231" s="173"/>
      <c r="T231" s="174"/>
      <c r="AT231" s="169" t="s">
        <v>262</v>
      </c>
      <c r="AU231" s="169" t="s">
        <v>87</v>
      </c>
      <c r="AV231" s="13" t="s">
        <v>87</v>
      </c>
      <c r="AW231" s="13" t="s">
        <v>38</v>
      </c>
      <c r="AX231" s="13" t="s">
        <v>78</v>
      </c>
      <c r="AY231" s="169" t="s">
        <v>252</v>
      </c>
    </row>
    <row r="232" spans="2:65" s="14" customFormat="1">
      <c r="B232" s="175"/>
      <c r="D232" s="159" t="s">
        <v>262</v>
      </c>
      <c r="E232" s="176" t="s">
        <v>37</v>
      </c>
      <c r="F232" s="177" t="s">
        <v>267</v>
      </c>
      <c r="H232" s="178">
        <v>2565.7399999999998</v>
      </c>
      <c r="I232" s="179"/>
      <c r="L232" s="175"/>
      <c r="M232" s="180"/>
      <c r="T232" s="181"/>
      <c r="AT232" s="176" t="s">
        <v>262</v>
      </c>
      <c r="AU232" s="176" t="s">
        <v>87</v>
      </c>
      <c r="AV232" s="14" t="s">
        <v>258</v>
      </c>
      <c r="AW232" s="14" t="s">
        <v>38</v>
      </c>
      <c r="AX232" s="14" t="s">
        <v>85</v>
      </c>
      <c r="AY232" s="176" t="s">
        <v>252</v>
      </c>
    </row>
    <row r="233" spans="2:65" s="1" customFormat="1" ht="22.5" customHeight="1">
      <c r="B233" s="32"/>
      <c r="C233" s="147" t="s">
        <v>373</v>
      </c>
      <c r="D233" s="147" t="s">
        <v>254</v>
      </c>
      <c r="E233" s="148" t="s">
        <v>374</v>
      </c>
      <c r="F233" s="149" t="s">
        <v>375</v>
      </c>
      <c r="G233" s="150" t="s">
        <v>109</v>
      </c>
      <c r="H233" s="151">
        <v>422.21300000000002</v>
      </c>
      <c r="I233" s="152"/>
      <c r="J233" s="153">
        <f>ROUND(I233*H233,2)</f>
        <v>0</v>
      </c>
      <c r="K233" s="149" t="s">
        <v>257</v>
      </c>
      <c r="L233" s="32"/>
      <c r="M233" s="154" t="s">
        <v>37</v>
      </c>
      <c r="N233" s="155" t="s">
        <v>49</v>
      </c>
      <c r="P233" s="156">
        <f>O233*H233</f>
        <v>0</v>
      </c>
      <c r="Q233" s="156">
        <v>0</v>
      </c>
      <c r="R233" s="156">
        <f>Q233*H233</f>
        <v>0</v>
      </c>
      <c r="S233" s="156">
        <v>0</v>
      </c>
      <c r="T233" s="157">
        <f>S233*H233</f>
        <v>0</v>
      </c>
      <c r="AR233" s="18" t="s">
        <v>258</v>
      </c>
      <c r="AT233" s="18" t="s">
        <v>254</v>
      </c>
      <c r="AU233" s="18" t="s">
        <v>87</v>
      </c>
      <c r="AY233" s="18" t="s">
        <v>252</v>
      </c>
      <c r="BE233" s="158">
        <f>IF(N233="základní",J233,0)</f>
        <v>0</v>
      </c>
      <c r="BF233" s="158">
        <f>IF(N233="snížená",J233,0)</f>
        <v>0</v>
      </c>
      <c r="BG233" s="158">
        <f>IF(N233="zákl. přenesená",J233,0)</f>
        <v>0</v>
      </c>
      <c r="BH233" s="158">
        <f>IF(N233="sníž. přenesená",J233,0)</f>
        <v>0</v>
      </c>
      <c r="BI233" s="158">
        <f>IF(N233="nulová",J233,0)</f>
        <v>0</v>
      </c>
      <c r="BJ233" s="18" t="s">
        <v>85</v>
      </c>
      <c r="BK233" s="158">
        <f>ROUND(I233*H233,2)</f>
        <v>0</v>
      </c>
      <c r="BL233" s="18" t="s">
        <v>258</v>
      </c>
      <c r="BM233" s="18" t="s">
        <v>376</v>
      </c>
    </row>
    <row r="234" spans="2:65" s="1" customFormat="1" ht="321.75">
      <c r="B234" s="32"/>
      <c r="D234" s="159" t="s">
        <v>260</v>
      </c>
      <c r="F234" s="160" t="s">
        <v>369</v>
      </c>
      <c r="I234" s="92"/>
      <c r="L234" s="32"/>
      <c r="M234" s="161"/>
      <c r="T234" s="50"/>
      <c r="AT234" s="18" t="s">
        <v>260</v>
      </c>
      <c r="AU234" s="18" t="s">
        <v>87</v>
      </c>
    </row>
    <row r="235" spans="2:65" s="12" customFormat="1">
      <c r="B235" s="162"/>
      <c r="D235" s="159" t="s">
        <v>262</v>
      </c>
      <c r="E235" s="163" t="s">
        <v>37</v>
      </c>
      <c r="F235" s="164" t="s">
        <v>377</v>
      </c>
      <c r="H235" s="163" t="s">
        <v>37</v>
      </c>
      <c r="I235" s="165"/>
      <c r="L235" s="162"/>
      <c r="M235" s="166"/>
      <c r="T235" s="167"/>
      <c r="AT235" s="163" t="s">
        <v>262</v>
      </c>
      <c r="AU235" s="163" t="s">
        <v>87</v>
      </c>
      <c r="AV235" s="12" t="s">
        <v>85</v>
      </c>
      <c r="AW235" s="12" t="s">
        <v>38</v>
      </c>
      <c r="AX235" s="12" t="s">
        <v>78</v>
      </c>
      <c r="AY235" s="163" t="s">
        <v>252</v>
      </c>
    </row>
    <row r="236" spans="2:65" s="12" customFormat="1">
      <c r="B236" s="162"/>
      <c r="D236" s="159" t="s">
        <v>262</v>
      </c>
      <c r="E236" s="163" t="s">
        <v>37</v>
      </c>
      <c r="F236" s="164" t="s">
        <v>378</v>
      </c>
      <c r="H236" s="163" t="s">
        <v>37</v>
      </c>
      <c r="I236" s="165"/>
      <c r="L236" s="162"/>
      <c r="M236" s="166"/>
      <c r="T236" s="167"/>
      <c r="AT236" s="163" t="s">
        <v>262</v>
      </c>
      <c r="AU236" s="163" t="s">
        <v>87</v>
      </c>
      <c r="AV236" s="12" t="s">
        <v>85</v>
      </c>
      <c r="AW236" s="12" t="s">
        <v>38</v>
      </c>
      <c r="AX236" s="12" t="s">
        <v>78</v>
      </c>
      <c r="AY236" s="163" t="s">
        <v>252</v>
      </c>
    </row>
    <row r="237" spans="2:65" s="13" customFormat="1">
      <c r="B237" s="168"/>
      <c r="D237" s="159" t="s">
        <v>262</v>
      </c>
      <c r="E237" s="169" t="s">
        <v>37</v>
      </c>
      <c r="F237" s="170" t="s">
        <v>379</v>
      </c>
      <c r="H237" s="171">
        <v>-523.73900000000003</v>
      </c>
      <c r="I237" s="172"/>
      <c r="L237" s="168"/>
      <c r="M237" s="173"/>
      <c r="T237" s="174"/>
      <c r="AT237" s="169" t="s">
        <v>262</v>
      </c>
      <c r="AU237" s="169" t="s">
        <v>87</v>
      </c>
      <c r="AV237" s="13" t="s">
        <v>87</v>
      </c>
      <c r="AW237" s="13" t="s">
        <v>38</v>
      </c>
      <c r="AX237" s="13" t="s">
        <v>78</v>
      </c>
      <c r="AY237" s="169" t="s">
        <v>252</v>
      </c>
    </row>
    <row r="238" spans="2:65" s="13" customFormat="1">
      <c r="B238" s="168"/>
      <c r="D238" s="159" t="s">
        <v>262</v>
      </c>
      <c r="E238" s="169" t="s">
        <v>37</v>
      </c>
      <c r="F238" s="170" t="s">
        <v>380</v>
      </c>
      <c r="H238" s="171">
        <v>-62.302</v>
      </c>
      <c r="I238" s="172"/>
      <c r="L238" s="168"/>
      <c r="M238" s="173"/>
      <c r="T238" s="174"/>
      <c r="AT238" s="169" t="s">
        <v>262</v>
      </c>
      <c r="AU238" s="169" t="s">
        <v>87</v>
      </c>
      <c r="AV238" s="13" t="s">
        <v>87</v>
      </c>
      <c r="AW238" s="13" t="s">
        <v>38</v>
      </c>
      <c r="AX238" s="13" t="s">
        <v>78</v>
      </c>
      <c r="AY238" s="169" t="s">
        <v>252</v>
      </c>
    </row>
    <row r="239" spans="2:65" s="13" customFormat="1">
      <c r="B239" s="168"/>
      <c r="D239" s="159" t="s">
        <v>262</v>
      </c>
      <c r="E239" s="169" t="s">
        <v>37</v>
      </c>
      <c r="F239" s="170" t="s">
        <v>381</v>
      </c>
      <c r="H239" s="171">
        <v>-178.71600000000001</v>
      </c>
      <c r="I239" s="172"/>
      <c r="L239" s="168"/>
      <c r="M239" s="173"/>
      <c r="T239" s="174"/>
      <c r="AT239" s="169" t="s">
        <v>262</v>
      </c>
      <c r="AU239" s="169" t="s">
        <v>87</v>
      </c>
      <c r="AV239" s="13" t="s">
        <v>87</v>
      </c>
      <c r="AW239" s="13" t="s">
        <v>38</v>
      </c>
      <c r="AX239" s="13" t="s">
        <v>78</v>
      </c>
      <c r="AY239" s="169" t="s">
        <v>252</v>
      </c>
    </row>
    <row r="240" spans="2:65" s="13" customFormat="1">
      <c r="B240" s="168"/>
      <c r="D240" s="159" t="s">
        <v>262</v>
      </c>
      <c r="E240" s="169" t="s">
        <v>37</v>
      </c>
      <c r="F240" s="170" t="s">
        <v>382</v>
      </c>
      <c r="H240" s="171">
        <v>-80.510000000000005</v>
      </c>
      <c r="I240" s="172"/>
      <c r="L240" s="168"/>
      <c r="M240" s="173"/>
      <c r="T240" s="174"/>
      <c r="AT240" s="169" t="s">
        <v>262</v>
      </c>
      <c r="AU240" s="169" t="s">
        <v>87</v>
      </c>
      <c r="AV240" s="13" t="s">
        <v>87</v>
      </c>
      <c r="AW240" s="13" t="s">
        <v>38</v>
      </c>
      <c r="AX240" s="13" t="s">
        <v>78</v>
      </c>
      <c r="AY240" s="169" t="s">
        <v>252</v>
      </c>
    </row>
    <row r="241" spans="2:65" s="12" customFormat="1">
      <c r="B241" s="162"/>
      <c r="D241" s="159" t="s">
        <v>262</v>
      </c>
      <c r="E241" s="163" t="s">
        <v>37</v>
      </c>
      <c r="F241" s="164" t="s">
        <v>383</v>
      </c>
      <c r="H241" s="163" t="s">
        <v>37</v>
      </c>
      <c r="I241" s="165"/>
      <c r="L241" s="162"/>
      <c r="M241" s="166"/>
      <c r="T241" s="167"/>
      <c r="AT241" s="163" t="s">
        <v>262</v>
      </c>
      <c r="AU241" s="163" t="s">
        <v>87</v>
      </c>
      <c r="AV241" s="12" t="s">
        <v>85</v>
      </c>
      <c r="AW241" s="12" t="s">
        <v>38</v>
      </c>
      <c r="AX241" s="12" t="s">
        <v>78</v>
      </c>
      <c r="AY241" s="163" t="s">
        <v>252</v>
      </c>
    </row>
    <row r="242" spans="2:65" s="13" customFormat="1">
      <c r="B242" s="168"/>
      <c r="D242" s="159" t="s">
        <v>262</v>
      </c>
      <c r="E242" s="169" t="s">
        <v>37</v>
      </c>
      <c r="F242" s="170" t="s">
        <v>208</v>
      </c>
      <c r="H242" s="171">
        <v>343.01900000000001</v>
      </c>
      <c r="I242" s="172"/>
      <c r="L242" s="168"/>
      <c r="M242" s="173"/>
      <c r="T242" s="174"/>
      <c r="AT242" s="169" t="s">
        <v>262</v>
      </c>
      <c r="AU242" s="169" t="s">
        <v>87</v>
      </c>
      <c r="AV242" s="13" t="s">
        <v>87</v>
      </c>
      <c r="AW242" s="13" t="s">
        <v>38</v>
      </c>
      <c r="AX242" s="13" t="s">
        <v>78</v>
      </c>
      <c r="AY242" s="169" t="s">
        <v>252</v>
      </c>
    </row>
    <row r="243" spans="2:65" s="13" customFormat="1">
      <c r="B243" s="168"/>
      <c r="D243" s="159" t="s">
        <v>262</v>
      </c>
      <c r="E243" s="169" t="s">
        <v>37</v>
      </c>
      <c r="F243" s="170" t="s">
        <v>211</v>
      </c>
      <c r="H243" s="171">
        <v>4.4260000000000002</v>
      </c>
      <c r="I243" s="172"/>
      <c r="L243" s="168"/>
      <c r="M243" s="173"/>
      <c r="T243" s="174"/>
      <c r="AT243" s="169" t="s">
        <v>262</v>
      </c>
      <c r="AU243" s="169" t="s">
        <v>87</v>
      </c>
      <c r="AV243" s="13" t="s">
        <v>87</v>
      </c>
      <c r="AW243" s="13" t="s">
        <v>38</v>
      </c>
      <c r="AX243" s="13" t="s">
        <v>78</v>
      </c>
      <c r="AY243" s="169" t="s">
        <v>252</v>
      </c>
    </row>
    <row r="244" spans="2:65" s="13" customFormat="1">
      <c r="B244" s="168"/>
      <c r="D244" s="159" t="s">
        <v>262</v>
      </c>
      <c r="E244" s="169" t="s">
        <v>37</v>
      </c>
      <c r="F244" s="170" t="s">
        <v>125</v>
      </c>
      <c r="H244" s="171">
        <v>920.03499999999997</v>
      </c>
      <c r="I244" s="172"/>
      <c r="L244" s="168"/>
      <c r="M244" s="173"/>
      <c r="T244" s="174"/>
      <c r="AT244" s="169" t="s">
        <v>262</v>
      </c>
      <c r="AU244" s="169" t="s">
        <v>87</v>
      </c>
      <c r="AV244" s="13" t="s">
        <v>87</v>
      </c>
      <c r="AW244" s="13" t="s">
        <v>38</v>
      </c>
      <c r="AX244" s="13" t="s">
        <v>78</v>
      </c>
      <c r="AY244" s="169" t="s">
        <v>252</v>
      </c>
    </row>
    <row r="245" spans="2:65" s="15" customFormat="1">
      <c r="B245" s="182"/>
      <c r="D245" s="159" t="s">
        <v>262</v>
      </c>
      <c r="E245" s="183" t="s">
        <v>111</v>
      </c>
      <c r="F245" s="184" t="s">
        <v>272</v>
      </c>
      <c r="H245" s="185">
        <v>422.21300000000002</v>
      </c>
      <c r="I245" s="186"/>
      <c r="L245" s="182"/>
      <c r="M245" s="187"/>
      <c r="T245" s="188"/>
      <c r="AT245" s="183" t="s">
        <v>262</v>
      </c>
      <c r="AU245" s="183" t="s">
        <v>87</v>
      </c>
      <c r="AV245" s="15" t="s">
        <v>98</v>
      </c>
      <c r="AW245" s="15" t="s">
        <v>38</v>
      </c>
      <c r="AX245" s="15" t="s">
        <v>78</v>
      </c>
      <c r="AY245" s="183" t="s">
        <v>252</v>
      </c>
    </row>
    <row r="246" spans="2:65" s="14" customFormat="1">
      <c r="B246" s="175"/>
      <c r="D246" s="159" t="s">
        <v>262</v>
      </c>
      <c r="E246" s="176" t="s">
        <v>37</v>
      </c>
      <c r="F246" s="177" t="s">
        <v>267</v>
      </c>
      <c r="H246" s="178">
        <v>422.21300000000002</v>
      </c>
      <c r="I246" s="179"/>
      <c r="L246" s="175"/>
      <c r="M246" s="180"/>
      <c r="T246" s="181"/>
      <c r="AT246" s="176" t="s">
        <v>262</v>
      </c>
      <c r="AU246" s="176" t="s">
        <v>87</v>
      </c>
      <c r="AV246" s="14" t="s">
        <v>258</v>
      </c>
      <c r="AW246" s="14" t="s">
        <v>38</v>
      </c>
      <c r="AX246" s="14" t="s">
        <v>85</v>
      </c>
      <c r="AY246" s="176" t="s">
        <v>252</v>
      </c>
    </row>
    <row r="247" spans="2:65" s="1" customFormat="1" ht="22.5" customHeight="1">
      <c r="B247" s="32"/>
      <c r="C247" s="147" t="s">
        <v>384</v>
      </c>
      <c r="D247" s="147" t="s">
        <v>254</v>
      </c>
      <c r="E247" s="148" t="s">
        <v>385</v>
      </c>
      <c r="F247" s="149" t="s">
        <v>386</v>
      </c>
      <c r="G247" s="150" t="s">
        <v>109</v>
      </c>
      <c r="H247" s="151">
        <v>200.46</v>
      </c>
      <c r="I247" s="152"/>
      <c r="J247" s="153">
        <f>ROUND(I247*H247,2)</f>
        <v>0</v>
      </c>
      <c r="K247" s="149" t="s">
        <v>275</v>
      </c>
      <c r="L247" s="32"/>
      <c r="M247" s="154" t="s">
        <v>37</v>
      </c>
      <c r="N247" s="155" t="s">
        <v>49</v>
      </c>
      <c r="P247" s="156">
        <f>O247*H247</f>
        <v>0</v>
      </c>
      <c r="Q247" s="156">
        <v>0</v>
      </c>
      <c r="R247" s="156">
        <f>Q247*H247</f>
        <v>0</v>
      </c>
      <c r="S247" s="156">
        <v>0</v>
      </c>
      <c r="T247" s="157">
        <f>S247*H247</f>
        <v>0</v>
      </c>
      <c r="AR247" s="18" t="s">
        <v>258</v>
      </c>
      <c r="AT247" s="18" t="s">
        <v>254</v>
      </c>
      <c r="AU247" s="18" t="s">
        <v>87</v>
      </c>
      <c r="AY247" s="18" t="s">
        <v>252</v>
      </c>
      <c r="BE247" s="158">
        <f>IF(N247="základní",J247,0)</f>
        <v>0</v>
      </c>
      <c r="BF247" s="158">
        <f>IF(N247="snížená",J247,0)</f>
        <v>0</v>
      </c>
      <c r="BG247" s="158">
        <f>IF(N247="zákl. přenesená",J247,0)</f>
        <v>0</v>
      </c>
      <c r="BH247" s="158">
        <f>IF(N247="sníž. přenesená",J247,0)</f>
        <v>0</v>
      </c>
      <c r="BI247" s="158">
        <f>IF(N247="nulová",J247,0)</f>
        <v>0</v>
      </c>
      <c r="BJ247" s="18" t="s">
        <v>85</v>
      </c>
      <c r="BK247" s="158">
        <f>ROUND(I247*H247,2)</f>
        <v>0</v>
      </c>
      <c r="BL247" s="18" t="s">
        <v>258</v>
      </c>
      <c r="BM247" s="18" t="s">
        <v>387</v>
      </c>
    </row>
    <row r="248" spans="2:65" s="1" customFormat="1" ht="204.75">
      <c r="B248" s="32"/>
      <c r="D248" s="159" t="s">
        <v>260</v>
      </c>
      <c r="F248" s="160" t="s">
        <v>388</v>
      </c>
      <c r="I248" s="92"/>
      <c r="L248" s="32"/>
      <c r="M248" s="161"/>
      <c r="T248" s="50"/>
      <c r="AT248" s="18" t="s">
        <v>260</v>
      </c>
      <c r="AU248" s="18" t="s">
        <v>87</v>
      </c>
    </row>
    <row r="249" spans="2:65" s="12" customFormat="1">
      <c r="B249" s="162"/>
      <c r="D249" s="159" t="s">
        <v>262</v>
      </c>
      <c r="E249" s="163" t="s">
        <v>37</v>
      </c>
      <c r="F249" s="164" t="s">
        <v>389</v>
      </c>
      <c r="H249" s="163" t="s">
        <v>37</v>
      </c>
      <c r="I249" s="165"/>
      <c r="L249" s="162"/>
      <c r="M249" s="166"/>
      <c r="T249" s="167"/>
      <c r="AT249" s="163" t="s">
        <v>262</v>
      </c>
      <c r="AU249" s="163" t="s">
        <v>87</v>
      </c>
      <c r="AV249" s="12" t="s">
        <v>85</v>
      </c>
      <c r="AW249" s="12" t="s">
        <v>38</v>
      </c>
      <c r="AX249" s="12" t="s">
        <v>78</v>
      </c>
      <c r="AY249" s="163" t="s">
        <v>252</v>
      </c>
    </row>
    <row r="250" spans="2:65" s="12" customFormat="1">
      <c r="B250" s="162"/>
      <c r="D250" s="159" t="s">
        <v>262</v>
      </c>
      <c r="E250" s="163" t="s">
        <v>37</v>
      </c>
      <c r="F250" s="164" t="s">
        <v>390</v>
      </c>
      <c r="H250" s="163" t="s">
        <v>37</v>
      </c>
      <c r="I250" s="165"/>
      <c r="L250" s="162"/>
      <c r="M250" s="166"/>
      <c r="T250" s="167"/>
      <c r="AT250" s="163" t="s">
        <v>262</v>
      </c>
      <c r="AU250" s="163" t="s">
        <v>87</v>
      </c>
      <c r="AV250" s="12" t="s">
        <v>85</v>
      </c>
      <c r="AW250" s="12" t="s">
        <v>38</v>
      </c>
      <c r="AX250" s="12" t="s">
        <v>78</v>
      </c>
      <c r="AY250" s="163" t="s">
        <v>252</v>
      </c>
    </row>
    <row r="251" spans="2:65" s="12" customFormat="1">
      <c r="B251" s="162"/>
      <c r="D251" s="159" t="s">
        <v>262</v>
      </c>
      <c r="E251" s="163" t="s">
        <v>37</v>
      </c>
      <c r="F251" s="164" t="s">
        <v>391</v>
      </c>
      <c r="H251" s="163" t="s">
        <v>37</v>
      </c>
      <c r="I251" s="165"/>
      <c r="L251" s="162"/>
      <c r="M251" s="166"/>
      <c r="T251" s="167"/>
      <c r="AT251" s="163" t="s">
        <v>262</v>
      </c>
      <c r="AU251" s="163" t="s">
        <v>87</v>
      </c>
      <c r="AV251" s="12" t="s">
        <v>85</v>
      </c>
      <c r="AW251" s="12" t="s">
        <v>38</v>
      </c>
      <c r="AX251" s="12" t="s">
        <v>78</v>
      </c>
      <c r="AY251" s="163" t="s">
        <v>252</v>
      </c>
    </row>
    <row r="252" spans="2:65" s="13" customFormat="1">
      <c r="B252" s="168"/>
      <c r="D252" s="159" t="s">
        <v>262</v>
      </c>
      <c r="E252" s="169" t="s">
        <v>37</v>
      </c>
      <c r="F252" s="170" t="s">
        <v>392</v>
      </c>
      <c r="H252" s="171">
        <v>231.24</v>
      </c>
      <c r="I252" s="172"/>
      <c r="L252" s="168"/>
      <c r="M252" s="173"/>
      <c r="T252" s="174"/>
      <c r="AT252" s="169" t="s">
        <v>262</v>
      </c>
      <c r="AU252" s="169" t="s">
        <v>87</v>
      </c>
      <c r="AV252" s="13" t="s">
        <v>87</v>
      </c>
      <c r="AW252" s="13" t="s">
        <v>38</v>
      </c>
      <c r="AX252" s="13" t="s">
        <v>78</v>
      </c>
      <c r="AY252" s="169" t="s">
        <v>252</v>
      </c>
    </row>
    <row r="253" spans="2:65" s="12" customFormat="1">
      <c r="B253" s="162"/>
      <c r="D253" s="159" t="s">
        <v>262</v>
      </c>
      <c r="E253" s="163" t="s">
        <v>37</v>
      </c>
      <c r="F253" s="164" t="s">
        <v>393</v>
      </c>
      <c r="H253" s="163" t="s">
        <v>37</v>
      </c>
      <c r="I253" s="165"/>
      <c r="L253" s="162"/>
      <c r="M253" s="166"/>
      <c r="T253" s="167"/>
      <c r="AT253" s="163" t="s">
        <v>262</v>
      </c>
      <c r="AU253" s="163" t="s">
        <v>87</v>
      </c>
      <c r="AV253" s="12" t="s">
        <v>85</v>
      </c>
      <c r="AW253" s="12" t="s">
        <v>38</v>
      </c>
      <c r="AX253" s="12" t="s">
        <v>78</v>
      </c>
      <c r="AY253" s="163" t="s">
        <v>252</v>
      </c>
    </row>
    <row r="254" spans="2:65" s="13" customFormat="1">
      <c r="B254" s="168"/>
      <c r="D254" s="159" t="s">
        <v>262</v>
      </c>
      <c r="E254" s="169" t="s">
        <v>37</v>
      </c>
      <c r="F254" s="170" t="s">
        <v>394</v>
      </c>
      <c r="H254" s="171">
        <v>-30.78</v>
      </c>
      <c r="I254" s="172"/>
      <c r="L254" s="168"/>
      <c r="M254" s="173"/>
      <c r="T254" s="174"/>
      <c r="AT254" s="169" t="s">
        <v>262</v>
      </c>
      <c r="AU254" s="169" t="s">
        <v>87</v>
      </c>
      <c r="AV254" s="13" t="s">
        <v>87</v>
      </c>
      <c r="AW254" s="13" t="s">
        <v>38</v>
      </c>
      <c r="AX254" s="13" t="s">
        <v>78</v>
      </c>
      <c r="AY254" s="169" t="s">
        <v>252</v>
      </c>
    </row>
    <row r="255" spans="2:65" s="15" customFormat="1">
      <c r="B255" s="182"/>
      <c r="D255" s="159" t="s">
        <v>262</v>
      </c>
      <c r="E255" s="183" t="s">
        <v>141</v>
      </c>
      <c r="F255" s="184" t="s">
        <v>272</v>
      </c>
      <c r="H255" s="185">
        <v>200.46</v>
      </c>
      <c r="I255" s="186"/>
      <c r="L255" s="182"/>
      <c r="M255" s="187"/>
      <c r="T255" s="188"/>
      <c r="AT255" s="183" t="s">
        <v>262</v>
      </c>
      <c r="AU255" s="183" t="s">
        <v>87</v>
      </c>
      <c r="AV255" s="15" t="s">
        <v>98</v>
      </c>
      <c r="AW255" s="15" t="s">
        <v>38</v>
      </c>
      <c r="AX255" s="15" t="s">
        <v>78</v>
      </c>
      <c r="AY255" s="183" t="s">
        <v>252</v>
      </c>
    </row>
    <row r="256" spans="2:65" s="14" customFormat="1">
      <c r="B256" s="175"/>
      <c r="D256" s="159" t="s">
        <v>262</v>
      </c>
      <c r="E256" s="176" t="s">
        <v>37</v>
      </c>
      <c r="F256" s="177" t="s">
        <v>267</v>
      </c>
      <c r="H256" s="178">
        <v>200.46</v>
      </c>
      <c r="I256" s="179"/>
      <c r="L256" s="175"/>
      <c r="M256" s="180"/>
      <c r="T256" s="181"/>
      <c r="AT256" s="176" t="s">
        <v>262</v>
      </c>
      <c r="AU256" s="176" t="s">
        <v>87</v>
      </c>
      <c r="AV256" s="14" t="s">
        <v>258</v>
      </c>
      <c r="AW256" s="14" t="s">
        <v>38</v>
      </c>
      <c r="AX256" s="14" t="s">
        <v>85</v>
      </c>
      <c r="AY256" s="176" t="s">
        <v>252</v>
      </c>
    </row>
    <row r="257" spans="2:65" s="1" customFormat="1" ht="22.5" customHeight="1">
      <c r="B257" s="32"/>
      <c r="C257" s="147" t="s">
        <v>395</v>
      </c>
      <c r="D257" s="147" t="s">
        <v>254</v>
      </c>
      <c r="E257" s="148" t="s">
        <v>396</v>
      </c>
      <c r="F257" s="149" t="s">
        <v>397</v>
      </c>
      <c r="G257" s="150" t="s">
        <v>109</v>
      </c>
      <c r="H257" s="151">
        <v>2004.6</v>
      </c>
      <c r="I257" s="152"/>
      <c r="J257" s="153">
        <f>ROUND(I257*H257,2)</f>
        <v>0</v>
      </c>
      <c r="K257" s="149" t="s">
        <v>275</v>
      </c>
      <c r="L257" s="32"/>
      <c r="M257" s="154" t="s">
        <v>37</v>
      </c>
      <c r="N257" s="155" t="s">
        <v>49</v>
      </c>
      <c r="P257" s="156">
        <f>O257*H257</f>
        <v>0</v>
      </c>
      <c r="Q257" s="156">
        <v>0</v>
      </c>
      <c r="R257" s="156">
        <f>Q257*H257</f>
        <v>0</v>
      </c>
      <c r="S257" s="156">
        <v>0</v>
      </c>
      <c r="T257" s="157">
        <f>S257*H257</f>
        <v>0</v>
      </c>
      <c r="AR257" s="18" t="s">
        <v>258</v>
      </c>
      <c r="AT257" s="18" t="s">
        <v>254</v>
      </c>
      <c r="AU257" s="18" t="s">
        <v>87</v>
      </c>
      <c r="AY257" s="18" t="s">
        <v>252</v>
      </c>
      <c r="BE257" s="158">
        <f>IF(N257="základní",J257,0)</f>
        <v>0</v>
      </c>
      <c r="BF257" s="158">
        <f>IF(N257="snížená",J257,0)</f>
        <v>0</v>
      </c>
      <c r="BG257" s="158">
        <f>IF(N257="zákl. přenesená",J257,0)</f>
        <v>0</v>
      </c>
      <c r="BH257" s="158">
        <f>IF(N257="sníž. přenesená",J257,0)</f>
        <v>0</v>
      </c>
      <c r="BI257" s="158">
        <f>IF(N257="nulová",J257,0)</f>
        <v>0</v>
      </c>
      <c r="BJ257" s="18" t="s">
        <v>85</v>
      </c>
      <c r="BK257" s="158">
        <f>ROUND(I257*H257,2)</f>
        <v>0</v>
      </c>
      <c r="BL257" s="18" t="s">
        <v>258</v>
      </c>
      <c r="BM257" s="18" t="s">
        <v>398</v>
      </c>
    </row>
    <row r="258" spans="2:65" s="1" customFormat="1" ht="204.75">
      <c r="B258" s="32"/>
      <c r="D258" s="159" t="s">
        <v>260</v>
      </c>
      <c r="F258" s="160" t="s">
        <v>388</v>
      </c>
      <c r="I258" s="92"/>
      <c r="L258" s="32"/>
      <c r="M258" s="161"/>
      <c r="T258" s="50"/>
      <c r="AT258" s="18" t="s">
        <v>260</v>
      </c>
      <c r="AU258" s="18" t="s">
        <v>87</v>
      </c>
    </row>
    <row r="259" spans="2:65" s="12" customFormat="1">
      <c r="B259" s="162"/>
      <c r="D259" s="159" t="s">
        <v>262</v>
      </c>
      <c r="E259" s="163" t="s">
        <v>37</v>
      </c>
      <c r="F259" s="164" t="s">
        <v>389</v>
      </c>
      <c r="H259" s="163" t="s">
        <v>37</v>
      </c>
      <c r="I259" s="165"/>
      <c r="L259" s="162"/>
      <c r="M259" s="166"/>
      <c r="T259" s="167"/>
      <c r="AT259" s="163" t="s">
        <v>262</v>
      </c>
      <c r="AU259" s="163" t="s">
        <v>87</v>
      </c>
      <c r="AV259" s="12" t="s">
        <v>85</v>
      </c>
      <c r="AW259" s="12" t="s">
        <v>38</v>
      </c>
      <c r="AX259" s="12" t="s">
        <v>78</v>
      </c>
      <c r="AY259" s="163" t="s">
        <v>252</v>
      </c>
    </row>
    <row r="260" spans="2:65" s="12" customFormat="1">
      <c r="B260" s="162"/>
      <c r="D260" s="159" t="s">
        <v>262</v>
      </c>
      <c r="E260" s="163" t="s">
        <v>37</v>
      </c>
      <c r="F260" s="164" t="s">
        <v>399</v>
      </c>
      <c r="H260" s="163" t="s">
        <v>37</v>
      </c>
      <c r="I260" s="165"/>
      <c r="L260" s="162"/>
      <c r="M260" s="166"/>
      <c r="T260" s="167"/>
      <c r="AT260" s="163" t="s">
        <v>262</v>
      </c>
      <c r="AU260" s="163" t="s">
        <v>87</v>
      </c>
      <c r="AV260" s="12" t="s">
        <v>85</v>
      </c>
      <c r="AW260" s="12" t="s">
        <v>38</v>
      </c>
      <c r="AX260" s="12" t="s">
        <v>78</v>
      </c>
      <c r="AY260" s="163" t="s">
        <v>252</v>
      </c>
    </row>
    <row r="261" spans="2:65" s="13" customFormat="1">
      <c r="B261" s="168"/>
      <c r="D261" s="159" t="s">
        <v>262</v>
      </c>
      <c r="E261" s="169" t="s">
        <v>37</v>
      </c>
      <c r="F261" s="170" t="s">
        <v>400</v>
      </c>
      <c r="H261" s="171">
        <v>2004.6</v>
      </c>
      <c r="I261" s="172"/>
      <c r="L261" s="168"/>
      <c r="M261" s="173"/>
      <c r="T261" s="174"/>
      <c r="AT261" s="169" t="s">
        <v>262</v>
      </c>
      <c r="AU261" s="169" t="s">
        <v>87</v>
      </c>
      <c r="AV261" s="13" t="s">
        <v>87</v>
      </c>
      <c r="AW261" s="13" t="s">
        <v>38</v>
      </c>
      <c r="AX261" s="13" t="s">
        <v>78</v>
      </c>
      <c r="AY261" s="169" t="s">
        <v>252</v>
      </c>
    </row>
    <row r="262" spans="2:65" s="14" customFormat="1">
      <c r="B262" s="175"/>
      <c r="D262" s="159" t="s">
        <v>262</v>
      </c>
      <c r="E262" s="176" t="s">
        <v>37</v>
      </c>
      <c r="F262" s="177" t="s">
        <v>267</v>
      </c>
      <c r="H262" s="178">
        <v>2004.6</v>
      </c>
      <c r="I262" s="179"/>
      <c r="L262" s="175"/>
      <c r="M262" s="180"/>
      <c r="T262" s="181"/>
      <c r="AT262" s="176" t="s">
        <v>262</v>
      </c>
      <c r="AU262" s="176" t="s">
        <v>87</v>
      </c>
      <c r="AV262" s="14" t="s">
        <v>258</v>
      </c>
      <c r="AW262" s="14" t="s">
        <v>38</v>
      </c>
      <c r="AX262" s="14" t="s">
        <v>85</v>
      </c>
      <c r="AY262" s="176" t="s">
        <v>252</v>
      </c>
    </row>
    <row r="263" spans="2:65" s="1" customFormat="1" ht="16.5" customHeight="1">
      <c r="B263" s="32"/>
      <c r="C263" s="147" t="s">
        <v>8</v>
      </c>
      <c r="D263" s="147" t="s">
        <v>254</v>
      </c>
      <c r="E263" s="148" t="s">
        <v>401</v>
      </c>
      <c r="F263" s="149" t="s">
        <v>402</v>
      </c>
      <c r="G263" s="150" t="s">
        <v>109</v>
      </c>
      <c r="H263" s="151">
        <v>30.78</v>
      </c>
      <c r="I263" s="152"/>
      <c r="J263" s="153">
        <f>ROUND(I263*H263,2)</f>
        <v>0</v>
      </c>
      <c r="K263" s="149" t="s">
        <v>275</v>
      </c>
      <c r="L263" s="32"/>
      <c r="M263" s="154" t="s">
        <v>37</v>
      </c>
      <c r="N263" s="155" t="s">
        <v>49</v>
      </c>
      <c r="P263" s="156">
        <f>O263*H263</f>
        <v>0</v>
      </c>
      <c r="Q263" s="156">
        <v>0</v>
      </c>
      <c r="R263" s="156">
        <f>Q263*H263</f>
        <v>0</v>
      </c>
      <c r="S263" s="156">
        <v>0</v>
      </c>
      <c r="T263" s="157">
        <f>S263*H263</f>
        <v>0</v>
      </c>
      <c r="AR263" s="18" t="s">
        <v>258</v>
      </c>
      <c r="AT263" s="18" t="s">
        <v>254</v>
      </c>
      <c r="AU263" s="18" t="s">
        <v>87</v>
      </c>
      <c r="AY263" s="18" t="s">
        <v>252</v>
      </c>
      <c r="BE263" s="158">
        <f>IF(N263="základní",J263,0)</f>
        <v>0</v>
      </c>
      <c r="BF263" s="158">
        <f>IF(N263="snížená",J263,0)</f>
        <v>0</v>
      </c>
      <c r="BG263" s="158">
        <f>IF(N263="zákl. přenesená",J263,0)</f>
        <v>0</v>
      </c>
      <c r="BH263" s="158">
        <f>IF(N263="sníž. přenesená",J263,0)</f>
        <v>0</v>
      </c>
      <c r="BI263" s="158">
        <f>IF(N263="nulová",J263,0)</f>
        <v>0</v>
      </c>
      <c r="BJ263" s="18" t="s">
        <v>85</v>
      </c>
      <c r="BK263" s="158">
        <f>ROUND(I263*H263,2)</f>
        <v>0</v>
      </c>
      <c r="BL263" s="18" t="s">
        <v>258</v>
      </c>
      <c r="BM263" s="18" t="s">
        <v>403</v>
      </c>
    </row>
    <row r="264" spans="2:65" s="1" customFormat="1" ht="165.75">
      <c r="B264" s="32"/>
      <c r="D264" s="159" t="s">
        <v>260</v>
      </c>
      <c r="F264" s="160" t="s">
        <v>404</v>
      </c>
      <c r="I264" s="92"/>
      <c r="L264" s="32"/>
      <c r="M264" s="161"/>
      <c r="T264" s="50"/>
      <c r="AT264" s="18" t="s">
        <v>260</v>
      </c>
      <c r="AU264" s="18" t="s">
        <v>87</v>
      </c>
    </row>
    <row r="265" spans="2:65" s="12" customFormat="1">
      <c r="B265" s="162"/>
      <c r="D265" s="159" t="s">
        <v>262</v>
      </c>
      <c r="E265" s="163" t="s">
        <v>37</v>
      </c>
      <c r="F265" s="164" t="s">
        <v>405</v>
      </c>
      <c r="H265" s="163" t="s">
        <v>37</v>
      </c>
      <c r="I265" s="165"/>
      <c r="L265" s="162"/>
      <c r="M265" s="166"/>
      <c r="T265" s="167"/>
      <c r="AT265" s="163" t="s">
        <v>262</v>
      </c>
      <c r="AU265" s="163" t="s">
        <v>87</v>
      </c>
      <c r="AV265" s="12" t="s">
        <v>85</v>
      </c>
      <c r="AW265" s="12" t="s">
        <v>38</v>
      </c>
      <c r="AX265" s="12" t="s">
        <v>78</v>
      </c>
      <c r="AY265" s="163" t="s">
        <v>252</v>
      </c>
    </row>
    <row r="266" spans="2:65" s="13" customFormat="1">
      <c r="B266" s="168"/>
      <c r="D266" s="159" t="s">
        <v>262</v>
      </c>
      <c r="E266" s="169" t="s">
        <v>37</v>
      </c>
      <c r="F266" s="170" t="s">
        <v>147</v>
      </c>
      <c r="H266" s="171">
        <v>30.78</v>
      </c>
      <c r="I266" s="172"/>
      <c r="L266" s="168"/>
      <c r="M266" s="173"/>
      <c r="T266" s="174"/>
      <c r="AT266" s="169" t="s">
        <v>262</v>
      </c>
      <c r="AU266" s="169" t="s">
        <v>87</v>
      </c>
      <c r="AV266" s="13" t="s">
        <v>87</v>
      </c>
      <c r="AW266" s="13" t="s">
        <v>38</v>
      </c>
      <c r="AX266" s="13" t="s">
        <v>78</v>
      </c>
      <c r="AY266" s="169" t="s">
        <v>252</v>
      </c>
    </row>
    <row r="267" spans="2:65" s="14" customFormat="1">
      <c r="B267" s="175"/>
      <c r="D267" s="159" t="s">
        <v>262</v>
      </c>
      <c r="E267" s="176" t="s">
        <v>37</v>
      </c>
      <c r="F267" s="177" t="s">
        <v>267</v>
      </c>
      <c r="H267" s="178">
        <v>30.78</v>
      </c>
      <c r="I267" s="179"/>
      <c r="L267" s="175"/>
      <c r="M267" s="180"/>
      <c r="T267" s="181"/>
      <c r="AT267" s="176" t="s">
        <v>262</v>
      </c>
      <c r="AU267" s="176" t="s">
        <v>87</v>
      </c>
      <c r="AV267" s="14" t="s">
        <v>258</v>
      </c>
      <c r="AW267" s="14" t="s">
        <v>38</v>
      </c>
      <c r="AX267" s="14" t="s">
        <v>85</v>
      </c>
      <c r="AY267" s="176" t="s">
        <v>252</v>
      </c>
    </row>
    <row r="268" spans="2:65" s="1" customFormat="1" ht="16.5" customHeight="1">
      <c r="B268" s="32"/>
      <c r="C268" s="147" t="s">
        <v>406</v>
      </c>
      <c r="D268" s="147" t="s">
        <v>254</v>
      </c>
      <c r="E268" s="148" t="s">
        <v>407</v>
      </c>
      <c r="F268" s="149" t="s">
        <v>408</v>
      </c>
      <c r="G268" s="150" t="s">
        <v>109</v>
      </c>
      <c r="H268" s="151">
        <v>1890.153</v>
      </c>
      <c r="I268" s="152"/>
      <c r="J268" s="153">
        <f>ROUND(I268*H268,2)</f>
        <v>0</v>
      </c>
      <c r="K268" s="149" t="s">
        <v>257</v>
      </c>
      <c r="L268" s="32"/>
      <c r="M268" s="154" t="s">
        <v>37</v>
      </c>
      <c r="N268" s="155" t="s">
        <v>49</v>
      </c>
      <c r="P268" s="156">
        <f>O268*H268</f>
        <v>0</v>
      </c>
      <c r="Q268" s="156">
        <v>0</v>
      </c>
      <c r="R268" s="156">
        <f>Q268*H268</f>
        <v>0</v>
      </c>
      <c r="S268" s="156">
        <v>0</v>
      </c>
      <c r="T268" s="157">
        <f>S268*H268</f>
        <v>0</v>
      </c>
      <c r="AR268" s="18" t="s">
        <v>258</v>
      </c>
      <c r="AT268" s="18" t="s">
        <v>254</v>
      </c>
      <c r="AU268" s="18" t="s">
        <v>87</v>
      </c>
      <c r="AY268" s="18" t="s">
        <v>252</v>
      </c>
      <c r="BE268" s="158">
        <f>IF(N268="základní",J268,0)</f>
        <v>0</v>
      </c>
      <c r="BF268" s="158">
        <f>IF(N268="snížená",J268,0)</f>
        <v>0</v>
      </c>
      <c r="BG268" s="158">
        <f>IF(N268="zákl. přenesená",J268,0)</f>
        <v>0</v>
      </c>
      <c r="BH268" s="158">
        <f>IF(N268="sníž. přenesená",J268,0)</f>
        <v>0</v>
      </c>
      <c r="BI268" s="158">
        <f>IF(N268="nulová",J268,0)</f>
        <v>0</v>
      </c>
      <c r="BJ268" s="18" t="s">
        <v>85</v>
      </c>
      <c r="BK268" s="158">
        <f>ROUND(I268*H268,2)</f>
        <v>0</v>
      </c>
      <c r="BL268" s="18" t="s">
        <v>258</v>
      </c>
      <c r="BM268" s="18" t="s">
        <v>409</v>
      </c>
    </row>
    <row r="269" spans="2:65" s="1" customFormat="1" ht="243.75">
      <c r="B269" s="32"/>
      <c r="D269" s="159" t="s">
        <v>260</v>
      </c>
      <c r="F269" s="160" t="s">
        <v>410</v>
      </c>
      <c r="I269" s="92"/>
      <c r="L269" s="32"/>
      <c r="M269" s="161"/>
      <c r="T269" s="50"/>
      <c r="AT269" s="18" t="s">
        <v>260</v>
      </c>
      <c r="AU269" s="18" t="s">
        <v>87</v>
      </c>
    </row>
    <row r="270" spans="2:65" s="12" customFormat="1">
      <c r="B270" s="162"/>
      <c r="D270" s="159" t="s">
        <v>262</v>
      </c>
      <c r="E270" s="163" t="s">
        <v>37</v>
      </c>
      <c r="F270" s="164" t="s">
        <v>411</v>
      </c>
      <c r="H270" s="163" t="s">
        <v>37</v>
      </c>
      <c r="I270" s="165"/>
      <c r="L270" s="162"/>
      <c r="M270" s="166"/>
      <c r="T270" s="167"/>
      <c r="AT270" s="163" t="s">
        <v>262</v>
      </c>
      <c r="AU270" s="163" t="s">
        <v>87</v>
      </c>
      <c r="AV270" s="12" t="s">
        <v>85</v>
      </c>
      <c r="AW270" s="12" t="s">
        <v>38</v>
      </c>
      <c r="AX270" s="12" t="s">
        <v>78</v>
      </c>
      <c r="AY270" s="163" t="s">
        <v>252</v>
      </c>
    </row>
    <row r="271" spans="2:65" s="13" customFormat="1">
      <c r="B271" s="168"/>
      <c r="D271" s="159" t="s">
        <v>262</v>
      </c>
      <c r="E271" s="169" t="s">
        <v>37</v>
      </c>
      <c r="F271" s="170" t="s">
        <v>208</v>
      </c>
      <c r="H271" s="171">
        <v>343.01900000000001</v>
      </c>
      <c r="I271" s="172"/>
      <c r="L271" s="168"/>
      <c r="M271" s="173"/>
      <c r="T271" s="174"/>
      <c r="AT271" s="169" t="s">
        <v>262</v>
      </c>
      <c r="AU271" s="169" t="s">
        <v>87</v>
      </c>
      <c r="AV271" s="13" t="s">
        <v>87</v>
      </c>
      <c r="AW271" s="13" t="s">
        <v>38</v>
      </c>
      <c r="AX271" s="13" t="s">
        <v>78</v>
      </c>
      <c r="AY271" s="169" t="s">
        <v>252</v>
      </c>
    </row>
    <row r="272" spans="2:65" s="13" customFormat="1">
      <c r="B272" s="168"/>
      <c r="D272" s="159" t="s">
        <v>262</v>
      </c>
      <c r="E272" s="169" t="s">
        <v>37</v>
      </c>
      <c r="F272" s="170" t="s">
        <v>211</v>
      </c>
      <c r="H272" s="171">
        <v>4.4260000000000002</v>
      </c>
      <c r="I272" s="172"/>
      <c r="L272" s="168"/>
      <c r="M272" s="173"/>
      <c r="T272" s="174"/>
      <c r="AT272" s="169" t="s">
        <v>262</v>
      </c>
      <c r="AU272" s="169" t="s">
        <v>87</v>
      </c>
      <c r="AV272" s="13" t="s">
        <v>87</v>
      </c>
      <c r="AW272" s="13" t="s">
        <v>38</v>
      </c>
      <c r="AX272" s="13" t="s">
        <v>78</v>
      </c>
      <c r="AY272" s="169" t="s">
        <v>252</v>
      </c>
    </row>
    <row r="273" spans="2:65" s="13" customFormat="1">
      <c r="B273" s="168"/>
      <c r="D273" s="159" t="s">
        <v>262</v>
      </c>
      <c r="E273" s="169" t="s">
        <v>37</v>
      </c>
      <c r="F273" s="170" t="s">
        <v>125</v>
      </c>
      <c r="H273" s="171">
        <v>920.03499999999997</v>
      </c>
      <c r="I273" s="172"/>
      <c r="L273" s="168"/>
      <c r="M273" s="173"/>
      <c r="T273" s="174"/>
      <c r="AT273" s="169" t="s">
        <v>262</v>
      </c>
      <c r="AU273" s="169" t="s">
        <v>87</v>
      </c>
      <c r="AV273" s="13" t="s">
        <v>87</v>
      </c>
      <c r="AW273" s="13" t="s">
        <v>38</v>
      </c>
      <c r="AX273" s="13" t="s">
        <v>78</v>
      </c>
      <c r="AY273" s="169" t="s">
        <v>252</v>
      </c>
    </row>
    <row r="274" spans="2:65" s="12" customFormat="1">
      <c r="B274" s="162"/>
      <c r="D274" s="159" t="s">
        <v>262</v>
      </c>
      <c r="E274" s="163" t="s">
        <v>37</v>
      </c>
      <c r="F274" s="164" t="s">
        <v>412</v>
      </c>
      <c r="H274" s="163" t="s">
        <v>37</v>
      </c>
      <c r="I274" s="165"/>
      <c r="L274" s="162"/>
      <c r="M274" s="166"/>
      <c r="T274" s="167"/>
      <c r="AT274" s="163" t="s">
        <v>262</v>
      </c>
      <c r="AU274" s="163" t="s">
        <v>87</v>
      </c>
      <c r="AV274" s="12" t="s">
        <v>85</v>
      </c>
      <c r="AW274" s="12" t="s">
        <v>38</v>
      </c>
      <c r="AX274" s="12" t="s">
        <v>78</v>
      </c>
      <c r="AY274" s="163" t="s">
        <v>252</v>
      </c>
    </row>
    <row r="275" spans="2:65" s="13" customFormat="1">
      <c r="B275" s="168"/>
      <c r="D275" s="159" t="s">
        <v>262</v>
      </c>
      <c r="E275" s="169" t="s">
        <v>37</v>
      </c>
      <c r="F275" s="170" t="s">
        <v>111</v>
      </c>
      <c r="H275" s="171">
        <v>422.21300000000002</v>
      </c>
      <c r="I275" s="172"/>
      <c r="L275" s="168"/>
      <c r="M275" s="173"/>
      <c r="T275" s="174"/>
      <c r="AT275" s="169" t="s">
        <v>262</v>
      </c>
      <c r="AU275" s="169" t="s">
        <v>87</v>
      </c>
      <c r="AV275" s="13" t="s">
        <v>87</v>
      </c>
      <c r="AW275" s="13" t="s">
        <v>38</v>
      </c>
      <c r="AX275" s="13" t="s">
        <v>78</v>
      </c>
      <c r="AY275" s="169" t="s">
        <v>252</v>
      </c>
    </row>
    <row r="276" spans="2:65" s="12" customFormat="1">
      <c r="B276" s="162"/>
      <c r="D276" s="159" t="s">
        <v>262</v>
      </c>
      <c r="E276" s="163" t="s">
        <v>37</v>
      </c>
      <c r="F276" s="164" t="s">
        <v>413</v>
      </c>
      <c r="H276" s="163" t="s">
        <v>37</v>
      </c>
      <c r="I276" s="165"/>
      <c r="L276" s="162"/>
      <c r="M276" s="166"/>
      <c r="T276" s="167"/>
      <c r="AT276" s="163" t="s">
        <v>262</v>
      </c>
      <c r="AU276" s="163" t="s">
        <v>87</v>
      </c>
      <c r="AV276" s="12" t="s">
        <v>85</v>
      </c>
      <c r="AW276" s="12" t="s">
        <v>38</v>
      </c>
      <c r="AX276" s="12" t="s">
        <v>78</v>
      </c>
      <c r="AY276" s="163" t="s">
        <v>252</v>
      </c>
    </row>
    <row r="277" spans="2:65" s="13" customFormat="1">
      <c r="B277" s="168"/>
      <c r="D277" s="159" t="s">
        <v>262</v>
      </c>
      <c r="E277" s="169" t="s">
        <v>37</v>
      </c>
      <c r="F277" s="170" t="s">
        <v>141</v>
      </c>
      <c r="H277" s="171">
        <v>200.46</v>
      </c>
      <c r="I277" s="172"/>
      <c r="L277" s="168"/>
      <c r="M277" s="173"/>
      <c r="T277" s="174"/>
      <c r="AT277" s="169" t="s">
        <v>262</v>
      </c>
      <c r="AU277" s="169" t="s">
        <v>87</v>
      </c>
      <c r="AV277" s="13" t="s">
        <v>87</v>
      </c>
      <c r="AW277" s="13" t="s">
        <v>38</v>
      </c>
      <c r="AX277" s="13" t="s">
        <v>78</v>
      </c>
      <c r="AY277" s="169" t="s">
        <v>252</v>
      </c>
    </row>
    <row r="278" spans="2:65" s="14" customFormat="1">
      <c r="B278" s="175"/>
      <c r="D278" s="159" t="s">
        <v>262</v>
      </c>
      <c r="E278" s="176" t="s">
        <v>37</v>
      </c>
      <c r="F278" s="177" t="s">
        <v>267</v>
      </c>
      <c r="H278" s="178">
        <v>1890.153</v>
      </c>
      <c r="I278" s="179"/>
      <c r="L278" s="175"/>
      <c r="M278" s="180"/>
      <c r="T278" s="181"/>
      <c r="AT278" s="176" t="s">
        <v>262</v>
      </c>
      <c r="AU278" s="176" t="s">
        <v>87</v>
      </c>
      <c r="AV278" s="14" t="s">
        <v>258</v>
      </c>
      <c r="AW278" s="14" t="s">
        <v>38</v>
      </c>
      <c r="AX278" s="14" t="s">
        <v>85</v>
      </c>
      <c r="AY278" s="176" t="s">
        <v>252</v>
      </c>
    </row>
    <row r="279" spans="2:65" s="1" customFormat="1" ht="22.5" customHeight="1">
      <c r="B279" s="32"/>
      <c r="C279" s="147" t="s">
        <v>414</v>
      </c>
      <c r="D279" s="147" t="s">
        <v>254</v>
      </c>
      <c r="E279" s="148" t="s">
        <v>415</v>
      </c>
      <c r="F279" s="149" t="s">
        <v>416</v>
      </c>
      <c r="G279" s="150" t="s">
        <v>109</v>
      </c>
      <c r="H279" s="151">
        <v>920.03499999999997</v>
      </c>
      <c r="I279" s="152"/>
      <c r="J279" s="153">
        <f>ROUND(I279*H279,2)</f>
        <v>0</v>
      </c>
      <c r="K279" s="149" t="s">
        <v>257</v>
      </c>
      <c r="L279" s="32"/>
      <c r="M279" s="154" t="s">
        <v>37</v>
      </c>
      <c r="N279" s="155" t="s">
        <v>49</v>
      </c>
      <c r="P279" s="156">
        <f>O279*H279</f>
        <v>0</v>
      </c>
      <c r="Q279" s="156">
        <v>0</v>
      </c>
      <c r="R279" s="156">
        <f>Q279*H279</f>
        <v>0</v>
      </c>
      <c r="S279" s="156">
        <v>0</v>
      </c>
      <c r="T279" s="157">
        <f>S279*H279</f>
        <v>0</v>
      </c>
      <c r="AR279" s="18" t="s">
        <v>258</v>
      </c>
      <c r="AT279" s="18" t="s">
        <v>254</v>
      </c>
      <c r="AU279" s="18" t="s">
        <v>87</v>
      </c>
      <c r="AY279" s="18" t="s">
        <v>252</v>
      </c>
      <c r="BE279" s="158">
        <f>IF(N279="základní",J279,0)</f>
        <v>0</v>
      </c>
      <c r="BF279" s="158">
        <f>IF(N279="snížená",J279,0)</f>
        <v>0</v>
      </c>
      <c r="BG279" s="158">
        <f>IF(N279="zákl. přenesená",J279,0)</f>
        <v>0</v>
      </c>
      <c r="BH279" s="158">
        <f>IF(N279="sníž. přenesená",J279,0)</f>
        <v>0</v>
      </c>
      <c r="BI279" s="158">
        <f>IF(N279="nulová",J279,0)</f>
        <v>0</v>
      </c>
      <c r="BJ279" s="18" t="s">
        <v>85</v>
      </c>
      <c r="BK279" s="158">
        <f>ROUND(I279*H279,2)</f>
        <v>0</v>
      </c>
      <c r="BL279" s="18" t="s">
        <v>258</v>
      </c>
      <c r="BM279" s="18" t="s">
        <v>417</v>
      </c>
    </row>
    <row r="280" spans="2:65" s="1" customFormat="1" ht="409.5">
      <c r="B280" s="32"/>
      <c r="D280" s="159" t="s">
        <v>260</v>
      </c>
      <c r="F280" s="160" t="s">
        <v>418</v>
      </c>
      <c r="I280" s="92"/>
      <c r="L280" s="32"/>
      <c r="M280" s="161"/>
      <c r="T280" s="50"/>
      <c r="AT280" s="18" t="s">
        <v>260</v>
      </c>
      <c r="AU280" s="18" t="s">
        <v>87</v>
      </c>
    </row>
    <row r="281" spans="2:65" s="12" customFormat="1">
      <c r="B281" s="162"/>
      <c r="D281" s="159" t="s">
        <v>262</v>
      </c>
      <c r="E281" s="163" t="s">
        <v>37</v>
      </c>
      <c r="F281" s="164" t="s">
        <v>419</v>
      </c>
      <c r="H281" s="163" t="s">
        <v>37</v>
      </c>
      <c r="I281" s="165"/>
      <c r="L281" s="162"/>
      <c r="M281" s="166"/>
      <c r="T281" s="167"/>
      <c r="AT281" s="163" t="s">
        <v>262</v>
      </c>
      <c r="AU281" s="163" t="s">
        <v>87</v>
      </c>
      <c r="AV281" s="12" t="s">
        <v>85</v>
      </c>
      <c r="AW281" s="12" t="s">
        <v>38</v>
      </c>
      <c r="AX281" s="12" t="s">
        <v>78</v>
      </c>
      <c r="AY281" s="163" t="s">
        <v>252</v>
      </c>
    </row>
    <row r="282" spans="2:65" s="12" customFormat="1">
      <c r="B282" s="162"/>
      <c r="D282" s="159" t="s">
        <v>262</v>
      </c>
      <c r="E282" s="163" t="s">
        <v>37</v>
      </c>
      <c r="F282" s="164" t="s">
        <v>264</v>
      </c>
      <c r="H282" s="163" t="s">
        <v>37</v>
      </c>
      <c r="I282" s="165"/>
      <c r="L282" s="162"/>
      <c r="M282" s="166"/>
      <c r="T282" s="167"/>
      <c r="AT282" s="163" t="s">
        <v>262</v>
      </c>
      <c r="AU282" s="163" t="s">
        <v>87</v>
      </c>
      <c r="AV282" s="12" t="s">
        <v>85</v>
      </c>
      <c r="AW282" s="12" t="s">
        <v>38</v>
      </c>
      <c r="AX282" s="12" t="s">
        <v>78</v>
      </c>
      <c r="AY282" s="163" t="s">
        <v>252</v>
      </c>
    </row>
    <row r="283" spans="2:65" s="12" customFormat="1">
      <c r="B283" s="162"/>
      <c r="D283" s="159" t="s">
        <v>262</v>
      </c>
      <c r="E283" s="163" t="s">
        <v>37</v>
      </c>
      <c r="F283" s="164" t="s">
        <v>338</v>
      </c>
      <c r="H283" s="163" t="s">
        <v>37</v>
      </c>
      <c r="I283" s="165"/>
      <c r="L283" s="162"/>
      <c r="M283" s="166"/>
      <c r="T283" s="167"/>
      <c r="AT283" s="163" t="s">
        <v>262</v>
      </c>
      <c r="AU283" s="163" t="s">
        <v>87</v>
      </c>
      <c r="AV283" s="12" t="s">
        <v>85</v>
      </c>
      <c r="AW283" s="12" t="s">
        <v>38</v>
      </c>
      <c r="AX283" s="12" t="s">
        <v>78</v>
      </c>
      <c r="AY283" s="163" t="s">
        <v>252</v>
      </c>
    </row>
    <row r="284" spans="2:65" s="12" customFormat="1">
      <c r="B284" s="162"/>
      <c r="D284" s="159" t="s">
        <v>262</v>
      </c>
      <c r="E284" s="163" t="s">
        <v>37</v>
      </c>
      <c r="F284" s="164" t="s">
        <v>265</v>
      </c>
      <c r="H284" s="163" t="s">
        <v>37</v>
      </c>
      <c r="I284" s="165"/>
      <c r="L284" s="162"/>
      <c r="M284" s="166"/>
      <c r="T284" s="167"/>
      <c r="AT284" s="163" t="s">
        <v>262</v>
      </c>
      <c r="AU284" s="163" t="s">
        <v>87</v>
      </c>
      <c r="AV284" s="12" t="s">
        <v>85</v>
      </c>
      <c r="AW284" s="12" t="s">
        <v>38</v>
      </c>
      <c r="AX284" s="12" t="s">
        <v>78</v>
      </c>
      <c r="AY284" s="163" t="s">
        <v>252</v>
      </c>
    </row>
    <row r="285" spans="2:65" s="12" customFormat="1">
      <c r="B285" s="162"/>
      <c r="D285" s="159" t="s">
        <v>262</v>
      </c>
      <c r="E285" s="163" t="s">
        <v>37</v>
      </c>
      <c r="F285" s="164" t="s">
        <v>420</v>
      </c>
      <c r="H285" s="163" t="s">
        <v>37</v>
      </c>
      <c r="I285" s="165"/>
      <c r="L285" s="162"/>
      <c r="M285" s="166"/>
      <c r="T285" s="167"/>
      <c r="AT285" s="163" t="s">
        <v>262</v>
      </c>
      <c r="AU285" s="163" t="s">
        <v>87</v>
      </c>
      <c r="AV285" s="12" t="s">
        <v>85</v>
      </c>
      <c r="AW285" s="12" t="s">
        <v>38</v>
      </c>
      <c r="AX285" s="12" t="s">
        <v>78</v>
      </c>
      <c r="AY285" s="163" t="s">
        <v>252</v>
      </c>
    </row>
    <row r="286" spans="2:65" s="12" customFormat="1">
      <c r="B286" s="162"/>
      <c r="D286" s="159" t="s">
        <v>262</v>
      </c>
      <c r="E286" s="163" t="s">
        <v>37</v>
      </c>
      <c r="F286" s="164" t="s">
        <v>421</v>
      </c>
      <c r="H286" s="163" t="s">
        <v>37</v>
      </c>
      <c r="I286" s="165"/>
      <c r="L286" s="162"/>
      <c r="M286" s="166"/>
      <c r="T286" s="167"/>
      <c r="AT286" s="163" t="s">
        <v>262</v>
      </c>
      <c r="AU286" s="163" t="s">
        <v>87</v>
      </c>
      <c r="AV286" s="12" t="s">
        <v>85</v>
      </c>
      <c r="AW286" s="12" t="s">
        <v>38</v>
      </c>
      <c r="AX286" s="12" t="s">
        <v>78</v>
      </c>
      <c r="AY286" s="163" t="s">
        <v>252</v>
      </c>
    </row>
    <row r="287" spans="2:65" s="13" customFormat="1">
      <c r="B287" s="168"/>
      <c r="D287" s="159" t="s">
        <v>262</v>
      </c>
      <c r="E287" s="169" t="s">
        <v>37</v>
      </c>
      <c r="F287" s="170" t="s">
        <v>422</v>
      </c>
      <c r="H287" s="171">
        <v>312.02</v>
      </c>
      <c r="I287" s="172"/>
      <c r="L287" s="168"/>
      <c r="M287" s="173"/>
      <c r="T287" s="174"/>
      <c r="AT287" s="169" t="s">
        <v>262</v>
      </c>
      <c r="AU287" s="169" t="s">
        <v>87</v>
      </c>
      <c r="AV287" s="13" t="s">
        <v>87</v>
      </c>
      <c r="AW287" s="13" t="s">
        <v>38</v>
      </c>
      <c r="AX287" s="13" t="s">
        <v>78</v>
      </c>
      <c r="AY287" s="169" t="s">
        <v>252</v>
      </c>
    </row>
    <row r="288" spans="2:65" s="12" customFormat="1">
      <c r="B288" s="162"/>
      <c r="D288" s="159" t="s">
        <v>262</v>
      </c>
      <c r="E288" s="163" t="s">
        <v>37</v>
      </c>
      <c r="F288" s="164" t="s">
        <v>423</v>
      </c>
      <c r="H288" s="163" t="s">
        <v>37</v>
      </c>
      <c r="I288" s="165"/>
      <c r="L288" s="162"/>
      <c r="M288" s="166"/>
      <c r="T288" s="167"/>
      <c r="AT288" s="163" t="s">
        <v>262</v>
      </c>
      <c r="AU288" s="163" t="s">
        <v>87</v>
      </c>
      <c r="AV288" s="12" t="s">
        <v>85</v>
      </c>
      <c r="AW288" s="12" t="s">
        <v>38</v>
      </c>
      <c r="AX288" s="12" t="s">
        <v>78</v>
      </c>
      <c r="AY288" s="163" t="s">
        <v>252</v>
      </c>
    </row>
    <row r="289" spans="2:65" s="12" customFormat="1">
      <c r="B289" s="162"/>
      <c r="D289" s="159" t="s">
        <v>262</v>
      </c>
      <c r="E289" s="163" t="s">
        <v>37</v>
      </c>
      <c r="F289" s="164" t="s">
        <v>424</v>
      </c>
      <c r="H289" s="163" t="s">
        <v>37</v>
      </c>
      <c r="I289" s="165"/>
      <c r="L289" s="162"/>
      <c r="M289" s="166"/>
      <c r="T289" s="167"/>
      <c r="AT289" s="163" t="s">
        <v>262</v>
      </c>
      <c r="AU289" s="163" t="s">
        <v>87</v>
      </c>
      <c r="AV289" s="12" t="s">
        <v>85</v>
      </c>
      <c r="AW289" s="12" t="s">
        <v>38</v>
      </c>
      <c r="AX289" s="12" t="s">
        <v>78</v>
      </c>
      <c r="AY289" s="163" t="s">
        <v>252</v>
      </c>
    </row>
    <row r="290" spans="2:65" s="13" customFormat="1">
      <c r="B290" s="168"/>
      <c r="D290" s="159" t="s">
        <v>262</v>
      </c>
      <c r="E290" s="169" t="s">
        <v>37</v>
      </c>
      <c r="F290" s="170" t="s">
        <v>425</v>
      </c>
      <c r="H290" s="171">
        <v>10.675000000000001</v>
      </c>
      <c r="I290" s="172"/>
      <c r="L290" s="168"/>
      <c r="M290" s="173"/>
      <c r="T290" s="174"/>
      <c r="AT290" s="169" t="s">
        <v>262</v>
      </c>
      <c r="AU290" s="169" t="s">
        <v>87</v>
      </c>
      <c r="AV290" s="13" t="s">
        <v>87</v>
      </c>
      <c r="AW290" s="13" t="s">
        <v>38</v>
      </c>
      <c r="AX290" s="13" t="s">
        <v>78</v>
      </c>
      <c r="AY290" s="169" t="s">
        <v>252</v>
      </c>
    </row>
    <row r="291" spans="2:65" s="12" customFormat="1">
      <c r="B291" s="162"/>
      <c r="D291" s="159" t="s">
        <v>262</v>
      </c>
      <c r="E291" s="163" t="s">
        <v>37</v>
      </c>
      <c r="F291" s="164" t="s">
        <v>426</v>
      </c>
      <c r="H291" s="163" t="s">
        <v>37</v>
      </c>
      <c r="I291" s="165"/>
      <c r="L291" s="162"/>
      <c r="M291" s="166"/>
      <c r="T291" s="167"/>
      <c r="AT291" s="163" t="s">
        <v>262</v>
      </c>
      <c r="AU291" s="163" t="s">
        <v>87</v>
      </c>
      <c r="AV291" s="12" t="s">
        <v>85</v>
      </c>
      <c r="AW291" s="12" t="s">
        <v>38</v>
      </c>
      <c r="AX291" s="12" t="s">
        <v>78</v>
      </c>
      <c r="AY291" s="163" t="s">
        <v>252</v>
      </c>
    </row>
    <row r="292" spans="2:65" s="12" customFormat="1">
      <c r="B292" s="162"/>
      <c r="D292" s="159" t="s">
        <v>262</v>
      </c>
      <c r="E292" s="163" t="s">
        <v>37</v>
      </c>
      <c r="F292" s="164" t="s">
        <v>427</v>
      </c>
      <c r="H292" s="163" t="s">
        <v>37</v>
      </c>
      <c r="I292" s="165"/>
      <c r="L292" s="162"/>
      <c r="M292" s="166"/>
      <c r="T292" s="167"/>
      <c r="AT292" s="163" t="s">
        <v>262</v>
      </c>
      <c r="AU292" s="163" t="s">
        <v>87</v>
      </c>
      <c r="AV292" s="12" t="s">
        <v>85</v>
      </c>
      <c r="AW292" s="12" t="s">
        <v>38</v>
      </c>
      <c r="AX292" s="12" t="s">
        <v>78</v>
      </c>
      <c r="AY292" s="163" t="s">
        <v>252</v>
      </c>
    </row>
    <row r="293" spans="2:65" s="13" customFormat="1">
      <c r="B293" s="168"/>
      <c r="D293" s="159" t="s">
        <v>262</v>
      </c>
      <c r="E293" s="169" t="s">
        <v>37</v>
      </c>
      <c r="F293" s="170" t="s">
        <v>428</v>
      </c>
      <c r="H293" s="171">
        <v>214.72</v>
      </c>
      <c r="I293" s="172"/>
      <c r="L293" s="168"/>
      <c r="M293" s="173"/>
      <c r="T293" s="174"/>
      <c r="AT293" s="169" t="s">
        <v>262</v>
      </c>
      <c r="AU293" s="169" t="s">
        <v>87</v>
      </c>
      <c r="AV293" s="13" t="s">
        <v>87</v>
      </c>
      <c r="AW293" s="13" t="s">
        <v>38</v>
      </c>
      <c r="AX293" s="13" t="s">
        <v>78</v>
      </c>
      <c r="AY293" s="169" t="s">
        <v>252</v>
      </c>
    </row>
    <row r="294" spans="2:65" s="12" customFormat="1">
      <c r="B294" s="162"/>
      <c r="D294" s="159" t="s">
        <v>262</v>
      </c>
      <c r="E294" s="163" t="s">
        <v>37</v>
      </c>
      <c r="F294" s="164" t="s">
        <v>429</v>
      </c>
      <c r="H294" s="163" t="s">
        <v>37</v>
      </c>
      <c r="I294" s="165"/>
      <c r="L294" s="162"/>
      <c r="M294" s="166"/>
      <c r="T294" s="167"/>
      <c r="AT294" s="163" t="s">
        <v>262</v>
      </c>
      <c r="AU294" s="163" t="s">
        <v>87</v>
      </c>
      <c r="AV294" s="12" t="s">
        <v>85</v>
      </c>
      <c r="AW294" s="12" t="s">
        <v>38</v>
      </c>
      <c r="AX294" s="12" t="s">
        <v>78</v>
      </c>
      <c r="AY294" s="163" t="s">
        <v>252</v>
      </c>
    </row>
    <row r="295" spans="2:65" s="12" customFormat="1">
      <c r="B295" s="162"/>
      <c r="D295" s="159" t="s">
        <v>262</v>
      </c>
      <c r="E295" s="163" t="s">
        <v>37</v>
      </c>
      <c r="F295" s="164" t="s">
        <v>430</v>
      </c>
      <c r="H295" s="163" t="s">
        <v>37</v>
      </c>
      <c r="I295" s="165"/>
      <c r="L295" s="162"/>
      <c r="M295" s="166"/>
      <c r="T295" s="167"/>
      <c r="AT295" s="163" t="s">
        <v>262</v>
      </c>
      <c r="AU295" s="163" t="s">
        <v>87</v>
      </c>
      <c r="AV295" s="12" t="s">
        <v>85</v>
      </c>
      <c r="AW295" s="12" t="s">
        <v>38</v>
      </c>
      <c r="AX295" s="12" t="s">
        <v>78</v>
      </c>
      <c r="AY295" s="163" t="s">
        <v>252</v>
      </c>
    </row>
    <row r="296" spans="2:65" s="13" customFormat="1">
      <c r="B296" s="168"/>
      <c r="D296" s="159" t="s">
        <v>262</v>
      </c>
      <c r="E296" s="169" t="s">
        <v>37</v>
      </c>
      <c r="F296" s="170" t="s">
        <v>431</v>
      </c>
      <c r="H296" s="171">
        <v>177.03</v>
      </c>
      <c r="I296" s="172"/>
      <c r="L296" s="168"/>
      <c r="M296" s="173"/>
      <c r="T296" s="174"/>
      <c r="AT296" s="169" t="s">
        <v>262</v>
      </c>
      <c r="AU296" s="169" t="s">
        <v>87</v>
      </c>
      <c r="AV296" s="13" t="s">
        <v>87</v>
      </c>
      <c r="AW296" s="13" t="s">
        <v>38</v>
      </c>
      <c r="AX296" s="13" t="s">
        <v>78</v>
      </c>
      <c r="AY296" s="169" t="s">
        <v>252</v>
      </c>
    </row>
    <row r="297" spans="2:65" s="13" customFormat="1">
      <c r="B297" s="168"/>
      <c r="D297" s="159" t="s">
        <v>262</v>
      </c>
      <c r="E297" s="169" t="s">
        <v>37</v>
      </c>
      <c r="F297" s="170" t="s">
        <v>432</v>
      </c>
      <c r="H297" s="171">
        <v>205.59</v>
      </c>
      <c r="I297" s="172"/>
      <c r="L297" s="168"/>
      <c r="M297" s="173"/>
      <c r="T297" s="174"/>
      <c r="AT297" s="169" t="s">
        <v>262</v>
      </c>
      <c r="AU297" s="169" t="s">
        <v>87</v>
      </c>
      <c r="AV297" s="13" t="s">
        <v>87</v>
      </c>
      <c r="AW297" s="13" t="s">
        <v>38</v>
      </c>
      <c r="AX297" s="13" t="s">
        <v>78</v>
      </c>
      <c r="AY297" s="169" t="s">
        <v>252</v>
      </c>
    </row>
    <row r="298" spans="2:65" s="15" customFormat="1">
      <c r="B298" s="182"/>
      <c r="D298" s="159" t="s">
        <v>262</v>
      </c>
      <c r="E298" s="183" t="s">
        <v>125</v>
      </c>
      <c r="F298" s="184" t="s">
        <v>272</v>
      </c>
      <c r="H298" s="185">
        <v>920.03499999999997</v>
      </c>
      <c r="I298" s="186"/>
      <c r="L298" s="182"/>
      <c r="M298" s="187"/>
      <c r="T298" s="188"/>
      <c r="AT298" s="183" t="s">
        <v>262</v>
      </c>
      <c r="AU298" s="183" t="s">
        <v>87</v>
      </c>
      <c r="AV298" s="15" t="s">
        <v>98</v>
      </c>
      <c r="AW298" s="15" t="s">
        <v>38</v>
      </c>
      <c r="AX298" s="15" t="s">
        <v>78</v>
      </c>
      <c r="AY298" s="183" t="s">
        <v>252</v>
      </c>
    </row>
    <row r="299" spans="2:65" s="14" customFormat="1">
      <c r="B299" s="175"/>
      <c r="D299" s="159" t="s">
        <v>262</v>
      </c>
      <c r="E299" s="176" t="s">
        <v>37</v>
      </c>
      <c r="F299" s="177" t="s">
        <v>267</v>
      </c>
      <c r="H299" s="178">
        <v>920.03499999999997</v>
      </c>
      <c r="I299" s="179"/>
      <c r="L299" s="175"/>
      <c r="M299" s="180"/>
      <c r="T299" s="181"/>
      <c r="AT299" s="176" t="s">
        <v>262</v>
      </c>
      <c r="AU299" s="176" t="s">
        <v>87</v>
      </c>
      <c r="AV299" s="14" t="s">
        <v>258</v>
      </c>
      <c r="AW299" s="14" t="s">
        <v>38</v>
      </c>
      <c r="AX299" s="14" t="s">
        <v>85</v>
      </c>
      <c r="AY299" s="176" t="s">
        <v>252</v>
      </c>
    </row>
    <row r="300" spans="2:65" s="1" customFormat="1" ht="22.5" customHeight="1">
      <c r="B300" s="32"/>
      <c r="C300" s="147" t="s">
        <v>433</v>
      </c>
      <c r="D300" s="147" t="s">
        <v>254</v>
      </c>
      <c r="E300" s="148" t="s">
        <v>434</v>
      </c>
      <c r="F300" s="149" t="s">
        <v>435</v>
      </c>
      <c r="G300" s="150" t="s">
        <v>109</v>
      </c>
      <c r="H300" s="151">
        <v>343.01900000000001</v>
      </c>
      <c r="I300" s="152"/>
      <c r="J300" s="153">
        <f>ROUND(I300*H300,2)</f>
        <v>0</v>
      </c>
      <c r="K300" s="149" t="s">
        <v>257</v>
      </c>
      <c r="L300" s="32"/>
      <c r="M300" s="154" t="s">
        <v>37</v>
      </c>
      <c r="N300" s="155" t="s">
        <v>49</v>
      </c>
      <c r="P300" s="156">
        <f>O300*H300</f>
        <v>0</v>
      </c>
      <c r="Q300" s="156">
        <v>0</v>
      </c>
      <c r="R300" s="156">
        <f>Q300*H300</f>
        <v>0</v>
      </c>
      <c r="S300" s="156">
        <v>0</v>
      </c>
      <c r="T300" s="157">
        <f>S300*H300</f>
        <v>0</v>
      </c>
      <c r="AR300" s="18" t="s">
        <v>258</v>
      </c>
      <c r="AT300" s="18" t="s">
        <v>254</v>
      </c>
      <c r="AU300" s="18" t="s">
        <v>87</v>
      </c>
      <c r="AY300" s="18" t="s">
        <v>252</v>
      </c>
      <c r="BE300" s="158">
        <f>IF(N300="základní",J300,0)</f>
        <v>0</v>
      </c>
      <c r="BF300" s="158">
        <f>IF(N300="snížená",J300,0)</f>
        <v>0</v>
      </c>
      <c r="BG300" s="158">
        <f>IF(N300="zákl. přenesená",J300,0)</f>
        <v>0</v>
      </c>
      <c r="BH300" s="158">
        <f>IF(N300="sníž. přenesená",J300,0)</f>
        <v>0</v>
      </c>
      <c r="BI300" s="158">
        <f>IF(N300="nulová",J300,0)</f>
        <v>0</v>
      </c>
      <c r="BJ300" s="18" t="s">
        <v>85</v>
      </c>
      <c r="BK300" s="158">
        <f>ROUND(I300*H300,2)</f>
        <v>0</v>
      </c>
      <c r="BL300" s="18" t="s">
        <v>258</v>
      </c>
      <c r="BM300" s="18" t="s">
        <v>436</v>
      </c>
    </row>
    <row r="301" spans="2:65" s="1" customFormat="1" ht="409.5">
      <c r="B301" s="32"/>
      <c r="D301" s="159" t="s">
        <v>260</v>
      </c>
      <c r="F301" s="160" t="s">
        <v>437</v>
      </c>
      <c r="I301" s="92"/>
      <c r="L301" s="32"/>
      <c r="M301" s="161"/>
      <c r="T301" s="50"/>
      <c r="AT301" s="18" t="s">
        <v>260</v>
      </c>
      <c r="AU301" s="18" t="s">
        <v>87</v>
      </c>
    </row>
    <row r="302" spans="2:65" s="12" customFormat="1">
      <c r="B302" s="162"/>
      <c r="D302" s="159" t="s">
        <v>262</v>
      </c>
      <c r="E302" s="163" t="s">
        <v>37</v>
      </c>
      <c r="F302" s="164" t="s">
        <v>438</v>
      </c>
      <c r="H302" s="163" t="s">
        <v>37</v>
      </c>
      <c r="I302" s="165"/>
      <c r="L302" s="162"/>
      <c r="M302" s="166"/>
      <c r="T302" s="167"/>
      <c r="AT302" s="163" t="s">
        <v>262</v>
      </c>
      <c r="AU302" s="163" t="s">
        <v>87</v>
      </c>
      <c r="AV302" s="12" t="s">
        <v>85</v>
      </c>
      <c r="AW302" s="12" t="s">
        <v>38</v>
      </c>
      <c r="AX302" s="12" t="s">
        <v>78</v>
      </c>
      <c r="AY302" s="163" t="s">
        <v>252</v>
      </c>
    </row>
    <row r="303" spans="2:65" s="12" customFormat="1">
      <c r="B303" s="162"/>
      <c r="D303" s="159" t="s">
        <v>262</v>
      </c>
      <c r="E303" s="163" t="s">
        <v>37</v>
      </c>
      <c r="F303" s="164" t="s">
        <v>338</v>
      </c>
      <c r="H303" s="163" t="s">
        <v>37</v>
      </c>
      <c r="I303" s="165"/>
      <c r="L303" s="162"/>
      <c r="M303" s="166"/>
      <c r="T303" s="167"/>
      <c r="AT303" s="163" t="s">
        <v>262</v>
      </c>
      <c r="AU303" s="163" t="s">
        <v>87</v>
      </c>
      <c r="AV303" s="12" t="s">
        <v>85</v>
      </c>
      <c r="AW303" s="12" t="s">
        <v>38</v>
      </c>
      <c r="AX303" s="12" t="s">
        <v>78</v>
      </c>
      <c r="AY303" s="163" t="s">
        <v>252</v>
      </c>
    </row>
    <row r="304" spans="2:65" s="12" customFormat="1">
      <c r="B304" s="162"/>
      <c r="D304" s="159" t="s">
        <v>262</v>
      </c>
      <c r="E304" s="163" t="s">
        <v>37</v>
      </c>
      <c r="F304" s="164" t="s">
        <v>291</v>
      </c>
      <c r="H304" s="163" t="s">
        <v>37</v>
      </c>
      <c r="I304" s="165"/>
      <c r="L304" s="162"/>
      <c r="M304" s="166"/>
      <c r="T304" s="167"/>
      <c r="AT304" s="163" t="s">
        <v>262</v>
      </c>
      <c r="AU304" s="163" t="s">
        <v>87</v>
      </c>
      <c r="AV304" s="12" t="s">
        <v>85</v>
      </c>
      <c r="AW304" s="12" t="s">
        <v>38</v>
      </c>
      <c r="AX304" s="12" t="s">
        <v>78</v>
      </c>
      <c r="AY304" s="163" t="s">
        <v>252</v>
      </c>
    </row>
    <row r="305" spans="2:51" s="12" customFormat="1">
      <c r="B305" s="162"/>
      <c r="D305" s="159" t="s">
        <v>262</v>
      </c>
      <c r="E305" s="163" t="s">
        <v>37</v>
      </c>
      <c r="F305" s="164" t="s">
        <v>439</v>
      </c>
      <c r="H305" s="163" t="s">
        <v>37</v>
      </c>
      <c r="I305" s="165"/>
      <c r="L305" s="162"/>
      <c r="M305" s="166"/>
      <c r="T305" s="167"/>
      <c r="AT305" s="163" t="s">
        <v>262</v>
      </c>
      <c r="AU305" s="163" t="s">
        <v>87</v>
      </c>
      <c r="AV305" s="12" t="s">
        <v>85</v>
      </c>
      <c r="AW305" s="12" t="s">
        <v>38</v>
      </c>
      <c r="AX305" s="12" t="s">
        <v>78</v>
      </c>
      <c r="AY305" s="163" t="s">
        <v>252</v>
      </c>
    </row>
    <row r="306" spans="2:51" s="12" customFormat="1">
      <c r="B306" s="162"/>
      <c r="D306" s="159" t="s">
        <v>262</v>
      </c>
      <c r="E306" s="163" t="s">
        <v>37</v>
      </c>
      <c r="F306" s="164" t="s">
        <v>440</v>
      </c>
      <c r="H306" s="163" t="s">
        <v>37</v>
      </c>
      <c r="I306" s="165"/>
      <c r="L306" s="162"/>
      <c r="M306" s="166"/>
      <c r="T306" s="167"/>
      <c r="AT306" s="163" t="s">
        <v>262</v>
      </c>
      <c r="AU306" s="163" t="s">
        <v>87</v>
      </c>
      <c r="AV306" s="12" t="s">
        <v>85</v>
      </c>
      <c r="AW306" s="12" t="s">
        <v>38</v>
      </c>
      <c r="AX306" s="12" t="s">
        <v>78</v>
      </c>
      <c r="AY306" s="163" t="s">
        <v>252</v>
      </c>
    </row>
    <row r="307" spans="2:51" s="13" customFormat="1">
      <c r="B307" s="168"/>
      <c r="D307" s="159" t="s">
        <v>262</v>
      </c>
      <c r="E307" s="169" t="s">
        <v>37</v>
      </c>
      <c r="F307" s="170" t="s">
        <v>441</v>
      </c>
      <c r="H307" s="171">
        <v>142.56</v>
      </c>
      <c r="I307" s="172"/>
      <c r="L307" s="168"/>
      <c r="M307" s="173"/>
      <c r="T307" s="174"/>
      <c r="AT307" s="169" t="s">
        <v>262</v>
      </c>
      <c r="AU307" s="169" t="s">
        <v>87</v>
      </c>
      <c r="AV307" s="13" t="s">
        <v>87</v>
      </c>
      <c r="AW307" s="13" t="s">
        <v>38</v>
      </c>
      <c r="AX307" s="13" t="s">
        <v>78</v>
      </c>
      <c r="AY307" s="169" t="s">
        <v>252</v>
      </c>
    </row>
    <row r="308" spans="2:51" s="12" customFormat="1">
      <c r="B308" s="162"/>
      <c r="D308" s="159" t="s">
        <v>262</v>
      </c>
      <c r="E308" s="163" t="s">
        <v>37</v>
      </c>
      <c r="F308" s="164" t="s">
        <v>342</v>
      </c>
      <c r="H308" s="163" t="s">
        <v>37</v>
      </c>
      <c r="I308" s="165"/>
      <c r="L308" s="162"/>
      <c r="M308" s="166"/>
      <c r="T308" s="167"/>
      <c r="AT308" s="163" t="s">
        <v>262</v>
      </c>
      <c r="AU308" s="163" t="s">
        <v>87</v>
      </c>
      <c r="AV308" s="12" t="s">
        <v>85</v>
      </c>
      <c r="AW308" s="12" t="s">
        <v>38</v>
      </c>
      <c r="AX308" s="12" t="s">
        <v>78</v>
      </c>
      <c r="AY308" s="163" t="s">
        <v>252</v>
      </c>
    </row>
    <row r="309" spans="2:51" s="12" customFormat="1">
      <c r="B309" s="162"/>
      <c r="D309" s="159" t="s">
        <v>262</v>
      </c>
      <c r="E309" s="163" t="s">
        <v>37</v>
      </c>
      <c r="F309" s="164" t="s">
        <v>343</v>
      </c>
      <c r="H309" s="163" t="s">
        <v>37</v>
      </c>
      <c r="I309" s="165"/>
      <c r="L309" s="162"/>
      <c r="M309" s="166"/>
      <c r="T309" s="167"/>
      <c r="AT309" s="163" t="s">
        <v>262</v>
      </c>
      <c r="AU309" s="163" t="s">
        <v>87</v>
      </c>
      <c r="AV309" s="12" t="s">
        <v>85</v>
      </c>
      <c r="AW309" s="12" t="s">
        <v>38</v>
      </c>
      <c r="AX309" s="12" t="s">
        <v>78</v>
      </c>
      <c r="AY309" s="163" t="s">
        <v>252</v>
      </c>
    </row>
    <row r="310" spans="2:51" s="12" customFormat="1">
      <c r="B310" s="162"/>
      <c r="D310" s="159" t="s">
        <v>262</v>
      </c>
      <c r="E310" s="163" t="s">
        <v>37</v>
      </c>
      <c r="F310" s="164" t="s">
        <v>439</v>
      </c>
      <c r="H310" s="163" t="s">
        <v>37</v>
      </c>
      <c r="I310" s="165"/>
      <c r="L310" s="162"/>
      <c r="M310" s="166"/>
      <c r="T310" s="167"/>
      <c r="AT310" s="163" t="s">
        <v>262</v>
      </c>
      <c r="AU310" s="163" t="s">
        <v>87</v>
      </c>
      <c r="AV310" s="12" t="s">
        <v>85</v>
      </c>
      <c r="AW310" s="12" t="s">
        <v>38</v>
      </c>
      <c r="AX310" s="12" t="s">
        <v>78</v>
      </c>
      <c r="AY310" s="163" t="s">
        <v>252</v>
      </c>
    </row>
    <row r="311" spans="2:51" s="12" customFormat="1">
      <c r="B311" s="162"/>
      <c r="D311" s="159" t="s">
        <v>262</v>
      </c>
      <c r="E311" s="163" t="s">
        <v>37</v>
      </c>
      <c r="F311" s="164" t="s">
        <v>442</v>
      </c>
      <c r="H311" s="163" t="s">
        <v>37</v>
      </c>
      <c r="I311" s="165"/>
      <c r="L311" s="162"/>
      <c r="M311" s="166"/>
      <c r="T311" s="167"/>
      <c r="AT311" s="163" t="s">
        <v>262</v>
      </c>
      <c r="AU311" s="163" t="s">
        <v>87</v>
      </c>
      <c r="AV311" s="12" t="s">
        <v>85</v>
      </c>
      <c r="AW311" s="12" t="s">
        <v>38</v>
      </c>
      <c r="AX311" s="12" t="s">
        <v>78</v>
      </c>
      <c r="AY311" s="163" t="s">
        <v>252</v>
      </c>
    </row>
    <row r="312" spans="2:51" s="13" customFormat="1">
      <c r="B312" s="168"/>
      <c r="D312" s="159" t="s">
        <v>262</v>
      </c>
      <c r="E312" s="169" t="s">
        <v>37</v>
      </c>
      <c r="F312" s="170" t="s">
        <v>443</v>
      </c>
      <c r="H312" s="171">
        <v>156.87</v>
      </c>
      <c r="I312" s="172"/>
      <c r="L312" s="168"/>
      <c r="M312" s="173"/>
      <c r="T312" s="174"/>
      <c r="AT312" s="169" t="s">
        <v>262</v>
      </c>
      <c r="AU312" s="169" t="s">
        <v>87</v>
      </c>
      <c r="AV312" s="13" t="s">
        <v>87</v>
      </c>
      <c r="AW312" s="13" t="s">
        <v>38</v>
      </c>
      <c r="AX312" s="13" t="s">
        <v>78</v>
      </c>
      <c r="AY312" s="169" t="s">
        <v>252</v>
      </c>
    </row>
    <row r="313" spans="2:51" s="12" customFormat="1">
      <c r="B313" s="162"/>
      <c r="D313" s="159" t="s">
        <v>262</v>
      </c>
      <c r="E313" s="163" t="s">
        <v>37</v>
      </c>
      <c r="F313" s="164" t="s">
        <v>346</v>
      </c>
      <c r="H313" s="163" t="s">
        <v>37</v>
      </c>
      <c r="I313" s="165"/>
      <c r="L313" s="162"/>
      <c r="M313" s="166"/>
      <c r="T313" s="167"/>
      <c r="AT313" s="163" t="s">
        <v>262</v>
      </c>
      <c r="AU313" s="163" t="s">
        <v>87</v>
      </c>
      <c r="AV313" s="12" t="s">
        <v>85</v>
      </c>
      <c r="AW313" s="12" t="s">
        <v>38</v>
      </c>
      <c r="AX313" s="12" t="s">
        <v>78</v>
      </c>
      <c r="AY313" s="163" t="s">
        <v>252</v>
      </c>
    </row>
    <row r="314" spans="2:51" s="13" customFormat="1">
      <c r="B314" s="168"/>
      <c r="D314" s="159" t="s">
        <v>262</v>
      </c>
      <c r="E314" s="169" t="s">
        <v>37</v>
      </c>
      <c r="F314" s="170" t="s">
        <v>444</v>
      </c>
      <c r="H314" s="171">
        <v>-32.4</v>
      </c>
      <c r="I314" s="172"/>
      <c r="L314" s="168"/>
      <c r="M314" s="173"/>
      <c r="T314" s="174"/>
      <c r="AT314" s="169" t="s">
        <v>262</v>
      </c>
      <c r="AU314" s="169" t="s">
        <v>87</v>
      </c>
      <c r="AV314" s="13" t="s">
        <v>87</v>
      </c>
      <c r="AW314" s="13" t="s">
        <v>38</v>
      </c>
      <c r="AX314" s="13" t="s">
        <v>78</v>
      </c>
      <c r="AY314" s="169" t="s">
        <v>252</v>
      </c>
    </row>
    <row r="315" spans="2:51" s="12" customFormat="1">
      <c r="B315" s="162"/>
      <c r="D315" s="159" t="s">
        <v>262</v>
      </c>
      <c r="E315" s="163" t="s">
        <v>37</v>
      </c>
      <c r="F315" s="164" t="s">
        <v>348</v>
      </c>
      <c r="H315" s="163" t="s">
        <v>37</v>
      </c>
      <c r="I315" s="165"/>
      <c r="L315" s="162"/>
      <c r="M315" s="166"/>
      <c r="T315" s="167"/>
      <c r="AT315" s="163" t="s">
        <v>262</v>
      </c>
      <c r="AU315" s="163" t="s">
        <v>87</v>
      </c>
      <c r="AV315" s="12" t="s">
        <v>85</v>
      </c>
      <c r="AW315" s="12" t="s">
        <v>38</v>
      </c>
      <c r="AX315" s="12" t="s">
        <v>78</v>
      </c>
      <c r="AY315" s="163" t="s">
        <v>252</v>
      </c>
    </row>
    <row r="316" spans="2:51" s="13" customFormat="1">
      <c r="B316" s="168"/>
      <c r="D316" s="159" t="s">
        <v>262</v>
      </c>
      <c r="E316" s="169" t="s">
        <v>37</v>
      </c>
      <c r="F316" s="170" t="s">
        <v>445</v>
      </c>
      <c r="H316" s="171">
        <v>-25.2</v>
      </c>
      <c r="I316" s="172"/>
      <c r="L316" s="168"/>
      <c r="M316" s="173"/>
      <c r="T316" s="174"/>
      <c r="AT316" s="169" t="s">
        <v>262</v>
      </c>
      <c r="AU316" s="169" t="s">
        <v>87</v>
      </c>
      <c r="AV316" s="13" t="s">
        <v>87</v>
      </c>
      <c r="AW316" s="13" t="s">
        <v>38</v>
      </c>
      <c r="AX316" s="13" t="s">
        <v>78</v>
      </c>
      <c r="AY316" s="169" t="s">
        <v>252</v>
      </c>
    </row>
    <row r="317" spans="2:51" s="12" customFormat="1">
      <c r="B317" s="162"/>
      <c r="D317" s="159" t="s">
        <v>262</v>
      </c>
      <c r="E317" s="163" t="s">
        <v>37</v>
      </c>
      <c r="F317" s="164" t="s">
        <v>350</v>
      </c>
      <c r="H317" s="163" t="s">
        <v>37</v>
      </c>
      <c r="I317" s="165"/>
      <c r="L317" s="162"/>
      <c r="M317" s="166"/>
      <c r="T317" s="167"/>
      <c r="AT317" s="163" t="s">
        <v>262</v>
      </c>
      <c r="AU317" s="163" t="s">
        <v>87</v>
      </c>
      <c r="AV317" s="12" t="s">
        <v>85</v>
      </c>
      <c r="AW317" s="12" t="s">
        <v>38</v>
      </c>
      <c r="AX317" s="12" t="s">
        <v>78</v>
      </c>
      <c r="AY317" s="163" t="s">
        <v>252</v>
      </c>
    </row>
    <row r="318" spans="2:51" s="12" customFormat="1">
      <c r="B318" s="162"/>
      <c r="D318" s="159" t="s">
        <v>262</v>
      </c>
      <c r="E318" s="163" t="s">
        <v>37</v>
      </c>
      <c r="F318" s="164" t="s">
        <v>439</v>
      </c>
      <c r="H318" s="163" t="s">
        <v>37</v>
      </c>
      <c r="I318" s="165"/>
      <c r="L318" s="162"/>
      <c r="M318" s="166"/>
      <c r="T318" s="167"/>
      <c r="AT318" s="163" t="s">
        <v>262</v>
      </c>
      <c r="AU318" s="163" t="s">
        <v>87</v>
      </c>
      <c r="AV318" s="12" t="s">
        <v>85</v>
      </c>
      <c r="AW318" s="12" t="s">
        <v>38</v>
      </c>
      <c r="AX318" s="12" t="s">
        <v>78</v>
      </c>
      <c r="AY318" s="163" t="s">
        <v>252</v>
      </c>
    </row>
    <row r="319" spans="2:51" s="12" customFormat="1">
      <c r="B319" s="162"/>
      <c r="D319" s="159" t="s">
        <v>262</v>
      </c>
      <c r="E319" s="163" t="s">
        <v>37</v>
      </c>
      <c r="F319" s="164" t="s">
        <v>446</v>
      </c>
      <c r="H319" s="163" t="s">
        <v>37</v>
      </c>
      <c r="I319" s="165"/>
      <c r="L319" s="162"/>
      <c r="M319" s="166"/>
      <c r="T319" s="167"/>
      <c r="AT319" s="163" t="s">
        <v>262</v>
      </c>
      <c r="AU319" s="163" t="s">
        <v>87</v>
      </c>
      <c r="AV319" s="12" t="s">
        <v>85</v>
      </c>
      <c r="AW319" s="12" t="s">
        <v>38</v>
      </c>
      <c r="AX319" s="12" t="s">
        <v>78</v>
      </c>
      <c r="AY319" s="163" t="s">
        <v>252</v>
      </c>
    </row>
    <row r="320" spans="2:51" s="13" customFormat="1">
      <c r="B320" s="168"/>
      <c r="D320" s="159" t="s">
        <v>262</v>
      </c>
      <c r="E320" s="169" t="s">
        <v>37</v>
      </c>
      <c r="F320" s="170" t="s">
        <v>447</v>
      </c>
      <c r="H320" s="171">
        <v>10.5</v>
      </c>
      <c r="I320" s="172"/>
      <c r="L320" s="168"/>
      <c r="M320" s="173"/>
      <c r="T320" s="174"/>
      <c r="AT320" s="169" t="s">
        <v>262</v>
      </c>
      <c r="AU320" s="169" t="s">
        <v>87</v>
      </c>
      <c r="AV320" s="13" t="s">
        <v>87</v>
      </c>
      <c r="AW320" s="13" t="s">
        <v>38</v>
      </c>
      <c r="AX320" s="13" t="s">
        <v>78</v>
      </c>
      <c r="AY320" s="169" t="s">
        <v>252</v>
      </c>
    </row>
    <row r="321" spans="2:51" s="12" customFormat="1">
      <c r="B321" s="162"/>
      <c r="D321" s="159" t="s">
        <v>262</v>
      </c>
      <c r="E321" s="163" t="s">
        <v>37</v>
      </c>
      <c r="F321" s="164" t="s">
        <v>448</v>
      </c>
      <c r="H321" s="163" t="s">
        <v>37</v>
      </c>
      <c r="I321" s="165"/>
      <c r="L321" s="162"/>
      <c r="M321" s="166"/>
      <c r="T321" s="167"/>
      <c r="AT321" s="163" t="s">
        <v>262</v>
      </c>
      <c r="AU321" s="163" t="s">
        <v>87</v>
      </c>
      <c r="AV321" s="12" t="s">
        <v>85</v>
      </c>
      <c r="AW321" s="12" t="s">
        <v>38</v>
      </c>
      <c r="AX321" s="12" t="s">
        <v>78</v>
      </c>
      <c r="AY321" s="163" t="s">
        <v>252</v>
      </c>
    </row>
    <row r="322" spans="2:51" s="12" customFormat="1">
      <c r="B322" s="162"/>
      <c r="D322" s="159" t="s">
        <v>262</v>
      </c>
      <c r="E322" s="163" t="s">
        <v>37</v>
      </c>
      <c r="F322" s="164" t="s">
        <v>449</v>
      </c>
      <c r="H322" s="163" t="s">
        <v>37</v>
      </c>
      <c r="I322" s="165"/>
      <c r="L322" s="162"/>
      <c r="M322" s="166"/>
      <c r="T322" s="167"/>
      <c r="AT322" s="163" t="s">
        <v>262</v>
      </c>
      <c r="AU322" s="163" t="s">
        <v>87</v>
      </c>
      <c r="AV322" s="12" t="s">
        <v>85</v>
      </c>
      <c r="AW322" s="12" t="s">
        <v>38</v>
      </c>
      <c r="AX322" s="12" t="s">
        <v>78</v>
      </c>
      <c r="AY322" s="163" t="s">
        <v>252</v>
      </c>
    </row>
    <row r="323" spans="2:51" s="12" customFormat="1">
      <c r="B323" s="162"/>
      <c r="D323" s="159" t="s">
        <v>262</v>
      </c>
      <c r="E323" s="163" t="s">
        <v>37</v>
      </c>
      <c r="F323" s="164" t="s">
        <v>450</v>
      </c>
      <c r="H323" s="163" t="s">
        <v>37</v>
      </c>
      <c r="I323" s="165"/>
      <c r="L323" s="162"/>
      <c r="M323" s="166"/>
      <c r="T323" s="167"/>
      <c r="AT323" s="163" t="s">
        <v>262</v>
      </c>
      <c r="AU323" s="163" t="s">
        <v>87</v>
      </c>
      <c r="AV323" s="12" t="s">
        <v>85</v>
      </c>
      <c r="AW323" s="12" t="s">
        <v>38</v>
      </c>
      <c r="AX323" s="12" t="s">
        <v>78</v>
      </c>
      <c r="AY323" s="163" t="s">
        <v>252</v>
      </c>
    </row>
    <row r="324" spans="2:51" s="13" customFormat="1">
      <c r="B324" s="168"/>
      <c r="D324" s="159" t="s">
        <v>262</v>
      </c>
      <c r="E324" s="169" t="s">
        <v>37</v>
      </c>
      <c r="F324" s="170" t="s">
        <v>451</v>
      </c>
      <c r="H324" s="171">
        <v>57.365000000000002</v>
      </c>
      <c r="I324" s="172"/>
      <c r="L324" s="168"/>
      <c r="M324" s="173"/>
      <c r="T324" s="174"/>
      <c r="AT324" s="169" t="s">
        <v>262</v>
      </c>
      <c r="AU324" s="169" t="s">
        <v>87</v>
      </c>
      <c r="AV324" s="13" t="s">
        <v>87</v>
      </c>
      <c r="AW324" s="13" t="s">
        <v>38</v>
      </c>
      <c r="AX324" s="13" t="s">
        <v>78</v>
      </c>
      <c r="AY324" s="169" t="s">
        <v>252</v>
      </c>
    </row>
    <row r="325" spans="2:51" s="12" customFormat="1">
      <c r="B325" s="162"/>
      <c r="D325" s="159" t="s">
        <v>262</v>
      </c>
      <c r="E325" s="163" t="s">
        <v>37</v>
      </c>
      <c r="F325" s="164" t="s">
        <v>452</v>
      </c>
      <c r="H325" s="163" t="s">
        <v>37</v>
      </c>
      <c r="I325" s="165"/>
      <c r="L325" s="162"/>
      <c r="M325" s="166"/>
      <c r="T325" s="167"/>
      <c r="AT325" s="163" t="s">
        <v>262</v>
      </c>
      <c r="AU325" s="163" t="s">
        <v>87</v>
      </c>
      <c r="AV325" s="12" t="s">
        <v>85</v>
      </c>
      <c r="AW325" s="12" t="s">
        <v>38</v>
      </c>
      <c r="AX325" s="12" t="s">
        <v>78</v>
      </c>
      <c r="AY325" s="163" t="s">
        <v>252</v>
      </c>
    </row>
    <row r="326" spans="2:51" s="13" customFormat="1">
      <c r="B326" s="168"/>
      <c r="D326" s="159" t="s">
        <v>262</v>
      </c>
      <c r="E326" s="169" t="s">
        <v>37</v>
      </c>
      <c r="F326" s="170" t="s">
        <v>453</v>
      </c>
      <c r="H326" s="171">
        <v>0.75</v>
      </c>
      <c r="I326" s="172"/>
      <c r="L326" s="168"/>
      <c r="M326" s="173"/>
      <c r="T326" s="174"/>
      <c r="AT326" s="169" t="s">
        <v>262</v>
      </c>
      <c r="AU326" s="169" t="s">
        <v>87</v>
      </c>
      <c r="AV326" s="13" t="s">
        <v>87</v>
      </c>
      <c r="AW326" s="13" t="s">
        <v>38</v>
      </c>
      <c r="AX326" s="13" t="s">
        <v>78</v>
      </c>
      <c r="AY326" s="169" t="s">
        <v>252</v>
      </c>
    </row>
    <row r="327" spans="2:51" s="12" customFormat="1">
      <c r="B327" s="162"/>
      <c r="D327" s="159" t="s">
        <v>262</v>
      </c>
      <c r="E327" s="163" t="s">
        <v>37</v>
      </c>
      <c r="F327" s="164" t="s">
        <v>454</v>
      </c>
      <c r="H327" s="163" t="s">
        <v>37</v>
      </c>
      <c r="I327" s="165"/>
      <c r="L327" s="162"/>
      <c r="M327" s="166"/>
      <c r="T327" s="167"/>
      <c r="AT327" s="163" t="s">
        <v>262</v>
      </c>
      <c r="AU327" s="163" t="s">
        <v>87</v>
      </c>
      <c r="AV327" s="12" t="s">
        <v>85</v>
      </c>
      <c r="AW327" s="12" t="s">
        <v>38</v>
      </c>
      <c r="AX327" s="12" t="s">
        <v>78</v>
      </c>
      <c r="AY327" s="163" t="s">
        <v>252</v>
      </c>
    </row>
    <row r="328" spans="2:51" s="12" customFormat="1">
      <c r="B328" s="162"/>
      <c r="D328" s="159" t="s">
        <v>262</v>
      </c>
      <c r="E328" s="163" t="s">
        <v>37</v>
      </c>
      <c r="F328" s="164" t="s">
        <v>324</v>
      </c>
      <c r="H328" s="163" t="s">
        <v>37</v>
      </c>
      <c r="I328" s="165"/>
      <c r="L328" s="162"/>
      <c r="M328" s="166"/>
      <c r="T328" s="167"/>
      <c r="AT328" s="163" t="s">
        <v>262</v>
      </c>
      <c r="AU328" s="163" t="s">
        <v>87</v>
      </c>
      <c r="AV328" s="12" t="s">
        <v>85</v>
      </c>
      <c r="AW328" s="12" t="s">
        <v>38</v>
      </c>
      <c r="AX328" s="12" t="s">
        <v>78</v>
      </c>
      <c r="AY328" s="163" t="s">
        <v>252</v>
      </c>
    </row>
    <row r="329" spans="2:51" s="12" customFormat="1">
      <c r="B329" s="162"/>
      <c r="D329" s="159" t="s">
        <v>262</v>
      </c>
      <c r="E329" s="163" t="s">
        <v>37</v>
      </c>
      <c r="F329" s="164" t="s">
        <v>455</v>
      </c>
      <c r="H329" s="163" t="s">
        <v>37</v>
      </c>
      <c r="I329" s="165"/>
      <c r="L329" s="162"/>
      <c r="M329" s="166"/>
      <c r="T329" s="167"/>
      <c r="AT329" s="163" t="s">
        <v>262</v>
      </c>
      <c r="AU329" s="163" t="s">
        <v>87</v>
      </c>
      <c r="AV329" s="12" t="s">
        <v>85</v>
      </c>
      <c r="AW329" s="12" t="s">
        <v>38</v>
      </c>
      <c r="AX329" s="12" t="s">
        <v>78</v>
      </c>
      <c r="AY329" s="163" t="s">
        <v>252</v>
      </c>
    </row>
    <row r="330" spans="2:51" s="13" customFormat="1">
      <c r="B330" s="168"/>
      <c r="D330" s="159" t="s">
        <v>262</v>
      </c>
      <c r="E330" s="169" t="s">
        <v>37</v>
      </c>
      <c r="F330" s="170" t="s">
        <v>119</v>
      </c>
      <c r="H330" s="171">
        <v>62.302</v>
      </c>
      <c r="I330" s="172"/>
      <c r="L330" s="168"/>
      <c r="M330" s="173"/>
      <c r="T330" s="174"/>
      <c r="AT330" s="169" t="s">
        <v>262</v>
      </c>
      <c r="AU330" s="169" t="s">
        <v>87</v>
      </c>
      <c r="AV330" s="13" t="s">
        <v>87</v>
      </c>
      <c r="AW330" s="13" t="s">
        <v>38</v>
      </c>
      <c r="AX330" s="13" t="s">
        <v>78</v>
      </c>
      <c r="AY330" s="169" t="s">
        <v>252</v>
      </c>
    </row>
    <row r="331" spans="2:51" s="12" customFormat="1">
      <c r="B331" s="162"/>
      <c r="D331" s="159" t="s">
        <v>262</v>
      </c>
      <c r="E331" s="163" t="s">
        <v>37</v>
      </c>
      <c r="F331" s="164" t="s">
        <v>456</v>
      </c>
      <c r="H331" s="163" t="s">
        <v>37</v>
      </c>
      <c r="I331" s="165"/>
      <c r="L331" s="162"/>
      <c r="M331" s="166"/>
      <c r="T331" s="167"/>
      <c r="AT331" s="163" t="s">
        <v>262</v>
      </c>
      <c r="AU331" s="163" t="s">
        <v>87</v>
      </c>
      <c r="AV331" s="12" t="s">
        <v>85</v>
      </c>
      <c r="AW331" s="12" t="s">
        <v>38</v>
      </c>
      <c r="AX331" s="12" t="s">
        <v>78</v>
      </c>
      <c r="AY331" s="163" t="s">
        <v>252</v>
      </c>
    </row>
    <row r="332" spans="2:51" s="12" customFormat="1">
      <c r="B332" s="162"/>
      <c r="D332" s="159" t="s">
        <v>262</v>
      </c>
      <c r="E332" s="163" t="s">
        <v>37</v>
      </c>
      <c r="F332" s="164" t="s">
        <v>325</v>
      </c>
      <c r="H332" s="163" t="s">
        <v>37</v>
      </c>
      <c r="I332" s="165"/>
      <c r="L332" s="162"/>
      <c r="M332" s="166"/>
      <c r="T332" s="167"/>
      <c r="AT332" s="163" t="s">
        <v>262</v>
      </c>
      <c r="AU332" s="163" t="s">
        <v>87</v>
      </c>
      <c r="AV332" s="12" t="s">
        <v>85</v>
      </c>
      <c r="AW332" s="12" t="s">
        <v>38</v>
      </c>
      <c r="AX332" s="12" t="s">
        <v>78</v>
      </c>
      <c r="AY332" s="163" t="s">
        <v>252</v>
      </c>
    </row>
    <row r="333" spans="2:51" s="12" customFormat="1">
      <c r="B333" s="162"/>
      <c r="D333" s="159" t="s">
        <v>262</v>
      </c>
      <c r="E333" s="163" t="s">
        <v>37</v>
      </c>
      <c r="F333" s="164" t="s">
        <v>326</v>
      </c>
      <c r="H333" s="163" t="s">
        <v>37</v>
      </c>
      <c r="I333" s="165"/>
      <c r="L333" s="162"/>
      <c r="M333" s="166"/>
      <c r="T333" s="167"/>
      <c r="AT333" s="163" t="s">
        <v>262</v>
      </c>
      <c r="AU333" s="163" t="s">
        <v>87</v>
      </c>
      <c r="AV333" s="12" t="s">
        <v>85</v>
      </c>
      <c r="AW333" s="12" t="s">
        <v>38</v>
      </c>
      <c r="AX333" s="12" t="s">
        <v>78</v>
      </c>
      <c r="AY333" s="163" t="s">
        <v>252</v>
      </c>
    </row>
    <row r="334" spans="2:51" s="13" customFormat="1">
      <c r="B334" s="168"/>
      <c r="D334" s="159" t="s">
        <v>262</v>
      </c>
      <c r="E334" s="169" t="s">
        <v>37</v>
      </c>
      <c r="F334" s="170" t="s">
        <v>457</v>
      </c>
      <c r="H334" s="171">
        <v>-16.006</v>
      </c>
      <c r="I334" s="172"/>
      <c r="L334" s="168"/>
      <c r="M334" s="173"/>
      <c r="T334" s="174"/>
      <c r="AT334" s="169" t="s">
        <v>262</v>
      </c>
      <c r="AU334" s="169" t="s">
        <v>87</v>
      </c>
      <c r="AV334" s="13" t="s">
        <v>87</v>
      </c>
      <c r="AW334" s="13" t="s">
        <v>38</v>
      </c>
      <c r="AX334" s="13" t="s">
        <v>78</v>
      </c>
      <c r="AY334" s="169" t="s">
        <v>252</v>
      </c>
    </row>
    <row r="335" spans="2:51" s="13" customFormat="1">
      <c r="B335" s="168"/>
      <c r="D335" s="159" t="s">
        <v>262</v>
      </c>
      <c r="E335" s="169" t="s">
        <v>37</v>
      </c>
      <c r="F335" s="170" t="s">
        <v>458</v>
      </c>
      <c r="H335" s="171">
        <v>-5.6769999999999996</v>
      </c>
      <c r="I335" s="172"/>
      <c r="L335" s="168"/>
      <c r="M335" s="173"/>
      <c r="T335" s="174"/>
      <c r="AT335" s="169" t="s">
        <v>262</v>
      </c>
      <c r="AU335" s="169" t="s">
        <v>87</v>
      </c>
      <c r="AV335" s="13" t="s">
        <v>87</v>
      </c>
      <c r="AW335" s="13" t="s">
        <v>38</v>
      </c>
      <c r="AX335" s="13" t="s">
        <v>78</v>
      </c>
      <c r="AY335" s="169" t="s">
        <v>252</v>
      </c>
    </row>
    <row r="336" spans="2:51" s="13" customFormat="1">
      <c r="B336" s="168"/>
      <c r="D336" s="159" t="s">
        <v>262</v>
      </c>
      <c r="E336" s="169" t="s">
        <v>37</v>
      </c>
      <c r="F336" s="170" t="s">
        <v>459</v>
      </c>
      <c r="H336" s="171">
        <v>-9.1199999999999992</v>
      </c>
      <c r="I336" s="172"/>
      <c r="L336" s="168"/>
      <c r="M336" s="173"/>
      <c r="T336" s="174"/>
      <c r="AT336" s="169" t="s">
        <v>262</v>
      </c>
      <c r="AU336" s="169" t="s">
        <v>87</v>
      </c>
      <c r="AV336" s="13" t="s">
        <v>87</v>
      </c>
      <c r="AW336" s="13" t="s">
        <v>38</v>
      </c>
      <c r="AX336" s="13" t="s">
        <v>78</v>
      </c>
      <c r="AY336" s="169" t="s">
        <v>252</v>
      </c>
    </row>
    <row r="337" spans="2:65" s="12" customFormat="1">
      <c r="B337" s="162"/>
      <c r="D337" s="159" t="s">
        <v>262</v>
      </c>
      <c r="E337" s="163" t="s">
        <v>37</v>
      </c>
      <c r="F337" s="164" t="s">
        <v>330</v>
      </c>
      <c r="H337" s="163" t="s">
        <v>37</v>
      </c>
      <c r="I337" s="165"/>
      <c r="L337" s="162"/>
      <c r="M337" s="166"/>
      <c r="T337" s="167"/>
      <c r="AT337" s="163" t="s">
        <v>262</v>
      </c>
      <c r="AU337" s="163" t="s">
        <v>87</v>
      </c>
      <c r="AV337" s="12" t="s">
        <v>85</v>
      </c>
      <c r="AW337" s="12" t="s">
        <v>38</v>
      </c>
      <c r="AX337" s="12" t="s">
        <v>78</v>
      </c>
      <c r="AY337" s="163" t="s">
        <v>252</v>
      </c>
    </row>
    <row r="338" spans="2:65" s="12" customFormat="1">
      <c r="B338" s="162"/>
      <c r="D338" s="159" t="s">
        <v>262</v>
      </c>
      <c r="E338" s="163" t="s">
        <v>37</v>
      </c>
      <c r="F338" s="164" t="s">
        <v>326</v>
      </c>
      <c r="H338" s="163" t="s">
        <v>37</v>
      </c>
      <c r="I338" s="165"/>
      <c r="L338" s="162"/>
      <c r="M338" s="166"/>
      <c r="T338" s="167"/>
      <c r="AT338" s="163" t="s">
        <v>262</v>
      </c>
      <c r="AU338" s="163" t="s">
        <v>87</v>
      </c>
      <c r="AV338" s="12" t="s">
        <v>85</v>
      </c>
      <c r="AW338" s="12" t="s">
        <v>38</v>
      </c>
      <c r="AX338" s="12" t="s">
        <v>78</v>
      </c>
      <c r="AY338" s="163" t="s">
        <v>252</v>
      </c>
    </row>
    <row r="339" spans="2:65" s="13" customFormat="1">
      <c r="B339" s="168"/>
      <c r="D339" s="159" t="s">
        <v>262</v>
      </c>
      <c r="E339" s="169" t="s">
        <v>37</v>
      </c>
      <c r="F339" s="170" t="s">
        <v>460</v>
      </c>
      <c r="H339" s="171">
        <v>-4.9249999999999998</v>
      </c>
      <c r="I339" s="172"/>
      <c r="L339" s="168"/>
      <c r="M339" s="173"/>
      <c r="T339" s="174"/>
      <c r="AT339" s="169" t="s">
        <v>262</v>
      </c>
      <c r="AU339" s="169" t="s">
        <v>87</v>
      </c>
      <c r="AV339" s="13" t="s">
        <v>87</v>
      </c>
      <c r="AW339" s="13" t="s">
        <v>38</v>
      </c>
      <c r="AX339" s="13" t="s">
        <v>78</v>
      </c>
      <c r="AY339" s="169" t="s">
        <v>252</v>
      </c>
    </row>
    <row r="340" spans="2:65" s="12" customFormat="1">
      <c r="B340" s="162"/>
      <c r="D340" s="159" t="s">
        <v>262</v>
      </c>
      <c r="E340" s="163" t="s">
        <v>37</v>
      </c>
      <c r="F340" s="164" t="s">
        <v>461</v>
      </c>
      <c r="H340" s="163" t="s">
        <v>37</v>
      </c>
      <c r="I340" s="165"/>
      <c r="L340" s="162"/>
      <c r="M340" s="166"/>
      <c r="T340" s="167"/>
      <c r="AT340" s="163" t="s">
        <v>262</v>
      </c>
      <c r="AU340" s="163" t="s">
        <v>87</v>
      </c>
      <c r="AV340" s="12" t="s">
        <v>85</v>
      </c>
      <c r="AW340" s="12" t="s">
        <v>38</v>
      </c>
      <c r="AX340" s="12" t="s">
        <v>78</v>
      </c>
      <c r="AY340" s="163" t="s">
        <v>252</v>
      </c>
    </row>
    <row r="341" spans="2:65" s="12" customFormat="1">
      <c r="B341" s="162"/>
      <c r="D341" s="159" t="s">
        <v>262</v>
      </c>
      <c r="E341" s="163" t="s">
        <v>37</v>
      </c>
      <c r="F341" s="164" t="s">
        <v>462</v>
      </c>
      <c r="H341" s="163" t="s">
        <v>37</v>
      </c>
      <c r="I341" s="165"/>
      <c r="L341" s="162"/>
      <c r="M341" s="166"/>
      <c r="T341" s="167"/>
      <c r="AT341" s="163" t="s">
        <v>262</v>
      </c>
      <c r="AU341" s="163" t="s">
        <v>87</v>
      </c>
      <c r="AV341" s="12" t="s">
        <v>85</v>
      </c>
      <c r="AW341" s="12" t="s">
        <v>38</v>
      </c>
      <c r="AX341" s="12" t="s">
        <v>78</v>
      </c>
      <c r="AY341" s="163" t="s">
        <v>252</v>
      </c>
    </row>
    <row r="342" spans="2:65" s="13" customFormat="1">
      <c r="B342" s="168"/>
      <c r="D342" s="159" t="s">
        <v>262</v>
      </c>
      <c r="E342" s="169" t="s">
        <v>37</v>
      </c>
      <c r="F342" s="170" t="s">
        <v>463</v>
      </c>
      <c r="H342" s="171">
        <v>6</v>
      </c>
      <c r="I342" s="172"/>
      <c r="L342" s="168"/>
      <c r="M342" s="173"/>
      <c r="T342" s="174"/>
      <c r="AT342" s="169" t="s">
        <v>262</v>
      </c>
      <c r="AU342" s="169" t="s">
        <v>87</v>
      </c>
      <c r="AV342" s="13" t="s">
        <v>87</v>
      </c>
      <c r="AW342" s="13" t="s">
        <v>38</v>
      </c>
      <c r="AX342" s="13" t="s">
        <v>78</v>
      </c>
      <c r="AY342" s="169" t="s">
        <v>252</v>
      </c>
    </row>
    <row r="343" spans="2:65" s="15" customFormat="1">
      <c r="B343" s="182"/>
      <c r="D343" s="159" t="s">
        <v>262</v>
      </c>
      <c r="E343" s="183" t="s">
        <v>208</v>
      </c>
      <c r="F343" s="184" t="s">
        <v>272</v>
      </c>
      <c r="H343" s="185">
        <v>343.01900000000001</v>
      </c>
      <c r="I343" s="186"/>
      <c r="L343" s="182"/>
      <c r="M343" s="187"/>
      <c r="T343" s="188"/>
      <c r="AT343" s="183" t="s">
        <v>262</v>
      </c>
      <c r="AU343" s="183" t="s">
        <v>87</v>
      </c>
      <c r="AV343" s="15" t="s">
        <v>98</v>
      </c>
      <c r="AW343" s="15" t="s">
        <v>38</v>
      </c>
      <c r="AX343" s="15" t="s">
        <v>78</v>
      </c>
      <c r="AY343" s="183" t="s">
        <v>252</v>
      </c>
    </row>
    <row r="344" spans="2:65" s="14" customFormat="1">
      <c r="B344" s="175"/>
      <c r="D344" s="159" t="s">
        <v>262</v>
      </c>
      <c r="E344" s="176" t="s">
        <v>37</v>
      </c>
      <c r="F344" s="177" t="s">
        <v>267</v>
      </c>
      <c r="H344" s="178">
        <v>343.01900000000001</v>
      </c>
      <c r="I344" s="179"/>
      <c r="L344" s="175"/>
      <c r="M344" s="180"/>
      <c r="T344" s="181"/>
      <c r="AT344" s="176" t="s">
        <v>262</v>
      </c>
      <c r="AU344" s="176" t="s">
        <v>87</v>
      </c>
      <c r="AV344" s="14" t="s">
        <v>258</v>
      </c>
      <c r="AW344" s="14" t="s">
        <v>38</v>
      </c>
      <c r="AX344" s="14" t="s">
        <v>85</v>
      </c>
      <c r="AY344" s="176" t="s">
        <v>252</v>
      </c>
    </row>
    <row r="345" spans="2:65" s="1" customFormat="1" ht="22.5" customHeight="1">
      <c r="B345" s="32"/>
      <c r="C345" s="147" t="s">
        <v>464</v>
      </c>
      <c r="D345" s="147" t="s">
        <v>254</v>
      </c>
      <c r="E345" s="148" t="s">
        <v>465</v>
      </c>
      <c r="F345" s="149" t="s">
        <v>466</v>
      </c>
      <c r="G345" s="150" t="s">
        <v>109</v>
      </c>
      <c r="H345" s="151">
        <v>4.4260000000000002</v>
      </c>
      <c r="I345" s="152"/>
      <c r="J345" s="153">
        <f>ROUND(I345*H345,2)</f>
        <v>0</v>
      </c>
      <c r="K345" s="149" t="s">
        <v>275</v>
      </c>
      <c r="L345" s="32"/>
      <c r="M345" s="154" t="s">
        <v>37</v>
      </c>
      <c r="N345" s="155" t="s">
        <v>49</v>
      </c>
      <c r="P345" s="156">
        <f>O345*H345</f>
        <v>0</v>
      </c>
      <c r="Q345" s="156">
        <v>0</v>
      </c>
      <c r="R345" s="156">
        <f>Q345*H345</f>
        <v>0</v>
      </c>
      <c r="S345" s="156">
        <v>0</v>
      </c>
      <c r="T345" s="157">
        <f>S345*H345</f>
        <v>0</v>
      </c>
      <c r="AR345" s="18" t="s">
        <v>258</v>
      </c>
      <c r="AT345" s="18" t="s">
        <v>254</v>
      </c>
      <c r="AU345" s="18" t="s">
        <v>87</v>
      </c>
      <c r="AY345" s="18" t="s">
        <v>252</v>
      </c>
      <c r="BE345" s="158">
        <f>IF(N345="základní",J345,0)</f>
        <v>0</v>
      </c>
      <c r="BF345" s="158">
        <f>IF(N345="snížená",J345,0)</f>
        <v>0</v>
      </c>
      <c r="BG345" s="158">
        <f>IF(N345="zákl. přenesená",J345,0)</f>
        <v>0</v>
      </c>
      <c r="BH345" s="158">
        <f>IF(N345="sníž. přenesená",J345,0)</f>
        <v>0</v>
      </c>
      <c r="BI345" s="158">
        <f>IF(N345="nulová",J345,0)</f>
        <v>0</v>
      </c>
      <c r="BJ345" s="18" t="s">
        <v>85</v>
      </c>
      <c r="BK345" s="158">
        <f>ROUND(I345*H345,2)</f>
        <v>0</v>
      </c>
      <c r="BL345" s="18" t="s">
        <v>258</v>
      </c>
      <c r="BM345" s="18" t="s">
        <v>467</v>
      </c>
    </row>
    <row r="346" spans="2:65" s="1" customFormat="1" ht="107.25">
      <c r="B346" s="32"/>
      <c r="D346" s="159" t="s">
        <v>260</v>
      </c>
      <c r="F346" s="160" t="s">
        <v>468</v>
      </c>
      <c r="I346" s="92"/>
      <c r="L346" s="32"/>
      <c r="M346" s="161"/>
      <c r="T346" s="50"/>
      <c r="AT346" s="18" t="s">
        <v>260</v>
      </c>
      <c r="AU346" s="18" t="s">
        <v>87</v>
      </c>
    </row>
    <row r="347" spans="2:65" s="12" customFormat="1">
      <c r="B347" s="162"/>
      <c r="D347" s="159" t="s">
        <v>262</v>
      </c>
      <c r="E347" s="163" t="s">
        <v>37</v>
      </c>
      <c r="F347" s="164" t="s">
        <v>469</v>
      </c>
      <c r="H347" s="163" t="s">
        <v>37</v>
      </c>
      <c r="I347" s="165"/>
      <c r="L347" s="162"/>
      <c r="M347" s="166"/>
      <c r="T347" s="167"/>
      <c r="AT347" s="163" t="s">
        <v>262</v>
      </c>
      <c r="AU347" s="163" t="s">
        <v>87</v>
      </c>
      <c r="AV347" s="12" t="s">
        <v>85</v>
      </c>
      <c r="AW347" s="12" t="s">
        <v>38</v>
      </c>
      <c r="AX347" s="12" t="s">
        <v>78</v>
      </c>
      <c r="AY347" s="163" t="s">
        <v>252</v>
      </c>
    </row>
    <row r="348" spans="2:65" s="12" customFormat="1">
      <c r="B348" s="162"/>
      <c r="D348" s="159" t="s">
        <v>262</v>
      </c>
      <c r="E348" s="163" t="s">
        <v>37</v>
      </c>
      <c r="F348" s="164" t="s">
        <v>309</v>
      </c>
      <c r="H348" s="163" t="s">
        <v>37</v>
      </c>
      <c r="I348" s="165"/>
      <c r="L348" s="162"/>
      <c r="M348" s="166"/>
      <c r="T348" s="167"/>
      <c r="AT348" s="163" t="s">
        <v>262</v>
      </c>
      <c r="AU348" s="163" t="s">
        <v>87</v>
      </c>
      <c r="AV348" s="12" t="s">
        <v>85</v>
      </c>
      <c r="AW348" s="12" t="s">
        <v>38</v>
      </c>
      <c r="AX348" s="12" t="s">
        <v>78</v>
      </c>
      <c r="AY348" s="163" t="s">
        <v>252</v>
      </c>
    </row>
    <row r="349" spans="2:65" s="12" customFormat="1">
      <c r="B349" s="162"/>
      <c r="D349" s="159" t="s">
        <v>262</v>
      </c>
      <c r="E349" s="163" t="s">
        <v>37</v>
      </c>
      <c r="F349" s="164" t="s">
        <v>310</v>
      </c>
      <c r="H349" s="163" t="s">
        <v>37</v>
      </c>
      <c r="I349" s="165"/>
      <c r="L349" s="162"/>
      <c r="M349" s="166"/>
      <c r="T349" s="167"/>
      <c r="AT349" s="163" t="s">
        <v>262</v>
      </c>
      <c r="AU349" s="163" t="s">
        <v>87</v>
      </c>
      <c r="AV349" s="12" t="s">
        <v>85</v>
      </c>
      <c r="AW349" s="12" t="s">
        <v>38</v>
      </c>
      <c r="AX349" s="12" t="s">
        <v>78</v>
      </c>
      <c r="AY349" s="163" t="s">
        <v>252</v>
      </c>
    </row>
    <row r="350" spans="2:65" s="12" customFormat="1">
      <c r="B350" s="162"/>
      <c r="D350" s="159" t="s">
        <v>262</v>
      </c>
      <c r="E350" s="163" t="s">
        <v>37</v>
      </c>
      <c r="F350" s="164" t="s">
        <v>470</v>
      </c>
      <c r="H350" s="163" t="s">
        <v>37</v>
      </c>
      <c r="I350" s="165"/>
      <c r="L350" s="162"/>
      <c r="M350" s="166"/>
      <c r="T350" s="167"/>
      <c r="AT350" s="163" t="s">
        <v>262</v>
      </c>
      <c r="AU350" s="163" t="s">
        <v>87</v>
      </c>
      <c r="AV350" s="12" t="s">
        <v>85</v>
      </c>
      <c r="AW350" s="12" t="s">
        <v>38</v>
      </c>
      <c r="AX350" s="12" t="s">
        <v>78</v>
      </c>
      <c r="AY350" s="163" t="s">
        <v>252</v>
      </c>
    </row>
    <row r="351" spans="2:65" s="13" customFormat="1">
      <c r="B351" s="168"/>
      <c r="D351" s="159" t="s">
        <v>262</v>
      </c>
      <c r="E351" s="169" t="s">
        <v>37</v>
      </c>
      <c r="F351" s="170" t="s">
        <v>358</v>
      </c>
      <c r="H351" s="171">
        <v>10.117000000000001</v>
      </c>
      <c r="I351" s="172"/>
      <c r="L351" s="168"/>
      <c r="M351" s="173"/>
      <c r="T351" s="174"/>
      <c r="AT351" s="169" t="s">
        <v>262</v>
      </c>
      <c r="AU351" s="169" t="s">
        <v>87</v>
      </c>
      <c r="AV351" s="13" t="s">
        <v>87</v>
      </c>
      <c r="AW351" s="13" t="s">
        <v>38</v>
      </c>
      <c r="AX351" s="13" t="s">
        <v>78</v>
      </c>
      <c r="AY351" s="169" t="s">
        <v>252</v>
      </c>
    </row>
    <row r="352" spans="2:65" s="12" customFormat="1">
      <c r="B352" s="162"/>
      <c r="D352" s="159" t="s">
        <v>262</v>
      </c>
      <c r="E352" s="163" t="s">
        <v>37</v>
      </c>
      <c r="F352" s="164" t="s">
        <v>471</v>
      </c>
      <c r="H352" s="163" t="s">
        <v>37</v>
      </c>
      <c r="I352" s="165"/>
      <c r="L352" s="162"/>
      <c r="M352" s="166"/>
      <c r="T352" s="167"/>
      <c r="AT352" s="163" t="s">
        <v>262</v>
      </c>
      <c r="AU352" s="163" t="s">
        <v>87</v>
      </c>
      <c r="AV352" s="12" t="s">
        <v>85</v>
      </c>
      <c r="AW352" s="12" t="s">
        <v>38</v>
      </c>
      <c r="AX352" s="12" t="s">
        <v>78</v>
      </c>
      <c r="AY352" s="163" t="s">
        <v>252</v>
      </c>
    </row>
    <row r="353" spans="2:65" s="13" customFormat="1">
      <c r="B353" s="168"/>
      <c r="D353" s="159" t="s">
        <v>262</v>
      </c>
      <c r="E353" s="169" t="s">
        <v>37</v>
      </c>
      <c r="F353" s="170" t="s">
        <v>472</v>
      </c>
      <c r="H353" s="171">
        <v>-5.6909999999999998</v>
      </c>
      <c r="I353" s="172"/>
      <c r="L353" s="168"/>
      <c r="M353" s="173"/>
      <c r="T353" s="174"/>
      <c r="AT353" s="169" t="s">
        <v>262</v>
      </c>
      <c r="AU353" s="169" t="s">
        <v>87</v>
      </c>
      <c r="AV353" s="13" t="s">
        <v>87</v>
      </c>
      <c r="AW353" s="13" t="s">
        <v>38</v>
      </c>
      <c r="AX353" s="13" t="s">
        <v>78</v>
      </c>
      <c r="AY353" s="169" t="s">
        <v>252</v>
      </c>
    </row>
    <row r="354" spans="2:65" s="15" customFormat="1">
      <c r="B354" s="182"/>
      <c r="D354" s="159" t="s">
        <v>262</v>
      </c>
      <c r="E354" s="183" t="s">
        <v>211</v>
      </c>
      <c r="F354" s="184" t="s">
        <v>272</v>
      </c>
      <c r="H354" s="185">
        <v>4.4260000000000002</v>
      </c>
      <c r="I354" s="186"/>
      <c r="L354" s="182"/>
      <c r="M354" s="187"/>
      <c r="T354" s="188"/>
      <c r="AT354" s="183" t="s">
        <v>262</v>
      </c>
      <c r="AU354" s="183" t="s">
        <v>87</v>
      </c>
      <c r="AV354" s="15" t="s">
        <v>98</v>
      </c>
      <c r="AW354" s="15" t="s">
        <v>38</v>
      </c>
      <c r="AX354" s="15" t="s">
        <v>78</v>
      </c>
      <c r="AY354" s="183" t="s">
        <v>252</v>
      </c>
    </row>
    <row r="355" spans="2:65" s="14" customFormat="1">
      <c r="B355" s="175"/>
      <c r="D355" s="159" t="s">
        <v>262</v>
      </c>
      <c r="E355" s="176" t="s">
        <v>37</v>
      </c>
      <c r="F355" s="177" t="s">
        <v>267</v>
      </c>
      <c r="H355" s="178">
        <v>4.4260000000000002</v>
      </c>
      <c r="I355" s="179"/>
      <c r="L355" s="175"/>
      <c r="M355" s="180"/>
      <c r="T355" s="181"/>
      <c r="AT355" s="176" t="s">
        <v>262</v>
      </c>
      <c r="AU355" s="176" t="s">
        <v>87</v>
      </c>
      <c r="AV355" s="14" t="s">
        <v>258</v>
      </c>
      <c r="AW355" s="14" t="s">
        <v>38</v>
      </c>
      <c r="AX355" s="14" t="s">
        <v>85</v>
      </c>
      <c r="AY355" s="176" t="s">
        <v>252</v>
      </c>
    </row>
    <row r="356" spans="2:65" s="1" customFormat="1" ht="22.5" customHeight="1">
      <c r="B356" s="32"/>
      <c r="C356" s="147" t="s">
        <v>473</v>
      </c>
      <c r="D356" s="147" t="s">
        <v>254</v>
      </c>
      <c r="E356" s="148" t="s">
        <v>474</v>
      </c>
      <c r="F356" s="149" t="s">
        <v>475</v>
      </c>
      <c r="G356" s="150" t="s">
        <v>109</v>
      </c>
      <c r="H356" s="151">
        <v>4.4260000000000002</v>
      </c>
      <c r="I356" s="152"/>
      <c r="J356" s="153">
        <f>ROUND(I356*H356,2)</f>
        <v>0</v>
      </c>
      <c r="K356" s="149" t="s">
        <v>275</v>
      </c>
      <c r="L356" s="32"/>
      <c r="M356" s="154" t="s">
        <v>37</v>
      </c>
      <c r="N356" s="155" t="s">
        <v>49</v>
      </c>
      <c r="P356" s="156">
        <f>O356*H356</f>
        <v>0</v>
      </c>
      <c r="Q356" s="156">
        <v>0</v>
      </c>
      <c r="R356" s="156">
        <f>Q356*H356</f>
        <v>0</v>
      </c>
      <c r="S356" s="156">
        <v>0</v>
      </c>
      <c r="T356" s="157">
        <f>S356*H356</f>
        <v>0</v>
      </c>
      <c r="AR356" s="18" t="s">
        <v>258</v>
      </c>
      <c r="AT356" s="18" t="s">
        <v>254</v>
      </c>
      <c r="AU356" s="18" t="s">
        <v>87</v>
      </c>
      <c r="AY356" s="18" t="s">
        <v>252</v>
      </c>
      <c r="BE356" s="158">
        <f>IF(N356="základní",J356,0)</f>
        <v>0</v>
      </c>
      <c r="BF356" s="158">
        <f>IF(N356="snížená",J356,0)</f>
        <v>0</v>
      </c>
      <c r="BG356" s="158">
        <f>IF(N356="zákl. přenesená",J356,0)</f>
        <v>0</v>
      </c>
      <c r="BH356" s="158">
        <f>IF(N356="sníž. přenesená",J356,0)</f>
        <v>0</v>
      </c>
      <c r="BI356" s="158">
        <f>IF(N356="nulová",J356,0)</f>
        <v>0</v>
      </c>
      <c r="BJ356" s="18" t="s">
        <v>85</v>
      </c>
      <c r="BK356" s="158">
        <f>ROUND(I356*H356,2)</f>
        <v>0</v>
      </c>
      <c r="BL356" s="18" t="s">
        <v>258</v>
      </c>
      <c r="BM356" s="18" t="s">
        <v>476</v>
      </c>
    </row>
    <row r="357" spans="2:65" s="1" customFormat="1" ht="107.25">
      <c r="B357" s="32"/>
      <c r="D357" s="159" t="s">
        <v>260</v>
      </c>
      <c r="F357" s="160" t="s">
        <v>468</v>
      </c>
      <c r="I357" s="92"/>
      <c r="L357" s="32"/>
      <c r="M357" s="161"/>
      <c r="T357" s="50"/>
      <c r="AT357" s="18" t="s">
        <v>260</v>
      </c>
      <c r="AU357" s="18" t="s">
        <v>87</v>
      </c>
    </row>
    <row r="358" spans="2:65" s="13" customFormat="1">
      <c r="B358" s="168"/>
      <c r="D358" s="159" t="s">
        <v>262</v>
      </c>
      <c r="E358" s="169" t="s">
        <v>37</v>
      </c>
      <c r="F358" s="170" t="s">
        <v>211</v>
      </c>
      <c r="H358" s="171">
        <v>4.4260000000000002</v>
      </c>
      <c r="I358" s="172"/>
      <c r="L358" s="168"/>
      <c r="M358" s="173"/>
      <c r="T358" s="174"/>
      <c r="AT358" s="169" t="s">
        <v>262</v>
      </c>
      <c r="AU358" s="169" t="s">
        <v>87</v>
      </c>
      <c r="AV358" s="13" t="s">
        <v>87</v>
      </c>
      <c r="AW358" s="13" t="s">
        <v>38</v>
      </c>
      <c r="AX358" s="13" t="s">
        <v>85</v>
      </c>
      <c r="AY358" s="169" t="s">
        <v>252</v>
      </c>
    </row>
    <row r="359" spans="2:65" s="1" customFormat="1" ht="16.5" customHeight="1">
      <c r="B359" s="32"/>
      <c r="C359" s="147" t="s">
        <v>7</v>
      </c>
      <c r="D359" s="147" t="s">
        <v>254</v>
      </c>
      <c r="E359" s="148" t="s">
        <v>477</v>
      </c>
      <c r="F359" s="149" t="s">
        <v>478</v>
      </c>
      <c r="G359" s="150" t="s">
        <v>109</v>
      </c>
      <c r="H359" s="151">
        <v>462.48</v>
      </c>
      <c r="I359" s="152"/>
      <c r="J359" s="153">
        <f>ROUND(I359*H359,2)</f>
        <v>0</v>
      </c>
      <c r="K359" s="149" t="s">
        <v>257</v>
      </c>
      <c r="L359" s="32"/>
      <c r="M359" s="154" t="s">
        <v>37</v>
      </c>
      <c r="N359" s="155" t="s">
        <v>49</v>
      </c>
      <c r="P359" s="156">
        <f>O359*H359</f>
        <v>0</v>
      </c>
      <c r="Q359" s="156">
        <v>0</v>
      </c>
      <c r="R359" s="156">
        <f>Q359*H359</f>
        <v>0</v>
      </c>
      <c r="S359" s="156">
        <v>0</v>
      </c>
      <c r="T359" s="157">
        <f>S359*H359</f>
        <v>0</v>
      </c>
      <c r="AR359" s="18" t="s">
        <v>258</v>
      </c>
      <c r="AT359" s="18" t="s">
        <v>254</v>
      </c>
      <c r="AU359" s="18" t="s">
        <v>87</v>
      </c>
      <c r="AY359" s="18" t="s">
        <v>252</v>
      </c>
      <c r="BE359" s="158">
        <f>IF(N359="základní",J359,0)</f>
        <v>0</v>
      </c>
      <c r="BF359" s="158">
        <f>IF(N359="snížená",J359,0)</f>
        <v>0</v>
      </c>
      <c r="BG359" s="158">
        <f>IF(N359="zákl. přenesená",J359,0)</f>
        <v>0</v>
      </c>
      <c r="BH359" s="158">
        <f>IF(N359="sníž. přenesená",J359,0)</f>
        <v>0</v>
      </c>
      <c r="BI359" s="158">
        <f>IF(N359="nulová",J359,0)</f>
        <v>0</v>
      </c>
      <c r="BJ359" s="18" t="s">
        <v>85</v>
      </c>
      <c r="BK359" s="158">
        <f>ROUND(I359*H359,2)</f>
        <v>0</v>
      </c>
      <c r="BL359" s="18" t="s">
        <v>258</v>
      </c>
      <c r="BM359" s="18" t="s">
        <v>479</v>
      </c>
    </row>
    <row r="360" spans="2:65" s="1" customFormat="1" ht="185.25">
      <c r="B360" s="32"/>
      <c r="D360" s="159" t="s">
        <v>260</v>
      </c>
      <c r="F360" s="160" t="s">
        <v>480</v>
      </c>
      <c r="I360" s="92"/>
      <c r="L360" s="32"/>
      <c r="M360" s="161"/>
      <c r="T360" s="50"/>
      <c r="AT360" s="18" t="s">
        <v>260</v>
      </c>
      <c r="AU360" s="18" t="s">
        <v>87</v>
      </c>
    </row>
    <row r="361" spans="2:65" s="12" customFormat="1">
      <c r="B361" s="162"/>
      <c r="D361" s="159" t="s">
        <v>262</v>
      </c>
      <c r="E361" s="163" t="s">
        <v>37</v>
      </c>
      <c r="F361" s="164" t="s">
        <v>481</v>
      </c>
      <c r="H361" s="163" t="s">
        <v>37</v>
      </c>
      <c r="I361" s="165"/>
      <c r="L361" s="162"/>
      <c r="M361" s="166"/>
      <c r="T361" s="167"/>
      <c r="AT361" s="163" t="s">
        <v>262</v>
      </c>
      <c r="AU361" s="163" t="s">
        <v>87</v>
      </c>
      <c r="AV361" s="12" t="s">
        <v>85</v>
      </c>
      <c r="AW361" s="12" t="s">
        <v>38</v>
      </c>
      <c r="AX361" s="12" t="s">
        <v>78</v>
      </c>
      <c r="AY361" s="163" t="s">
        <v>252</v>
      </c>
    </row>
    <row r="362" spans="2:65" s="13" customFormat="1">
      <c r="B362" s="168"/>
      <c r="D362" s="159" t="s">
        <v>262</v>
      </c>
      <c r="E362" s="169" t="s">
        <v>37</v>
      </c>
      <c r="F362" s="170" t="s">
        <v>482</v>
      </c>
      <c r="H362" s="171">
        <v>462.48</v>
      </c>
      <c r="I362" s="172"/>
      <c r="L362" s="168"/>
      <c r="M362" s="173"/>
      <c r="T362" s="174"/>
      <c r="AT362" s="169" t="s">
        <v>262</v>
      </c>
      <c r="AU362" s="169" t="s">
        <v>87</v>
      </c>
      <c r="AV362" s="13" t="s">
        <v>87</v>
      </c>
      <c r="AW362" s="13" t="s">
        <v>38</v>
      </c>
      <c r="AX362" s="13" t="s">
        <v>78</v>
      </c>
      <c r="AY362" s="169" t="s">
        <v>252</v>
      </c>
    </row>
    <row r="363" spans="2:65" s="14" customFormat="1">
      <c r="B363" s="175"/>
      <c r="D363" s="159" t="s">
        <v>262</v>
      </c>
      <c r="E363" s="176" t="s">
        <v>37</v>
      </c>
      <c r="F363" s="177" t="s">
        <v>267</v>
      </c>
      <c r="H363" s="178">
        <v>462.48</v>
      </c>
      <c r="I363" s="179"/>
      <c r="L363" s="175"/>
      <c r="M363" s="180"/>
      <c r="T363" s="181"/>
      <c r="AT363" s="176" t="s">
        <v>262</v>
      </c>
      <c r="AU363" s="176" t="s">
        <v>87</v>
      </c>
      <c r="AV363" s="14" t="s">
        <v>258</v>
      </c>
      <c r="AW363" s="14" t="s">
        <v>38</v>
      </c>
      <c r="AX363" s="14" t="s">
        <v>85</v>
      </c>
      <c r="AY363" s="176" t="s">
        <v>252</v>
      </c>
    </row>
    <row r="364" spans="2:65" s="1" customFormat="1" ht="22.5" customHeight="1">
      <c r="B364" s="32"/>
      <c r="C364" s="147" t="s">
        <v>483</v>
      </c>
      <c r="D364" s="147" t="s">
        <v>254</v>
      </c>
      <c r="E364" s="148" t="s">
        <v>484</v>
      </c>
      <c r="F364" s="149" t="s">
        <v>485</v>
      </c>
      <c r="G364" s="150" t="s">
        <v>109</v>
      </c>
      <c r="H364" s="151">
        <v>462.48</v>
      </c>
      <c r="I364" s="152"/>
      <c r="J364" s="153">
        <f>ROUND(I364*H364,2)</f>
        <v>0</v>
      </c>
      <c r="K364" s="149" t="s">
        <v>257</v>
      </c>
      <c r="L364" s="32"/>
      <c r="M364" s="154" t="s">
        <v>37</v>
      </c>
      <c r="N364" s="155" t="s">
        <v>49</v>
      </c>
      <c r="P364" s="156">
        <f>O364*H364</f>
        <v>0</v>
      </c>
      <c r="Q364" s="156">
        <v>0</v>
      </c>
      <c r="R364" s="156">
        <f>Q364*H364</f>
        <v>0</v>
      </c>
      <c r="S364" s="156">
        <v>0</v>
      </c>
      <c r="T364" s="157">
        <f>S364*H364</f>
        <v>0</v>
      </c>
      <c r="AR364" s="18" t="s">
        <v>258</v>
      </c>
      <c r="AT364" s="18" t="s">
        <v>254</v>
      </c>
      <c r="AU364" s="18" t="s">
        <v>87</v>
      </c>
      <c r="AY364" s="18" t="s">
        <v>252</v>
      </c>
      <c r="BE364" s="158">
        <f>IF(N364="základní",J364,0)</f>
        <v>0</v>
      </c>
      <c r="BF364" s="158">
        <f>IF(N364="snížená",J364,0)</f>
        <v>0</v>
      </c>
      <c r="BG364" s="158">
        <f>IF(N364="zákl. přenesená",J364,0)</f>
        <v>0</v>
      </c>
      <c r="BH364" s="158">
        <f>IF(N364="sníž. přenesená",J364,0)</f>
        <v>0</v>
      </c>
      <c r="BI364" s="158">
        <f>IF(N364="nulová",J364,0)</f>
        <v>0</v>
      </c>
      <c r="BJ364" s="18" t="s">
        <v>85</v>
      </c>
      <c r="BK364" s="158">
        <f>ROUND(I364*H364,2)</f>
        <v>0</v>
      </c>
      <c r="BL364" s="18" t="s">
        <v>258</v>
      </c>
      <c r="BM364" s="18" t="s">
        <v>486</v>
      </c>
    </row>
    <row r="365" spans="2:65" s="1" customFormat="1" ht="185.25">
      <c r="B365" s="32"/>
      <c r="D365" s="159" t="s">
        <v>260</v>
      </c>
      <c r="F365" s="160" t="s">
        <v>480</v>
      </c>
      <c r="I365" s="92"/>
      <c r="L365" s="32"/>
      <c r="M365" s="161"/>
      <c r="T365" s="50"/>
      <c r="AT365" s="18" t="s">
        <v>260</v>
      </c>
      <c r="AU365" s="18" t="s">
        <v>87</v>
      </c>
    </row>
    <row r="366" spans="2:65" s="12" customFormat="1">
      <c r="B366" s="162"/>
      <c r="D366" s="159" t="s">
        <v>262</v>
      </c>
      <c r="E366" s="163" t="s">
        <v>37</v>
      </c>
      <c r="F366" s="164" t="s">
        <v>481</v>
      </c>
      <c r="H366" s="163" t="s">
        <v>37</v>
      </c>
      <c r="I366" s="165"/>
      <c r="L366" s="162"/>
      <c r="M366" s="166"/>
      <c r="T366" s="167"/>
      <c r="AT366" s="163" t="s">
        <v>262</v>
      </c>
      <c r="AU366" s="163" t="s">
        <v>87</v>
      </c>
      <c r="AV366" s="12" t="s">
        <v>85</v>
      </c>
      <c r="AW366" s="12" t="s">
        <v>38</v>
      </c>
      <c r="AX366" s="12" t="s">
        <v>78</v>
      </c>
      <c r="AY366" s="163" t="s">
        <v>252</v>
      </c>
    </row>
    <row r="367" spans="2:65" s="13" customFormat="1">
      <c r="B367" s="168"/>
      <c r="D367" s="159" t="s">
        <v>262</v>
      </c>
      <c r="E367" s="169" t="s">
        <v>37</v>
      </c>
      <c r="F367" s="170" t="s">
        <v>482</v>
      </c>
      <c r="H367" s="171">
        <v>462.48</v>
      </c>
      <c r="I367" s="172"/>
      <c r="L367" s="168"/>
      <c r="M367" s="173"/>
      <c r="T367" s="174"/>
      <c r="AT367" s="169" t="s">
        <v>262</v>
      </c>
      <c r="AU367" s="169" t="s">
        <v>87</v>
      </c>
      <c r="AV367" s="13" t="s">
        <v>87</v>
      </c>
      <c r="AW367" s="13" t="s">
        <v>38</v>
      </c>
      <c r="AX367" s="13" t="s">
        <v>78</v>
      </c>
      <c r="AY367" s="169" t="s">
        <v>252</v>
      </c>
    </row>
    <row r="368" spans="2:65" s="14" customFormat="1">
      <c r="B368" s="175"/>
      <c r="D368" s="159" t="s">
        <v>262</v>
      </c>
      <c r="E368" s="176" t="s">
        <v>37</v>
      </c>
      <c r="F368" s="177" t="s">
        <v>267</v>
      </c>
      <c r="H368" s="178">
        <v>462.48</v>
      </c>
      <c r="I368" s="179"/>
      <c r="L368" s="175"/>
      <c r="M368" s="180"/>
      <c r="T368" s="181"/>
      <c r="AT368" s="176" t="s">
        <v>262</v>
      </c>
      <c r="AU368" s="176" t="s">
        <v>87</v>
      </c>
      <c r="AV368" s="14" t="s">
        <v>258</v>
      </c>
      <c r="AW368" s="14" t="s">
        <v>38</v>
      </c>
      <c r="AX368" s="14" t="s">
        <v>85</v>
      </c>
      <c r="AY368" s="176" t="s">
        <v>252</v>
      </c>
    </row>
    <row r="369" spans="2:65" s="1" customFormat="1" ht="22.5" customHeight="1">
      <c r="B369" s="32"/>
      <c r="C369" s="147" t="s">
        <v>487</v>
      </c>
      <c r="D369" s="147" t="s">
        <v>254</v>
      </c>
      <c r="E369" s="148" t="s">
        <v>488</v>
      </c>
      <c r="F369" s="149" t="s">
        <v>489</v>
      </c>
      <c r="G369" s="150" t="s">
        <v>117</v>
      </c>
      <c r="H369" s="151">
        <v>1541.6</v>
      </c>
      <c r="I369" s="152"/>
      <c r="J369" s="153">
        <f>ROUND(I369*H369,2)</f>
        <v>0</v>
      </c>
      <c r="K369" s="149" t="s">
        <v>275</v>
      </c>
      <c r="L369" s="32"/>
      <c r="M369" s="154" t="s">
        <v>37</v>
      </c>
      <c r="N369" s="155" t="s">
        <v>49</v>
      </c>
      <c r="P369" s="156">
        <f>O369*H369</f>
        <v>0</v>
      </c>
      <c r="Q369" s="156">
        <v>0</v>
      </c>
      <c r="R369" s="156">
        <f>Q369*H369</f>
        <v>0</v>
      </c>
      <c r="S369" s="156">
        <v>0</v>
      </c>
      <c r="T369" s="157">
        <f>S369*H369</f>
        <v>0</v>
      </c>
      <c r="AR369" s="18" t="s">
        <v>258</v>
      </c>
      <c r="AT369" s="18" t="s">
        <v>254</v>
      </c>
      <c r="AU369" s="18" t="s">
        <v>87</v>
      </c>
      <c r="AY369" s="18" t="s">
        <v>252</v>
      </c>
      <c r="BE369" s="158">
        <f>IF(N369="základní",J369,0)</f>
        <v>0</v>
      </c>
      <c r="BF369" s="158">
        <f>IF(N369="snížená",J369,0)</f>
        <v>0</v>
      </c>
      <c r="BG369" s="158">
        <f>IF(N369="zákl. přenesená",J369,0)</f>
        <v>0</v>
      </c>
      <c r="BH369" s="158">
        <f>IF(N369="sníž. přenesená",J369,0)</f>
        <v>0</v>
      </c>
      <c r="BI369" s="158">
        <f>IF(N369="nulová",J369,0)</f>
        <v>0</v>
      </c>
      <c r="BJ369" s="18" t="s">
        <v>85</v>
      </c>
      <c r="BK369" s="158">
        <f>ROUND(I369*H369,2)</f>
        <v>0</v>
      </c>
      <c r="BL369" s="18" t="s">
        <v>258</v>
      </c>
      <c r="BM369" s="18" t="s">
        <v>490</v>
      </c>
    </row>
    <row r="370" spans="2:65" s="1" customFormat="1" ht="136.5">
      <c r="B370" s="32"/>
      <c r="D370" s="159" t="s">
        <v>260</v>
      </c>
      <c r="F370" s="160" t="s">
        <v>491</v>
      </c>
      <c r="I370" s="92"/>
      <c r="L370" s="32"/>
      <c r="M370" s="161"/>
      <c r="T370" s="50"/>
      <c r="AT370" s="18" t="s">
        <v>260</v>
      </c>
      <c r="AU370" s="18" t="s">
        <v>87</v>
      </c>
    </row>
    <row r="371" spans="2:65" s="12" customFormat="1">
      <c r="B371" s="162"/>
      <c r="D371" s="159" t="s">
        <v>262</v>
      </c>
      <c r="E371" s="163" t="s">
        <v>37</v>
      </c>
      <c r="F371" s="164" t="s">
        <v>492</v>
      </c>
      <c r="H371" s="163" t="s">
        <v>37</v>
      </c>
      <c r="I371" s="165"/>
      <c r="L371" s="162"/>
      <c r="M371" s="166"/>
      <c r="T371" s="167"/>
      <c r="AT371" s="163" t="s">
        <v>262</v>
      </c>
      <c r="AU371" s="163" t="s">
        <v>87</v>
      </c>
      <c r="AV371" s="12" t="s">
        <v>85</v>
      </c>
      <c r="AW371" s="12" t="s">
        <v>38</v>
      </c>
      <c r="AX371" s="12" t="s">
        <v>78</v>
      </c>
      <c r="AY371" s="163" t="s">
        <v>252</v>
      </c>
    </row>
    <row r="372" spans="2:65" s="12" customFormat="1">
      <c r="B372" s="162"/>
      <c r="D372" s="159" t="s">
        <v>262</v>
      </c>
      <c r="E372" s="163" t="s">
        <v>37</v>
      </c>
      <c r="F372" s="164" t="s">
        <v>264</v>
      </c>
      <c r="H372" s="163" t="s">
        <v>37</v>
      </c>
      <c r="I372" s="165"/>
      <c r="L372" s="162"/>
      <c r="M372" s="166"/>
      <c r="T372" s="167"/>
      <c r="AT372" s="163" t="s">
        <v>262</v>
      </c>
      <c r="AU372" s="163" t="s">
        <v>87</v>
      </c>
      <c r="AV372" s="12" t="s">
        <v>85</v>
      </c>
      <c r="AW372" s="12" t="s">
        <v>38</v>
      </c>
      <c r="AX372" s="12" t="s">
        <v>78</v>
      </c>
      <c r="AY372" s="163" t="s">
        <v>252</v>
      </c>
    </row>
    <row r="373" spans="2:65" s="12" customFormat="1">
      <c r="B373" s="162"/>
      <c r="D373" s="159" t="s">
        <v>262</v>
      </c>
      <c r="E373" s="163" t="s">
        <v>37</v>
      </c>
      <c r="F373" s="164" t="s">
        <v>265</v>
      </c>
      <c r="H373" s="163" t="s">
        <v>37</v>
      </c>
      <c r="I373" s="165"/>
      <c r="L373" s="162"/>
      <c r="M373" s="166"/>
      <c r="T373" s="167"/>
      <c r="AT373" s="163" t="s">
        <v>262</v>
      </c>
      <c r="AU373" s="163" t="s">
        <v>87</v>
      </c>
      <c r="AV373" s="12" t="s">
        <v>85</v>
      </c>
      <c r="AW373" s="12" t="s">
        <v>38</v>
      </c>
      <c r="AX373" s="12" t="s">
        <v>78</v>
      </c>
      <c r="AY373" s="163" t="s">
        <v>252</v>
      </c>
    </row>
    <row r="374" spans="2:65" s="12" customFormat="1">
      <c r="B374" s="162"/>
      <c r="D374" s="159" t="s">
        <v>262</v>
      </c>
      <c r="E374" s="163" t="s">
        <v>37</v>
      </c>
      <c r="F374" s="164" t="s">
        <v>493</v>
      </c>
      <c r="H374" s="163" t="s">
        <v>37</v>
      </c>
      <c r="I374" s="165"/>
      <c r="L374" s="162"/>
      <c r="M374" s="166"/>
      <c r="T374" s="167"/>
      <c r="AT374" s="163" t="s">
        <v>262</v>
      </c>
      <c r="AU374" s="163" t="s">
        <v>87</v>
      </c>
      <c r="AV374" s="12" t="s">
        <v>85</v>
      </c>
      <c r="AW374" s="12" t="s">
        <v>38</v>
      </c>
      <c r="AX374" s="12" t="s">
        <v>78</v>
      </c>
      <c r="AY374" s="163" t="s">
        <v>252</v>
      </c>
    </row>
    <row r="375" spans="2:65" s="12" customFormat="1">
      <c r="B375" s="162"/>
      <c r="D375" s="159" t="s">
        <v>262</v>
      </c>
      <c r="E375" s="163" t="s">
        <v>37</v>
      </c>
      <c r="F375" s="164" t="s">
        <v>494</v>
      </c>
      <c r="H375" s="163" t="s">
        <v>37</v>
      </c>
      <c r="I375" s="165"/>
      <c r="L375" s="162"/>
      <c r="M375" s="166"/>
      <c r="T375" s="167"/>
      <c r="AT375" s="163" t="s">
        <v>262</v>
      </c>
      <c r="AU375" s="163" t="s">
        <v>87</v>
      </c>
      <c r="AV375" s="12" t="s">
        <v>85</v>
      </c>
      <c r="AW375" s="12" t="s">
        <v>38</v>
      </c>
      <c r="AX375" s="12" t="s">
        <v>78</v>
      </c>
      <c r="AY375" s="163" t="s">
        <v>252</v>
      </c>
    </row>
    <row r="376" spans="2:65" s="13" customFormat="1">
      <c r="B376" s="168"/>
      <c r="D376" s="159" t="s">
        <v>262</v>
      </c>
      <c r="E376" s="169" t="s">
        <v>37</v>
      </c>
      <c r="F376" s="170" t="s">
        <v>200</v>
      </c>
      <c r="H376" s="171">
        <v>1541.6</v>
      </c>
      <c r="I376" s="172"/>
      <c r="L376" s="168"/>
      <c r="M376" s="173"/>
      <c r="T376" s="174"/>
      <c r="AT376" s="169" t="s">
        <v>262</v>
      </c>
      <c r="AU376" s="169" t="s">
        <v>87</v>
      </c>
      <c r="AV376" s="13" t="s">
        <v>87</v>
      </c>
      <c r="AW376" s="13" t="s">
        <v>38</v>
      </c>
      <c r="AX376" s="13" t="s">
        <v>78</v>
      </c>
      <c r="AY376" s="169" t="s">
        <v>252</v>
      </c>
    </row>
    <row r="377" spans="2:65" s="15" customFormat="1">
      <c r="B377" s="182"/>
      <c r="D377" s="159" t="s">
        <v>262</v>
      </c>
      <c r="E377" s="183" t="s">
        <v>144</v>
      </c>
      <c r="F377" s="184" t="s">
        <v>272</v>
      </c>
      <c r="H377" s="185">
        <v>1541.6</v>
      </c>
      <c r="I377" s="186"/>
      <c r="L377" s="182"/>
      <c r="M377" s="187"/>
      <c r="T377" s="188"/>
      <c r="AT377" s="183" t="s">
        <v>262</v>
      </c>
      <c r="AU377" s="183" t="s">
        <v>87</v>
      </c>
      <c r="AV377" s="15" t="s">
        <v>98</v>
      </c>
      <c r="AW377" s="15" t="s">
        <v>38</v>
      </c>
      <c r="AX377" s="15" t="s">
        <v>78</v>
      </c>
      <c r="AY377" s="183" t="s">
        <v>252</v>
      </c>
    </row>
    <row r="378" spans="2:65" s="14" customFormat="1">
      <c r="B378" s="175"/>
      <c r="D378" s="159" t="s">
        <v>262</v>
      </c>
      <c r="E378" s="176" t="s">
        <v>37</v>
      </c>
      <c r="F378" s="177" t="s">
        <v>267</v>
      </c>
      <c r="H378" s="178">
        <v>1541.6</v>
      </c>
      <c r="I378" s="179"/>
      <c r="L378" s="175"/>
      <c r="M378" s="180"/>
      <c r="T378" s="181"/>
      <c r="AT378" s="176" t="s">
        <v>262</v>
      </c>
      <c r="AU378" s="176" t="s">
        <v>87</v>
      </c>
      <c r="AV378" s="14" t="s">
        <v>258</v>
      </c>
      <c r="AW378" s="14" t="s">
        <v>38</v>
      </c>
      <c r="AX378" s="14" t="s">
        <v>85</v>
      </c>
      <c r="AY378" s="176" t="s">
        <v>252</v>
      </c>
    </row>
    <row r="379" spans="2:65" s="1" customFormat="1" ht="16.5" customHeight="1">
      <c r="B379" s="32"/>
      <c r="C379" s="189" t="s">
        <v>495</v>
      </c>
      <c r="D379" s="189" t="s">
        <v>496</v>
      </c>
      <c r="E379" s="190" t="s">
        <v>497</v>
      </c>
      <c r="F379" s="191" t="s">
        <v>498</v>
      </c>
      <c r="G379" s="192" t="s">
        <v>499</v>
      </c>
      <c r="H379" s="193">
        <v>280.64400000000001</v>
      </c>
      <c r="I379" s="194"/>
      <c r="J379" s="195">
        <f>ROUND(I379*H379,2)</f>
        <v>0</v>
      </c>
      <c r="K379" s="191" t="s">
        <v>257</v>
      </c>
      <c r="L379" s="196"/>
      <c r="M379" s="197" t="s">
        <v>37</v>
      </c>
      <c r="N379" s="198" t="s">
        <v>49</v>
      </c>
      <c r="P379" s="156">
        <f>O379*H379</f>
        <v>0</v>
      </c>
      <c r="Q379" s="156">
        <v>1</v>
      </c>
      <c r="R379" s="156">
        <f>Q379*H379</f>
        <v>280.64400000000001</v>
      </c>
      <c r="S379" s="156">
        <v>0</v>
      </c>
      <c r="T379" s="157">
        <f>S379*H379</f>
        <v>0</v>
      </c>
      <c r="AR379" s="18" t="s">
        <v>332</v>
      </c>
      <c r="AT379" s="18" t="s">
        <v>496</v>
      </c>
      <c r="AU379" s="18" t="s">
        <v>87</v>
      </c>
      <c r="AY379" s="18" t="s">
        <v>252</v>
      </c>
      <c r="BE379" s="158">
        <f>IF(N379="základní",J379,0)</f>
        <v>0</v>
      </c>
      <c r="BF379" s="158">
        <f>IF(N379="snížená",J379,0)</f>
        <v>0</v>
      </c>
      <c r="BG379" s="158">
        <f>IF(N379="zákl. přenesená",J379,0)</f>
        <v>0</v>
      </c>
      <c r="BH379" s="158">
        <f>IF(N379="sníž. přenesená",J379,0)</f>
        <v>0</v>
      </c>
      <c r="BI379" s="158">
        <f>IF(N379="nulová",J379,0)</f>
        <v>0</v>
      </c>
      <c r="BJ379" s="18" t="s">
        <v>85</v>
      </c>
      <c r="BK379" s="158">
        <f>ROUND(I379*H379,2)</f>
        <v>0</v>
      </c>
      <c r="BL379" s="18" t="s">
        <v>258</v>
      </c>
      <c r="BM379" s="18" t="s">
        <v>500</v>
      </c>
    </row>
    <row r="380" spans="2:65" s="12" customFormat="1">
      <c r="B380" s="162"/>
      <c r="D380" s="159" t="s">
        <v>262</v>
      </c>
      <c r="E380" s="163" t="s">
        <v>37</v>
      </c>
      <c r="F380" s="164" t="s">
        <v>501</v>
      </c>
      <c r="H380" s="163" t="s">
        <v>37</v>
      </c>
      <c r="I380" s="165"/>
      <c r="L380" s="162"/>
      <c r="M380" s="166"/>
      <c r="T380" s="167"/>
      <c r="AT380" s="163" t="s">
        <v>262</v>
      </c>
      <c r="AU380" s="163" t="s">
        <v>87</v>
      </c>
      <c r="AV380" s="12" t="s">
        <v>85</v>
      </c>
      <c r="AW380" s="12" t="s">
        <v>38</v>
      </c>
      <c r="AX380" s="12" t="s">
        <v>78</v>
      </c>
      <c r="AY380" s="163" t="s">
        <v>252</v>
      </c>
    </row>
    <row r="381" spans="2:65" s="12" customFormat="1">
      <c r="B381" s="162"/>
      <c r="D381" s="159" t="s">
        <v>262</v>
      </c>
      <c r="E381" s="163" t="s">
        <v>37</v>
      </c>
      <c r="F381" s="164" t="s">
        <v>502</v>
      </c>
      <c r="H381" s="163" t="s">
        <v>37</v>
      </c>
      <c r="I381" s="165"/>
      <c r="L381" s="162"/>
      <c r="M381" s="166"/>
      <c r="T381" s="167"/>
      <c r="AT381" s="163" t="s">
        <v>262</v>
      </c>
      <c r="AU381" s="163" t="s">
        <v>87</v>
      </c>
      <c r="AV381" s="12" t="s">
        <v>85</v>
      </c>
      <c r="AW381" s="12" t="s">
        <v>38</v>
      </c>
      <c r="AX381" s="12" t="s">
        <v>78</v>
      </c>
      <c r="AY381" s="163" t="s">
        <v>252</v>
      </c>
    </row>
    <row r="382" spans="2:65" s="12" customFormat="1">
      <c r="B382" s="162"/>
      <c r="D382" s="159" t="s">
        <v>262</v>
      </c>
      <c r="E382" s="163" t="s">
        <v>37</v>
      </c>
      <c r="F382" s="164" t="s">
        <v>503</v>
      </c>
      <c r="H382" s="163" t="s">
        <v>37</v>
      </c>
      <c r="I382" s="165"/>
      <c r="L382" s="162"/>
      <c r="M382" s="166"/>
      <c r="T382" s="167"/>
      <c r="AT382" s="163" t="s">
        <v>262</v>
      </c>
      <c r="AU382" s="163" t="s">
        <v>87</v>
      </c>
      <c r="AV382" s="12" t="s">
        <v>85</v>
      </c>
      <c r="AW382" s="12" t="s">
        <v>38</v>
      </c>
      <c r="AX382" s="12" t="s">
        <v>78</v>
      </c>
      <c r="AY382" s="163" t="s">
        <v>252</v>
      </c>
    </row>
    <row r="383" spans="2:65" s="13" customFormat="1">
      <c r="B383" s="168"/>
      <c r="D383" s="159" t="s">
        <v>262</v>
      </c>
      <c r="E383" s="169" t="s">
        <v>37</v>
      </c>
      <c r="F383" s="170" t="s">
        <v>504</v>
      </c>
      <c r="H383" s="171">
        <v>323.73599999999999</v>
      </c>
      <c r="I383" s="172"/>
      <c r="L383" s="168"/>
      <c r="M383" s="173"/>
      <c r="T383" s="174"/>
      <c r="AT383" s="169" t="s">
        <v>262</v>
      </c>
      <c r="AU383" s="169" t="s">
        <v>87</v>
      </c>
      <c r="AV383" s="13" t="s">
        <v>87</v>
      </c>
      <c r="AW383" s="13" t="s">
        <v>38</v>
      </c>
      <c r="AX383" s="13" t="s">
        <v>78</v>
      </c>
      <c r="AY383" s="169" t="s">
        <v>252</v>
      </c>
    </row>
    <row r="384" spans="2:65" s="12" customFormat="1">
      <c r="B384" s="162"/>
      <c r="D384" s="159" t="s">
        <v>262</v>
      </c>
      <c r="E384" s="163" t="s">
        <v>37</v>
      </c>
      <c r="F384" s="164" t="s">
        <v>505</v>
      </c>
      <c r="H384" s="163" t="s">
        <v>37</v>
      </c>
      <c r="I384" s="165"/>
      <c r="L384" s="162"/>
      <c r="M384" s="166"/>
      <c r="T384" s="167"/>
      <c r="AT384" s="163" t="s">
        <v>262</v>
      </c>
      <c r="AU384" s="163" t="s">
        <v>87</v>
      </c>
      <c r="AV384" s="12" t="s">
        <v>85</v>
      </c>
      <c r="AW384" s="12" t="s">
        <v>38</v>
      </c>
      <c r="AX384" s="12" t="s">
        <v>78</v>
      </c>
      <c r="AY384" s="163" t="s">
        <v>252</v>
      </c>
    </row>
    <row r="385" spans="2:65" s="13" customFormat="1">
      <c r="B385" s="168"/>
      <c r="D385" s="159" t="s">
        <v>262</v>
      </c>
      <c r="E385" s="169" t="s">
        <v>37</v>
      </c>
      <c r="F385" s="170" t="s">
        <v>506</v>
      </c>
      <c r="H385" s="171">
        <v>-43.091999999999999</v>
      </c>
      <c r="I385" s="172"/>
      <c r="L385" s="168"/>
      <c r="M385" s="173"/>
      <c r="T385" s="174"/>
      <c r="AT385" s="169" t="s">
        <v>262</v>
      </c>
      <c r="AU385" s="169" t="s">
        <v>87</v>
      </c>
      <c r="AV385" s="13" t="s">
        <v>87</v>
      </c>
      <c r="AW385" s="13" t="s">
        <v>38</v>
      </c>
      <c r="AX385" s="13" t="s">
        <v>78</v>
      </c>
      <c r="AY385" s="169" t="s">
        <v>252</v>
      </c>
    </row>
    <row r="386" spans="2:65" s="14" customFormat="1">
      <c r="B386" s="175"/>
      <c r="D386" s="159" t="s">
        <v>262</v>
      </c>
      <c r="E386" s="176" t="s">
        <v>37</v>
      </c>
      <c r="F386" s="177" t="s">
        <v>267</v>
      </c>
      <c r="H386" s="178">
        <v>280.64400000000001</v>
      </c>
      <c r="I386" s="179"/>
      <c r="L386" s="175"/>
      <c r="M386" s="180"/>
      <c r="T386" s="181"/>
      <c r="AT386" s="176" t="s">
        <v>262</v>
      </c>
      <c r="AU386" s="176" t="s">
        <v>87</v>
      </c>
      <c r="AV386" s="14" t="s">
        <v>258</v>
      </c>
      <c r="AW386" s="14" t="s">
        <v>38</v>
      </c>
      <c r="AX386" s="14" t="s">
        <v>85</v>
      </c>
      <c r="AY386" s="176" t="s">
        <v>252</v>
      </c>
    </row>
    <row r="387" spans="2:65" s="1" customFormat="1" ht="22.5" customHeight="1">
      <c r="B387" s="32"/>
      <c r="C387" s="147" t="s">
        <v>507</v>
      </c>
      <c r="D387" s="147" t="s">
        <v>254</v>
      </c>
      <c r="E387" s="148" t="s">
        <v>508</v>
      </c>
      <c r="F387" s="149" t="s">
        <v>509</v>
      </c>
      <c r="G387" s="150" t="s">
        <v>117</v>
      </c>
      <c r="H387" s="151">
        <v>1541.6</v>
      </c>
      <c r="I387" s="152"/>
      <c r="J387" s="153">
        <f>ROUND(I387*H387,2)</f>
        <v>0</v>
      </c>
      <c r="K387" s="149" t="s">
        <v>257</v>
      </c>
      <c r="L387" s="32"/>
      <c r="M387" s="154" t="s">
        <v>37</v>
      </c>
      <c r="N387" s="155" t="s">
        <v>49</v>
      </c>
      <c r="P387" s="156">
        <f>O387*H387</f>
        <v>0</v>
      </c>
      <c r="Q387" s="156">
        <v>0</v>
      </c>
      <c r="R387" s="156">
        <f>Q387*H387</f>
        <v>0</v>
      </c>
      <c r="S387" s="156">
        <v>0</v>
      </c>
      <c r="T387" s="157">
        <f>S387*H387</f>
        <v>0</v>
      </c>
      <c r="AR387" s="18" t="s">
        <v>258</v>
      </c>
      <c r="AT387" s="18" t="s">
        <v>254</v>
      </c>
      <c r="AU387" s="18" t="s">
        <v>87</v>
      </c>
      <c r="AY387" s="18" t="s">
        <v>252</v>
      </c>
      <c r="BE387" s="158">
        <f>IF(N387="základní",J387,0)</f>
        <v>0</v>
      </c>
      <c r="BF387" s="158">
        <f>IF(N387="snížená",J387,0)</f>
        <v>0</v>
      </c>
      <c r="BG387" s="158">
        <f>IF(N387="zákl. přenesená",J387,0)</f>
        <v>0</v>
      </c>
      <c r="BH387" s="158">
        <f>IF(N387="sníž. přenesená",J387,0)</f>
        <v>0</v>
      </c>
      <c r="BI387" s="158">
        <f>IF(N387="nulová",J387,0)</f>
        <v>0</v>
      </c>
      <c r="BJ387" s="18" t="s">
        <v>85</v>
      </c>
      <c r="BK387" s="158">
        <f>ROUND(I387*H387,2)</f>
        <v>0</v>
      </c>
      <c r="BL387" s="18" t="s">
        <v>258</v>
      </c>
      <c r="BM387" s="18" t="s">
        <v>510</v>
      </c>
    </row>
    <row r="388" spans="2:65" s="1" customFormat="1" ht="224.25">
      <c r="B388" s="32"/>
      <c r="D388" s="159" t="s">
        <v>260</v>
      </c>
      <c r="F388" s="160" t="s">
        <v>511</v>
      </c>
      <c r="I388" s="92"/>
      <c r="L388" s="32"/>
      <c r="M388" s="161"/>
      <c r="T388" s="50"/>
      <c r="AT388" s="18" t="s">
        <v>260</v>
      </c>
      <c r="AU388" s="18" t="s">
        <v>87</v>
      </c>
    </row>
    <row r="389" spans="2:65" s="12" customFormat="1">
      <c r="B389" s="162"/>
      <c r="D389" s="159" t="s">
        <v>262</v>
      </c>
      <c r="E389" s="163" t="s">
        <v>37</v>
      </c>
      <c r="F389" s="164" t="s">
        <v>481</v>
      </c>
      <c r="H389" s="163" t="s">
        <v>37</v>
      </c>
      <c r="I389" s="165"/>
      <c r="L389" s="162"/>
      <c r="M389" s="166"/>
      <c r="T389" s="167"/>
      <c r="AT389" s="163" t="s">
        <v>262</v>
      </c>
      <c r="AU389" s="163" t="s">
        <v>87</v>
      </c>
      <c r="AV389" s="12" t="s">
        <v>85</v>
      </c>
      <c r="AW389" s="12" t="s">
        <v>38</v>
      </c>
      <c r="AX389" s="12" t="s">
        <v>78</v>
      </c>
      <c r="AY389" s="163" t="s">
        <v>252</v>
      </c>
    </row>
    <row r="390" spans="2:65" s="12" customFormat="1">
      <c r="B390" s="162"/>
      <c r="D390" s="159" t="s">
        <v>262</v>
      </c>
      <c r="E390" s="163" t="s">
        <v>37</v>
      </c>
      <c r="F390" s="164" t="s">
        <v>264</v>
      </c>
      <c r="H390" s="163" t="s">
        <v>37</v>
      </c>
      <c r="I390" s="165"/>
      <c r="L390" s="162"/>
      <c r="M390" s="166"/>
      <c r="T390" s="167"/>
      <c r="AT390" s="163" t="s">
        <v>262</v>
      </c>
      <c r="AU390" s="163" t="s">
        <v>87</v>
      </c>
      <c r="AV390" s="12" t="s">
        <v>85</v>
      </c>
      <c r="AW390" s="12" t="s">
        <v>38</v>
      </c>
      <c r="AX390" s="12" t="s">
        <v>78</v>
      </c>
      <c r="AY390" s="163" t="s">
        <v>252</v>
      </c>
    </row>
    <row r="391" spans="2:65" s="12" customFormat="1">
      <c r="B391" s="162"/>
      <c r="D391" s="159" t="s">
        <v>262</v>
      </c>
      <c r="E391" s="163" t="s">
        <v>37</v>
      </c>
      <c r="F391" s="164" t="s">
        <v>265</v>
      </c>
      <c r="H391" s="163" t="s">
        <v>37</v>
      </c>
      <c r="I391" s="165"/>
      <c r="L391" s="162"/>
      <c r="M391" s="166"/>
      <c r="T391" s="167"/>
      <c r="AT391" s="163" t="s">
        <v>262</v>
      </c>
      <c r="AU391" s="163" t="s">
        <v>87</v>
      </c>
      <c r="AV391" s="12" t="s">
        <v>85</v>
      </c>
      <c r="AW391" s="12" t="s">
        <v>38</v>
      </c>
      <c r="AX391" s="12" t="s">
        <v>78</v>
      </c>
      <c r="AY391" s="163" t="s">
        <v>252</v>
      </c>
    </row>
    <row r="392" spans="2:65" s="12" customFormat="1">
      <c r="B392" s="162"/>
      <c r="D392" s="159" t="s">
        <v>262</v>
      </c>
      <c r="E392" s="163" t="s">
        <v>37</v>
      </c>
      <c r="F392" s="164" t="s">
        <v>512</v>
      </c>
      <c r="H392" s="163" t="s">
        <v>37</v>
      </c>
      <c r="I392" s="165"/>
      <c r="L392" s="162"/>
      <c r="M392" s="166"/>
      <c r="T392" s="167"/>
      <c r="AT392" s="163" t="s">
        <v>262</v>
      </c>
      <c r="AU392" s="163" t="s">
        <v>87</v>
      </c>
      <c r="AV392" s="12" t="s">
        <v>85</v>
      </c>
      <c r="AW392" s="12" t="s">
        <v>38</v>
      </c>
      <c r="AX392" s="12" t="s">
        <v>78</v>
      </c>
      <c r="AY392" s="163" t="s">
        <v>252</v>
      </c>
    </row>
    <row r="393" spans="2:65" s="12" customFormat="1">
      <c r="B393" s="162"/>
      <c r="D393" s="159" t="s">
        <v>262</v>
      </c>
      <c r="E393" s="163" t="s">
        <v>37</v>
      </c>
      <c r="F393" s="164" t="s">
        <v>298</v>
      </c>
      <c r="H393" s="163" t="s">
        <v>37</v>
      </c>
      <c r="I393" s="165"/>
      <c r="L393" s="162"/>
      <c r="M393" s="166"/>
      <c r="T393" s="167"/>
      <c r="AT393" s="163" t="s">
        <v>262</v>
      </c>
      <c r="AU393" s="163" t="s">
        <v>87</v>
      </c>
      <c r="AV393" s="12" t="s">
        <v>85</v>
      </c>
      <c r="AW393" s="12" t="s">
        <v>38</v>
      </c>
      <c r="AX393" s="12" t="s">
        <v>78</v>
      </c>
      <c r="AY393" s="163" t="s">
        <v>252</v>
      </c>
    </row>
    <row r="394" spans="2:65" s="13" customFormat="1">
      <c r="B394" s="168"/>
      <c r="D394" s="159" t="s">
        <v>262</v>
      </c>
      <c r="E394" s="169" t="s">
        <v>37</v>
      </c>
      <c r="F394" s="170" t="s">
        <v>513</v>
      </c>
      <c r="H394" s="171">
        <v>505.8</v>
      </c>
      <c r="I394" s="172"/>
      <c r="L394" s="168"/>
      <c r="M394" s="173"/>
      <c r="T394" s="174"/>
      <c r="AT394" s="169" t="s">
        <v>262</v>
      </c>
      <c r="AU394" s="169" t="s">
        <v>87</v>
      </c>
      <c r="AV394" s="13" t="s">
        <v>87</v>
      </c>
      <c r="AW394" s="13" t="s">
        <v>38</v>
      </c>
      <c r="AX394" s="13" t="s">
        <v>78</v>
      </c>
      <c r="AY394" s="169" t="s">
        <v>252</v>
      </c>
    </row>
    <row r="395" spans="2:65" s="12" customFormat="1">
      <c r="B395" s="162"/>
      <c r="D395" s="159" t="s">
        <v>262</v>
      </c>
      <c r="E395" s="163" t="s">
        <v>37</v>
      </c>
      <c r="F395" s="164" t="s">
        <v>300</v>
      </c>
      <c r="H395" s="163" t="s">
        <v>37</v>
      </c>
      <c r="I395" s="165"/>
      <c r="L395" s="162"/>
      <c r="M395" s="166"/>
      <c r="T395" s="167"/>
      <c r="AT395" s="163" t="s">
        <v>262</v>
      </c>
      <c r="AU395" s="163" t="s">
        <v>87</v>
      </c>
      <c r="AV395" s="12" t="s">
        <v>85</v>
      </c>
      <c r="AW395" s="12" t="s">
        <v>38</v>
      </c>
      <c r="AX395" s="12" t="s">
        <v>78</v>
      </c>
      <c r="AY395" s="163" t="s">
        <v>252</v>
      </c>
    </row>
    <row r="396" spans="2:65" s="13" customFormat="1">
      <c r="B396" s="168"/>
      <c r="D396" s="159" t="s">
        <v>262</v>
      </c>
      <c r="E396" s="169" t="s">
        <v>37</v>
      </c>
      <c r="F396" s="170" t="s">
        <v>514</v>
      </c>
      <c r="H396" s="171">
        <v>587.4</v>
      </c>
      <c r="I396" s="172"/>
      <c r="L396" s="168"/>
      <c r="M396" s="173"/>
      <c r="T396" s="174"/>
      <c r="AT396" s="169" t="s">
        <v>262</v>
      </c>
      <c r="AU396" s="169" t="s">
        <v>87</v>
      </c>
      <c r="AV396" s="13" t="s">
        <v>87</v>
      </c>
      <c r="AW396" s="13" t="s">
        <v>38</v>
      </c>
      <c r="AX396" s="13" t="s">
        <v>78</v>
      </c>
      <c r="AY396" s="169" t="s">
        <v>252</v>
      </c>
    </row>
    <row r="397" spans="2:65" s="12" customFormat="1">
      <c r="B397" s="162"/>
      <c r="D397" s="159" t="s">
        <v>262</v>
      </c>
      <c r="E397" s="163" t="s">
        <v>37</v>
      </c>
      <c r="F397" s="164" t="s">
        <v>515</v>
      </c>
      <c r="H397" s="163" t="s">
        <v>37</v>
      </c>
      <c r="I397" s="165"/>
      <c r="L397" s="162"/>
      <c r="M397" s="166"/>
      <c r="T397" s="167"/>
      <c r="AT397" s="163" t="s">
        <v>262</v>
      </c>
      <c r="AU397" s="163" t="s">
        <v>87</v>
      </c>
      <c r="AV397" s="12" t="s">
        <v>85</v>
      </c>
      <c r="AW397" s="12" t="s">
        <v>38</v>
      </c>
      <c r="AX397" s="12" t="s">
        <v>78</v>
      </c>
      <c r="AY397" s="163" t="s">
        <v>252</v>
      </c>
    </row>
    <row r="398" spans="2:65" s="12" customFormat="1">
      <c r="B398" s="162"/>
      <c r="D398" s="159" t="s">
        <v>262</v>
      </c>
      <c r="E398" s="163" t="s">
        <v>37</v>
      </c>
      <c r="F398" s="164" t="s">
        <v>516</v>
      </c>
      <c r="H398" s="163" t="s">
        <v>37</v>
      </c>
      <c r="I398" s="165"/>
      <c r="L398" s="162"/>
      <c r="M398" s="166"/>
      <c r="T398" s="167"/>
      <c r="AT398" s="163" t="s">
        <v>262</v>
      </c>
      <c r="AU398" s="163" t="s">
        <v>87</v>
      </c>
      <c r="AV398" s="12" t="s">
        <v>85</v>
      </c>
      <c r="AW398" s="12" t="s">
        <v>38</v>
      </c>
      <c r="AX398" s="12" t="s">
        <v>78</v>
      </c>
      <c r="AY398" s="163" t="s">
        <v>252</v>
      </c>
    </row>
    <row r="399" spans="2:65" s="13" customFormat="1">
      <c r="B399" s="168"/>
      <c r="D399" s="159" t="s">
        <v>262</v>
      </c>
      <c r="E399" s="169" t="s">
        <v>37</v>
      </c>
      <c r="F399" s="170" t="s">
        <v>517</v>
      </c>
      <c r="H399" s="171">
        <v>268.39999999999998</v>
      </c>
      <c r="I399" s="172"/>
      <c r="L399" s="168"/>
      <c r="M399" s="173"/>
      <c r="T399" s="174"/>
      <c r="AT399" s="169" t="s">
        <v>262</v>
      </c>
      <c r="AU399" s="169" t="s">
        <v>87</v>
      </c>
      <c r="AV399" s="13" t="s">
        <v>87</v>
      </c>
      <c r="AW399" s="13" t="s">
        <v>38</v>
      </c>
      <c r="AX399" s="13" t="s">
        <v>78</v>
      </c>
      <c r="AY399" s="169" t="s">
        <v>252</v>
      </c>
    </row>
    <row r="400" spans="2:65" s="12" customFormat="1">
      <c r="B400" s="162"/>
      <c r="D400" s="159" t="s">
        <v>262</v>
      </c>
      <c r="E400" s="163" t="s">
        <v>37</v>
      </c>
      <c r="F400" s="164" t="s">
        <v>518</v>
      </c>
      <c r="H400" s="163" t="s">
        <v>37</v>
      </c>
      <c r="I400" s="165"/>
      <c r="L400" s="162"/>
      <c r="M400" s="166"/>
      <c r="T400" s="167"/>
      <c r="AT400" s="163" t="s">
        <v>262</v>
      </c>
      <c r="AU400" s="163" t="s">
        <v>87</v>
      </c>
      <c r="AV400" s="12" t="s">
        <v>85</v>
      </c>
      <c r="AW400" s="12" t="s">
        <v>38</v>
      </c>
      <c r="AX400" s="12" t="s">
        <v>78</v>
      </c>
      <c r="AY400" s="163" t="s">
        <v>252</v>
      </c>
    </row>
    <row r="401" spans="2:65" s="13" customFormat="1">
      <c r="B401" s="168"/>
      <c r="D401" s="159" t="s">
        <v>262</v>
      </c>
      <c r="E401" s="169" t="s">
        <v>37</v>
      </c>
      <c r="F401" s="170" t="s">
        <v>519</v>
      </c>
      <c r="H401" s="171">
        <v>180</v>
      </c>
      <c r="I401" s="172"/>
      <c r="L401" s="168"/>
      <c r="M401" s="173"/>
      <c r="T401" s="174"/>
      <c r="AT401" s="169" t="s">
        <v>262</v>
      </c>
      <c r="AU401" s="169" t="s">
        <v>87</v>
      </c>
      <c r="AV401" s="13" t="s">
        <v>87</v>
      </c>
      <c r="AW401" s="13" t="s">
        <v>38</v>
      </c>
      <c r="AX401" s="13" t="s">
        <v>78</v>
      </c>
      <c r="AY401" s="169" t="s">
        <v>252</v>
      </c>
    </row>
    <row r="402" spans="2:65" s="15" customFormat="1">
      <c r="B402" s="182"/>
      <c r="D402" s="159" t="s">
        <v>262</v>
      </c>
      <c r="E402" s="183" t="s">
        <v>200</v>
      </c>
      <c r="F402" s="184" t="s">
        <v>272</v>
      </c>
      <c r="H402" s="185">
        <v>1541.6</v>
      </c>
      <c r="I402" s="186"/>
      <c r="L402" s="182"/>
      <c r="M402" s="187"/>
      <c r="T402" s="188"/>
      <c r="AT402" s="183" t="s">
        <v>262</v>
      </c>
      <c r="AU402" s="183" t="s">
        <v>87</v>
      </c>
      <c r="AV402" s="15" t="s">
        <v>98</v>
      </c>
      <c r="AW402" s="15" t="s">
        <v>38</v>
      </c>
      <c r="AX402" s="15" t="s">
        <v>78</v>
      </c>
      <c r="AY402" s="183" t="s">
        <v>252</v>
      </c>
    </row>
    <row r="403" spans="2:65" s="14" customFormat="1">
      <c r="B403" s="175"/>
      <c r="D403" s="159" t="s">
        <v>262</v>
      </c>
      <c r="E403" s="176" t="s">
        <v>37</v>
      </c>
      <c r="F403" s="177" t="s">
        <v>267</v>
      </c>
      <c r="H403" s="178">
        <v>1541.6</v>
      </c>
      <c r="I403" s="179"/>
      <c r="L403" s="175"/>
      <c r="M403" s="180"/>
      <c r="T403" s="181"/>
      <c r="AT403" s="176" t="s">
        <v>262</v>
      </c>
      <c r="AU403" s="176" t="s">
        <v>87</v>
      </c>
      <c r="AV403" s="14" t="s">
        <v>258</v>
      </c>
      <c r="AW403" s="14" t="s">
        <v>38</v>
      </c>
      <c r="AX403" s="14" t="s">
        <v>85</v>
      </c>
      <c r="AY403" s="176" t="s">
        <v>252</v>
      </c>
    </row>
    <row r="404" spans="2:65" s="1" customFormat="1" ht="16.5" customHeight="1">
      <c r="B404" s="32"/>
      <c r="C404" s="189" t="s">
        <v>520</v>
      </c>
      <c r="D404" s="189" t="s">
        <v>496</v>
      </c>
      <c r="E404" s="190" t="s">
        <v>521</v>
      </c>
      <c r="F404" s="191" t="s">
        <v>522</v>
      </c>
      <c r="G404" s="192" t="s">
        <v>523</v>
      </c>
      <c r="H404" s="193">
        <v>46.247999999999998</v>
      </c>
      <c r="I404" s="194"/>
      <c r="J404" s="195">
        <f>ROUND(I404*H404,2)</f>
        <v>0</v>
      </c>
      <c r="K404" s="191" t="s">
        <v>257</v>
      </c>
      <c r="L404" s="196"/>
      <c r="M404" s="197" t="s">
        <v>37</v>
      </c>
      <c r="N404" s="198" t="s">
        <v>49</v>
      </c>
      <c r="P404" s="156">
        <f>O404*H404</f>
        <v>0</v>
      </c>
      <c r="Q404" s="156">
        <v>1E-3</v>
      </c>
      <c r="R404" s="156">
        <f>Q404*H404</f>
        <v>4.6247999999999997E-2</v>
      </c>
      <c r="S404" s="156">
        <v>0</v>
      </c>
      <c r="T404" s="157">
        <f>S404*H404</f>
        <v>0</v>
      </c>
      <c r="AR404" s="18" t="s">
        <v>332</v>
      </c>
      <c r="AT404" s="18" t="s">
        <v>496</v>
      </c>
      <c r="AU404" s="18" t="s">
        <v>87</v>
      </c>
      <c r="AY404" s="18" t="s">
        <v>252</v>
      </c>
      <c r="BE404" s="158">
        <f>IF(N404="základní",J404,0)</f>
        <v>0</v>
      </c>
      <c r="BF404" s="158">
        <f>IF(N404="snížená",J404,0)</f>
        <v>0</v>
      </c>
      <c r="BG404" s="158">
        <f>IF(N404="zákl. přenesená",J404,0)</f>
        <v>0</v>
      </c>
      <c r="BH404" s="158">
        <f>IF(N404="sníž. přenesená",J404,0)</f>
        <v>0</v>
      </c>
      <c r="BI404" s="158">
        <f>IF(N404="nulová",J404,0)</f>
        <v>0</v>
      </c>
      <c r="BJ404" s="18" t="s">
        <v>85</v>
      </c>
      <c r="BK404" s="158">
        <f>ROUND(I404*H404,2)</f>
        <v>0</v>
      </c>
      <c r="BL404" s="18" t="s">
        <v>258</v>
      </c>
      <c r="BM404" s="18" t="s">
        <v>524</v>
      </c>
    </row>
    <row r="405" spans="2:65" s="12" customFormat="1">
      <c r="B405" s="162"/>
      <c r="D405" s="159" t="s">
        <v>262</v>
      </c>
      <c r="E405" s="163" t="s">
        <v>37</v>
      </c>
      <c r="F405" s="164" t="s">
        <v>481</v>
      </c>
      <c r="H405" s="163" t="s">
        <v>37</v>
      </c>
      <c r="I405" s="165"/>
      <c r="L405" s="162"/>
      <c r="M405" s="166"/>
      <c r="T405" s="167"/>
      <c r="AT405" s="163" t="s">
        <v>262</v>
      </c>
      <c r="AU405" s="163" t="s">
        <v>87</v>
      </c>
      <c r="AV405" s="12" t="s">
        <v>85</v>
      </c>
      <c r="AW405" s="12" t="s">
        <v>38</v>
      </c>
      <c r="AX405" s="12" t="s">
        <v>78</v>
      </c>
      <c r="AY405" s="163" t="s">
        <v>252</v>
      </c>
    </row>
    <row r="406" spans="2:65" s="12" customFormat="1">
      <c r="B406" s="162"/>
      <c r="D406" s="159" t="s">
        <v>262</v>
      </c>
      <c r="E406" s="163" t="s">
        <v>37</v>
      </c>
      <c r="F406" s="164" t="s">
        <v>264</v>
      </c>
      <c r="H406" s="163" t="s">
        <v>37</v>
      </c>
      <c r="I406" s="165"/>
      <c r="L406" s="162"/>
      <c r="M406" s="166"/>
      <c r="T406" s="167"/>
      <c r="AT406" s="163" t="s">
        <v>262</v>
      </c>
      <c r="AU406" s="163" t="s">
        <v>87</v>
      </c>
      <c r="AV406" s="12" t="s">
        <v>85</v>
      </c>
      <c r="AW406" s="12" t="s">
        <v>38</v>
      </c>
      <c r="AX406" s="12" t="s">
        <v>78</v>
      </c>
      <c r="AY406" s="163" t="s">
        <v>252</v>
      </c>
    </row>
    <row r="407" spans="2:65" s="12" customFormat="1">
      <c r="B407" s="162"/>
      <c r="D407" s="159" t="s">
        <v>262</v>
      </c>
      <c r="E407" s="163" t="s">
        <v>37</v>
      </c>
      <c r="F407" s="164" t="s">
        <v>525</v>
      </c>
      <c r="H407" s="163" t="s">
        <v>37</v>
      </c>
      <c r="I407" s="165"/>
      <c r="L407" s="162"/>
      <c r="M407" s="166"/>
      <c r="T407" s="167"/>
      <c r="AT407" s="163" t="s">
        <v>262</v>
      </c>
      <c r="AU407" s="163" t="s">
        <v>87</v>
      </c>
      <c r="AV407" s="12" t="s">
        <v>85</v>
      </c>
      <c r="AW407" s="12" t="s">
        <v>38</v>
      </c>
      <c r="AX407" s="12" t="s">
        <v>78</v>
      </c>
      <c r="AY407" s="163" t="s">
        <v>252</v>
      </c>
    </row>
    <row r="408" spans="2:65" s="13" customFormat="1">
      <c r="B408" s="168"/>
      <c r="D408" s="159" t="s">
        <v>262</v>
      </c>
      <c r="E408" s="169" t="s">
        <v>37</v>
      </c>
      <c r="F408" s="170" t="s">
        <v>200</v>
      </c>
      <c r="H408" s="171">
        <v>1541.6</v>
      </c>
      <c r="I408" s="172"/>
      <c r="L408" s="168"/>
      <c r="M408" s="173"/>
      <c r="T408" s="174"/>
      <c r="AT408" s="169" t="s">
        <v>262</v>
      </c>
      <c r="AU408" s="169" t="s">
        <v>87</v>
      </c>
      <c r="AV408" s="13" t="s">
        <v>87</v>
      </c>
      <c r="AW408" s="13" t="s">
        <v>38</v>
      </c>
      <c r="AX408" s="13" t="s">
        <v>78</v>
      </c>
      <c r="AY408" s="169" t="s">
        <v>252</v>
      </c>
    </row>
    <row r="409" spans="2:65" s="14" customFormat="1">
      <c r="B409" s="175"/>
      <c r="D409" s="159" t="s">
        <v>262</v>
      </c>
      <c r="E409" s="176" t="s">
        <v>37</v>
      </c>
      <c r="F409" s="177" t="s">
        <v>267</v>
      </c>
      <c r="H409" s="178">
        <v>1541.6</v>
      </c>
      <c r="I409" s="179"/>
      <c r="L409" s="175"/>
      <c r="M409" s="180"/>
      <c r="T409" s="181"/>
      <c r="AT409" s="176" t="s">
        <v>262</v>
      </c>
      <c r="AU409" s="176" t="s">
        <v>87</v>
      </c>
      <c r="AV409" s="14" t="s">
        <v>258</v>
      </c>
      <c r="AW409" s="14" t="s">
        <v>38</v>
      </c>
      <c r="AX409" s="14" t="s">
        <v>85</v>
      </c>
      <c r="AY409" s="176" t="s">
        <v>252</v>
      </c>
    </row>
    <row r="410" spans="2:65" s="13" customFormat="1">
      <c r="B410" s="168"/>
      <c r="D410" s="159" t="s">
        <v>262</v>
      </c>
      <c r="F410" s="170" t="s">
        <v>526</v>
      </c>
      <c r="H410" s="171">
        <v>46.247999999999998</v>
      </c>
      <c r="I410" s="172"/>
      <c r="L410" s="168"/>
      <c r="M410" s="173"/>
      <c r="T410" s="174"/>
      <c r="AT410" s="169" t="s">
        <v>262</v>
      </c>
      <c r="AU410" s="169" t="s">
        <v>87</v>
      </c>
      <c r="AV410" s="13" t="s">
        <v>87</v>
      </c>
      <c r="AW410" s="13" t="s">
        <v>4</v>
      </c>
      <c r="AX410" s="13" t="s">
        <v>85</v>
      </c>
      <c r="AY410" s="169" t="s">
        <v>252</v>
      </c>
    </row>
    <row r="411" spans="2:65" s="1" customFormat="1" ht="16.5" customHeight="1">
      <c r="B411" s="32"/>
      <c r="C411" s="147" t="s">
        <v>527</v>
      </c>
      <c r="D411" s="147" t="s">
        <v>254</v>
      </c>
      <c r="E411" s="148" t="s">
        <v>528</v>
      </c>
      <c r="F411" s="149" t="s">
        <v>529</v>
      </c>
      <c r="G411" s="150" t="s">
        <v>117</v>
      </c>
      <c r="H411" s="151">
        <v>1541.6</v>
      </c>
      <c r="I411" s="152"/>
      <c r="J411" s="153">
        <f>ROUND(I411*H411,2)</f>
        <v>0</v>
      </c>
      <c r="K411" s="149" t="s">
        <v>257</v>
      </c>
      <c r="L411" s="32"/>
      <c r="M411" s="154" t="s">
        <v>37</v>
      </c>
      <c r="N411" s="155" t="s">
        <v>49</v>
      </c>
      <c r="P411" s="156">
        <f>O411*H411</f>
        <v>0</v>
      </c>
      <c r="Q411" s="156">
        <v>0</v>
      </c>
      <c r="R411" s="156">
        <f>Q411*H411</f>
        <v>0</v>
      </c>
      <c r="S411" s="156">
        <v>0</v>
      </c>
      <c r="T411" s="157">
        <f>S411*H411</f>
        <v>0</v>
      </c>
      <c r="AR411" s="18" t="s">
        <v>258</v>
      </c>
      <c r="AT411" s="18" t="s">
        <v>254</v>
      </c>
      <c r="AU411" s="18" t="s">
        <v>87</v>
      </c>
      <c r="AY411" s="18" t="s">
        <v>252</v>
      </c>
      <c r="BE411" s="158">
        <f>IF(N411="základní",J411,0)</f>
        <v>0</v>
      </c>
      <c r="BF411" s="158">
        <f>IF(N411="snížená",J411,0)</f>
        <v>0</v>
      </c>
      <c r="BG411" s="158">
        <f>IF(N411="zákl. přenesená",J411,0)</f>
        <v>0</v>
      </c>
      <c r="BH411" s="158">
        <f>IF(N411="sníž. přenesená",J411,0)</f>
        <v>0</v>
      </c>
      <c r="BI411" s="158">
        <f>IF(N411="nulová",J411,0)</f>
        <v>0</v>
      </c>
      <c r="BJ411" s="18" t="s">
        <v>85</v>
      </c>
      <c r="BK411" s="158">
        <f>ROUND(I411*H411,2)</f>
        <v>0</v>
      </c>
      <c r="BL411" s="18" t="s">
        <v>258</v>
      </c>
      <c r="BM411" s="18" t="s">
        <v>530</v>
      </c>
    </row>
    <row r="412" spans="2:65" s="1" customFormat="1" ht="282.75">
      <c r="B412" s="32"/>
      <c r="D412" s="159" t="s">
        <v>260</v>
      </c>
      <c r="F412" s="160" t="s">
        <v>531</v>
      </c>
      <c r="I412" s="92"/>
      <c r="L412" s="32"/>
      <c r="M412" s="161"/>
      <c r="T412" s="50"/>
      <c r="AT412" s="18" t="s">
        <v>260</v>
      </c>
      <c r="AU412" s="18" t="s">
        <v>87</v>
      </c>
    </row>
    <row r="413" spans="2:65" s="12" customFormat="1">
      <c r="B413" s="162"/>
      <c r="D413" s="159" t="s">
        <v>262</v>
      </c>
      <c r="E413" s="163" t="s">
        <v>37</v>
      </c>
      <c r="F413" s="164" t="s">
        <v>481</v>
      </c>
      <c r="H413" s="163" t="s">
        <v>37</v>
      </c>
      <c r="I413" s="165"/>
      <c r="L413" s="162"/>
      <c r="M413" s="166"/>
      <c r="T413" s="167"/>
      <c r="AT413" s="163" t="s">
        <v>262</v>
      </c>
      <c r="AU413" s="163" t="s">
        <v>87</v>
      </c>
      <c r="AV413" s="12" t="s">
        <v>85</v>
      </c>
      <c r="AW413" s="12" t="s">
        <v>38</v>
      </c>
      <c r="AX413" s="12" t="s">
        <v>78</v>
      </c>
      <c r="AY413" s="163" t="s">
        <v>252</v>
      </c>
    </row>
    <row r="414" spans="2:65" s="13" customFormat="1">
      <c r="B414" s="168"/>
      <c r="D414" s="159" t="s">
        <v>262</v>
      </c>
      <c r="E414" s="169" t="s">
        <v>37</v>
      </c>
      <c r="F414" s="170" t="s">
        <v>200</v>
      </c>
      <c r="H414" s="171">
        <v>1541.6</v>
      </c>
      <c r="I414" s="172"/>
      <c r="L414" s="168"/>
      <c r="M414" s="173"/>
      <c r="T414" s="174"/>
      <c r="AT414" s="169" t="s">
        <v>262</v>
      </c>
      <c r="AU414" s="169" t="s">
        <v>87</v>
      </c>
      <c r="AV414" s="13" t="s">
        <v>87</v>
      </c>
      <c r="AW414" s="13" t="s">
        <v>38</v>
      </c>
      <c r="AX414" s="13" t="s">
        <v>78</v>
      </c>
      <c r="AY414" s="169" t="s">
        <v>252</v>
      </c>
    </row>
    <row r="415" spans="2:65" s="14" customFormat="1">
      <c r="B415" s="175"/>
      <c r="D415" s="159" t="s">
        <v>262</v>
      </c>
      <c r="E415" s="176" t="s">
        <v>37</v>
      </c>
      <c r="F415" s="177" t="s">
        <v>267</v>
      </c>
      <c r="H415" s="178">
        <v>1541.6</v>
      </c>
      <c r="I415" s="179"/>
      <c r="L415" s="175"/>
      <c r="M415" s="180"/>
      <c r="T415" s="181"/>
      <c r="AT415" s="176" t="s">
        <v>262</v>
      </c>
      <c r="AU415" s="176" t="s">
        <v>87</v>
      </c>
      <c r="AV415" s="14" t="s">
        <v>258</v>
      </c>
      <c r="AW415" s="14" t="s">
        <v>38</v>
      </c>
      <c r="AX415" s="14" t="s">
        <v>85</v>
      </c>
      <c r="AY415" s="176" t="s">
        <v>252</v>
      </c>
    </row>
    <row r="416" spans="2:65" s="1" customFormat="1" ht="16.5" customHeight="1">
      <c r="B416" s="32"/>
      <c r="C416" s="147" t="s">
        <v>532</v>
      </c>
      <c r="D416" s="147" t="s">
        <v>254</v>
      </c>
      <c r="E416" s="148" t="s">
        <v>533</v>
      </c>
      <c r="F416" s="149" t="s">
        <v>534</v>
      </c>
      <c r="G416" s="150" t="s">
        <v>117</v>
      </c>
      <c r="H416" s="151">
        <v>1480.1420000000001</v>
      </c>
      <c r="I416" s="152"/>
      <c r="J416" s="153">
        <f>ROUND(I416*H416,2)</f>
        <v>0</v>
      </c>
      <c r="K416" s="149" t="s">
        <v>275</v>
      </c>
      <c r="L416" s="32"/>
      <c r="M416" s="154" t="s">
        <v>37</v>
      </c>
      <c r="N416" s="155" t="s">
        <v>49</v>
      </c>
      <c r="P416" s="156">
        <f>O416*H416</f>
        <v>0</v>
      </c>
      <c r="Q416" s="156">
        <v>0</v>
      </c>
      <c r="R416" s="156">
        <f>Q416*H416</f>
        <v>0</v>
      </c>
      <c r="S416" s="156">
        <v>0</v>
      </c>
      <c r="T416" s="157">
        <f>S416*H416</f>
        <v>0</v>
      </c>
      <c r="AR416" s="18" t="s">
        <v>258</v>
      </c>
      <c r="AT416" s="18" t="s">
        <v>254</v>
      </c>
      <c r="AU416" s="18" t="s">
        <v>87</v>
      </c>
      <c r="AY416" s="18" t="s">
        <v>252</v>
      </c>
      <c r="BE416" s="158">
        <f>IF(N416="základní",J416,0)</f>
        <v>0</v>
      </c>
      <c r="BF416" s="158">
        <f>IF(N416="snížená",J416,0)</f>
        <v>0</v>
      </c>
      <c r="BG416" s="158">
        <f>IF(N416="zákl. přenesená",J416,0)</f>
        <v>0</v>
      </c>
      <c r="BH416" s="158">
        <f>IF(N416="sníž. přenesená",J416,0)</f>
        <v>0</v>
      </c>
      <c r="BI416" s="158">
        <f>IF(N416="nulová",J416,0)</f>
        <v>0</v>
      </c>
      <c r="BJ416" s="18" t="s">
        <v>85</v>
      </c>
      <c r="BK416" s="158">
        <f>ROUND(I416*H416,2)</f>
        <v>0</v>
      </c>
      <c r="BL416" s="18" t="s">
        <v>258</v>
      </c>
      <c r="BM416" s="18" t="s">
        <v>535</v>
      </c>
    </row>
    <row r="417" spans="2:65" s="1" customFormat="1" ht="165.75">
      <c r="B417" s="32"/>
      <c r="D417" s="159" t="s">
        <v>260</v>
      </c>
      <c r="F417" s="160" t="s">
        <v>536</v>
      </c>
      <c r="I417" s="92"/>
      <c r="L417" s="32"/>
      <c r="M417" s="161"/>
      <c r="T417" s="50"/>
      <c r="AT417" s="18" t="s">
        <v>260</v>
      </c>
      <c r="AU417" s="18" t="s">
        <v>87</v>
      </c>
    </row>
    <row r="418" spans="2:65" s="12" customFormat="1">
      <c r="B418" s="162"/>
      <c r="D418" s="159" t="s">
        <v>262</v>
      </c>
      <c r="E418" s="163" t="s">
        <v>37</v>
      </c>
      <c r="F418" s="164" t="s">
        <v>537</v>
      </c>
      <c r="H418" s="163" t="s">
        <v>37</v>
      </c>
      <c r="I418" s="165"/>
      <c r="L418" s="162"/>
      <c r="M418" s="166"/>
      <c r="T418" s="167"/>
      <c r="AT418" s="163" t="s">
        <v>262</v>
      </c>
      <c r="AU418" s="163" t="s">
        <v>87</v>
      </c>
      <c r="AV418" s="12" t="s">
        <v>85</v>
      </c>
      <c r="AW418" s="12" t="s">
        <v>38</v>
      </c>
      <c r="AX418" s="12" t="s">
        <v>78</v>
      </c>
      <c r="AY418" s="163" t="s">
        <v>252</v>
      </c>
    </row>
    <row r="419" spans="2:65" s="13" customFormat="1">
      <c r="B419" s="168"/>
      <c r="D419" s="159" t="s">
        <v>262</v>
      </c>
      <c r="E419" s="169" t="s">
        <v>37</v>
      </c>
      <c r="F419" s="170" t="s">
        <v>163</v>
      </c>
      <c r="H419" s="171">
        <v>581.54999999999995</v>
      </c>
      <c r="I419" s="172"/>
      <c r="L419" s="168"/>
      <c r="M419" s="173"/>
      <c r="T419" s="174"/>
      <c r="AT419" s="169" t="s">
        <v>262</v>
      </c>
      <c r="AU419" s="169" t="s">
        <v>87</v>
      </c>
      <c r="AV419" s="13" t="s">
        <v>87</v>
      </c>
      <c r="AW419" s="13" t="s">
        <v>38</v>
      </c>
      <c r="AX419" s="13" t="s">
        <v>78</v>
      </c>
      <c r="AY419" s="169" t="s">
        <v>252</v>
      </c>
    </row>
    <row r="420" spans="2:65" s="13" customFormat="1">
      <c r="B420" s="168"/>
      <c r="D420" s="159" t="s">
        <v>262</v>
      </c>
      <c r="E420" s="169" t="s">
        <v>37</v>
      </c>
      <c r="F420" s="170" t="s">
        <v>166</v>
      </c>
      <c r="H420" s="171">
        <v>836.65599999999995</v>
      </c>
      <c r="I420" s="172"/>
      <c r="L420" s="168"/>
      <c r="M420" s="173"/>
      <c r="T420" s="174"/>
      <c r="AT420" s="169" t="s">
        <v>262</v>
      </c>
      <c r="AU420" s="169" t="s">
        <v>87</v>
      </c>
      <c r="AV420" s="13" t="s">
        <v>87</v>
      </c>
      <c r="AW420" s="13" t="s">
        <v>38</v>
      </c>
      <c r="AX420" s="13" t="s">
        <v>78</v>
      </c>
      <c r="AY420" s="169" t="s">
        <v>252</v>
      </c>
    </row>
    <row r="421" spans="2:65" s="13" customFormat="1">
      <c r="B421" s="168"/>
      <c r="D421" s="159" t="s">
        <v>262</v>
      </c>
      <c r="E421" s="169" t="s">
        <v>37</v>
      </c>
      <c r="F421" s="170" t="s">
        <v>169</v>
      </c>
      <c r="H421" s="171">
        <v>61.936</v>
      </c>
      <c r="I421" s="172"/>
      <c r="L421" s="168"/>
      <c r="M421" s="173"/>
      <c r="T421" s="174"/>
      <c r="AT421" s="169" t="s">
        <v>262</v>
      </c>
      <c r="AU421" s="169" t="s">
        <v>87</v>
      </c>
      <c r="AV421" s="13" t="s">
        <v>87</v>
      </c>
      <c r="AW421" s="13" t="s">
        <v>38</v>
      </c>
      <c r="AX421" s="13" t="s">
        <v>78</v>
      </c>
      <c r="AY421" s="169" t="s">
        <v>252</v>
      </c>
    </row>
    <row r="422" spans="2:65" s="14" customFormat="1">
      <c r="B422" s="175"/>
      <c r="D422" s="159" t="s">
        <v>262</v>
      </c>
      <c r="E422" s="176" t="s">
        <v>37</v>
      </c>
      <c r="F422" s="177" t="s">
        <v>267</v>
      </c>
      <c r="H422" s="178">
        <v>1480.1420000000001</v>
      </c>
      <c r="I422" s="179"/>
      <c r="L422" s="175"/>
      <c r="M422" s="180"/>
      <c r="T422" s="181"/>
      <c r="AT422" s="176" t="s">
        <v>262</v>
      </c>
      <c r="AU422" s="176" t="s">
        <v>87</v>
      </c>
      <c r="AV422" s="14" t="s">
        <v>258</v>
      </c>
      <c r="AW422" s="14" t="s">
        <v>38</v>
      </c>
      <c r="AX422" s="14" t="s">
        <v>85</v>
      </c>
      <c r="AY422" s="176" t="s">
        <v>252</v>
      </c>
    </row>
    <row r="423" spans="2:65" s="1" customFormat="1" ht="16.5" customHeight="1">
      <c r="B423" s="32"/>
      <c r="C423" s="147" t="s">
        <v>538</v>
      </c>
      <c r="D423" s="147" t="s">
        <v>254</v>
      </c>
      <c r="E423" s="148" t="s">
        <v>539</v>
      </c>
      <c r="F423" s="149" t="s">
        <v>540</v>
      </c>
      <c r="G423" s="150" t="s">
        <v>117</v>
      </c>
      <c r="H423" s="151">
        <v>1541.6</v>
      </c>
      <c r="I423" s="152"/>
      <c r="J423" s="153">
        <f>ROUND(I423*H423,2)</f>
        <v>0</v>
      </c>
      <c r="K423" s="149" t="s">
        <v>257</v>
      </c>
      <c r="L423" s="32"/>
      <c r="M423" s="154" t="s">
        <v>37</v>
      </c>
      <c r="N423" s="155" t="s">
        <v>49</v>
      </c>
      <c r="P423" s="156">
        <f>O423*H423</f>
        <v>0</v>
      </c>
      <c r="Q423" s="156">
        <v>0</v>
      </c>
      <c r="R423" s="156">
        <f>Q423*H423</f>
        <v>0</v>
      </c>
      <c r="S423" s="156">
        <v>0</v>
      </c>
      <c r="T423" s="157">
        <f>S423*H423</f>
        <v>0</v>
      </c>
      <c r="AR423" s="18" t="s">
        <v>258</v>
      </c>
      <c r="AT423" s="18" t="s">
        <v>254</v>
      </c>
      <c r="AU423" s="18" t="s">
        <v>87</v>
      </c>
      <c r="AY423" s="18" t="s">
        <v>252</v>
      </c>
      <c r="BE423" s="158">
        <f>IF(N423="základní",J423,0)</f>
        <v>0</v>
      </c>
      <c r="BF423" s="158">
        <f>IF(N423="snížená",J423,0)</f>
        <v>0</v>
      </c>
      <c r="BG423" s="158">
        <f>IF(N423="zákl. přenesená",J423,0)</f>
        <v>0</v>
      </c>
      <c r="BH423" s="158">
        <f>IF(N423="sníž. přenesená",J423,0)</f>
        <v>0</v>
      </c>
      <c r="BI423" s="158">
        <f>IF(N423="nulová",J423,0)</f>
        <v>0</v>
      </c>
      <c r="BJ423" s="18" t="s">
        <v>85</v>
      </c>
      <c r="BK423" s="158">
        <f>ROUND(I423*H423,2)</f>
        <v>0</v>
      </c>
      <c r="BL423" s="18" t="s">
        <v>258</v>
      </c>
      <c r="BM423" s="18" t="s">
        <v>541</v>
      </c>
    </row>
    <row r="424" spans="2:65" s="1" customFormat="1" ht="87.75">
      <c r="B424" s="32"/>
      <c r="D424" s="159" t="s">
        <v>260</v>
      </c>
      <c r="F424" s="160" t="s">
        <v>542</v>
      </c>
      <c r="I424" s="92"/>
      <c r="L424" s="32"/>
      <c r="M424" s="161"/>
      <c r="T424" s="50"/>
      <c r="AT424" s="18" t="s">
        <v>260</v>
      </c>
      <c r="AU424" s="18" t="s">
        <v>87</v>
      </c>
    </row>
    <row r="425" spans="2:65" s="12" customFormat="1">
      <c r="B425" s="162"/>
      <c r="D425" s="159" t="s">
        <v>262</v>
      </c>
      <c r="E425" s="163" t="s">
        <v>37</v>
      </c>
      <c r="F425" s="164" t="s">
        <v>481</v>
      </c>
      <c r="H425" s="163" t="s">
        <v>37</v>
      </c>
      <c r="I425" s="165"/>
      <c r="L425" s="162"/>
      <c r="M425" s="166"/>
      <c r="T425" s="167"/>
      <c r="AT425" s="163" t="s">
        <v>262</v>
      </c>
      <c r="AU425" s="163" t="s">
        <v>87</v>
      </c>
      <c r="AV425" s="12" t="s">
        <v>85</v>
      </c>
      <c r="AW425" s="12" t="s">
        <v>38</v>
      </c>
      <c r="AX425" s="12" t="s">
        <v>78</v>
      </c>
      <c r="AY425" s="163" t="s">
        <v>252</v>
      </c>
    </row>
    <row r="426" spans="2:65" s="13" customFormat="1">
      <c r="B426" s="168"/>
      <c r="D426" s="159" t="s">
        <v>262</v>
      </c>
      <c r="E426" s="169" t="s">
        <v>37</v>
      </c>
      <c r="F426" s="170" t="s">
        <v>200</v>
      </c>
      <c r="H426" s="171">
        <v>1541.6</v>
      </c>
      <c r="I426" s="172"/>
      <c r="L426" s="168"/>
      <c r="M426" s="173"/>
      <c r="T426" s="174"/>
      <c r="AT426" s="169" t="s">
        <v>262</v>
      </c>
      <c r="AU426" s="169" t="s">
        <v>87</v>
      </c>
      <c r="AV426" s="13" t="s">
        <v>87</v>
      </c>
      <c r="AW426" s="13" t="s">
        <v>38</v>
      </c>
      <c r="AX426" s="13" t="s">
        <v>78</v>
      </c>
      <c r="AY426" s="169" t="s">
        <v>252</v>
      </c>
    </row>
    <row r="427" spans="2:65" s="14" customFormat="1">
      <c r="B427" s="175"/>
      <c r="D427" s="159" t="s">
        <v>262</v>
      </c>
      <c r="E427" s="176" t="s">
        <v>37</v>
      </c>
      <c r="F427" s="177" t="s">
        <v>267</v>
      </c>
      <c r="H427" s="178">
        <v>1541.6</v>
      </c>
      <c r="I427" s="179"/>
      <c r="L427" s="175"/>
      <c r="M427" s="180"/>
      <c r="T427" s="181"/>
      <c r="AT427" s="176" t="s">
        <v>262</v>
      </c>
      <c r="AU427" s="176" t="s">
        <v>87</v>
      </c>
      <c r="AV427" s="14" t="s">
        <v>258</v>
      </c>
      <c r="AW427" s="14" t="s">
        <v>38</v>
      </c>
      <c r="AX427" s="14" t="s">
        <v>85</v>
      </c>
      <c r="AY427" s="176" t="s">
        <v>252</v>
      </c>
    </row>
    <row r="428" spans="2:65" s="1" customFormat="1" ht="16.5" customHeight="1">
      <c r="B428" s="32"/>
      <c r="C428" s="147" t="s">
        <v>153</v>
      </c>
      <c r="D428" s="147" t="s">
        <v>254</v>
      </c>
      <c r="E428" s="148" t="s">
        <v>543</v>
      </c>
      <c r="F428" s="149" t="s">
        <v>544</v>
      </c>
      <c r="G428" s="150" t="s">
        <v>109</v>
      </c>
      <c r="H428" s="151">
        <v>231.24</v>
      </c>
      <c r="I428" s="152"/>
      <c r="J428" s="153">
        <f>ROUND(I428*H428,2)</f>
        <v>0</v>
      </c>
      <c r="K428" s="149" t="s">
        <v>257</v>
      </c>
      <c r="L428" s="32"/>
      <c r="M428" s="154" t="s">
        <v>37</v>
      </c>
      <c r="N428" s="155" t="s">
        <v>49</v>
      </c>
      <c r="P428" s="156">
        <f>O428*H428</f>
        <v>0</v>
      </c>
      <c r="Q428" s="156">
        <v>0</v>
      </c>
      <c r="R428" s="156">
        <f>Q428*H428</f>
        <v>0</v>
      </c>
      <c r="S428" s="156">
        <v>0</v>
      </c>
      <c r="T428" s="157">
        <f>S428*H428</f>
        <v>0</v>
      </c>
      <c r="AR428" s="18" t="s">
        <v>258</v>
      </c>
      <c r="AT428" s="18" t="s">
        <v>254</v>
      </c>
      <c r="AU428" s="18" t="s">
        <v>87</v>
      </c>
      <c r="AY428" s="18" t="s">
        <v>252</v>
      </c>
      <c r="BE428" s="158">
        <f>IF(N428="základní",J428,0)</f>
        <v>0</v>
      </c>
      <c r="BF428" s="158">
        <f>IF(N428="snížená",J428,0)</f>
        <v>0</v>
      </c>
      <c r="BG428" s="158">
        <f>IF(N428="zákl. přenesená",J428,0)</f>
        <v>0</v>
      </c>
      <c r="BH428" s="158">
        <f>IF(N428="sníž. přenesená",J428,0)</f>
        <v>0</v>
      </c>
      <c r="BI428" s="158">
        <f>IF(N428="nulová",J428,0)</f>
        <v>0</v>
      </c>
      <c r="BJ428" s="18" t="s">
        <v>85</v>
      </c>
      <c r="BK428" s="158">
        <f>ROUND(I428*H428,2)</f>
        <v>0</v>
      </c>
      <c r="BL428" s="18" t="s">
        <v>258</v>
      </c>
      <c r="BM428" s="18" t="s">
        <v>545</v>
      </c>
    </row>
    <row r="429" spans="2:65" s="12" customFormat="1">
      <c r="B429" s="162"/>
      <c r="D429" s="159" t="s">
        <v>262</v>
      </c>
      <c r="E429" s="163" t="s">
        <v>37</v>
      </c>
      <c r="F429" s="164" t="s">
        <v>481</v>
      </c>
      <c r="H429" s="163" t="s">
        <v>37</v>
      </c>
      <c r="I429" s="165"/>
      <c r="L429" s="162"/>
      <c r="M429" s="166"/>
      <c r="T429" s="167"/>
      <c r="AT429" s="163" t="s">
        <v>262</v>
      </c>
      <c r="AU429" s="163" t="s">
        <v>87</v>
      </c>
      <c r="AV429" s="12" t="s">
        <v>85</v>
      </c>
      <c r="AW429" s="12" t="s">
        <v>38</v>
      </c>
      <c r="AX429" s="12" t="s">
        <v>78</v>
      </c>
      <c r="AY429" s="163" t="s">
        <v>252</v>
      </c>
    </row>
    <row r="430" spans="2:65" s="13" customFormat="1">
      <c r="B430" s="168"/>
      <c r="D430" s="159" t="s">
        <v>262</v>
      </c>
      <c r="E430" s="169" t="s">
        <v>37</v>
      </c>
      <c r="F430" s="170" t="s">
        <v>546</v>
      </c>
      <c r="H430" s="171">
        <v>231.24</v>
      </c>
      <c r="I430" s="172"/>
      <c r="L430" s="168"/>
      <c r="M430" s="173"/>
      <c r="T430" s="174"/>
      <c r="AT430" s="169" t="s">
        <v>262</v>
      </c>
      <c r="AU430" s="169" t="s">
        <v>87</v>
      </c>
      <c r="AV430" s="13" t="s">
        <v>87</v>
      </c>
      <c r="AW430" s="13" t="s">
        <v>38</v>
      </c>
      <c r="AX430" s="13" t="s">
        <v>78</v>
      </c>
      <c r="AY430" s="169" t="s">
        <v>252</v>
      </c>
    </row>
    <row r="431" spans="2:65" s="14" customFormat="1">
      <c r="B431" s="175"/>
      <c r="D431" s="159" t="s">
        <v>262</v>
      </c>
      <c r="E431" s="176" t="s">
        <v>37</v>
      </c>
      <c r="F431" s="177" t="s">
        <v>267</v>
      </c>
      <c r="H431" s="178">
        <v>231.24</v>
      </c>
      <c r="I431" s="179"/>
      <c r="L431" s="175"/>
      <c r="M431" s="180"/>
      <c r="T431" s="181"/>
      <c r="AT431" s="176" t="s">
        <v>262</v>
      </c>
      <c r="AU431" s="176" t="s">
        <v>87</v>
      </c>
      <c r="AV431" s="14" t="s">
        <v>258</v>
      </c>
      <c r="AW431" s="14" t="s">
        <v>38</v>
      </c>
      <c r="AX431" s="14" t="s">
        <v>85</v>
      </c>
      <c r="AY431" s="176" t="s">
        <v>252</v>
      </c>
    </row>
    <row r="432" spans="2:65" s="11" customFormat="1" ht="22.7" customHeight="1">
      <c r="B432" s="135"/>
      <c r="D432" s="136" t="s">
        <v>77</v>
      </c>
      <c r="E432" s="145" t="s">
        <v>87</v>
      </c>
      <c r="F432" s="145" t="s">
        <v>547</v>
      </c>
      <c r="I432" s="138"/>
      <c r="J432" s="146">
        <f>BK432</f>
        <v>0</v>
      </c>
      <c r="L432" s="135"/>
      <c r="M432" s="140"/>
      <c r="P432" s="141">
        <f>SUM(P433:P507)</f>
        <v>0</v>
      </c>
      <c r="R432" s="141">
        <f>SUM(R433:R507)</f>
        <v>138.22622673999999</v>
      </c>
      <c r="T432" s="142">
        <f>SUM(T433:T507)</f>
        <v>0</v>
      </c>
      <c r="AR432" s="136" t="s">
        <v>85</v>
      </c>
      <c r="AT432" s="143" t="s">
        <v>77</v>
      </c>
      <c r="AU432" s="143" t="s">
        <v>85</v>
      </c>
      <c r="AY432" s="136" t="s">
        <v>252</v>
      </c>
      <c r="BK432" s="144">
        <f>SUM(BK433:BK507)</f>
        <v>0</v>
      </c>
    </row>
    <row r="433" spans="2:65" s="1" customFormat="1" ht="22.5" customHeight="1">
      <c r="B433" s="32"/>
      <c r="C433" s="147" t="s">
        <v>548</v>
      </c>
      <c r="D433" s="147" t="s">
        <v>254</v>
      </c>
      <c r="E433" s="148" t="s">
        <v>549</v>
      </c>
      <c r="F433" s="149" t="s">
        <v>550</v>
      </c>
      <c r="G433" s="150" t="s">
        <v>117</v>
      </c>
      <c r="H433" s="151">
        <v>1514.96</v>
      </c>
      <c r="I433" s="152"/>
      <c r="J433" s="153">
        <f>ROUND(I433*H433,2)</f>
        <v>0</v>
      </c>
      <c r="K433" s="149" t="s">
        <v>257</v>
      </c>
      <c r="L433" s="32"/>
      <c r="M433" s="154" t="s">
        <v>37</v>
      </c>
      <c r="N433" s="155" t="s">
        <v>49</v>
      </c>
      <c r="P433" s="156">
        <f>O433*H433</f>
        <v>0</v>
      </c>
      <c r="Q433" s="156">
        <v>0</v>
      </c>
      <c r="R433" s="156">
        <f>Q433*H433</f>
        <v>0</v>
      </c>
      <c r="S433" s="156">
        <v>0</v>
      </c>
      <c r="T433" s="157">
        <f>S433*H433</f>
        <v>0</v>
      </c>
      <c r="AR433" s="18" t="s">
        <v>258</v>
      </c>
      <c r="AT433" s="18" t="s">
        <v>254</v>
      </c>
      <c r="AU433" s="18" t="s">
        <v>87</v>
      </c>
      <c r="AY433" s="18" t="s">
        <v>252</v>
      </c>
      <c r="BE433" s="158">
        <f>IF(N433="základní",J433,0)</f>
        <v>0</v>
      </c>
      <c r="BF433" s="158">
        <f>IF(N433="snížená",J433,0)</f>
        <v>0</v>
      </c>
      <c r="BG433" s="158">
        <f>IF(N433="zákl. přenesená",J433,0)</f>
        <v>0</v>
      </c>
      <c r="BH433" s="158">
        <f>IF(N433="sníž. přenesená",J433,0)</f>
        <v>0</v>
      </c>
      <c r="BI433" s="158">
        <f>IF(N433="nulová",J433,0)</f>
        <v>0</v>
      </c>
      <c r="BJ433" s="18" t="s">
        <v>85</v>
      </c>
      <c r="BK433" s="158">
        <f>ROUND(I433*H433,2)</f>
        <v>0</v>
      </c>
      <c r="BL433" s="18" t="s">
        <v>258</v>
      </c>
      <c r="BM433" s="18" t="s">
        <v>551</v>
      </c>
    </row>
    <row r="434" spans="2:65" s="1" customFormat="1" ht="126.75">
      <c r="B434" s="32"/>
      <c r="D434" s="159" t="s">
        <v>260</v>
      </c>
      <c r="F434" s="160" t="s">
        <v>552</v>
      </c>
      <c r="I434" s="92"/>
      <c r="L434" s="32"/>
      <c r="M434" s="161"/>
      <c r="T434" s="50"/>
      <c r="AT434" s="18" t="s">
        <v>260</v>
      </c>
      <c r="AU434" s="18" t="s">
        <v>87</v>
      </c>
    </row>
    <row r="435" spans="2:65" s="12" customFormat="1">
      <c r="B435" s="162"/>
      <c r="D435" s="159" t="s">
        <v>262</v>
      </c>
      <c r="E435" s="163" t="s">
        <v>37</v>
      </c>
      <c r="F435" s="164" t="s">
        <v>553</v>
      </c>
      <c r="H435" s="163" t="s">
        <v>37</v>
      </c>
      <c r="I435" s="165"/>
      <c r="L435" s="162"/>
      <c r="M435" s="166"/>
      <c r="T435" s="167"/>
      <c r="AT435" s="163" t="s">
        <v>262</v>
      </c>
      <c r="AU435" s="163" t="s">
        <v>87</v>
      </c>
      <c r="AV435" s="12" t="s">
        <v>85</v>
      </c>
      <c r="AW435" s="12" t="s">
        <v>38</v>
      </c>
      <c r="AX435" s="12" t="s">
        <v>78</v>
      </c>
      <c r="AY435" s="163" t="s">
        <v>252</v>
      </c>
    </row>
    <row r="436" spans="2:65" s="12" customFormat="1">
      <c r="B436" s="162"/>
      <c r="D436" s="159" t="s">
        <v>262</v>
      </c>
      <c r="E436" s="163" t="s">
        <v>37</v>
      </c>
      <c r="F436" s="164" t="s">
        <v>324</v>
      </c>
      <c r="H436" s="163" t="s">
        <v>37</v>
      </c>
      <c r="I436" s="165"/>
      <c r="L436" s="162"/>
      <c r="M436" s="166"/>
      <c r="T436" s="167"/>
      <c r="AT436" s="163" t="s">
        <v>262</v>
      </c>
      <c r="AU436" s="163" t="s">
        <v>87</v>
      </c>
      <c r="AV436" s="12" t="s">
        <v>85</v>
      </c>
      <c r="AW436" s="12" t="s">
        <v>38</v>
      </c>
      <c r="AX436" s="12" t="s">
        <v>78</v>
      </c>
      <c r="AY436" s="163" t="s">
        <v>252</v>
      </c>
    </row>
    <row r="437" spans="2:65" s="13" customFormat="1">
      <c r="B437" s="168"/>
      <c r="D437" s="159" t="s">
        <v>262</v>
      </c>
      <c r="E437" s="169" t="s">
        <v>37</v>
      </c>
      <c r="F437" s="170" t="s">
        <v>554</v>
      </c>
      <c r="H437" s="171">
        <v>678.30399999999997</v>
      </c>
      <c r="I437" s="172"/>
      <c r="L437" s="168"/>
      <c r="M437" s="173"/>
      <c r="T437" s="174"/>
      <c r="AT437" s="169" t="s">
        <v>262</v>
      </c>
      <c r="AU437" s="169" t="s">
        <v>87</v>
      </c>
      <c r="AV437" s="13" t="s">
        <v>87</v>
      </c>
      <c r="AW437" s="13" t="s">
        <v>38</v>
      </c>
      <c r="AX437" s="13" t="s">
        <v>78</v>
      </c>
      <c r="AY437" s="169" t="s">
        <v>252</v>
      </c>
    </row>
    <row r="438" spans="2:65" s="12" customFormat="1">
      <c r="B438" s="162"/>
      <c r="D438" s="159" t="s">
        <v>262</v>
      </c>
      <c r="E438" s="163" t="s">
        <v>37</v>
      </c>
      <c r="F438" s="164" t="s">
        <v>555</v>
      </c>
      <c r="H438" s="163" t="s">
        <v>37</v>
      </c>
      <c r="I438" s="165"/>
      <c r="L438" s="162"/>
      <c r="M438" s="166"/>
      <c r="T438" s="167"/>
      <c r="AT438" s="163" t="s">
        <v>262</v>
      </c>
      <c r="AU438" s="163" t="s">
        <v>87</v>
      </c>
      <c r="AV438" s="12" t="s">
        <v>85</v>
      </c>
      <c r="AW438" s="12" t="s">
        <v>38</v>
      </c>
      <c r="AX438" s="12" t="s">
        <v>78</v>
      </c>
      <c r="AY438" s="163" t="s">
        <v>252</v>
      </c>
    </row>
    <row r="439" spans="2:65" s="13" customFormat="1">
      <c r="B439" s="168"/>
      <c r="D439" s="159" t="s">
        <v>262</v>
      </c>
      <c r="E439" s="169" t="s">
        <v>37</v>
      </c>
      <c r="F439" s="170" t="s">
        <v>166</v>
      </c>
      <c r="H439" s="171">
        <v>836.65599999999995</v>
      </c>
      <c r="I439" s="172"/>
      <c r="L439" s="168"/>
      <c r="M439" s="173"/>
      <c r="T439" s="174"/>
      <c r="AT439" s="169" t="s">
        <v>262</v>
      </c>
      <c r="AU439" s="169" t="s">
        <v>87</v>
      </c>
      <c r="AV439" s="13" t="s">
        <v>87</v>
      </c>
      <c r="AW439" s="13" t="s">
        <v>38</v>
      </c>
      <c r="AX439" s="13" t="s">
        <v>78</v>
      </c>
      <c r="AY439" s="169" t="s">
        <v>252</v>
      </c>
    </row>
    <row r="440" spans="2:65" s="14" customFormat="1">
      <c r="B440" s="175"/>
      <c r="D440" s="159" t="s">
        <v>262</v>
      </c>
      <c r="E440" s="176" t="s">
        <v>37</v>
      </c>
      <c r="F440" s="177" t="s">
        <v>267</v>
      </c>
      <c r="H440" s="178">
        <v>1514.96</v>
      </c>
      <c r="I440" s="179"/>
      <c r="L440" s="175"/>
      <c r="M440" s="180"/>
      <c r="T440" s="181"/>
      <c r="AT440" s="176" t="s">
        <v>262</v>
      </c>
      <c r="AU440" s="176" t="s">
        <v>87</v>
      </c>
      <c r="AV440" s="14" t="s">
        <v>258</v>
      </c>
      <c r="AW440" s="14" t="s">
        <v>38</v>
      </c>
      <c r="AX440" s="14" t="s">
        <v>85</v>
      </c>
      <c r="AY440" s="176" t="s">
        <v>252</v>
      </c>
    </row>
    <row r="441" spans="2:65" s="1" customFormat="1" ht="16.5" customHeight="1">
      <c r="B441" s="32"/>
      <c r="C441" s="147" t="s">
        <v>556</v>
      </c>
      <c r="D441" s="147" t="s">
        <v>254</v>
      </c>
      <c r="E441" s="148" t="s">
        <v>557</v>
      </c>
      <c r="F441" s="149" t="s">
        <v>558</v>
      </c>
      <c r="G441" s="150" t="s">
        <v>198</v>
      </c>
      <c r="H441" s="151">
        <v>80.510000000000005</v>
      </c>
      <c r="I441" s="152"/>
      <c r="J441" s="153">
        <f>ROUND(I441*H441,2)</f>
        <v>0</v>
      </c>
      <c r="K441" s="149" t="s">
        <v>275</v>
      </c>
      <c r="L441" s="32"/>
      <c r="M441" s="154" t="s">
        <v>37</v>
      </c>
      <c r="N441" s="155" t="s">
        <v>49</v>
      </c>
      <c r="P441" s="156">
        <f>O441*H441</f>
        <v>0</v>
      </c>
      <c r="Q441" s="156">
        <v>0</v>
      </c>
      <c r="R441" s="156">
        <f>Q441*H441</f>
        <v>0</v>
      </c>
      <c r="S441" s="156">
        <v>0</v>
      </c>
      <c r="T441" s="157">
        <f>S441*H441</f>
        <v>0</v>
      </c>
      <c r="AR441" s="18" t="s">
        <v>258</v>
      </c>
      <c r="AT441" s="18" t="s">
        <v>254</v>
      </c>
      <c r="AU441" s="18" t="s">
        <v>87</v>
      </c>
      <c r="AY441" s="18" t="s">
        <v>252</v>
      </c>
      <c r="BE441" s="158">
        <f>IF(N441="základní",J441,0)</f>
        <v>0</v>
      </c>
      <c r="BF441" s="158">
        <f>IF(N441="snížená",J441,0)</f>
        <v>0</v>
      </c>
      <c r="BG441" s="158">
        <f>IF(N441="zákl. přenesená",J441,0)</f>
        <v>0</v>
      </c>
      <c r="BH441" s="158">
        <f>IF(N441="sníž. přenesená",J441,0)</f>
        <v>0</v>
      </c>
      <c r="BI441" s="158">
        <f>IF(N441="nulová",J441,0)</f>
        <v>0</v>
      </c>
      <c r="BJ441" s="18" t="s">
        <v>85</v>
      </c>
      <c r="BK441" s="158">
        <f>ROUND(I441*H441,2)</f>
        <v>0</v>
      </c>
      <c r="BL441" s="18" t="s">
        <v>258</v>
      </c>
      <c r="BM441" s="18" t="s">
        <v>559</v>
      </c>
    </row>
    <row r="442" spans="2:65" s="12" customFormat="1">
      <c r="B442" s="162"/>
      <c r="D442" s="159" t="s">
        <v>262</v>
      </c>
      <c r="E442" s="163" t="s">
        <v>37</v>
      </c>
      <c r="F442" s="164" t="s">
        <v>560</v>
      </c>
      <c r="H442" s="163" t="s">
        <v>37</v>
      </c>
      <c r="I442" s="165"/>
      <c r="L442" s="162"/>
      <c r="M442" s="166"/>
      <c r="T442" s="167"/>
      <c r="AT442" s="163" t="s">
        <v>262</v>
      </c>
      <c r="AU442" s="163" t="s">
        <v>87</v>
      </c>
      <c r="AV442" s="12" t="s">
        <v>85</v>
      </c>
      <c r="AW442" s="12" t="s">
        <v>38</v>
      </c>
      <c r="AX442" s="12" t="s">
        <v>78</v>
      </c>
      <c r="AY442" s="163" t="s">
        <v>252</v>
      </c>
    </row>
    <row r="443" spans="2:65" s="12" customFormat="1">
      <c r="B443" s="162"/>
      <c r="D443" s="159" t="s">
        <v>262</v>
      </c>
      <c r="E443" s="163" t="s">
        <v>37</v>
      </c>
      <c r="F443" s="164" t="s">
        <v>309</v>
      </c>
      <c r="H443" s="163" t="s">
        <v>37</v>
      </c>
      <c r="I443" s="165"/>
      <c r="L443" s="162"/>
      <c r="M443" s="166"/>
      <c r="T443" s="167"/>
      <c r="AT443" s="163" t="s">
        <v>262</v>
      </c>
      <c r="AU443" s="163" t="s">
        <v>87</v>
      </c>
      <c r="AV443" s="12" t="s">
        <v>85</v>
      </c>
      <c r="AW443" s="12" t="s">
        <v>38</v>
      </c>
      <c r="AX443" s="12" t="s">
        <v>78</v>
      </c>
      <c r="AY443" s="163" t="s">
        <v>252</v>
      </c>
    </row>
    <row r="444" spans="2:65" s="12" customFormat="1">
      <c r="B444" s="162"/>
      <c r="D444" s="159" t="s">
        <v>262</v>
      </c>
      <c r="E444" s="163" t="s">
        <v>37</v>
      </c>
      <c r="F444" s="164" t="s">
        <v>310</v>
      </c>
      <c r="H444" s="163" t="s">
        <v>37</v>
      </c>
      <c r="I444" s="165"/>
      <c r="L444" s="162"/>
      <c r="M444" s="166"/>
      <c r="T444" s="167"/>
      <c r="AT444" s="163" t="s">
        <v>262</v>
      </c>
      <c r="AU444" s="163" t="s">
        <v>87</v>
      </c>
      <c r="AV444" s="12" t="s">
        <v>85</v>
      </c>
      <c r="AW444" s="12" t="s">
        <v>38</v>
      </c>
      <c r="AX444" s="12" t="s">
        <v>78</v>
      </c>
      <c r="AY444" s="163" t="s">
        <v>252</v>
      </c>
    </row>
    <row r="445" spans="2:65" s="13" customFormat="1">
      <c r="B445" s="168"/>
      <c r="D445" s="159" t="s">
        <v>262</v>
      </c>
      <c r="E445" s="169" t="s">
        <v>37</v>
      </c>
      <c r="F445" s="170" t="s">
        <v>202</v>
      </c>
      <c r="H445" s="171">
        <v>80.510000000000005</v>
      </c>
      <c r="I445" s="172"/>
      <c r="L445" s="168"/>
      <c r="M445" s="173"/>
      <c r="T445" s="174"/>
      <c r="AT445" s="169" t="s">
        <v>262</v>
      </c>
      <c r="AU445" s="169" t="s">
        <v>87</v>
      </c>
      <c r="AV445" s="13" t="s">
        <v>87</v>
      </c>
      <c r="AW445" s="13" t="s">
        <v>38</v>
      </c>
      <c r="AX445" s="13" t="s">
        <v>78</v>
      </c>
      <c r="AY445" s="169" t="s">
        <v>252</v>
      </c>
    </row>
    <row r="446" spans="2:65" s="14" customFormat="1">
      <c r="B446" s="175"/>
      <c r="D446" s="159" t="s">
        <v>262</v>
      </c>
      <c r="E446" s="176" t="s">
        <v>37</v>
      </c>
      <c r="F446" s="177" t="s">
        <v>267</v>
      </c>
      <c r="H446" s="178">
        <v>80.510000000000005</v>
      </c>
      <c r="I446" s="179"/>
      <c r="L446" s="175"/>
      <c r="M446" s="180"/>
      <c r="T446" s="181"/>
      <c r="AT446" s="176" t="s">
        <v>262</v>
      </c>
      <c r="AU446" s="176" t="s">
        <v>87</v>
      </c>
      <c r="AV446" s="14" t="s">
        <v>258</v>
      </c>
      <c r="AW446" s="14" t="s">
        <v>38</v>
      </c>
      <c r="AX446" s="14" t="s">
        <v>85</v>
      </c>
      <c r="AY446" s="176" t="s">
        <v>252</v>
      </c>
    </row>
    <row r="447" spans="2:65" s="1" customFormat="1" ht="16.5" customHeight="1">
      <c r="B447" s="32"/>
      <c r="C447" s="189" t="s">
        <v>561</v>
      </c>
      <c r="D447" s="189" t="s">
        <v>496</v>
      </c>
      <c r="E447" s="190" t="s">
        <v>562</v>
      </c>
      <c r="F447" s="191" t="s">
        <v>563</v>
      </c>
      <c r="G447" s="192" t="s">
        <v>198</v>
      </c>
      <c r="H447" s="193">
        <v>88.561000000000007</v>
      </c>
      <c r="I447" s="194"/>
      <c r="J447" s="195">
        <f>ROUND(I447*H447,2)</f>
        <v>0</v>
      </c>
      <c r="K447" s="191" t="s">
        <v>275</v>
      </c>
      <c r="L447" s="196"/>
      <c r="M447" s="197" t="s">
        <v>37</v>
      </c>
      <c r="N447" s="198" t="s">
        <v>49</v>
      </c>
      <c r="P447" s="156">
        <f>O447*H447</f>
        <v>0</v>
      </c>
      <c r="Q447" s="156">
        <v>1.0999999999999999E-2</v>
      </c>
      <c r="R447" s="156">
        <f>Q447*H447</f>
        <v>0.97417100000000001</v>
      </c>
      <c r="S447" s="156">
        <v>0</v>
      </c>
      <c r="T447" s="157">
        <f>S447*H447</f>
        <v>0</v>
      </c>
      <c r="AR447" s="18" t="s">
        <v>332</v>
      </c>
      <c r="AT447" s="18" t="s">
        <v>496</v>
      </c>
      <c r="AU447" s="18" t="s">
        <v>87</v>
      </c>
      <c r="AY447" s="18" t="s">
        <v>252</v>
      </c>
      <c r="BE447" s="158">
        <f>IF(N447="základní",J447,0)</f>
        <v>0</v>
      </c>
      <c r="BF447" s="158">
        <f>IF(N447="snížená",J447,0)</f>
        <v>0</v>
      </c>
      <c r="BG447" s="158">
        <f>IF(N447="zákl. přenesená",J447,0)</f>
        <v>0</v>
      </c>
      <c r="BH447" s="158">
        <f>IF(N447="sníž. přenesená",J447,0)</f>
        <v>0</v>
      </c>
      <c r="BI447" s="158">
        <f>IF(N447="nulová",J447,0)</f>
        <v>0</v>
      </c>
      <c r="BJ447" s="18" t="s">
        <v>85</v>
      </c>
      <c r="BK447" s="158">
        <f>ROUND(I447*H447,2)</f>
        <v>0</v>
      </c>
      <c r="BL447" s="18" t="s">
        <v>258</v>
      </c>
      <c r="BM447" s="18" t="s">
        <v>564</v>
      </c>
    </row>
    <row r="448" spans="2:65" s="12" customFormat="1">
      <c r="B448" s="162"/>
      <c r="D448" s="159" t="s">
        <v>262</v>
      </c>
      <c r="E448" s="163" t="s">
        <v>37</v>
      </c>
      <c r="F448" s="164" t="s">
        <v>560</v>
      </c>
      <c r="H448" s="163" t="s">
        <v>37</v>
      </c>
      <c r="I448" s="165"/>
      <c r="L448" s="162"/>
      <c r="M448" s="166"/>
      <c r="T448" s="167"/>
      <c r="AT448" s="163" t="s">
        <v>262</v>
      </c>
      <c r="AU448" s="163" t="s">
        <v>87</v>
      </c>
      <c r="AV448" s="12" t="s">
        <v>85</v>
      </c>
      <c r="AW448" s="12" t="s">
        <v>38</v>
      </c>
      <c r="AX448" s="12" t="s">
        <v>78</v>
      </c>
      <c r="AY448" s="163" t="s">
        <v>252</v>
      </c>
    </row>
    <row r="449" spans="2:65" s="12" customFormat="1">
      <c r="B449" s="162"/>
      <c r="D449" s="159" t="s">
        <v>262</v>
      </c>
      <c r="E449" s="163" t="s">
        <v>37</v>
      </c>
      <c r="F449" s="164" t="s">
        <v>309</v>
      </c>
      <c r="H449" s="163" t="s">
        <v>37</v>
      </c>
      <c r="I449" s="165"/>
      <c r="L449" s="162"/>
      <c r="M449" s="166"/>
      <c r="T449" s="167"/>
      <c r="AT449" s="163" t="s">
        <v>262</v>
      </c>
      <c r="AU449" s="163" t="s">
        <v>87</v>
      </c>
      <c r="AV449" s="12" t="s">
        <v>85</v>
      </c>
      <c r="AW449" s="12" t="s">
        <v>38</v>
      </c>
      <c r="AX449" s="12" t="s">
        <v>78</v>
      </c>
      <c r="AY449" s="163" t="s">
        <v>252</v>
      </c>
    </row>
    <row r="450" spans="2:65" s="12" customFormat="1">
      <c r="B450" s="162"/>
      <c r="D450" s="159" t="s">
        <v>262</v>
      </c>
      <c r="E450" s="163" t="s">
        <v>37</v>
      </c>
      <c r="F450" s="164" t="s">
        <v>310</v>
      </c>
      <c r="H450" s="163" t="s">
        <v>37</v>
      </c>
      <c r="I450" s="165"/>
      <c r="L450" s="162"/>
      <c r="M450" s="166"/>
      <c r="T450" s="167"/>
      <c r="AT450" s="163" t="s">
        <v>262</v>
      </c>
      <c r="AU450" s="163" t="s">
        <v>87</v>
      </c>
      <c r="AV450" s="12" t="s">
        <v>85</v>
      </c>
      <c r="AW450" s="12" t="s">
        <v>38</v>
      </c>
      <c r="AX450" s="12" t="s">
        <v>78</v>
      </c>
      <c r="AY450" s="163" t="s">
        <v>252</v>
      </c>
    </row>
    <row r="451" spans="2:65" s="12" customFormat="1">
      <c r="B451" s="162"/>
      <c r="D451" s="159" t="s">
        <v>262</v>
      </c>
      <c r="E451" s="163" t="s">
        <v>37</v>
      </c>
      <c r="F451" s="164" t="s">
        <v>565</v>
      </c>
      <c r="H451" s="163" t="s">
        <v>37</v>
      </c>
      <c r="I451" s="165"/>
      <c r="L451" s="162"/>
      <c r="M451" s="166"/>
      <c r="T451" s="167"/>
      <c r="AT451" s="163" t="s">
        <v>262</v>
      </c>
      <c r="AU451" s="163" t="s">
        <v>87</v>
      </c>
      <c r="AV451" s="12" t="s">
        <v>85</v>
      </c>
      <c r="AW451" s="12" t="s">
        <v>38</v>
      </c>
      <c r="AX451" s="12" t="s">
        <v>78</v>
      </c>
      <c r="AY451" s="163" t="s">
        <v>252</v>
      </c>
    </row>
    <row r="452" spans="2:65" s="13" customFormat="1">
      <c r="B452" s="168"/>
      <c r="D452" s="159" t="s">
        <v>262</v>
      </c>
      <c r="E452" s="169" t="s">
        <v>37</v>
      </c>
      <c r="F452" s="170" t="s">
        <v>202</v>
      </c>
      <c r="H452" s="171">
        <v>80.510000000000005</v>
      </c>
      <c r="I452" s="172"/>
      <c r="L452" s="168"/>
      <c r="M452" s="173"/>
      <c r="T452" s="174"/>
      <c r="AT452" s="169" t="s">
        <v>262</v>
      </c>
      <c r="AU452" s="169" t="s">
        <v>87</v>
      </c>
      <c r="AV452" s="13" t="s">
        <v>87</v>
      </c>
      <c r="AW452" s="13" t="s">
        <v>38</v>
      </c>
      <c r="AX452" s="13" t="s">
        <v>78</v>
      </c>
      <c r="AY452" s="169" t="s">
        <v>252</v>
      </c>
    </row>
    <row r="453" spans="2:65" s="14" customFormat="1">
      <c r="B453" s="175"/>
      <c r="D453" s="159" t="s">
        <v>262</v>
      </c>
      <c r="E453" s="176" t="s">
        <v>37</v>
      </c>
      <c r="F453" s="177" t="s">
        <v>267</v>
      </c>
      <c r="H453" s="178">
        <v>80.510000000000005</v>
      </c>
      <c r="I453" s="179"/>
      <c r="L453" s="175"/>
      <c r="M453" s="180"/>
      <c r="T453" s="181"/>
      <c r="AT453" s="176" t="s">
        <v>262</v>
      </c>
      <c r="AU453" s="176" t="s">
        <v>87</v>
      </c>
      <c r="AV453" s="14" t="s">
        <v>258</v>
      </c>
      <c r="AW453" s="14" t="s">
        <v>38</v>
      </c>
      <c r="AX453" s="14" t="s">
        <v>85</v>
      </c>
      <c r="AY453" s="176" t="s">
        <v>252</v>
      </c>
    </row>
    <row r="454" spans="2:65" s="13" customFormat="1">
      <c r="B454" s="168"/>
      <c r="D454" s="159" t="s">
        <v>262</v>
      </c>
      <c r="F454" s="170" t="s">
        <v>566</v>
      </c>
      <c r="H454" s="171">
        <v>88.561000000000007</v>
      </c>
      <c r="I454" s="172"/>
      <c r="L454" s="168"/>
      <c r="M454" s="173"/>
      <c r="T454" s="174"/>
      <c r="AT454" s="169" t="s">
        <v>262</v>
      </c>
      <c r="AU454" s="169" t="s">
        <v>87</v>
      </c>
      <c r="AV454" s="13" t="s">
        <v>87</v>
      </c>
      <c r="AW454" s="13" t="s">
        <v>4</v>
      </c>
      <c r="AX454" s="13" t="s">
        <v>85</v>
      </c>
      <c r="AY454" s="169" t="s">
        <v>252</v>
      </c>
    </row>
    <row r="455" spans="2:65" s="1" customFormat="1" ht="16.5" customHeight="1">
      <c r="B455" s="32"/>
      <c r="C455" s="147" t="s">
        <v>567</v>
      </c>
      <c r="D455" s="147" t="s">
        <v>254</v>
      </c>
      <c r="E455" s="148" t="s">
        <v>568</v>
      </c>
      <c r="F455" s="149" t="s">
        <v>569</v>
      </c>
      <c r="G455" s="150" t="s">
        <v>109</v>
      </c>
      <c r="H455" s="151">
        <v>5.3780000000000001</v>
      </c>
      <c r="I455" s="152"/>
      <c r="J455" s="153">
        <f>ROUND(I455*H455,2)</f>
        <v>0</v>
      </c>
      <c r="K455" s="149" t="s">
        <v>257</v>
      </c>
      <c r="L455" s="32"/>
      <c r="M455" s="154" t="s">
        <v>37</v>
      </c>
      <c r="N455" s="155" t="s">
        <v>49</v>
      </c>
      <c r="P455" s="156">
        <f>O455*H455</f>
        <v>0</v>
      </c>
      <c r="Q455" s="156">
        <v>2.6619999999999999</v>
      </c>
      <c r="R455" s="156">
        <f>Q455*H455</f>
        <v>14.316236</v>
      </c>
      <c r="S455" s="156">
        <v>0</v>
      </c>
      <c r="T455" s="157">
        <f>S455*H455</f>
        <v>0</v>
      </c>
      <c r="AR455" s="18" t="s">
        <v>258</v>
      </c>
      <c r="AT455" s="18" t="s">
        <v>254</v>
      </c>
      <c r="AU455" s="18" t="s">
        <v>87</v>
      </c>
      <c r="AY455" s="18" t="s">
        <v>252</v>
      </c>
      <c r="BE455" s="158">
        <f>IF(N455="základní",J455,0)</f>
        <v>0</v>
      </c>
      <c r="BF455" s="158">
        <f>IF(N455="snížená",J455,0)</f>
        <v>0</v>
      </c>
      <c r="BG455" s="158">
        <f>IF(N455="zákl. přenesená",J455,0)</f>
        <v>0</v>
      </c>
      <c r="BH455" s="158">
        <f>IF(N455="sníž. přenesená",J455,0)</f>
        <v>0</v>
      </c>
      <c r="BI455" s="158">
        <f>IF(N455="nulová",J455,0)</f>
        <v>0</v>
      </c>
      <c r="BJ455" s="18" t="s">
        <v>85</v>
      </c>
      <c r="BK455" s="158">
        <f>ROUND(I455*H455,2)</f>
        <v>0</v>
      </c>
      <c r="BL455" s="18" t="s">
        <v>258</v>
      </c>
      <c r="BM455" s="18" t="s">
        <v>570</v>
      </c>
    </row>
    <row r="456" spans="2:65" s="1" customFormat="1" ht="48.75">
      <c r="B456" s="32"/>
      <c r="D456" s="159" t="s">
        <v>571</v>
      </c>
      <c r="F456" s="160" t="s">
        <v>572</v>
      </c>
      <c r="I456" s="92"/>
      <c r="L456" s="32"/>
      <c r="M456" s="161"/>
      <c r="T456" s="50"/>
      <c r="AT456" s="18" t="s">
        <v>571</v>
      </c>
      <c r="AU456" s="18" t="s">
        <v>87</v>
      </c>
    </row>
    <row r="457" spans="2:65" s="12" customFormat="1">
      <c r="B457" s="162"/>
      <c r="D457" s="159" t="s">
        <v>262</v>
      </c>
      <c r="E457" s="163" t="s">
        <v>37</v>
      </c>
      <c r="F457" s="164" t="s">
        <v>573</v>
      </c>
      <c r="H457" s="163" t="s">
        <v>37</v>
      </c>
      <c r="I457" s="165"/>
      <c r="L457" s="162"/>
      <c r="M457" s="166"/>
      <c r="T457" s="167"/>
      <c r="AT457" s="163" t="s">
        <v>262</v>
      </c>
      <c r="AU457" s="163" t="s">
        <v>87</v>
      </c>
      <c r="AV457" s="12" t="s">
        <v>85</v>
      </c>
      <c r="AW457" s="12" t="s">
        <v>38</v>
      </c>
      <c r="AX457" s="12" t="s">
        <v>78</v>
      </c>
      <c r="AY457" s="163" t="s">
        <v>252</v>
      </c>
    </row>
    <row r="458" spans="2:65" s="12" customFormat="1">
      <c r="B458" s="162"/>
      <c r="D458" s="159" t="s">
        <v>262</v>
      </c>
      <c r="E458" s="163" t="s">
        <v>37</v>
      </c>
      <c r="F458" s="164" t="s">
        <v>574</v>
      </c>
      <c r="H458" s="163" t="s">
        <v>37</v>
      </c>
      <c r="I458" s="165"/>
      <c r="L458" s="162"/>
      <c r="M458" s="166"/>
      <c r="T458" s="167"/>
      <c r="AT458" s="163" t="s">
        <v>262</v>
      </c>
      <c r="AU458" s="163" t="s">
        <v>87</v>
      </c>
      <c r="AV458" s="12" t="s">
        <v>85</v>
      </c>
      <c r="AW458" s="12" t="s">
        <v>38</v>
      </c>
      <c r="AX458" s="12" t="s">
        <v>78</v>
      </c>
      <c r="AY458" s="163" t="s">
        <v>252</v>
      </c>
    </row>
    <row r="459" spans="2:65" s="12" customFormat="1">
      <c r="B459" s="162"/>
      <c r="D459" s="159" t="s">
        <v>262</v>
      </c>
      <c r="E459" s="163" t="s">
        <v>37</v>
      </c>
      <c r="F459" s="164" t="s">
        <v>575</v>
      </c>
      <c r="H459" s="163" t="s">
        <v>37</v>
      </c>
      <c r="I459" s="165"/>
      <c r="L459" s="162"/>
      <c r="M459" s="166"/>
      <c r="T459" s="167"/>
      <c r="AT459" s="163" t="s">
        <v>262</v>
      </c>
      <c r="AU459" s="163" t="s">
        <v>87</v>
      </c>
      <c r="AV459" s="12" t="s">
        <v>85</v>
      </c>
      <c r="AW459" s="12" t="s">
        <v>38</v>
      </c>
      <c r="AX459" s="12" t="s">
        <v>78</v>
      </c>
      <c r="AY459" s="163" t="s">
        <v>252</v>
      </c>
    </row>
    <row r="460" spans="2:65" s="12" customFormat="1">
      <c r="B460" s="162"/>
      <c r="D460" s="159" t="s">
        <v>262</v>
      </c>
      <c r="E460" s="163" t="s">
        <v>37</v>
      </c>
      <c r="F460" s="164" t="s">
        <v>576</v>
      </c>
      <c r="H460" s="163" t="s">
        <v>37</v>
      </c>
      <c r="I460" s="165"/>
      <c r="L460" s="162"/>
      <c r="M460" s="166"/>
      <c r="T460" s="167"/>
      <c r="AT460" s="163" t="s">
        <v>262</v>
      </c>
      <c r="AU460" s="163" t="s">
        <v>87</v>
      </c>
      <c r="AV460" s="12" t="s">
        <v>85</v>
      </c>
      <c r="AW460" s="12" t="s">
        <v>38</v>
      </c>
      <c r="AX460" s="12" t="s">
        <v>78</v>
      </c>
      <c r="AY460" s="163" t="s">
        <v>252</v>
      </c>
    </row>
    <row r="461" spans="2:65" s="12" customFormat="1">
      <c r="B461" s="162"/>
      <c r="D461" s="159" t="s">
        <v>262</v>
      </c>
      <c r="E461" s="163" t="s">
        <v>37</v>
      </c>
      <c r="F461" s="164" t="s">
        <v>577</v>
      </c>
      <c r="H461" s="163" t="s">
        <v>37</v>
      </c>
      <c r="I461" s="165"/>
      <c r="L461" s="162"/>
      <c r="M461" s="166"/>
      <c r="T461" s="167"/>
      <c r="AT461" s="163" t="s">
        <v>262</v>
      </c>
      <c r="AU461" s="163" t="s">
        <v>87</v>
      </c>
      <c r="AV461" s="12" t="s">
        <v>85</v>
      </c>
      <c r="AW461" s="12" t="s">
        <v>38</v>
      </c>
      <c r="AX461" s="12" t="s">
        <v>78</v>
      </c>
      <c r="AY461" s="163" t="s">
        <v>252</v>
      </c>
    </row>
    <row r="462" spans="2:65" s="13" customFormat="1">
      <c r="B462" s="168"/>
      <c r="D462" s="159" t="s">
        <v>262</v>
      </c>
      <c r="E462" s="169" t="s">
        <v>37</v>
      </c>
      <c r="F462" s="170" t="s">
        <v>578</v>
      </c>
      <c r="H462" s="171">
        <v>2.6890000000000001</v>
      </c>
      <c r="I462" s="172"/>
      <c r="L462" s="168"/>
      <c r="M462" s="173"/>
      <c r="T462" s="174"/>
      <c r="AT462" s="169" t="s">
        <v>262</v>
      </c>
      <c r="AU462" s="169" t="s">
        <v>87</v>
      </c>
      <c r="AV462" s="13" t="s">
        <v>87</v>
      </c>
      <c r="AW462" s="13" t="s">
        <v>38</v>
      </c>
      <c r="AX462" s="13" t="s">
        <v>78</v>
      </c>
      <c r="AY462" s="169" t="s">
        <v>252</v>
      </c>
    </row>
    <row r="463" spans="2:65" s="12" customFormat="1">
      <c r="B463" s="162"/>
      <c r="D463" s="159" t="s">
        <v>262</v>
      </c>
      <c r="E463" s="163" t="s">
        <v>37</v>
      </c>
      <c r="F463" s="164" t="s">
        <v>579</v>
      </c>
      <c r="H463" s="163" t="s">
        <v>37</v>
      </c>
      <c r="I463" s="165"/>
      <c r="L463" s="162"/>
      <c r="M463" s="166"/>
      <c r="T463" s="167"/>
      <c r="AT463" s="163" t="s">
        <v>262</v>
      </c>
      <c r="AU463" s="163" t="s">
        <v>87</v>
      </c>
      <c r="AV463" s="12" t="s">
        <v>85</v>
      </c>
      <c r="AW463" s="12" t="s">
        <v>38</v>
      </c>
      <c r="AX463" s="12" t="s">
        <v>78</v>
      </c>
      <c r="AY463" s="163" t="s">
        <v>252</v>
      </c>
    </row>
    <row r="464" spans="2:65" s="13" customFormat="1">
      <c r="B464" s="168"/>
      <c r="D464" s="159" t="s">
        <v>262</v>
      </c>
      <c r="E464" s="169" t="s">
        <v>37</v>
      </c>
      <c r="F464" s="170" t="s">
        <v>578</v>
      </c>
      <c r="H464" s="171">
        <v>2.6890000000000001</v>
      </c>
      <c r="I464" s="172"/>
      <c r="L464" s="168"/>
      <c r="M464" s="173"/>
      <c r="T464" s="174"/>
      <c r="AT464" s="169" t="s">
        <v>262</v>
      </c>
      <c r="AU464" s="169" t="s">
        <v>87</v>
      </c>
      <c r="AV464" s="13" t="s">
        <v>87</v>
      </c>
      <c r="AW464" s="13" t="s">
        <v>38</v>
      </c>
      <c r="AX464" s="13" t="s">
        <v>78</v>
      </c>
      <c r="AY464" s="169" t="s">
        <v>252</v>
      </c>
    </row>
    <row r="465" spans="2:65" s="15" customFormat="1">
      <c r="B465" s="182"/>
      <c r="D465" s="159" t="s">
        <v>262</v>
      </c>
      <c r="E465" s="183" t="s">
        <v>187</v>
      </c>
      <c r="F465" s="184" t="s">
        <v>272</v>
      </c>
      <c r="H465" s="185">
        <v>5.3780000000000001</v>
      </c>
      <c r="I465" s="186"/>
      <c r="L465" s="182"/>
      <c r="M465" s="187"/>
      <c r="T465" s="188"/>
      <c r="AT465" s="183" t="s">
        <v>262</v>
      </c>
      <c r="AU465" s="183" t="s">
        <v>87</v>
      </c>
      <c r="AV465" s="15" t="s">
        <v>98</v>
      </c>
      <c r="AW465" s="15" t="s">
        <v>38</v>
      </c>
      <c r="AX465" s="15" t="s">
        <v>78</v>
      </c>
      <c r="AY465" s="183" t="s">
        <v>252</v>
      </c>
    </row>
    <row r="466" spans="2:65" s="14" customFormat="1">
      <c r="B466" s="175"/>
      <c r="D466" s="159" t="s">
        <v>262</v>
      </c>
      <c r="E466" s="176" t="s">
        <v>37</v>
      </c>
      <c r="F466" s="177" t="s">
        <v>267</v>
      </c>
      <c r="H466" s="178">
        <v>5.3780000000000001</v>
      </c>
      <c r="I466" s="179"/>
      <c r="L466" s="175"/>
      <c r="M466" s="180"/>
      <c r="T466" s="181"/>
      <c r="AT466" s="176" t="s">
        <v>262</v>
      </c>
      <c r="AU466" s="176" t="s">
        <v>87</v>
      </c>
      <c r="AV466" s="14" t="s">
        <v>258</v>
      </c>
      <c r="AW466" s="14" t="s">
        <v>38</v>
      </c>
      <c r="AX466" s="14" t="s">
        <v>85</v>
      </c>
      <c r="AY466" s="176" t="s">
        <v>252</v>
      </c>
    </row>
    <row r="467" spans="2:65" s="1" customFormat="1" ht="16.5" customHeight="1">
      <c r="B467" s="32"/>
      <c r="C467" s="147" t="s">
        <v>580</v>
      </c>
      <c r="D467" s="147" t="s">
        <v>254</v>
      </c>
      <c r="E467" s="148" t="s">
        <v>581</v>
      </c>
      <c r="F467" s="149" t="s">
        <v>582</v>
      </c>
      <c r="G467" s="150" t="s">
        <v>109</v>
      </c>
      <c r="H467" s="151">
        <v>5.3780000000000001</v>
      </c>
      <c r="I467" s="152"/>
      <c r="J467" s="153">
        <f>ROUND(I467*H467,2)</f>
        <v>0</v>
      </c>
      <c r="K467" s="149" t="s">
        <v>257</v>
      </c>
      <c r="L467" s="32"/>
      <c r="M467" s="154" t="s">
        <v>37</v>
      </c>
      <c r="N467" s="155" t="s">
        <v>49</v>
      </c>
      <c r="P467" s="156">
        <f>O467*H467</f>
        <v>0</v>
      </c>
      <c r="Q467" s="156">
        <v>0</v>
      </c>
      <c r="R467" s="156">
        <f>Q467*H467</f>
        <v>0</v>
      </c>
      <c r="S467" s="156">
        <v>0</v>
      </c>
      <c r="T467" s="157">
        <f>S467*H467</f>
        <v>0</v>
      </c>
      <c r="AR467" s="18" t="s">
        <v>258</v>
      </c>
      <c r="AT467" s="18" t="s">
        <v>254</v>
      </c>
      <c r="AU467" s="18" t="s">
        <v>87</v>
      </c>
      <c r="AY467" s="18" t="s">
        <v>252</v>
      </c>
      <c r="BE467" s="158">
        <f>IF(N467="základní",J467,0)</f>
        <v>0</v>
      </c>
      <c r="BF467" s="158">
        <f>IF(N467="snížená",J467,0)</f>
        <v>0</v>
      </c>
      <c r="BG467" s="158">
        <f>IF(N467="zákl. přenesená",J467,0)</f>
        <v>0</v>
      </c>
      <c r="BH467" s="158">
        <f>IF(N467="sníž. přenesená",J467,0)</f>
        <v>0</v>
      </c>
      <c r="BI467" s="158">
        <f>IF(N467="nulová",J467,0)</f>
        <v>0</v>
      </c>
      <c r="BJ467" s="18" t="s">
        <v>85</v>
      </c>
      <c r="BK467" s="158">
        <f>ROUND(I467*H467,2)</f>
        <v>0</v>
      </c>
      <c r="BL467" s="18" t="s">
        <v>258</v>
      </c>
      <c r="BM467" s="18" t="s">
        <v>583</v>
      </c>
    </row>
    <row r="468" spans="2:65" s="13" customFormat="1">
      <c r="B468" s="168"/>
      <c r="D468" s="159" t="s">
        <v>262</v>
      </c>
      <c r="E468" s="169" t="s">
        <v>37</v>
      </c>
      <c r="F468" s="170" t="s">
        <v>187</v>
      </c>
      <c r="H468" s="171">
        <v>5.3780000000000001</v>
      </c>
      <c r="I468" s="172"/>
      <c r="L468" s="168"/>
      <c r="M468" s="173"/>
      <c r="T468" s="174"/>
      <c r="AT468" s="169" t="s">
        <v>262</v>
      </c>
      <c r="AU468" s="169" t="s">
        <v>87</v>
      </c>
      <c r="AV468" s="13" t="s">
        <v>87</v>
      </c>
      <c r="AW468" s="13" t="s">
        <v>38</v>
      </c>
      <c r="AX468" s="13" t="s">
        <v>85</v>
      </c>
      <c r="AY468" s="169" t="s">
        <v>252</v>
      </c>
    </row>
    <row r="469" spans="2:65" s="1" customFormat="1" ht="16.5" customHeight="1">
      <c r="B469" s="32"/>
      <c r="C469" s="147" t="s">
        <v>584</v>
      </c>
      <c r="D469" s="147" t="s">
        <v>254</v>
      </c>
      <c r="E469" s="148" t="s">
        <v>585</v>
      </c>
      <c r="F469" s="149" t="s">
        <v>586</v>
      </c>
      <c r="G469" s="150" t="s">
        <v>109</v>
      </c>
      <c r="H469" s="151">
        <v>49.381999999999998</v>
      </c>
      <c r="I469" s="152"/>
      <c r="J469" s="153">
        <f>ROUND(I469*H469,2)</f>
        <v>0</v>
      </c>
      <c r="K469" s="149" t="s">
        <v>257</v>
      </c>
      <c r="L469" s="32"/>
      <c r="M469" s="154" t="s">
        <v>37</v>
      </c>
      <c r="N469" s="155" t="s">
        <v>49</v>
      </c>
      <c r="P469" s="156">
        <f>O469*H469</f>
        <v>0</v>
      </c>
      <c r="Q469" s="156">
        <v>2.45329</v>
      </c>
      <c r="R469" s="156">
        <f>Q469*H469</f>
        <v>121.14836677999999</v>
      </c>
      <c r="S469" s="156">
        <v>0</v>
      </c>
      <c r="T469" s="157">
        <f>S469*H469</f>
        <v>0</v>
      </c>
      <c r="AR469" s="18" t="s">
        <v>258</v>
      </c>
      <c r="AT469" s="18" t="s">
        <v>254</v>
      </c>
      <c r="AU469" s="18" t="s">
        <v>87</v>
      </c>
      <c r="AY469" s="18" t="s">
        <v>252</v>
      </c>
      <c r="BE469" s="158">
        <f>IF(N469="základní",J469,0)</f>
        <v>0</v>
      </c>
      <c r="BF469" s="158">
        <f>IF(N469="snížená",J469,0)</f>
        <v>0</v>
      </c>
      <c r="BG469" s="158">
        <f>IF(N469="zákl. přenesená",J469,0)</f>
        <v>0</v>
      </c>
      <c r="BH469" s="158">
        <f>IF(N469="sníž. přenesená",J469,0)</f>
        <v>0</v>
      </c>
      <c r="BI469" s="158">
        <f>IF(N469="nulová",J469,0)</f>
        <v>0</v>
      </c>
      <c r="BJ469" s="18" t="s">
        <v>85</v>
      </c>
      <c r="BK469" s="158">
        <f>ROUND(I469*H469,2)</f>
        <v>0</v>
      </c>
      <c r="BL469" s="18" t="s">
        <v>258</v>
      </c>
      <c r="BM469" s="18" t="s">
        <v>587</v>
      </c>
    </row>
    <row r="470" spans="2:65" s="1" customFormat="1" ht="146.25">
      <c r="B470" s="32"/>
      <c r="D470" s="159" t="s">
        <v>260</v>
      </c>
      <c r="F470" s="160" t="s">
        <v>588</v>
      </c>
      <c r="I470" s="92"/>
      <c r="L470" s="32"/>
      <c r="M470" s="161"/>
      <c r="T470" s="50"/>
      <c r="AT470" s="18" t="s">
        <v>260</v>
      </c>
      <c r="AU470" s="18" t="s">
        <v>87</v>
      </c>
    </row>
    <row r="471" spans="2:65" s="12" customFormat="1">
      <c r="B471" s="162"/>
      <c r="D471" s="159" t="s">
        <v>262</v>
      </c>
      <c r="E471" s="163" t="s">
        <v>37</v>
      </c>
      <c r="F471" s="164" t="s">
        <v>589</v>
      </c>
      <c r="H471" s="163" t="s">
        <v>37</v>
      </c>
      <c r="I471" s="165"/>
      <c r="L471" s="162"/>
      <c r="M471" s="166"/>
      <c r="T471" s="167"/>
      <c r="AT471" s="163" t="s">
        <v>262</v>
      </c>
      <c r="AU471" s="163" t="s">
        <v>87</v>
      </c>
      <c r="AV471" s="12" t="s">
        <v>85</v>
      </c>
      <c r="AW471" s="12" t="s">
        <v>38</v>
      </c>
      <c r="AX471" s="12" t="s">
        <v>78</v>
      </c>
      <c r="AY471" s="163" t="s">
        <v>252</v>
      </c>
    </row>
    <row r="472" spans="2:65" s="12" customFormat="1">
      <c r="B472" s="162"/>
      <c r="D472" s="159" t="s">
        <v>262</v>
      </c>
      <c r="E472" s="163" t="s">
        <v>37</v>
      </c>
      <c r="F472" s="164" t="s">
        <v>324</v>
      </c>
      <c r="H472" s="163" t="s">
        <v>37</v>
      </c>
      <c r="I472" s="165"/>
      <c r="L472" s="162"/>
      <c r="M472" s="166"/>
      <c r="T472" s="167"/>
      <c r="AT472" s="163" t="s">
        <v>262</v>
      </c>
      <c r="AU472" s="163" t="s">
        <v>87</v>
      </c>
      <c r="AV472" s="12" t="s">
        <v>85</v>
      </c>
      <c r="AW472" s="12" t="s">
        <v>38</v>
      </c>
      <c r="AX472" s="12" t="s">
        <v>78</v>
      </c>
      <c r="AY472" s="163" t="s">
        <v>252</v>
      </c>
    </row>
    <row r="473" spans="2:65" s="12" customFormat="1">
      <c r="B473" s="162"/>
      <c r="D473" s="159" t="s">
        <v>262</v>
      </c>
      <c r="E473" s="163" t="s">
        <v>37</v>
      </c>
      <c r="F473" s="164" t="s">
        <v>325</v>
      </c>
      <c r="H473" s="163" t="s">
        <v>37</v>
      </c>
      <c r="I473" s="165"/>
      <c r="L473" s="162"/>
      <c r="M473" s="166"/>
      <c r="T473" s="167"/>
      <c r="AT473" s="163" t="s">
        <v>262</v>
      </c>
      <c r="AU473" s="163" t="s">
        <v>87</v>
      </c>
      <c r="AV473" s="12" t="s">
        <v>85</v>
      </c>
      <c r="AW473" s="12" t="s">
        <v>38</v>
      </c>
      <c r="AX473" s="12" t="s">
        <v>78</v>
      </c>
      <c r="AY473" s="163" t="s">
        <v>252</v>
      </c>
    </row>
    <row r="474" spans="2:65" s="12" customFormat="1">
      <c r="B474" s="162"/>
      <c r="D474" s="159" t="s">
        <v>262</v>
      </c>
      <c r="E474" s="163" t="s">
        <v>37</v>
      </c>
      <c r="F474" s="164" t="s">
        <v>590</v>
      </c>
      <c r="H474" s="163" t="s">
        <v>37</v>
      </c>
      <c r="I474" s="165"/>
      <c r="L474" s="162"/>
      <c r="M474" s="166"/>
      <c r="T474" s="167"/>
      <c r="AT474" s="163" t="s">
        <v>262</v>
      </c>
      <c r="AU474" s="163" t="s">
        <v>87</v>
      </c>
      <c r="AV474" s="12" t="s">
        <v>85</v>
      </c>
      <c r="AW474" s="12" t="s">
        <v>38</v>
      </c>
      <c r="AX474" s="12" t="s">
        <v>78</v>
      </c>
      <c r="AY474" s="163" t="s">
        <v>252</v>
      </c>
    </row>
    <row r="475" spans="2:65" s="13" customFormat="1">
      <c r="B475" s="168"/>
      <c r="D475" s="159" t="s">
        <v>262</v>
      </c>
      <c r="E475" s="169" t="s">
        <v>37</v>
      </c>
      <c r="F475" s="170" t="s">
        <v>591</v>
      </c>
      <c r="H475" s="171">
        <v>22.463999999999999</v>
      </c>
      <c r="I475" s="172"/>
      <c r="L475" s="168"/>
      <c r="M475" s="173"/>
      <c r="T475" s="174"/>
      <c r="AT475" s="169" t="s">
        <v>262</v>
      </c>
      <c r="AU475" s="169" t="s">
        <v>87</v>
      </c>
      <c r="AV475" s="13" t="s">
        <v>87</v>
      </c>
      <c r="AW475" s="13" t="s">
        <v>38</v>
      </c>
      <c r="AX475" s="13" t="s">
        <v>78</v>
      </c>
      <c r="AY475" s="169" t="s">
        <v>252</v>
      </c>
    </row>
    <row r="476" spans="2:65" s="13" customFormat="1">
      <c r="B476" s="168"/>
      <c r="D476" s="159" t="s">
        <v>262</v>
      </c>
      <c r="E476" s="169" t="s">
        <v>37</v>
      </c>
      <c r="F476" s="170" t="s">
        <v>592</v>
      </c>
      <c r="H476" s="171">
        <v>7.968</v>
      </c>
      <c r="I476" s="172"/>
      <c r="L476" s="168"/>
      <c r="M476" s="173"/>
      <c r="T476" s="174"/>
      <c r="AT476" s="169" t="s">
        <v>262</v>
      </c>
      <c r="AU476" s="169" t="s">
        <v>87</v>
      </c>
      <c r="AV476" s="13" t="s">
        <v>87</v>
      </c>
      <c r="AW476" s="13" t="s">
        <v>38</v>
      </c>
      <c r="AX476" s="13" t="s">
        <v>78</v>
      </c>
      <c r="AY476" s="169" t="s">
        <v>252</v>
      </c>
    </row>
    <row r="477" spans="2:65" s="13" customFormat="1">
      <c r="B477" s="168"/>
      <c r="D477" s="159" t="s">
        <v>262</v>
      </c>
      <c r="E477" s="169" t="s">
        <v>37</v>
      </c>
      <c r="F477" s="170" t="s">
        <v>593</v>
      </c>
      <c r="H477" s="171">
        <v>12.038</v>
      </c>
      <c r="I477" s="172"/>
      <c r="L477" s="168"/>
      <c r="M477" s="173"/>
      <c r="T477" s="174"/>
      <c r="AT477" s="169" t="s">
        <v>262</v>
      </c>
      <c r="AU477" s="169" t="s">
        <v>87</v>
      </c>
      <c r="AV477" s="13" t="s">
        <v>87</v>
      </c>
      <c r="AW477" s="13" t="s">
        <v>38</v>
      </c>
      <c r="AX477" s="13" t="s">
        <v>78</v>
      </c>
      <c r="AY477" s="169" t="s">
        <v>252</v>
      </c>
    </row>
    <row r="478" spans="2:65" s="12" customFormat="1">
      <c r="B478" s="162"/>
      <c r="D478" s="159" t="s">
        <v>262</v>
      </c>
      <c r="E478" s="163" t="s">
        <v>37</v>
      </c>
      <c r="F478" s="164" t="s">
        <v>330</v>
      </c>
      <c r="H478" s="163" t="s">
        <v>37</v>
      </c>
      <c r="I478" s="165"/>
      <c r="L478" s="162"/>
      <c r="M478" s="166"/>
      <c r="T478" s="167"/>
      <c r="AT478" s="163" t="s">
        <v>262</v>
      </c>
      <c r="AU478" s="163" t="s">
        <v>87</v>
      </c>
      <c r="AV478" s="12" t="s">
        <v>85</v>
      </c>
      <c r="AW478" s="12" t="s">
        <v>38</v>
      </c>
      <c r="AX478" s="12" t="s">
        <v>78</v>
      </c>
      <c r="AY478" s="163" t="s">
        <v>252</v>
      </c>
    </row>
    <row r="479" spans="2:65" s="12" customFormat="1">
      <c r="B479" s="162"/>
      <c r="D479" s="159" t="s">
        <v>262</v>
      </c>
      <c r="E479" s="163" t="s">
        <v>37</v>
      </c>
      <c r="F479" s="164" t="s">
        <v>590</v>
      </c>
      <c r="H479" s="163" t="s">
        <v>37</v>
      </c>
      <c r="I479" s="165"/>
      <c r="L479" s="162"/>
      <c r="M479" s="166"/>
      <c r="T479" s="167"/>
      <c r="AT479" s="163" t="s">
        <v>262</v>
      </c>
      <c r="AU479" s="163" t="s">
        <v>87</v>
      </c>
      <c r="AV479" s="12" t="s">
        <v>85</v>
      </c>
      <c r="AW479" s="12" t="s">
        <v>38</v>
      </c>
      <c r="AX479" s="12" t="s">
        <v>78</v>
      </c>
      <c r="AY479" s="163" t="s">
        <v>252</v>
      </c>
    </row>
    <row r="480" spans="2:65" s="13" customFormat="1">
      <c r="B480" s="168"/>
      <c r="D480" s="159" t="s">
        <v>262</v>
      </c>
      <c r="E480" s="169" t="s">
        <v>37</v>
      </c>
      <c r="F480" s="170" t="s">
        <v>594</v>
      </c>
      <c r="H480" s="171">
        <v>6.9119999999999999</v>
      </c>
      <c r="I480" s="172"/>
      <c r="L480" s="168"/>
      <c r="M480" s="173"/>
      <c r="T480" s="174"/>
      <c r="AT480" s="169" t="s">
        <v>262</v>
      </c>
      <c r="AU480" s="169" t="s">
        <v>87</v>
      </c>
      <c r="AV480" s="13" t="s">
        <v>87</v>
      </c>
      <c r="AW480" s="13" t="s">
        <v>38</v>
      </c>
      <c r="AX480" s="13" t="s">
        <v>78</v>
      </c>
      <c r="AY480" s="169" t="s">
        <v>252</v>
      </c>
    </row>
    <row r="481" spans="2:65" s="14" customFormat="1">
      <c r="B481" s="175"/>
      <c r="D481" s="159" t="s">
        <v>262</v>
      </c>
      <c r="E481" s="176" t="s">
        <v>37</v>
      </c>
      <c r="F481" s="177" t="s">
        <v>267</v>
      </c>
      <c r="H481" s="178">
        <v>49.381999999999998</v>
      </c>
      <c r="I481" s="179"/>
      <c r="L481" s="175"/>
      <c r="M481" s="180"/>
      <c r="T481" s="181"/>
      <c r="AT481" s="176" t="s">
        <v>262</v>
      </c>
      <c r="AU481" s="176" t="s">
        <v>87</v>
      </c>
      <c r="AV481" s="14" t="s">
        <v>258</v>
      </c>
      <c r="AW481" s="14" t="s">
        <v>38</v>
      </c>
      <c r="AX481" s="14" t="s">
        <v>85</v>
      </c>
      <c r="AY481" s="176" t="s">
        <v>252</v>
      </c>
    </row>
    <row r="482" spans="2:65" s="1" customFormat="1" ht="22.5" customHeight="1">
      <c r="B482" s="32"/>
      <c r="C482" s="147" t="s">
        <v>595</v>
      </c>
      <c r="D482" s="147" t="s">
        <v>254</v>
      </c>
      <c r="E482" s="148" t="s">
        <v>596</v>
      </c>
      <c r="F482" s="149" t="s">
        <v>597</v>
      </c>
      <c r="G482" s="150" t="s">
        <v>117</v>
      </c>
      <c r="H482" s="151">
        <v>128.38399999999999</v>
      </c>
      <c r="I482" s="152"/>
      <c r="J482" s="153">
        <f>ROUND(I482*H482,2)</f>
        <v>0</v>
      </c>
      <c r="K482" s="149" t="s">
        <v>257</v>
      </c>
      <c r="L482" s="32"/>
      <c r="M482" s="154" t="s">
        <v>37</v>
      </c>
      <c r="N482" s="155" t="s">
        <v>49</v>
      </c>
      <c r="P482" s="156">
        <f>O482*H482</f>
        <v>0</v>
      </c>
      <c r="Q482" s="156">
        <v>1.0300000000000001E-3</v>
      </c>
      <c r="R482" s="156">
        <f>Q482*H482</f>
        <v>0.13223552</v>
      </c>
      <c r="S482" s="156">
        <v>0</v>
      </c>
      <c r="T482" s="157">
        <f>S482*H482</f>
        <v>0</v>
      </c>
      <c r="AR482" s="18" t="s">
        <v>258</v>
      </c>
      <c r="AT482" s="18" t="s">
        <v>254</v>
      </c>
      <c r="AU482" s="18" t="s">
        <v>87</v>
      </c>
      <c r="AY482" s="18" t="s">
        <v>252</v>
      </c>
      <c r="BE482" s="158">
        <f>IF(N482="základní",J482,0)</f>
        <v>0</v>
      </c>
      <c r="BF482" s="158">
        <f>IF(N482="snížená",J482,0)</f>
        <v>0</v>
      </c>
      <c r="BG482" s="158">
        <f>IF(N482="zákl. přenesená",J482,0)</f>
        <v>0</v>
      </c>
      <c r="BH482" s="158">
        <f>IF(N482="sníž. přenesená",J482,0)</f>
        <v>0</v>
      </c>
      <c r="BI482" s="158">
        <f>IF(N482="nulová",J482,0)</f>
        <v>0</v>
      </c>
      <c r="BJ482" s="18" t="s">
        <v>85</v>
      </c>
      <c r="BK482" s="158">
        <f>ROUND(I482*H482,2)</f>
        <v>0</v>
      </c>
      <c r="BL482" s="18" t="s">
        <v>258</v>
      </c>
      <c r="BM482" s="18" t="s">
        <v>598</v>
      </c>
    </row>
    <row r="483" spans="2:65" s="12" customFormat="1">
      <c r="B483" s="162"/>
      <c r="D483" s="159" t="s">
        <v>262</v>
      </c>
      <c r="E483" s="163" t="s">
        <v>37</v>
      </c>
      <c r="F483" s="164" t="s">
        <v>589</v>
      </c>
      <c r="H483" s="163" t="s">
        <v>37</v>
      </c>
      <c r="I483" s="165"/>
      <c r="L483" s="162"/>
      <c r="M483" s="166"/>
      <c r="T483" s="167"/>
      <c r="AT483" s="163" t="s">
        <v>262</v>
      </c>
      <c r="AU483" s="163" t="s">
        <v>87</v>
      </c>
      <c r="AV483" s="12" t="s">
        <v>85</v>
      </c>
      <c r="AW483" s="12" t="s">
        <v>38</v>
      </c>
      <c r="AX483" s="12" t="s">
        <v>78</v>
      </c>
      <c r="AY483" s="163" t="s">
        <v>252</v>
      </c>
    </row>
    <row r="484" spans="2:65" s="12" customFormat="1">
      <c r="B484" s="162"/>
      <c r="D484" s="159" t="s">
        <v>262</v>
      </c>
      <c r="E484" s="163" t="s">
        <v>37</v>
      </c>
      <c r="F484" s="164" t="s">
        <v>324</v>
      </c>
      <c r="H484" s="163" t="s">
        <v>37</v>
      </c>
      <c r="I484" s="165"/>
      <c r="L484" s="162"/>
      <c r="M484" s="166"/>
      <c r="T484" s="167"/>
      <c r="AT484" s="163" t="s">
        <v>262</v>
      </c>
      <c r="AU484" s="163" t="s">
        <v>87</v>
      </c>
      <c r="AV484" s="12" t="s">
        <v>85</v>
      </c>
      <c r="AW484" s="12" t="s">
        <v>38</v>
      </c>
      <c r="AX484" s="12" t="s">
        <v>78</v>
      </c>
      <c r="AY484" s="163" t="s">
        <v>252</v>
      </c>
    </row>
    <row r="485" spans="2:65" s="12" customFormat="1">
      <c r="B485" s="162"/>
      <c r="D485" s="159" t="s">
        <v>262</v>
      </c>
      <c r="E485" s="163" t="s">
        <v>37</v>
      </c>
      <c r="F485" s="164" t="s">
        <v>325</v>
      </c>
      <c r="H485" s="163" t="s">
        <v>37</v>
      </c>
      <c r="I485" s="165"/>
      <c r="L485" s="162"/>
      <c r="M485" s="166"/>
      <c r="T485" s="167"/>
      <c r="AT485" s="163" t="s">
        <v>262</v>
      </c>
      <c r="AU485" s="163" t="s">
        <v>87</v>
      </c>
      <c r="AV485" s="12" t="s">
        <v>85</v>
      </c>
      <c r="AW485" s="12" t="s">
        <v>38</v>
      </c>
      <c r="AX485" s="12" t="s">
        <v>78</v>
      </c>
      <c r="AY485" s="163" t="s">
        <v>252</v>
      </c>
    </row>
    <row r="486" spans="2:65" s="12" customFormat="1">
      <c r="B486" s="162"/>
      <c r="D486" s="159" t="s">
        <v>262</v>
      </c>
      <c r="E486" s="163" t="s">
        <v>37</v>
      </c>
      <c r="F486" s="164" t="s">
        <v>590</v>
      </c>
      <c r="H486" s="163" t="s">
        <v>37</v>
      </c>
      <c r="I486" s="165"/>
      <c r="L486" s="162"/>
      <c r="M486" s="166"/>
      <c r="T486" s="167"/>
      <c r="AT486" s="163" t="s">
        <v>262</v>
      </c>
      <c r="AU486" s="163" t="s">
        <v>87</v>
      </c>
      <c r="AV486" s="12" t="s">
        <v>85</v>
      </c>
      <c r="AW486" s="12" t="s">
        <v>38</v>
      </c>
      <c r="AX486" s="12" t="s">
        <v>78</v>
      </c>
      <c r="AY486" s="163" t="s">
        <v>252</v>
      </c>
    </row>
    <row r="487" spans="2:65" s="13" customFormat="1">
      <c r="B487" s="168"/>
      <c r="D487" s="159" t="s">
        <v>262</v>
      </c>
      <c r="E487" s="169" t="s">
        <v>37</v>
      </c>
      <c r="F487" s="170" t="s">
        <v>599</v>
      </c>
      <c r="H487" s="171">
        <v>59.52</v>
      </c>
      <c r="I487" s="172"/>
      <c r="L487" s="168"/>
      <c r="M487" s="173"/>
      <c r="T487" s="174"/>
      <c r="AT487" s="169" t="s">
        <v>262</v>
      </c>
      <c r="AU487" s="169" t="s">
        <v>87</v>
      </c>
      <c r="AV487" s="13" t="s">
        <v>87</v>
      </c>
      <c r="AW487" s="13" t="s">
        <v>38</v>
      </c>
      <c r="AX487" s="13" t="s">
        <v>78</v>
      </c>
      <c r="AY487" s="169" t="s">
        <v>252</v>
      </c>
    </row>
    <row r="488" spans="2:65" s="13" customFormat="1">
      <c r="B488" s="168"/>
      <c r="D488" s="159" t="s">
        <v>262</v>
      </c>
      <c r="E488" s="169" t="s">
        <v>37</v>
      </c>
      <c r="F488" s="170" t="s">
        <v>600</v>
      </c>
      <c r="H488" s="171">
        <v>20.224</v>
      </c>
      <c r="I488" s="172"/>
      <c r="L488" s="168"/>
      <c r="M488" s="173"/>
      <c r="T488" s="174"/>
      <c r="AT488" s="169" t="s">
        <v>262</v>
      </c>
      <c r="AU488" s="169" t="s">
        <v>87</v>
      </c>
      <c r="AV488" s="13" t="s">
        <v>87</v>
      </c>
      <c r="AW488" s="13" t="s">
        <v>38</v>
      </c>
      <c r="AX488" s="13" t="s">
        <v>78</v>
      </c>
      <c r="AY488" s="169" t="s">
        <v>252</v>
      </c>
    </row>
    <row r="489" spans="2:65" s="13" customFormat="1">
      <c r="B489" s="168"/>
      <c r="D489" s="159" t="s">
        <v>262</v>
      </c>
      <c r="E489" s="169" t="s">
        <v>37</v>
      </c>
      <c r="F489" s="170" t="s">
        <v>601</v>
      </c>
      <c r="H489" s="171">
        <v>25.6</v>
      </c>
      <c r="I489" s="172"/>
      <c r="L489" s="168"/>
      <c r="M489" s="173"/>
      <c r="T489" s="174"/>
      <c r="AT489" s="169" t="s">
        <v>262</v>
      </c>
      <c r="AU489" s="169" t="s">
        <v>87</v>
      </c>
      <c r="AV489" s="13" t="s">
        <v>87</v>
      </c>
      <c r="AW489" s="13" t="s">
        <v>38</v>
      </c>
      <c r="AX489" s="13" t="s">
        <v>78</v>
      </c>
      <c r="AY489" s="169" t="s">
        <v>252</v>
      </c>
    </row>
    <row r="490" spans="2:65" s="12" customFormat="1">
      <c r="B490" s="162"/>
      <c r="D490" s="159" t="s">
        <v>262</v>
      </c>
      <c r="E490" s="163" t="s">
        <v>37</v>
      </c>
      <c r="F490" s="164" t="s">
        <v>330</v>
      </c>
      <c r="H490" s="163" t="s">
        <v>37</v>
      </c>
      <c r="I490" s="165"/>
      <c r="L490" s="162"/>
      <c r="M490" s="166"/>
      <c r="T490" s="167"/>
      <c r="AT490" s="163" t="s">
        <v>262</v>
      </c>
      <c r="AU490" s="163" t="s">
        <v>87</v>
      </c>
      <c r="AV490" s="12" t="s">
        <v>85</v>
      </c>
      <c r="AW490" s="12" t="s">
        <v>38</v>
      </c>
      <c r="AX490" s="12" t="s">
        <v>78</v>
      </c>
      <c r="AY490" s="163" t="s">
        <v>252</v>
      </c>
    </row>
    <row r="491" spans="2:65" s="12" customFormat="1">
      <c r="B491" s="162"/>
      <c r="D491" s="159" t="s">
        <v>262</v>
      </c>
      <c r="E491" s="163" t="s">
        <v>37</v>
      </c>
      <c r="F491" s="164" t="s">
        <v>590</v>
      </c>
      <c r="H491" s="163" t="s">
        <v>37</v>
      </c>
      <c r="I491" s="165"/>
      <c r="L491" s="162"/>
      <c r="M491" s="166"/>
      <c r="T491" s="167"/>
      <c r="AT491" s="163" t="s">
        <v>262</v>
      </c>
      <c r="AU491" s="163" t="s">
        <v>87</v>
      </c>
      <c r="AV491" s="12" t="s">
        <v>85</v>
      </c>
      <c r="AW491" s="12" t="s">
        <v>38</v>
      </c>
      <c r="AX491" s="12" t="s">
        <v>78</v>
      </c>
      <c r="AY491" s="163" t="s">
        <v>252</v>
      </c>
    </row>
    <row r="492" spans="2:65" s="13" customFormat="1">
      <c r="B492" s="168"/>
      <c r="D492" s="159" t="s">
        <v>262</v>
      </c>
      <c r="E492" s="169" t="s">
        <v>37</v>
      </c>
      <c r="F492" s="170" t="s">
        <v>602</v>
      </c>
      <c r="H492" s="171">
        <v>23.04</v>
      </c>
      <c r="I492" s="172"/>
      <c r="L492" s="168"/>
      <c r="M492" s="173"/>
      <c r="T492" s="174"/>
      <c r="AT492" s="169" t="s">
        <v>262</v>
      </c>
      <c r="AU492" s="169" t="s">
        <v>87</v>
      </c>
      <c r="AV492" s="13" t="s">
        <v>87</v>
      </c>
      <c r="AW492" s="13" t="s">
        <v>38</v>
      </c>
      <c r="AX492" s="13" t="s">
        <v>78</v>
      </c>
      <c r="AY492" s="169" t="s">
        <v>252</v>
      </c>
    </row>
    <row r="493" spans="2:65" s="15" customFormat="1">
      <c r="B493" s="182"/>
      <c r="D493" s="159" t="s">
        <v>262</v>
      </c>
      <c r="E493" s="183" t="s">
        <v>205</v>
      </c>
      <c r="F493" s="184" t="s">
        <v>272</v>
      </c>
      <c r="H493" s="185">
        <v>128.38399999999999</v>
      </c>
      <c r="I493" s="186"/>
      <c r="L493" s="182"/>
      <c r="M493" s="187"/>
      <c r="T493" s="188"/>
      <c r="AT493" s="183" t="s">
        <v>262</v>
      </c>
      <c r="AU493" s="183" t="s">
        <v>87</v>
      </c>
      <c r="AV493" s="15" t="s">
        <v>98</v>
      </c>
      <c r="AW493" s="15" t="s">
        <v>38</v>
      </c>
      <c r="AX493" s="15" t="s">
        <v>78</v>
      </c>
      <c r="AY493" s="183" t="s">
        <v>252</v>
      </c>
    </row>
    <row r="494" spans="2:65" s="14" customFormat="1">
      <c r="B494" s="175"/>
      <c r="D494" s="159" t="s">
        <v>262</v>
      </c>
      <c r="E494" s="176" t="s">
        <v>37</v>
      </c>
      <c r="F494" s="177" t="s">
        <v>267</v>
      </c>
      <c r="H494" s="178">
        <v>128.38399999999999</v>
      </c>
      <c r="I494" s="179"/>
      <c r="L494" s="175"/>
      <c r="M494" s="180"/>
      <c r="T494" s="181"/>
      <c r="AT494" s="176" t="s">
        <v>262</v>
      </c>
      <c r="AU494" s="176" t="s">
        <v>87</v>
      </c>
      <c r="AV494" s="14" t="s">
        <v>258</v>
      </c>
      <c r="AW494" s="14" t="s">
        <v>38</v>
      </c>
      <c r="AX494" s="14" t="s">
        <v>85</v>
      </c>
      <c r="AY494" s="176" t="s">
        <v>252</v>
      </c>
    </row>
    <row r="495" spans="2:65" s="1" customFormat="1" ht="22.5" customHeight="1">
      <c r="B495" s="32"/>
      <c r="C495" s="147" t="s">
        <v>603</v>
      </c>
      <c r="D495" s="147" t="s">
        <v>254</v>
      </c>
      <c r="E495" s="148" t="s">
        <v>604</v>
      </c>
      <c r="F495" s="149" t="s">
        <v>605</v>
      </c>
      <c r="G495" s="150" t="s">
        <v>117</v>
      </c>
      <c r="H495" s="151">
        <v>128.38399999999999</v>
      </c>
      <c r="I495" s="152"/>
      <c r="J495" s="153">
        <f>ROUND(I495*H495,2)</f>
        <v>0</v>
      </c>
      <c r="K495" s="149" t="s">
        <v>257</v>
      </c>
      <c r="L495" s="32"/>
      <c r="M495" s="154" t="s">
        <v>37</v>
      </c>
      <c r="N495" s="155" t="s">
        <v>49</v>
      </c>
      <c r="P495" s="156">
        <f>O495*H495</f>
        <v>0</v>
      </c>
      <c r="Q495" s="156">
        <v>0</v>
      </c>
      <c r="R495" s="156">
        <f>Q495*H495</f>
        <v>0</v>
      </c>
      <c r="S495" s="156">
        <v>0</v>
      </c>
      <c r="T495" s="157">
        <f>S495*H495</f>
        <v>0</v>
      </c>
      <c r="AR495" s="18" t="s">
        <v>258</v>
      </c>
      <c r="AT495" s="18" t="s">
        <v>254</v>
      </c>
      <c r="AU495" s="18" t="s">
        <v>87</v>
      </c>
      <c r="AY495" s="18" t="s">
        <v>252</v>
      </c>
      <c r="BE495" s="158">
        <f>IF(N495="základní",J495,0)</f>
        <v>0</v>
      </c>
      <c r="BF495" s="158">
        <f>IF(N495="snížená",J495,0)</f>
        <v>0</v>
      </c>
      <c r="BG495" s="158">
        <f>IF(N495="zákl. přenesená",J495,0)</f>
        <v>0</v>
      </c>
      <c r="BH495" s="158">
        <f>IF(N495="sníž. přenesená",J495,0)</f>
        <v>0</v>
      </c>
      <c r="BI495" s="158">
        <f>IF(N495="nulová",J495,0)</f>
        <v>0</v>
      </c>
      <c r="BJ495" s="18" t="s">
        <v>85</v>
      </c>
      <c r="BK495" s="158">
        <f>ROUND(I495*H495,2)</f>
        <v>0</v>
      </c>
      <c r="BL495" s="18" t="s">
        <v>258</v>
      </c>
      <c r="BM495" s="18" t="s">
        <v>606</v>
      </c>
    </row>
    <row r="496" spans="2:65" s="13" customFormat="1">
      <c r="B496" s="168"/>
      <c r="D496" s="159" t="s">
        <v>262</v>
      </c>
      <c r="E496" s="169" t="s">
        <v>37</v>
      </c>
      <c r="F496" s="170" t="s">
        <v>205</v>
      </c>
      <c r="H496" s="171">
        <v>128.38399999999999</v>
      </c>
      <c r="I496" s="172"/>
      <c r="L496" s="168"/>
      <c r="M496" s="173"/>
      <c r="T496" s="174"/>
      <c r="AT496" s="169" t="s">
        <v>262</v>
      </c>
      <c r="AU496" s="169" t="s">
        <v>87</v>
      </c>
      <c r="AV496" s="13" t="s">
        <v>87</v>
      </c>
      <c r="AW496" s="13" t="s">
        <v>38</v>
      </c>
      <c r="AX496" s="13" t="s">
        <v>85</v>
      </c>
      <c r="AY496" s="169" t="s">
        <v>252</v>
      </c>
    </row>
    <row r="497" spans="2:65" s="1" customFormat="1" ht="16.5" customHeight="1">
      <c r="B497" s="32"/>
      <c r="C497" s="147" t="s">
        <v>607</v>
      </c>
      <c r="D497" s="147" t="s">
        <v>254</v>
      </c>
      <c r="E497" s="148" t="s">
        <v>608</v>
      </c>
      <c r="F497" s="149" t="s">
        <v>609</v>
      </c>
      <c r="G497" s="150" t="s">
        <v>109</v>
      </c>
      <c r="H497" s="151">
        <v>0.91400000000000003</v>
      </c>
      <c r="I497" s="152"/>
      <c r="J497" s="153">
        <f>ROUND(I497*H497,2)</f>
        <v>0</v>
      </c>
      <c r="K497" s="149" t="s">
        <v>257</v>
      </c>
      <c r="L497" s="32"/>
      <c r="M497" s="154" t="s">
        <v>37</v>
      </c>
      <c r="N497" s="155" t="s">
        <v>49</v>
      </c>
      <c r="P497" s="156">
        <f>O497*H497</f>
        <v>0</v>
      </c>
      <c r="Q497" s="156">
        <v>1.8109599999999999</v>
      </c>
      <c r="R497" s="156">
        <f>Q497*H497</f>
        <v>1.6552174399999999</v>
      </c>
      <c r="S497" s="156">
        <v>0</v>
      </c>
      <c r="T497" s="157">
        <f>S497*H497</f>
        <v>0</v>
      </c>
      <c r="AR497" s="18" t="s">
        <v>258</v>
      </c>
      <c r="AT497" s="18" t="s">
        <v>254</v>
      </c>
      <c r="AU497" s="18" t="s">
        <v>87</v>
      </c>
      <c r="AY497" s="18" t="s">
        <v>252</v>
      </c>
      <c r="BE497" s="158">
        <f>IF(N497="základní",J497,0)</f>
        <v>0</v>
      </c>
      <c r="BF497" s="158">
        <f>IF(N497="snížená",J497,0)</f>
        <v>0</v>
      </c>
      <c r="BG497" s="158">
        <f>IF(N497="zákl. přenesená",J497,0)</f>
        <v>0</v>
      </c>
      <c r="BH497" s="158">
        <f>IF(N497="sníž. přenesená",J497,0)</f>
        <v>0</v>
      </c>
      <c r="BI497" s="158">
        <f>IF(N497="nulová",J497,0)</f>
        <v>0</v>
      </c>
      <c r="BJ497" s="18" t="s">
        <v>85</v>
      </c>
      <c r="BK497" s="158">
        <f>ROUND(I497*H497,2)</f>
        <v>0</v>
      </c>
      <c r="BL497" s="18" t="s">
        <v>258</v>
      </c>
      <c r="BM497" s="18" t="s">
        <v>610</v>
      </c>
    </row>
    <row r="498" spans="2:65" s="1" customFormat="1" ht="58.5">
      <c r="B498" s="32"/>
      <c r="D498" s="159" t="s">
        <v>571</v>
      </c>
      <c r="F498" s="160" t="s">
        <v>611</v>
      </c>
      <c r="I498" s="92"/>
      <c r="L498" s="32"/>
      <c r="M498" s="161"/>
      <c r="T498" s="50"/>
      <c r="AT498" s="18" t="s">
        <v>571</v>
      </c>
      <c r="AU498" s="18" t="s">
        <v>87</v>
      </c>
    </row>
    <row r="499" spans="2:65" s="12" customFormat="1">
      <c r="B499" s="162"/>
      <c r="D499" s="159" t="s">
        <v>262</v>
      </c>
      <c r="E499" s="163" t="s">
        <v>37</v>
      </c>
      <c r="F499" s="164" t="s">
        <v>612</v>
      </c>
      <c r="H499" s="163" t="s">
        <v>37</v>
      </c>
      <c r="I499" s="165"/>
      <c r="L499" s="162"/>
      <c r="M499" s="166"/>
      <c r="T499" s="167"/>
      <c r="AT499" s="163" t="s">
        <v>262</v>
      </c>
      <c r="AU499" s="163" t="s">
        <v>87</v>
      </c>
      <c r="AV499" s="12" t="s">
        <v>85</v>
      </c>
      <c r="AW499" s="12" t="s">
        <v>38</v>
      </c>
      <c r="AX499" s="12" t="s">
        <v>78</v>
      </c>
      <c r="AY499" s="163" t="s">
        <v>252</v>
      </c>
    </row>
    <row r="500" spans="2:65" s="12" customFormat="1">
      <c r="B500" s="162"/>
      <c r="D500" s="159" t="s">
        <v>262</v>
      </c>
      <c r="E500" s="163" t="s">
        <v>37</v>
      </c>
      <c r="F500" s="164" t="s">
        <v>574</v>
      </c>
      <c r="H500" s="163" t="s">
        <v>37</v>
      </c>
      <c r="I500" s="165"/>
      <c r="L500" s="162"/>
      <c r="M500" s="166"/>
      <c r="T500" s="167"/>
      <c r="AT500" s="163" t="s">
        <v>262</v>
      </c>
      <c r="AU500" s="163" t="s">
        <v>87</v>
      </c>
      <c r="AV500" s="12" t="s">
        <v>85</v>
      </c>
      <c r="AW500" s="12" t="s">
        <v>38</v>
      </c>
      <c r="AX500" s="12" t="s">
        <v>78</v>
      </c>
      <c r="AY500" s="163" t="s">
        <v>252</v>
      </c>
    </row>
    <row r="501" spans="2:65" s="12" customFormat="1">
      <c r="B501" s="162"/>
      <c r="D501" s="159" t="s">
        <v>262</v>
      </c>
      <c r="E501" s="163" t="s">
        <v>37</v>
      </c>
      <c r="F501" s="164" t="s">
        <v>575</v>
      </c>
      <c r="H501" s="163" t="s">
        <v>37</v>
      </c>
      <c r="I501" s="165"/>
      <c r="L501" s="162"/>
      <c r="M501" s="166"/>
      <c r="T501" s="167"/>
      <c r="AT501" s="163" t="s">
        <v>262</v>
      </c>
      <c r="AU501" s="163" t="s">
        <v>87</v>
      </c>
      <c r="AV501" s="12" t="s">
        <v>85</v>
      </c>
      <c r="AW501" s="12" t="s">
        <v>38</v>
      </c>
      <c r="AX501" s="12" t="s">
        <v>78</v>
      </c>
      <c r="AY501" s="163" t="s">
        <v>252</v>
      </c>
    </row>
    <row r="502" spans="2:65" s="12" customFormat="1">
      <c r="B502" s="162"/>
      <c r="D502" s="159" t="s">
        <v>262</v>
      </c>
      <c r="E502" s="163" t="s">
        <v>37</v>
      </c>
      <c r="F502" s="164" t="s">
        <v>613</v>
      </c>
      <c r="H502" s="163" t="s">
        <v>37</v>
      </c>
      <c r="I502" s="165"/>
      <c r="L502" s="162"/>
      <c r="M502" s="166"/>
      <c r="T502" s="167"/>
      <c r="AT502" s="163" t="s">
        <v>262</v>
      </c>
      <c r="AU502" s="163" t="s">
        <v>87</v>
      </c>
      <c r="AV502" s="12" t="s">
        <v>85</v>
      </c>
      <c r="AW502" s="12" t="s">
        <v>38</v>
      </c>
      <c r="AX502" s="12" t="s">
        <v>78</v>
      </c>
      <c r="AY502" s="163" t="s">
        <v>252</v>
      </c>
    </row>
    <row r="503" spans="2:65" s="12" customFormat="1">
      <c r="B503" s="162"/>
      <c r="D503" s="159" t="s">
        <v>262</v>
      </c>
      <c r="E503" s="163" t="s">
        <v>37</v>
      </c>
      <c r="F503" s="164" t="s">
        <v>577</v>
      </c>
      <c r="H503" s="163" t="s">
        <v>37</v>
      </c>
      <c r="I503" s="165"/>
      <c r="L503" s="162"/>
      <c r="M503" s="166"/>
      <c r="T503" s="167"/>
      <c r="AT503" s="163" t="s">
        <v>262</v>
      </c>
      <c r="AU503" s="163" t="s">
        <v>87</v>
      </c>
      <c r="AV503" s="12" t="s">
        <v>85</v>
      </c>
      <c r="AW503" s="12" t="s">
        <v>38</v>
      </c>
      <c r="AX503" s="12" t="s">
        <v>78</v>
      </c>
      <c r="AY503" s="163" t="s">
        <v>252</v>
      </c>
    </row>
    <row r="504" spans="2:65" s="13" customFormat="1">
      <c r="B504" s="168"/>
      <c r="D504" s="159" t="s">
        <v>262</v>
      </c>
      <c r="E504" s="169" t="s">
        <v>37</v>
      </c>
      <c r="F504" s="170" t="s">
        <v>614</v>
      </c>
      <c r="H504" s="171">
        <v>0.45700000000000002</v>
      </c>
      <c r="I504" s="172"/>
      <c r="L504" s="168"/>
      <c r="M504" s="173"/>
      <c r="T504" s="174"/>
      <c r="AT504" s="169" t="s">
        <v>262</v>
      </c>
      <c r="AU504" s="169" t="s">
        <v>87</v>
      </c>
      <c r="AV504" s="13" t="s">
        <v>87</v>
      </c>
      <c r="AW504" s="13" t="s">
        <v>38</v>
      </c>
      <c r="AX504" s="13" t="s">
        <v>78</v>
      </c>
      <c r="AY504" s="169" t="s">
        <v>252</v>
      </c>
    </row>
    <row r="505" spans="2:65" s="12" customFormat="1">
      <c r="B505" s="162"/>
      <c r="D505" s="159" t="s">
        <v>262</v>
      </c>
      <c r="E505" s="163" t="s">
        <v>37</v>
      </c>
      <c r="F505" s="164" t="s">
        <v>579</v>
      </c>
      <c r="H505" s="163" t="s">
        <v>37</v>
      </c>
      <c r="I505" s="165"/>
      <c r="L505" s="162"/>
      <c r="M505" s="166"/>
      <c r="T505" s="167"/>
      <c r="AT505" s="163" t="s">
        <v>262</v>
      </c>
      <c r="AU505" s="163" t="s">
        <v>87</v>
      </c>
      <c r="AV505" s="12" t="s">
        <v>85</v>
      </c>
      <c r="AW505" s="12" t="s">
        <v>38</v>
      </c>
      <c r="AX505" s="12" t="s">
        <v>78</v>
      </c>
      <c r="AY505" s="163" t="s">
        <v>252</v>
      </c>
    </row>
    <row r="506" spans="2:65" s="13" customFormat="1">
      <c r="B506" s="168"/>
      <c r="D506" s="159" t="s">
        <v>262</v>
      </c>
      <c r="E506" s="169" t="s">
        <v>37</v>
      </c>
      <c r="F506" s="170" t="s">
        <v>614</v>
      </c>
      <c r="H506" s="171">
        <v>0.45700000000000002</v>
      </c>
      <c r="I506" s="172"/>
      <c r="L506" s="168"/>
      <c r="M506" s="173"/>
      <c r="T506" s="174"/>
      <c r="AT506" s="169" t="s">
        <v>262</v>
      </c>
      <c r="AU506" s="169" t="s">
        <v>87</v>
      </c>
      <c r="AV506" s="13" t="s">
        <v>87</v>
      </c>
      <c r="AW506" s="13" t="s">
        <v>38</v>
      </c>
      <c r="AX506" s="13" t="s">
        <v>78</v>
      </c>
      <c r="AY506" s="169" t="s">
        <v>252</v>
      </c>
    </row>
    <row r="507" spans="2:65" s="14" customFormat="1">
      <c r="B507" s="175"/>
      <c r="D507" s="159" t="s">
        <v>262</v>
      </c>
      <c r="E507" s="176" t="s">
        <v>37</v>
      </c>
      <c r="F507" s="177" t="s">
        <v>267</v>
      </c>
      <c r="H507" s="178">
        <v>0.91400000000000003</v>
      </c>
      <c r="I507" s="179"/>
      <c r="L507" s="175"/>
      <c r="M507" s="180"/>
      <c r="T507" s="181"/>
      <c r="AT507" s="176" t="s">
        <v>262</v>
      </c>
      <c r="AU507" s="176" t="s">
        <v>87</v>
      </c>
      <c r="AV507" s="14" t="s">
        <v>258</v>
      </c>
      <c r="AW507" s="14" t="s">
        <v>38</v>
      </c>
      <c r="AX507" s="14" t="s">
        <v>85</v>
      </c>
      <c r="AY507" s="176" t="s">
        <v>252</v>
      </c>
    </row>
    <row r="508" spans="2:65" s="11" customFormat="1" ht="22.7" customHeight="1">
      <c r="B508" s="135"/>
      <c r="D508" s="136" t="s">
        <v>77</v>
      </c>
      <c r="E508" s="145" t="s">
        <v>98</v>
      </c>
      <c r="F508" s="145" t="s">
        <v>615</v>
      </c>
      <c r="I508" s="138"/>
      <c r="J508" s="146">
        <f>BK508</f>
        <v>0</v>
      </c>
      <c r="L508" s="135"/>
      <c r="M508" s="140"/>
      <c r="P508" s="141">
        <f>SUM(P509:P546)</f>
        <v>0</v>
      </c>
      <c r="R508" s="141">
        <f>SUM(R509:R546)</f>
        <v>345.72385200000002</v>
      </c>
      <c r="T508" s="142">
        <f>SUM(T509:T546)</f>
        <v>0</v>
      </c>
      <c r="AR508" s="136" t="s">
        <v>85</v>
      </c>
      <c r="AT508" s="143" t="s">
        <v>77</v>
      </c>
      <c r="AU508" s="143" t="s">
        <v>85</v>
      </c>
      <c r="AY508" s="136" t="s">
        <v>252</v>
      </c>
      <c r="BK508" s="144">
        <f>SUM(BK509:BK546)</f>
        <v>0</v>
      </c>
    </row>
    <row r="509" spans="2:65" s="1" customFormat="1" ht="22.5" customHeight="1">
      <c r="B509" s="32"/>
      <c r="C509" s="147" t="s">
        <v>616</v>
      </c>
      <c r="D509" s="147" t="s">
        <v>254</v>
      </c>
      <c r="E509" s="148" t="s">
        <v>617</v>
      </c>
      <c r="F509" s="149" t="s">
        <v>618</v>
      </c>
      <c r="G509" s="150" t="s">
        <v>109</v>
      </c>
      <c r="H509" s="151">
        <v>116.92</v>
      </c>
      <c r="I509" s="152"/>
      <c r="J509" s="153">
        <f>ROUND(I509*H509,2)</f>
        <v>0</v>
      </c>
      <c r="K509" s="149" t="s">
        <v>257</v>
      </c>
      <c r="L509" s="32"/>
      <c r="M509" s="154" t="s">
        <v>37</v>
      </c>
      <c r="N509" s="155" t="s">
        <v>49</v>
      </c>
      <c r="P509" s="156">
        <f>O509*H509</f>
        <v>0</v>
      </c>
      <c r="Q509" s="156">
        <v>2.8835999999999999</v>
      </c>
      <c r="R509" s="156">
        <f>Q509*H509</f>
        <v>337.15051199999999</v>
      </c>
      <c r="S509" s="156">
        <v>0</v>
      </c>
      <c r="T509" s="157">
        <f>S509*H509</f>
        <v>0</v>
      </c>
      <c r="AR509" s="18" t="s">
        <v>258</v>
      </c>
      <c r="AT509" s="18" t="s">
        <v>254</v>
      </c>
      <c r="AU509" s="18" t="s">
        <v>87</v>
      </c>
      <c r="AY509" s="18" t="s">
        <v>252</v>
      </c>
      <c r="BE509" s="158">
        <f>IF(N509="základní",J509,0)</f>
        <v>0</v>
      </c>
      <c r="BF509" s="158">
        <f>IF(N509="snížená",J509,0)</f>
        <v>0</v>
      </c>
      <c r="BG509" s="158">
        <f>IF(N509="zákl. přenesená",J509,0)</f>
        <v>0</v>
      </c>
      <c r="BH509" s="158">
        <f>IF(N509="sníž. přenesená",J509,0)</f>
        <v>0</v>
      </c>
      <c r="BI509" s="158">
        <f>IF(N509="nulová",J509,0)</f>
        <v>0</v>
      </c>
      <c r="BJ509" s="18" t="s">
        <v>85</v>
      </c>
      <c r="BK509" s="158">
        <f>ROUND(I509*H509,2)</f>
        <v>0</v>
      </c>
      <c r="BL509" s="18" t="s">
        <v>258</v>
      </c>
      <c r="BM509" s="18" t="s">
        <v>619</v>
      </c>
    </row>
    <row r="510" spans="2:65" s="1" customFormat="1" ht="87.75">
      <c r="B510" s="32"/>
      <c r="D510" s="159" t="s">
        <v>260</v>
      </c>
      <c r="F510" s="160" t="s">
        <v>620</v>
      </c>
      <c r="I510" s="92"/>
      <c r="L510" s="32"/>
      <c r="M510" s="161"/>
      <c r="T510" s="50"/>
      <c r="AT510" s="18" t="s">
        <v>260</v>
      </c>
      <c r="AU510" s="18" t="s">
        <v>87</v>
      </c>
    </row>
    <row r="511" spans="2:65" s="1" customFormat="1" ht="48.75">
      <c r="B511" s="32"/>
      <c r="D511" s="159" t="s">
        <v>571</v>
      </c>
      <c r="F511" s="160" t="s">
        <v>621</v>
      </c>
      <c r="I511" s="92"/>
      <c r="L511" s="32"/>
      <c r="M511" s="161"/>
      <c r="T511" s="50"/>
      <c r="AT511" s="18" t="s">
        <v>571</v>
      </c>
      <c r="AU511" s="18" t="s">
        <v>87</v>
      </c>
    </row>
    <row r="512" spans="2:65" s="12" customFormat="1">
      <c r="B512" s="162"/>
      <c r="D512" s="159" t="s">
        <v>262</v>
      </c>
      <c r="E512" s="163" t="s">
        <v>37</v>
      </c>
      <c r="F512" s="164" t="s">
        <v>622</v>
      </c>
      <c r="H512" s="163" t="s">
        <v>37</v>
      </c>
      <c r="I512" s="165"/>
      <c r="L512" s="162"/>
      <c r="M512" s="166"/>
      <c r="T512" s="167"/>
      <c r="AT512" s="163" t="s">
        <v>262</v>
      </c>
      <c r="AU512" s="163" t="s">
        <v>87</v>
      </c>
      <c r="AV512" s="12" t="s">
        <v>85</v>
      </c>
      <c r="AW512" s="12" t="s">
        <v>38</v>
      </c>
      <c r="AX512" s="12" t="s">
        <v>78</v>
      </c>
      <c r="AY512" s="163" t="s">
        <v>252</v>
      </c>
    </row>
    <row r="513" spans="2:51" s="12" customFormat="1">
      <c r="B513" s="162"/>
      <c r="D513" s="159" t="s">
        <v>262</v>
      </c>
      <c r="E513" s="163" t="s">
        <v>37</v>
      </c>
      <c r="F513" s="164" t="s">
        <v>574</v>
      </c>
      <c r="H513" s="163" t="s">
        <v>37</v>
      </c>
      <c r="I513" s="165"/>
      <c r="L513" s="162"/>
      <c r="M513" s="166"/>
      <c r="T513" s="167"/>
      <c r="AT513" s="163" t="s">
        <v>262</v>
      </c>
      <c r="AU513" s="163" t="s">
        <v>87</v>
      </c>
      <c r="AV513" s="12" t="s">
        <v>85</v>
      </c>
      <c r="AW513" s="12" t="s">
        <v>38</v>
      </c>
      <c r="AX513" s="12" t="s">
        <v>78</v>
      </c>
      <c r="AY513" s="163" t="s">
        <v>252</v>
      </c>
    </row>
    <row r="514" spans="2:51" s="12" customFormat="1">
      <c r="B514" s="162"/>
      <c r="D514" s="159" t="s">
        <v>262</v>
      </c>
      <c r="E514" s="163" t="s">
        <v>37</v>
      </c>
      <c r="F514" s="164" t="s">
        <v>575</v>
      </c>
      <c r="H514" s="163" t="s">
        <v>37</v>
      </c>
      <c r="I514" s="165"/>
      <c r="L514" s="162"/>
      <c r="M514" s="166"/>
      <c r="T514" s="167"/>
      <c r="AT514" s="163" t="s">
        <v>262</v>
      </c>
      <c r="AU514" s="163" t="s">
        <v>87</v>
      </c>
      <c r="AV514" s="12" t="s">
        <v>85</v>
      </c>
      <c r="AW514" s="12" t="s">
        <v>38</v>
      </c>
      <c r="AX514" s="12" t="s">
        <v>78</v>
      </c>
      <c r="AY514" s="163" t="s">
        <v>252</v>
      </c>
    </row>
    <row r="515" spans="2:51" s="12" customFormat="1">
      <c r="B515" s="162"/>
      <c r="D515" s="159" t="s">
        <v>262</v>
      </c>
      <c r="E515" s="163" t="s">
        <v>37</v>
      </c>
      <c r="F515" s="164" t="s">
        <v>623</v>
      </c>
      <c r="H515" s="163" t="s">
        <v>37</v>
      </c>
      <c r="I515" s="165"/>
      <c r="L515" s="162"/>
      <c r="M515" s="166"/>
      <c r="T515" s="167"/>
      <c r="AT515" s="163" t="s">
        <v>262</v>
      </c>
      <c r="AU515" s="163" t="s">
        <v>87</v>
      </c>
      <c r="AV515" s="12" t="s">
        <v>85</v>
      </c>
      <c r="AW515" s="12" t="s">
        <v>38</v>
      </c>
      <c r="AX515" s="12" t="s">
        <v>78</v>
      </c>
      <c r="AY515" s="163" t="s">
        <v>252</v>
      </c>
    </row>
    <row r="516" spans="2:51" s="12" customFormat="1">
      <c r="B516" s="162"/>
      <c r="D516" s="159" t="s">
        <v>262</v>
      </c>
      <c r="E516" s="163" t="s">
        <v>37</v>
      </c>
      <c r="F516" s="164" t="s">
        <v>624</v>
      </c>
      <c r="H516" s="163" t="s">
        <v>37</v>
      </c>
      <c r="I516" s="165"/>
      <c r="L516" s="162"/>
      <c r="M516" s="166"/>
      <c r="T516" s="167"/>
      <c r="AT516" s="163" t="s">
        <v>262</v>
      </c>
      <c r="AU516" s="163" t="s">
        <v>87</v>
      </c>
      <c r="AV516" s="12" t="s">
        <v>85</v>
      </c>
      <c r="AW516" s="12" t="s">
        <v>38</v>
      </c>
      <c r="AX516" s="12" t="s">
        <v>78</v>
      </c>
      <c r="AY516" s="163" t="s">
        <v>252</v>
      </c>
    </row>
    <row r="517" spans="2:51" s="13" customFormat="1">
      <c r="B517" s="168"/>
      <c r="D517" s="159" t="s">
        <v>262</v>
      </c>
      <c r="E517" s="169" t="s">
        <v>37</v>
      </c>
      <c r="F517" s="170" t="s">
        <v>625</v>
      </c>
      <c r="H517" s="171">
        <v>36.590000000000003</v>
      </c>
      <c r="I517" s="172"/>
      <c r="L517" s="168"/>
      <c r="M517" s="173"/>
      <c r="T517" s="174"/>
      <c r="AT517" s="169" t="s">
        <v>262</v>
      </c>
      <c r="AU517" s="169" t="s">
        <v>87</v>
      </c>
      <c r="AV517" s="13" t="s">
        <v>87</v>
      </c>
      <c r="AW517" s="13" t="s">
        <v>38</v>
      </c>
      <c r="AX517" s="13" t="s">
        <v>78</v>
      </c>
      <c r="AY517" s="169" t="s">
        <v>252</v>
      </c>
    </row>
    <row r="518" spans="2:51" s="12" customFormat="1">
      <c r="B518" s="162"/>
      <c r="D518" s="159" t="s">
        <v>262</v>
      </c>
      <c r="E518" s="163" t="s">
        <v>37</v>
      </c>
      <c r="F518" s="164" t="s">
        <v>626</v>
      </c>
      <c r="H518" s="163" t="s">
        <v>37</v>
      </c>
      <c r="I518" s="165"/>
      <c r="L518" s="162"/>
      <c r="M518" s="166"/>
      <c r="T518" s="167"/>
      <c r="AT518" s="163" t="s">
        <v>262</v>
      </c>
      <c r="AU518" s="163" t="s">
        <v>87</v>
      </c>
      <c r="AV518" s="12" t="s">
        <v>85</v>
      </c>
      <c r="AW518" s="12" t="s">
        <v>38</v>
      </c>
      <c r="AX518" s="12" t="s">
        <v>78</v>
      </c>
      <c r="AY518" s="163" t="s">
        <v>252</v>
      </c>
    </row>
    <row r="519" spans="2:51" s="13" customFormat="1">
      <c r="B519" s="168"/>
      <c r="D519" s="159" t="s">
        <v>262</v>
      </c>
      <c r="E519" s="169" t="s">
        <v>37</v>
      </c>
      <c r="F519" s="170" t="s">
        <v>627</v>
      </c>
      <c r="H519" s="171">
        <v>31.434000000000001</v>
      </c>
      <c r="I519" s="172"/>
      <c r="L519" s="168"/>
      <c r="M519" s="173"/>
      <c r="T519" s="174"/>
      <c r="AT519" s="169" t="s">
        <v>262</v>
      </c>
      <c r="AU519" s="169" t="s">
        <v>87</v>
      </c>
      <c r="AV519" s="13" t="s">
        <v>87</v>
      </c>
      <c r="AW519" s="13" t="s">
        <v>38</v>
      </c>
      <c r="AX519" s="13" t="s">
        <v>78</v>
      </c>
      <c r="AY519" s="169" t="s">
        <v>252</v>
      </c>
    </row>
    <row r="520" spans="2:51" s="12" customFormat="1">
      <c r="B520" s="162"/>
      <c r="D520" s="159" t="s">
        <v>262</v>
      </c>
      <c r="E520" s="163" t="s">
        <v>37</v>
      </c>
      <c r="F520" s="164" t="s">
        <v>628</v>
      </c>
      <c r="H520" s="163" t="s">
        <v>37</v>
      </c>
      <c r="I520" s="165"/>
      <c r="L520" s="162"/>
      <c r="M520" s="166"/>
      <c r="T520" s="167"/>
      <c r="AT520" s="163" t="s">
        <v>262</v>
      </c>
      <c r="AU520" s="163" t="s">
        <v>87</v>
      </c>
      <c r="AV520" s="12" t="s">
        <v>85</v>
      </c>
      <c r="AW520" s="12" t="s">
        <v>38</v>
      </c>
      <c r="AX520" s="12" t="s">
        <v>78</v>
      </c>
      <c r="AY520" s="163" t="s">
        <v>252</v>
      </c>
    </row>
    <row r="521" spans="2:51" s="13" customFormat="1">
      <c r="B521" s="168"/>
      <c r="D521" s="159" t="s">
        <v>262</v>
      </c>
      <c r="E521" s="169" t="s">
        <v>37</v>
      </c>
      <c r="F521" s="170" t="s">
        <v>627</v>
      </c>
      <c r="H521" s="171">
        <v>31.434000000000001</v>
      </c>
      <c r="I521" s="172"/>
      <c r="L521" s="168"/>
      <c r="M521" s="173"/>
      <c r="T521" s="174"/>
      <c r="AT521" s="169" t="s">
        <v>262</v>
      </c>
      <c r="AU521" s="169" t="s">
        <v>87</v>
      </c>
      <c r="AV521" s="13" t="s">
        <v>87</v>
      </c>
      <c r="AW521" s="13" t="s">
        <v>38</v>
      </c>
      <c r="AX521" s="13" t="s">
        <v>78</v>
      </c>
      <c r="AY521" s="169" t="s">
        <v>252</v>
      </c>
    </row>
    <row r="522" spans="2:51" s="12" customFormat="1">
      <c r="B522" s="162"/>
      <c r="D522" s="159" t="s">
        <v>262</v>
      </c>
      <c r="E522" s="163" t="s">
        <v>37</v>
      </c>
      <c r="F522" s="164" t="s">
        <v>629</v>
      </c>
      <c r="H522" s="163" t="s">
        <v>37</v>
      </c>
      <c r="I522" s="165"/>
      <c r="L522" s="162"/>
      <c r="M522" s="166"/>
      <c r="T522" s="167"/>
      <c r="AT522" s="163" t="s">
        <v>262</v>
      </c>
      <c r="AU522" s="163" t="s">
        <v>87</v>
      </c>
      <c r="AV522" s="12" t="s">
        <v>85</v>
      </c>
      <c r="AW522" s="12" t="s">
        <v>38</v>
      </c>
      <c r="AX522" s="12" t="s">
        <v>78</v>
      </c>
      <c r="AY522" s="163" t="s">
        <v>252</v>
      </c>
    </row>
    <row r="523" spans="2:51" s="13" customFormat="1">
      <c r="B523" s="168"/>
      <c r="D523" s="159" t="s">
        <v>262</v>
      </c>
      <c r="E523" s="169" t="s">
        <v>37</v>
      </c>
      <c r="F523" s="170" t="s">
        <v>630</v>
      </c>
      <c r="H523" s="171">
        <v>10.478</v>
      </c>
      <c r="I523" s="172"/>
      <c r="L523" s="168"/>
      <c r="M523" s="173"/>
      <c r="T523" s="174"/>
      <c r="AT523" s="169" t="s">
        <v>262</v>
      </c>
      <c r="AU523" s="169" t="s">
        <v>87</v>
      </c>
      <c r="AV523" s="13" t="s">
        <v>87</v>
      </c>
      <c r="AW523" s="13" t="s">
        <v>38</v>
      </c>
      <c r="AX523" s="13" t="s">
        <v>78</v>
      </c>
      <c r="AY523" s="169" t="s">
        <v>252</v>
      </c>
    </row>
    <row r="524" spans="2:51" s="12" customFormat="1">
      <c r="B524" s="162"/>
      <c r="D524" s="159" t="s">
        <v>262</v>
      </c>
      <c r="E524" s="163" t="s">
        <v>37</v>
      </c>
      <c r="F524" s="164" t="s">
        <v>631</v>
      </c>
      <c r="H524" s="163" t="s">
        <v>37</v>
      </c>
      <c r="I524" s="165"/>
      <c r="L524" s="162"/>
      <c r="M524" s="166"/>
      <c r="T524" s="167"/>
      <c r="AT524" s="163" t="s">
        <v>262</v>
      </c>
      <c r="AU524" s="163" t="s">
        <v>87</v>
      </c>
      <c r="AV524" s="12" t="s">
        <v>85</v>
      </c>
      <c r="AW524" s="12" t="s">
        <v>38</v>
      </c>
      <c r="AX524" s="12" t="s">
        <v>78</v>
      </c>
      <c r="AY524" s="163" t="s">
        <v>252</v>
      </c>
    </row>
    <row r="525" spans="2:51" s="13" customFormat="1">
      <c r="B525" s="168"/>
      <c r="D525" s="159" t="s">
        <v>262</v>
      </c>
      <c r="E525" s="169" t="s">
        <v>37</v>
      </c>
      <c r="F525" s="170" t="s">
        <v>630</v>
      </c>
      <c r="H525" s="171">
        <v>10.478</v>
      </c>
      <c r="I525" s="172"/>
      <c r="L525" s="168"/>
      <c r="M525" s="173"/>
      <c r="T525" s="174"/>
      <c r="AT525" s="169" t="s">
        <v>262</v>
      </c>
      <c r="AU525" s="169" t="s">
        <v>87</v>
      </c>
      <c r="AV525" s="13" t="s">
        <v>87</v>
      </c>
      <c r="AW525" s="13" t="s">
        <v>38</v>
      </c>
      <c r="AX525" s="13" t="s">
        <v>78</v>
      </c>
      <c r="AY525" s="169" t="s">
        <v>252</v>
      </c>
    </row>
    <row r="526" spans="2:51" s="12" customFormat="1">
      <c r="B526" s="162"/>
      <c r="D526" s="159" t="s">
        <v>262</v>
      </c>
      <c r="E526" s="163" t="s">
        <v>37</v>
      </c>
      <c r="F526" s="164" t="s">
        <v>632</v>
      </c>
      <c r="H526" s="163" t="s">
        <v>37</v>
      </c>
      <c r="I526" s="165"/>
      <c r="L526" s="162"/>
      <c r="M526" s="166"/>
      <c r="T526" s="167"/>
      <c r="AT526" s="163" t="s">
        <v>262</v>
      </c>
      <c r="AU526" s="163" t="s">
        <v>87</v>
      </c>
      <c r="AV526" s="12" t="s">
        <v>85</v>
      </c>
      <c r="AW526" s="12" t="s">
        <v>38</v>
      </c>
      <c r="AX526" s="12" t="s">
        <v>78</v>
      </c>
      <c r="AY526" s="163" t="s">
        <v>252</v>
      </c>
    </row>
    <row r="527" spans="2:51" s="13" customFormat="1">
      <c r="B527" s="168"/>
      <c r="D527" s="159" t="s">
        <v>262</v>
      </c>
      <c r="E527" s="169" t="s">
        <v>37</v>
      </c>
      <c r="F527" s="170" t="s">
        <v>633</v>
      </c>
      <c r="H527" s="171">
        <v>-3.4940000000000002</v>
      </c>
      <c r="I527" s="172"/>
      <c r="L527" s="168"/>
      <c r="M527" s="173"/>
      <c r="T527" s="174"/>
      <c r="AT527" s="169" t="s">
        <v>262</v>
      </c>
      <c r="AU527" s="169" t="s">
        <v>87</v>
      </c>
      <c r="AV527" s="13" t="s">
        <v>87</v>
      </c>
      <c r="AW527" s="13" t="s">
        <v>38</v>
      </c>
      <c r="AX527" s="13" t="s">
        <v>78</v>
      </c>
      <c r="AY527" s="169" t="s">
        <v>252</v>
      </c>
    </row>
    <row r="528" spans="2:51" s="14" customFormat="1">
      <c r="B528" s="175"/>
      <c r="D528" s="159" t="s">
        <v>262</v>
      </c>
      <c r="E528" s="176" t="s">
        <v>37</v>
      </c>
      <c r="F528" s="177" t="s">
        <v>267</v>
      </c>
      <c r="H528" s="178">
        <v>116.92</v>
      </c>
      <c r="I528" s="179"/>
      <c r="L528" s="175"/>
      <c r="M528" s="180"/>
      <c r="T528" s="181"/>
      <c r="AT528" s="176" t="s">
        <v>262</v>
      </c>
      <c r="AU528" s="176" t="s">
        <v>87</v>
      </c>
      <c r="AV528" s="14" t="s">
        <v>258</v>
      </c>
      <c r="AW528" s="14" t="s">
        <v>38</v>
      </c>
      <c r="AX528" s="14" t="s">
        <v>85</v>
      </c>
      <c r="AY528" s="176" t="s">
        <v>252</v>
      </c>
    </row>
    <row r="529" spans="2:65" s="1" customFormat="1" ht="16.5" customHeight="1">
      <c r="B529" s="32"/>
      <c r="C529" s="147" t="s">
        <v>634</v>
      </c>
      <c r="D529" s="147" t="s">
        <v>254</v>
      </c>
      <c r="E529" s="148" t="s">
        <v>635</v>
      </c>
      <c r="F529" s="149" t="s">
        <v>636</v>
      </c>
      <c r="G529" s="150" t="s">
        <v>152</v>
      </c>
      <c r="H529" s="151">
        <v>97</v>
      </c>
      <c r="I529" s="152"/>
      <c r="J529" s="153">
        <f>ROUND(I529*H529,2)</f>
        <v>0</v>
      </c>
      <c r="K529" s="149" t="s">
        <v>37</v>
      </c>
      <c r="L529" s="32"/>
      <c r="M529" s="154" t="s">
        <v>37</v>
      </c>
      <c r="N529" s="155" t="s">
        <v>49</v>
      </c>
      <c r="P529" s="156">
        <f>O529*H529</f>
        <v>0</v>
      </c>
      <c r="Q529" s="156">
        <v>2.2000000000000001E-4</v>
      </c>
      <c r="R529" s="156">
        <f>Q529*H529</f>
        <v>2.1340000000000001E-2</v>
      </c>
      <c r="S529" s="156">
        <v>0</v>
      </c>
      <c r="T529" s="157">
        <f>S529*H529</f>
        <v>0</v>
      </c>
      <c r="AR529" s="18" t="s">
        <v>258</v>
      </c>
      <c r="AT529" s="18" t="s">
        <v>254</v>
      </c>
      <c r="AU529" s="18" t="s">
        <v>87</v>
      </c>
      <c r="AY529" s="18" t="s">
        <v>252</v>
      </c>
      <c r="BE529" s="158">
        <f>IF(N529="základní",J529,0)</f>
        <v>0</v>
      </c>
      <c r="BF529" s="158">
        <f>IF(N529="snížená",J529,0)</f>
        <v>0</v>
      </c>
      <c r="BG529" s="158">
        <f>IF(N529="zákl. přenesená",J529,0)</f>
        <v>0</v>
      </c>
      <c r="BH529" s="158">
        <f>IF(N529="sníž. přenesená",J529,0)</f>
        <v>0</v>
      </c>
      <c r="BI529" s="158">
        <f>IF(N529="nulová",J529,0)</f>
        <v>0</v>
      </c>
      <c r="BJ529" s="18" t="s">
        <v>85</v>
      </c>
      <c r="BK529" s="158">
        <f>ROUND(I529*H529,2)</f>
        <v>0</v>
      </c>
      <c r="BL529" s="18" t="s">
        <v>258</v>
      </c>
      <c r="BM529" s="18" t="s">
        <v>637</v>
      </c>
    </row>
    <row r="530" spans="2:65" s="12" customFormat="1">
      <c r="B530" s="162"/>
      <c r="D530" s="159" t="s">
        <v>262</v>
      </c>
      <c r="E530" s="163" t="s">
        <v>37</v>
      </c>
      <c r="F530" s="164" t="s">
        <v>638</v>
      </c>
      <c r="H530" s="163" t="s">
        <v>37</v>
      </c>
      <c r="I530" s="165"/>
      <c r="L530" s="162"/>
      <c r="M530" s="166"/>
      <c r="T530" s="167"/>
      <c r="AT530" s="163" t="s">
        <v>262</v>
      </c>
      <c r="AU530" s="163" t="s">
        <v>87</v>
      </c>
      <c r="AV530" s="12" t="s">
        <v>85</v>
      </c>
      <c r="AW530" s="12" t="s">
        <v>38</v>
      </c>
      <c r="AX530" s="12" t="s">
        <v>78</v>
      </c>
      <c r="AY530" s="163" t="s">
        <v>252</v>
      </c>
    </row>
    <row r="531" spans="2:65" s="12" customFormat="1">
      <c r="B531" s="162"/>
      <c r="D531" s="159" t="s">
        <v>262</v>
      </c>
      <c r="E531" s="163" t="s">
        <v>37</v>
      </c>
      <c r="F531" s="164" t="s">
        <v>309</v>
      </c>
      <c r="H531" s="163" t="s">
        <v>37</v>
      </c>
      <c r="I531" s="165"/>
      <c r="L531" s="162"/>
      <c r="M531" s="166"/>
      <c r="T531" s="167"/>
      <c r="AT531" s="163" t="s">
        <v>262</v>
      </c>
      <c r="AU531" s="163" t="s">
        <v>87</v>
      </c>
      <c r="AV531" s="12" t="s">
        <v>85</v>
      </c>
      <c r="AW531" s="12" t="s">
        <v>38</v>
      </c>
      <c r="AX531" s="12" t="s">
        <v>78</v>
      </c>
      <c r="AY531" s="163" t="s">
        <v>252</v>
      </c>
    </row>
    <row r="532" spans="2:65" s="12" customFormat="1">
      <c r="B532" s="162"/>
      <c r="D532" s="159" t="s">
        <v>262</v>
      </c>
      <c r="E532" s="163" t="s">
        <v>37</v>
      </c>
      <c r="F532" s="164" t="s">
        <v>310</v>
      </c>
      <c r="H532" s="163" t="s">
        <v>37</v>
      </c>
      <c r="I532" s="165"/>
      <c r="L532" s="162"/>
      <c r="M532" s="166"/>
      <c r="T532" s="167"/>
      <c r="AT532" s="163" t="s">
        <v>262</v>
      </c>
      <c r="AU532" s="163" t="s">
        <v>87</v>
      </c>
      <c r="AV532" s="12" t="s">
        <v>85</v>
      </c>
      <c r="AW532" s="12" t="s">
        <v>38</v>
      </c>
      <c r="AX532" s="12" t="s">
        <v>78</v>
      </c>
      <c r="AY532" s="163" t="s">
        <v>252</v>
      </c>
    </row>
    <row r="533" spans="2:65" s="12" customFormat="1">
      <c r="B533" s="162"/>
      <c r="D533" s="159" t="s">
        <v>262</v>
      </c>
      <c r="E533" s="163" t="s">
        <v>37</v>
      </c>
      <c r="F533" s="164" t="s">
        <v>311</v>
      </c>
      <c r="H533" s="163" t="s">
        <v>37</v>
      </c>
      <c r="I533" s="165"/>
      <c r="L533" s="162"/>
      <c r="M533" s="166"/>
      <c r="T533" s="167"/>
      <c r="AT533" s="163" t="s">
        <v>262</v>
      </c>
      <c r="AU533" s="163" t="s">
        <v>87</v>
      </c>
      <c r="AV533" s="12" t="s">
        <v>85</v>
      </c>
      <c r="AW533" s="12" t="s">
        <v>38</v>
      </c>
      <c r="AX533" s="12" t="s">
        <v>78</v>
      </c>
      <c r="AY533" s="163" t="s">
        <v>252</v>
      </c>
    </row>
    <row r="534" spans="2:65" s="13" customFormat="1">
      <c r="B534" s="168"/>
      <c r="D534" s="159" t="s">
        <v>262</v>
      </c>
      <c r="E534" s="169" t="s">
        <v>37</v>
      </c>
      <c r="F534" s="170" t="s">
        <v>639</v>
      </c>
      <c r="H534" s="171">
        <v>97</v>
      </c>
      <c r="I534" s="172"/>
      <c r="L534" s="168"/>
      <c r="M534" s="173"/>
      <c r="T534" s="174"/>
      <c r="AT534" s="169" t="s">
        <v>262</v>
      </c>
      <c r="AU534" s="169" t="s">
        <v>87</v>
      </c>
      <c r="AV534" s="13" t="s">
        <v>87</v>
      </c>
      <c r="AW534" s="13" t="s">
        <v>38</v>
      </c>
      <c r="AX534" s="13" t="s">
        <v>78</v>
      </c>
      <c r="AY534" s="169" t="s">
        <v>252</v>
      </c>
    </row>
    <row r="535" spans="2:65" s="15" customFormat="1">
      <c r="B535" s="182"/>
      <c r="D535" s="159" t="s">
        <v>262</v>
      </c>
      <c r="E535" s="183" t="s">
        <v>37</v>
      </c>
      <c r="F535" s="184" t="s">
        <v>272</v>
      </c>
      <c r="H535" s="185">
        <v>97</v>
      </c>
      <c r="I535" s="186"/>
      <c r="L535" s="182"/>
      <c r="M535" s="187"/>
      <c r="T535" s="188"/>
      <c r="AT535" s="183" t="s">
        <v>262</v>
      </c>
      <c r="AU535" s="183" t="s">
        <v>87</v>
      </c>
      <c r="AV535" s="15" t="s">
        <v>98</v>
      </c>
      <c r="AW535" s="15" t="s">
        <v>38</v>
      </c>
      <c r="AX535" s="15" t="s">
        <v>78</v>
      </c>
      <c r="AY535" s="183" t="s">
        <v>252</v>
      </c>
    </row>
    <row r="536" spans="2:65" s="14" customFormat="1">
      <c r="B536" s="175"/>
      <c r="D536" s="159" t="s">
        <v>262</v>
      </c>
      <c r="E536" s="176" t="s">
        <v>37</v>
      </c>
      <c r="F536" s="177" t="s">
        <v>267</v>
      </c>
      <c r="H536" s="178">
        <v>97</v>
      </c>
      <c r="I536" s="179"/>
      <c r="L536" s="175"/>
      <c r="M536" s="180"/>
      <c r="T536" s="181"/>
      <c r="AT536" s="176" t="s">
        <v>262</v>
      </c>
      <c r="AU536" s="176" t="s">
        <v>87</v>
      </c>
      <c r="AV536" s="14" t="s">
        <v>258</v>
      </c>
      <c r="AW536" s="14" t="s">
        <v>38</v>
      </c>
      <c r="AX536" s="14" t="s">
        <v>85</v>
      </c>
      <c r="AY536" s="176" t="s">
        <v>252</v>
      </c>
    </row>
    <row r="537" spans="2:65" s="1" customFormat="1" ht="16.5" customHeight="1">
      <c r="B537" s="32"/>
      <c r="C537" s="189" t="s">
        <v>640</v>
      </c>
      <c r="D537" s="189" t="s">
        <v>496</v>
      </c>
      <c r="E537" s="190" t="s">
        <v>641</v>
      </c>
      <c r="F537" s="191" t="s">
        <v>642</v>
      </c>
      <c r="G537" s="192" t="s">
        <v>499</v>
      </c>
      <c r="H537" s="193">
        <v>8.5519999999999996</v>
      </c>
      <c r="I537" s="194"/>
      <c r="J537" s="195">
        <f>ROUND(I537*H537,2)</f>
        <v>0</v>
      </c>
      <c r="K537" s="191" t="s">
        <v>275</v>
      </c>
      <c r="L537" s="196"/>
      <c r="M537" s="197" t="s">
        <v>37</v>
      </c>
      <c r="N537" s="198" t="s">
        <v>49</v>
      </c>
      <c r="P537" s="156">
        <f>O537*H537</f>
        <v>0</v>
      </c>
      <c r="Q537" s="156">
        <v>1</v>
      </c>
      <c r="R537" s="156">
        <f>Q537*H537</f>
        <v>8.5519999999999996</v>
      </c>
      <c r="S537" s="156">
        <v>0</v>
      </c>
      <c r="T537" s="157">
        <f>S537*H537</f>
        <v>0</v>
      </c>
      <c r="AR537" s="18" t="s">
        <v>332</v>
      </c>
      <c r="AT537" s="18" t="s">
        <v>496</v>
      </c>
      <c r="AU537" s="18" t="s">
        <v>87</v>
      </c>
      <c r="AY537" s="18" t="s">
        <v>252</v>
      </c>
      <c r="BE537" s="158">
        <f>IF(N537="základní",J537,0)</f>
        <v>0</v>
      </c>
      <c r="BF537" s="158">
        <f>IF(N537="snížená",J537,0)</f>
        <v>0</v>
      </c>
      <c r="BG537" s="158">
        <f>IF(N537="zákl. přenesená",J537,0)</f>
        <v>0</v>
      </c>
      <c r="BH537" s="158">
        <f>IF(N537="sníž. přenesená",J537,0)</f>
        <v>0</v>
      </c>
      <c r="BI537" s="158">
        <f>IF(N537="nulová",J537,0)</f>
        <v>0</v>
      </c>
      <c r="BJ537" s="18" t="s">
        <v>85</v>
      </c>
      <c r="BK537" s="158">
        <f>ROUND(I537*H537,2)</f>
        <v>0</v>
      </c>
      <c r="BL537" s="18" t="s">
        <v>258</v>
      </c>
      <c r="BM537" s="18" t="s">
        <v>643</v>
      </c>
    </row>
    <row r="538" spans="2:65" s="12" customFormat="1">
      <c r="B538" s="162"/>
      <c r="D538" s="159" t="s">
        <v>262</v>
      </c>
      <c r="E538" s="163" t="s">
        <v>37</v>
      </c>
      <c r="F538" s="164" t="s">
        <v>638</v>
      </c>
      <c r="H538" s="163" t="s">
        <v>37</v>
      </c>
      <c r="I538" s="165"/>
      <c r="L538" s="162"/>
      <c r="M538" s="166"/>
      <c r="T538" s="167"/>
      <c r="AT538" s="163" t="s">
        <v>262</v>
      </c>
      <c r="AU538" s="163" t="s">
        <v>87</v>
      </c>
      <c r="AV538" s="12" t="s">
        <v>85</v>
      </c>
      <c r="AW538" s="12" t="s">
        <v>38</v>
      </c>
      <c r="AX538" s="12" t="s">
        <v>78</v>
      </c>
      <c r="AY538" s="163" t="s">
        <v>252</v>
      </c>
    </row>
    <row r="539" spans="2:65" s="12" customFormat="1">
      <c r="B539" s="162"/>
      <c r="D539" s="159" t="s">
        <v>262</v>
      </c>
      <c r="E539" s="163" t="s">
        <v>37</v>
      </c>
      <c r="F539" s="164" t="s">
        <v>309</v>
      </c>
      <c r="H539" s="163" t="s">
        <v>37</v>
      </c>
      <c r="I539" s="165"/>
      <c r="L539" s="162"/>
      <c r="M539" s="166"/>
      <c r="T539" s="167"/>
      <c r="AT539" s="163" t="s">
        <v>262</v>
      </c>
      <c r="AU539" s="163" t="s">
        <v>87</v>
      </c>
      <c r="AV539" s="12" t="s">
        <v>85</v>
      </c>
      <c r="AW539" s="12" t="s">
        <v>38</v>
      </c>
      <c r="AX539" s="12" t="s">
        <v>78</v>
      </c>
      <c r="AY539" s="163" t="s">
        <v>252</v>
      </c>
    </row>
    <row r="540" spans="2:65" s="12" customFormat="1">
      <c r="B540" s="162"/>
      <c r="D540" s="159" t="s">
        <v>262</v>
      </c>
      <c r="E540" s="163" t="s">
        <v>37</v>
      </c>
      <c r="F540" s="164" t="s">
        <v>310</v>
      </c>
      <c r="H540" s="163" t="s">
        <v>37</v>
      </c>
      <c r="I540" s="165"/>
      <c r="L540" s="162"/>
      <c r="M540" s="166"/>
      <c r="T540" s="167"/>
      <c r="AT540" s="163" t="s">
        <v>262</v>
      </c>
      <c r="AU540" s="163" t="s">
        <v>87</v>
      </c>
      <c r="AV540" s="12" t="s">
        <v>85</v>
      </c>
      <c r="AW540" s="12" t="s">
        <v>38</v>
      </c>
      <c r="AX540" s="12" t="s">
        <v>78</v>
      </c>
      <c r="AY540" s="163" t="s">
        <v>252</v>
      </c>
    </row>
    <row r="541" spans="2:65" s="12" customFormat="1">
      <c r="B541" s="162"/>
      <c r="D541" s="159" t="s">
        <v>262</v>
      </c>
      <c r="E541" s="163" t="s">
        <v>37</v>
      </c>
      <c r="F541" s="164" t="s">
        <v>644</v>
      </c>
      <c r="H541" s="163" t="s">
        <v>37</v>
      </c>
      <c r="I541" s="165"/>
      <c r="L541" s="162"/>
      <c r="M541" s="166"/>
      <c r="T541" s="167"/>
      <c r="AT541" s="163" t="s">
        <v>262</v>
      </c>
      <c r="AU541" s="163" t="s">
        <v>87</v>
      </c>
      <c r="AV541" s="12" t="s">
        <v>85</v>
      </c>
      <c r="AW541" s="12" t="s">
        <v>38</v>
      </c>
      <c r="AX541" s="12" t="s">
        <v>78</v>
      </c>
      <c r="AY541" s="163" t="s">
        <v>252</v>
      </c>
    </row>
    <row r="542" spans="2:65" s="12" customFormat="1">
      <c r="B542" s="162"/>
      <c r="D542" s="159" t="s">
        <v>262</v>
      </c>
      <c r="E542" s="163" t="s">
        <v>37</v>
      </c>
      <c r="F542" s="164" t="s">
        <v>209</v>
      </c>
      <c r="H542" s="163" t="s">
        <v>37</v>
      </c>
      <c r="I542" s="165"/>
      <c r="L542" s="162"/>
      <c r="M542" s="166"/>
      <c r="T542" s="167"/>
      <c r="AT542" s="163" t="s">
        <v>262</v>
      </c>
      <c r="AU542" s="163" t="s">
        <v>87</v>
      </c>
      <c r="AV542" s="12" t="s">
        <v>85</v>
      </c>
      <c r="AW542" s="12" t="s">
        <v>38</v>
      </c>
      <c r="AX542" s="12" t="s">
        <v>78</v>
      </c>
      <c r="AY542" s="163" t="s">
        <v>252</v>
      </c>
    </row>
    <row r="543" spans="2:65" s="13" customFormat="1">
      <c r="B543" s="168"/>
      <c r="D543" s="159" t="s">
        <v>262</v>
      </c>
      <c r="E543" s="169" t="s">
        <v>37</v>
      </c>
      <c r="F543" s="170" t="s">
        <v>645</v>
      </c>
      <c r="H543" s="171">
        <v>11.951000000000001</v>
      </c>
      <c r="I543" s="172"/>
      <c r="L543" s="168"/>
      <c r="M543" s="173"/>
      <c r="T543" s="174"/>
      <c r="AT543" s="169" t="s">
        <v>262</v>
      </c>
      <c r="AU543" s="169" t="s">
        <v>87</v>
      </c>
      <c r="AV543" s="13" t="s">
        <v>87</v>
      </c>
      <c r="AW543" s="13" t="s">
        <v>38</v>
      </c>
      <c r="AX543" s="13" t="s">
        <v>78</v>
      </c>
      <c r="AY543" s="169" t="s">
        <v>252</v>
      </c>
    </row>
    <row r="544" spans="2:65" s="12" customFormat="1">
      <c r="B544" s="162"/>
      <c r="D544" s="159" t="s">
        <v>262</v>
      </c>
      <c r="E544" s="163" t="s">
        <v>37</v>
      </c>
      <c r="F544" s="164" t="s">
        <v>646</v>
      </c>
      <c r="H544" s="163" t="s">
        <v>37</v>
      </c>
      <c r="I544" s="165"/>
      <c r="L544" s="162"/>
      <c r="M544" s="166"/>
      <c r="T544" s="167"/>
      <c r="AT544" s="163" t="s">
        <v>262</v>
      </c>
      <c r="AU544" s="163" t="s">
        <v>87</v>
      </c>
      <c r="AV544" s="12" t="s">
        <v>85</v>
      </c>
      <c r="AW544" s="12" t="s">
        <v>38</v>
      </c>
      <c r="AX544" s="12" t="s">
        <v>78</v>
      </c>
      <c r="AY544" s="163" t="s">
        <v>252</v>
      </c>
    </row>
    <row r="545" spans="2:65" s="13" customFormat="1">
      <c r="B545" s="168"/>
      <c r="D545" s="159" t="s">
        <v>262</v>
      </c>
      <c r="E545" s="169" t="s">
        <v>37</v>
      </c>
      <c r="F545" s="170" t="s">
        <v>647</v>
      </c>
      <c r="H545" s="171">
        <v>-3.399</v>
      </c>
      <c r="I545" s="172"/>
      <c r="L545" s="168"/>
      <c r="M545" s="173"/>
      <c r="T545" s="174"/>
      <c r="AT545" s="169" t="s">
        <v>262</v>
      </c>
      <c r="AU545" s="169" t="s">
        <v>87</v>
      </c>
      <c r="AV545" s="13" t="s">
        <v>87</v>
      </c>
      <c r="AW545" s="13" t="s">
        <v>38</v>
      </c>
      <c r="AX545" s="13" t="s">
        <v>78</v>
      </c>
      <c r="AY545" s="169" t="s">
        <v>252</v>
      </c>
    </row>
    <row r="546" spans="2:65" s="14" customFormat="1">
      <c r="B546" s="175"/>
      <c r="D546" s="159" t="s">
        <v>262</v>
      </c>
      <c r="E546" s="176" t="s">
        <v>37</v>
      </c>
      <c r="F546" s="177" t="s">
        <v>267</v>
      </c>
      <c r="H546" s="178">
        <v>8.5519999999999996</v>
      </c>
      <c r="I546" s="179"/>
      <c r="L546" s="175"/>
      <c r="M546" s="180"/>
      <c r="T546" s="181"/>
      <c r="AT546" s="176" t="s">
        <v>262</v>
      </c>
      <c r="AU546" s="176" t="s">
        <v>87</v>
      </c>
      <c r="AV546" s="14" t="s">
        <v>258</v>
      </c>
      <c r="AW546" s="14" t="s">
        <v>38</v>
      </c>
      <c r="AX546" s="14" t="s">
        <v>85</v>
      </c>
      <c r="AY546" s="176" t="s">
        <v>252</v>
      </c>
    </row>
    <row r="547" spans="2:65" s="11" customFormat="1" ht="22.7" customHeight="1">
      <c r="B547" s="135"/>
      <c r="D547" s="136" t="s">
        <v>77</v>
      </c>
      <c r="E547" s="145" t="s">
        <v>258</v>
      </c>
      <c r="F547" s="145" t="s">
        <v>648</v>
      </c>
      <c r="I547" s="138"/>
      <c r="J547" s="146">
        <f>BK547</f>
        <v>0</v>
      </c>
      <c r="L547" s="135"/>
      <c r="M547" s="140"/>
      <c r="P547" s="141">
        <f>SUM(P548:P593)</f>
        <v>0</v>
      </c>
      <c r="R547" s="141">
        <f>SUM(R548:R593)</f>
        <v>11.445700560000001</v>
      </c>
      <c r="T547" s="142">
        <f>SUM(T548:T593)</f>
        <v>0</v>
      </c>
      <c r="AR547" s="136" t="s">
        <v>85</v>
      </c>
      <c r="AT547" s="143" t="s">
        <v>77</v>
      </c>
      <c r="AU547" s="143" t="s">
        <v>85</v>
      </c>
      <c r="AY547" s="136" t="s">
        <v>252</v>
      </c>
      <c r="BK547" s="144">
        <f>SUM(BK548:BK593)</f>
        <v>0</v>
      </c>
    </row>
    <row r="548" spans="2:65" s="1" customFormat="1" ht="16.5" customHeight="1">
      <c r="B548" s="32"/>
      <c r="C548" s="147" t="s">
        <v>649</v>
      </c>
      <c r="D548" s="147" t="s">
        <v>254</v>
      </c>
      <c r="E548" s="148" t="s">
        <v>650</v>
      </c>
      <c r="F548" s="149" t="s">
        <v>651</v>
      </c>
      <c r="G548" s="150" t="s">
        <v>152</v>
      </c>
      <c r="H548" s="151">
        <v>48</v>
      </c>
      <c r="I548" s="152"/>
      <c r="J548" s="153">
        <f>ROUND(I548*H548,2)</f>
        <v>0</v>
      </c>
      <c r="K548" s="149" t="s">
        <v>257</v>
      </c>
      <c r="L548" s="32"/>
      <c r="M548" s="154" t="s">
        <v>37</v>
      </c>
      <c r="N548" s="155" t="s">
        <v>49</v>
      </c>
      <c r="P548" s="156">
        <f>O548*H548</f>
        <v>0</v>
      </c>
      <c r="Q548" s="156">
        <v>5.8180000000000003E-2</v>
      </c>
      <c r="R548" s="156">
        <f>Q548*H548</f>
        <v>2.79264</v>
      </c>
      <c r="S548" s="156">
        <v>0</v>
      </c>
      <c r="T548" s="157">
        <f>S548*H548</f>
        <v>0</v>
      </c>
      <c r="AR548" s="18" t="s">
        <v>258</v>
      </c>
      <c r="AT548" s="18" t="s">
        <v>254</v>
      </c>
      <c r="AU548" s="18" t="s">
        <v>87</v>
      </c>
      <c r="AY548" s="18" t="s">
        <v>252</v>
      </c>
      <c r="BE548" s="158">
        <f>IF(N548="základní",J548,0)</f>
        <v>0</v>
      </c>
      <c r="BF548" s="158">
        <f>IF(N548="snížená",J548,0)</f>
        <v>0</v>
      </c>
      <c r="BG548" s="158">
        <f>IF(N548="zákl. přenesená",J548,0)</f>
        <v>0</v>
      </c>
      <c r="BH548" s="158">
        <f>IF(N548="sníž. přenesená",J548,0)</f>
        <v>0</v>
      </c>
      <c r="BI548" s="158">
        <f>IF(N548="nulová",J548,0)</f>
        <v>0</v>
      </c>
      <c r="BJ548" s="18" t="s">
        <v>85</v>
      </c>
      <c r="BK548" s="158">
        <f>ROUND(I548*H548,2)</f>
        <v>0</v>
      </c>
      <c r="BL548" s="18" t="s">
        <v>258</v>
      </c>
      <c r="BM548" s="18" t="s">
        <v>652</v>
      </c>
    </row>
    <row r="549" spans="2:65" s="12" customFormat="1">
      <c r="B549" s="162"/>
      <c r="D549" s="159" t="s">
        <v>262</v>
      </c>
      <c r="E549" s="163" t="s">
        <v>37</v>
      </c>
      <c r="F549" s="164" t="s">
        <v>653</v>
      </c>
      <c r="H549" s="163" t="s">
        <v>37</v>
      </c>
      <c r="I549" s="165"/>
      <c r="L549" s="162"/>
      <c r="M549" s="166"/>
      <c r="T549" s="167"/>
      <c r="AT549" s="163" t="s">
        <v>262</v>
      </c>
      <c r="AU549" s="163" t="s">
        <v>87</v>
      </c>
      <c r="AV549" s="12" t="s">
        <v>85</v>
      </c>
      <c r="AW549" s="12" t="s">
        <v>38</v>
      </c>
      <c r="AX549" s="12" t="s">
        <v>78</v>
      </c>
      <c r="AY549" s="163" t="s">
        <v>252</v>
      </c>
    </row>
    <row r="550" spans="2:65" s="12" customFormat="1">
      <c r="B550" s="162"/>
      <c r="D550" s="159" t="s">
        <v>262</v>
      </c>
      <c r="E550" s="163" t="s">
        <v>37</v>
      </c>
      <c r="F550" s="164" t="s">
        <v>574</v>
      </c>
      <c r="H550" s="163" t="s">
        <v>37</v>
      </c>
      <c r="I550" s="165"/>
      <c r="L550" s="162"/>
      <c r="M550" s="166"/>
      <c r="T550" s="167"/>
      <c r="AT550" s="163" t="s">
        <v>262</v>
      </c>
      <c r="AU550" s="163" t="s">
        <v>87</v>
      </c>
      <c r="AV550" s="12" t="s">
        <v>85</v>
      </c>
      <c r="AW550" s="12" t="s">
        <v>38</v>
      </c>
      <c r="AX550" s="12" t="s">
        <v>78</v>
      </c>
      <c r="AY550" s="163" t="s">
        <v>252</v>
      </c>
    </row>
    <row r="551" spans="2:65" s="12" customFormat="1">
      <c r="B551" s="162"/>
      <c r="D551" s="159" t="s">
        <v>262</v>
      </c>
      <c r="E551" s="163" t="s">
        <v>37</v>
      </c>
      <c r="F551" s="164" t="s">
        <v>575</v>
      </c>
      <c r="H551" s="163" t="s">
        <v>37</v>
      </c>
      <c r="I551" s="165"/>
      <c r="L551" s="162"/>
      <c r="M551" s="166"/>
      <c r="T551" s="167"/>
      <c r="AT551" s="163" t="s">
        <v>262</v>
      </c>
      <c r="AU551" s="163" t="s">
        <v>87</v>
      </c>
      <c r="AV551" s="12" t="s">
        <v>85</v>
      </c>
      <c r="AW551" s="12" t="s">
        <v>38</v>
      </c>
      <c r="AX551" s="12" t="s">
        <v>78</v>
      </c>
      <c r="AY551" s="163" t="s">
        <v>252</v>
      </c>
    </row>
    <row r="552" spans="2:65" s="12" customFormat="1">
      <c r="B552" s="162"/>
      <c r="D552" s="159" t="s">
        <v>262</v>
      </c>
      <c r="E552" s="163" t="s">
        <v>37</v>
      </c>
      <c r="F552" s="164" t="s">
        <v>654</v>
      </c>
      <c r="H552" s="163" t="s">
        <v>37</v>
      </c>
      <c r="I552" s="165"/>
      <c r="L552" s="162"/>
      <c r="M552" s="166"/>
      <c r="T552" s="167"/>
      <c r="AT552" s="163" t="s">
        <v>262</v>
      </c>
      <c r="AU552" s="163" t="s">
        <v>87</v>
      </c>
      <c r="AV552" s="12" t="s">
        <v>85</v>
      </c>
      <c r="AW552" s="12" t="s">
        <v>38</v>
      </c>
      <c r="AX552" s="12" t="s">
        <v>78</v>
      </c>
      <c r="AY552" s="163" t="s">
        <v>252</v>
      </c>
    </row>
    <row r="553" spans="2:65" s="12" customFormat="1">
      <c r="B553" s="162"/>
      <c r="D553" s="159" t="s">
        <v>262</v>
      </c>
      <c r="E553" s="163" t="s">
        <v>37</v>
      </c>
      <c r="F553" s="164" t="s">
        <v>655</v>
      </c>
      <c r="H553" s="163" t="s">
        <v>37</v>
      </c>
      <c r="I553" s="165"/>
      <c r="L553" s="162"/>
      <c r="M553" s="166"/>
      <c r="T553" s="167"/>
      <c r="AT553" s="163" t="s">
        <v>262</v>
      </c>
      <c r="AU553" s="163" t="s">
        <v>87</v>
      </c>
      <c r="AV553" s="12" t="s">
        <v>85</v>
      </c>
      <c r="AW553" s="12" t="s">
        <v>38</v>
      </c>
      <c r="AX553" s="12" t="s">
        <v>78</v>
      </c>
      <c r="AY553" s="163" t="s">
        <v>252</v>
      </c>
    </row>
    <row r="554" spans="2:65" s="12" customFormat="1">
      <c r="B554" s="162"/>
      <c r="D554" s="159" t="s">
        <v>262</v>
      </c>
      <c r="E554" s="163" t="s">
        <v>37</v>
      </c>
      <c r="F554" s="164" t="s">
        <v>656</v>
      </c>
      <c r="H554" s="163" t="s">
        <v>37</v>
      </c>
      <c r="I554" s="165"/>
      <c r="L554" s="162"/>
      <c r="M554" s="166"/>
      <c r="T554" s="167"/>
      <c r="AT554" s="163" t="s">
        <v>262</v>
      </c>
      <c r="AU554" s="163" t="s">
        <v>87</v>
      </c>
      <c r="AV554" s="12" t="s">
        <v>85</v>
      </c>
      <c r="AW554" s="12" t="s">
        <v>38</v>
      </c>
      <c r="AX554" s="12" t="s">
        <v>78</v>
      </c>
      <c r="AY554" s="163" t="s">
        <v>252</v>
      </c>
    </row>
    <row r="555" spans="2:65" s="13" customFormat="1">
      <c r="B555" s="168"/>
      <c r="D555" s="159" t="s">
        <v>262</v>
      </c>
      <c r="E555" s="169" t="s">
        <v>37</v>
      </c>
      <c r="F555" s="170" t="s">
        <v>657</v>
      </c>
      <c r="H555" s="171">
        <v>24</v>
      </c>
      <c r="I555" s="172"/>
      <c r="L555" s="168"/>
      <c r="M555" s="173"/>
      <c r="T555" s="174"/>
      <c r="AT555" s="169" t="s">
        <v>262</v>
      </c>
      <c r="AU555" s="169" t="s">
        <v>87</v>
      </c>
      <c r="AV555" s="13" t="s">
        <v>87</v>
      </c>
      <c r="AW555" s="13" t="s">
        <v>38</v>
      </c>
      <c r="AX555" s="13" t="s">
        <v>78</v>
      </c>
      <c r="AY555" s="169" t="s">
        <v>252</v>
      </c>
    </row>
    <row r="556" spans="2:65" s="12" customFormat="1">
      <c r="B556" s="162"/>
      <c r="D556" s="159" t="s">
        <v>262</v>
      </c>
      <c r="E556" s="163" t="s">
        <v>37</v>
      </c>
      <c r="F556" s="164" t="s">
        <v>658</v>
      </c>
      <c r="H556" s="163" t="s">
        <v>37</v>
      </c>
      <c r="I556" s="165"/>
      <c r="L556" s="162"/>
      <c r="M556" s="166"/>
      <c r="T556" s="167"/>
      <c r="AT556" s="163" t="s">
        <v>262</v>
      </c>
      <c r="AU556" s="163" t="s">
        <v>87</v>
      </c>
      <c r="AV556" s="12" t="s">
        <v>85</v>
      </c>
      <c r="AW556" s="12" t="s">
        <v>38</v>
      </c>
      <c r="AX556" s="12" t="s">
        <v>78</v>
      </c>
      <c r="AY556" s="163" t="s">
        <v>252</v>
      </c>
    </row>
    <row r="557" spans="2:65" s="12" customFormat="1">
      <c r="B557" s="162"/>
      <c r="D557" s="159" t="s">
        <v>262</v>
      </c>
      <c r="E557" s="163" t="s">
        <v>37</v>
      </c>
      <c r="F557" s="164" t="s">
        <v>656</v>
      </c>
      <c r="H557" s="163" t="s">
        <v>37</v>
      </c>
      <c r="I557" s="165"/>
      <c r="L557" s="162"/>
      <c r="M557" s="166"/>
      <c r="T557" s="167"/>
      <c r="AT557" s="163" t="s">
        <v>262</v>
      </c>
      <c r="AU557" s="163" t="s">
        <v>87</v>
      </c>
      <c r="AV557" s="12" t="s">
        <v>85</v>
      </c>
      <c r="AW557" s="12" t="s">
        <v>38</v>
      </c>
      <c r="AX557" s="12" t="s">
        <v>78</v>
      </c>
      <c r="AY557" s="163" t="s">
        <v>252</v>
      </c>
    </row>
    <row r="558" spans="2:65" s="13" customFormat="1">
      <c r="B558" s="168"/>
      <c r="D558" s="159" t="s">
        <v>262</v>
      </c>
      <c r="E558" s="169" t="s">
        <v>37</v>
      </c>
      <c r="F558" s="170" t="s">
        <v>657</v>
      </c>
      <c r="H558" s="171">
        <v>24</v>
      </c>
      <c r="I558" s="172"/>
      <c r="L558" s="168"/>
      <c r="M558" s="173"/>
      <c r="T558" s="174"/>
      <c r="AT558" s="169" t="s">
        <v>262</v>
      </c>
      <c r="AU558" s="169" t="s">
        <v>87</v>
      </c>
      <c r="AV558" s="13" t="s">
        <v>87</v>
      </c>
      <c r="AW558" s="13" t="s">
        <v>38</v>
      </c>
      <c r="AX558" s="13" t="s">
        <v>78</v>
      </c>
      <c r="AY558" s="169" t="s">
        <v>252</v>
      </c>
    </row>
    <row r="559" spans="2:65" s="14" customFormat="1">
      <c r="B559" s="175"/>
      <c r="D559" s="159" t="s">
        <v>262</v>
      </c>
      <c r="E559" s="176" t="s">
        <v>37</v>
      </c>
      <c r="F559" s="177" t="s">
        <v>267</v>
      </c>
      <c r="H559" s="178">
        <v>48</v>
      </c>
      <c r="I559" s="179"/>
      <c r="L559" s="175"/>
      <c r="M559" s="180"/>
      <c r="T559" s="181"/>
      <c r="AT559" s="176" t="s">
        <v>262</v>
      </c>
      <c r="AU559" s="176" t="s">
        <v>87</v>
      </c>
      <c r="AV559" s="14" t="s">
        <v>258</v>
      </c>
      <c r="AW559" s="14" t="s">
        <v>38</v>
      </c>
      <c r="AX559" s="14" t="s">
        <v>85</v>
      </c>
      <c r="AY559" s="176" t="s">
        <v>252</v>
      </c>
    </row>
    <row r="560" spans="2:65" s="1" customFormat="1" ht="16.5" customHeight="1">
      <c r="B560" s="32"/>
      <c r="C560" s="147" t="s">
        <v>659</v>
      </c>
      <c r="D560" s="147" t="s">
        <v>254</v>
      </c>
      <c r="E560" s="148" t="s">
        <v>660</v>
      </c>
      <c r="F560" s="149" t="s">
        <v>661</v>
      </c>
      <c r="G560" s="150" t="s">
        <v>109</v>
      </c>
      <c r="H560" s="151">
        <v>3.4940000000000002</v>
      </c>
      <c r="I560" s="152"/>
      <c r="J560" s="153">
        <f>ROUND(I560*H560,2)</f>
        <v>0</v>
      </c>
      <c r="K560" s="149" t="s">
        <v>257</v>
      </c>
      <c r="L560" s="32"/>
      <c r="M560" s="154" t="s">
        <v>37</v>
      </c>
      <c r="N560" s="155" t="s">
        <v>49</v>
      </c>
      <c r="P560" s="156">
        <f>O560*H560</f>
        <v>0</v>
      </c>
      <c r="Q560" s="156">
        <v>2.4533999999999998</v>
      </c>
      <c r="R560" s="156">
        <f>Q560*H560</f>
        <v>8.5721796000000001</v>
      </c>
      <c r="S560" s="156">
        <v>0</v>
      </c>
      <c r="T560" s="157">
        <f>S560*H560</f>
        <v>0</v>
      </c>
      <c r="AR560" s="18" t="s">
        <v>258</v>
      </c>
      <c r="AT560" s="18" t="s">
        <v>254</v>
      </c>
      <c r="AU560" s="18" t="s">
        <v>87</v>
      </c>
      <c r="AY560" s="18" t="s">
        <v>252</v>
      </c>
      <c r="BE560" s="158">
        <f>IF(N560="základní",J560,0)</f>
        <v>0</v>
      </c>
      <c r="BF560" s="158">
        <f>IF(N560="snížená",J560,0)</f>
        <v>0</v>
      </c>
      <c r="BG560" s="158">
        <f>IF(N560="zákl. přenesená",J560,0)</f>
        <v>0</v>
      </c>
      <c r="BH560" s="158">
        <f>IF(N560="sníž. přenesená",J560,0)</f>
        <v>0</v>
      </c>
      <c r="BI560" s="158">
        <f>IF(N560="nulová",J560,0)</f>
        <v>0</v>
      </c>
      <c r="BJ560" s="18" t="s">
        <v>85</v>
      </c>
      <c r="BK560" s="158">
        <f>ROUND(I560*H560,2)</f>
        <v>0</v>
      </c>
      <c r="BL560" s="18" t="s">
        <v>258</v>
      </c>
      <c r="BM560" s="18" t="s">
        <v>662</v>
      </c>
    </row>
    <row r="561" spans="2:65" s="12" customFormat="1">
      <c r="B561" s="162"/>
      <c r="D561" s="159" t="s">
        <v>262</v>
      </c>
      <c r="E561" s="163" t="s">
        <v>37</v>
      </c>
      <c r="F561" s="164" t="s">
        <v>663</v>
      </c>
      <c r="H561" s="163" t="s">
        <v>37</v>
      </c>
      <c r="I561" s="165"/>
      <c r="L561" s="162"/>
      <c r="M561" s="166"/>
      <c r="T561" s="167"/>
      <c r="AT561" s="163" t="s">
        <v>262</v>
      </c>
      <c r="AU561" s="163" t="s">
        <v>87</v>
      </c>
      <c r="AV561" s="12" t="s">
        <v>85</v>
      </c>
      <c r="AW561" s="12" t="s">
        <v>38</v>
      </c>
      <c r="AX561" s="12" t="s">
        <v>78</v>
      </c>
      <c r="AY561" s="163" t="s">
        <v>252</v>
      </c>
    </row>
    <row r="562" spans="2:65" s="12" customFormat="1">
      <c r="B562" s="162"/>
      <c r="D562" s="159" t="s">
        <v>262</v>
      </c>
      <c r="E562" s="163" t="s">
        <v>37</v>
      </c>
      <c r="F562" s="164" t="s">
        <v>574</v>
      </c>
      <c r="H562" s="163" t="s">
        <v>37</v>
      </c>
      <c r="I562" s="165"/>
      <c r="L562" s="162"/>
      <c r="M562" s="166"/>
      <c r="T562" s="167"/>
      <c r="AT562" s="163" t="s">
        <v>262</v>
      </c>
      <c r="AU562" s="163" t="s">
        <v>87</v>
      </c>
      <c r="AV562" s="12" t="s">
        <v>85</v>
      </c>
      <c r="AW562" s="12" t="s">
        <v>38</v>
      </c>
      <c r="AX562" s="12" t="s">
        <v>78</v>
      </c>
      <c r="AY562" s="163" t="s">
        <v>252</v>
      </c>
    </row>
    <row r="563" spans="2:65" s="12" customFormat="1">
      <c r="B563" s="162"/>
      <c r="D563" s="159" t="s">
        <v>262</v>
      </c>
      <c r="E563" s="163" t="s">
        <v>37</v>
      </c>
      <c r="F563" s="164" t="s">
        <v>575</v>
      </c>
      <c r="H563" s="163" t="s">
        <v>37</v>
      </c>
      <c r="I563" s="165"/>
      <c r="L563" s="162"/>
      <c r="M563" s="166"/>
      <c r="T563" s="167"/>
      <c r="AT563" s="163" t="s">
        <v>262</v>
      </c>
      <c r="AU563" s="163" t="s">
        <v>87</v>
      </c>
      <c r="AV563" s="12" t="s">
        <v>85</v>
      </c>
      <c r="AW563" s="12" t="s">
        <v>38</v>
      </c>
      <c r="AX563" s="12" t="s">
        <v>78</v>
      </c>
      <c r="AY563" s="163" t="s">
        <v>252</v>
      </c>
    </row>
    <row r="564" spans="2:65" s="12" customFormat="1">
      <c r="B564" s="162"/>
      <c r="D564" s="159" t="s">
        <v>262</v>
      </c>
      <c r="E564" s="163" t="s">
        <v>37</v>
      </c>
      <c r="F564" s="164" t="s">
        <v>624</v>
      </c>
      <c r="H564" s="163" t="s">
        <v>37</v>
      </c>
      <c r="I564" s="165"/>
      <c r="L564" s="162"/>
      <c r="M564" s="166"/>
      <c r="T564" s="167"/>
      <c r="AT564" s="163" t="s">
        <v>262</v>
      </c>
      <c r="AU564" s="163" t="s">
        <v>87</v>
      </c>
      <c r="AV564" s="12" t="s">
        <v>85</v>
      </c>
      <c r="AW564" s="12" t="s">
        <v>38</v>
      </c>
      <c r="AX564" s="12" t="s">
        <v>78</v>
      </c>
      <c r="AY564" s="163" t="s">
        <v>252</v>
      </c>
    </row>
    <row r="565" spans="2:65" s="13" customFormat="1">
      <c r="B565" s="168"/>
      <c r="D565" s="159" t="s">
        <v>262</v>
      </c>
      <c r="E565" s="169" t="s">
        <v>37</v>
      </c>
      <c r="F565" s="170" t="s">
        <v>664</v>
      </c>
      <c r="H565" s="171">
        <v>1.1200000000000001</v>
      </c>
      <c r="I565" s="172"/>
      <c r="L565" s="168"/>
      <c r="M565" s="173"/>
      <c r="T565" s="174"/>
      <c r="AT565" s="169" t="s">
        <v>262</v>
      </c>
      <c r="AU565" s="169" t="s">
        <v>87</v>
      </c>
      <c r="AV565" s="13" t="s">
        <v>87</v>
      </c>
      <c r="AW565" s="13" t="s">
        <v>38</v>
      </c>
      <c r="AX565" s="13" t="s">
        <v>78</v>
      </c>
      <c r="AY565" s="169" t="s">
        <v>252</v>
      </c>
    </row>
    <row r="566" spans="2:65" s="12" customFormat="1">
      <c r="B566" s="162"/>
      <c r="D566" s="159" t="s">
        <v>262</v>
      </c>
      <c r="E566" s="163" t="s">
        <v>37</v>
      </c>
      <c r="F566" s="164" t="s">
        <v>626</v>
      </c>
      <c r="H566" s="163" t="s">
        <v>37</v>
      </c>
      <c r="I566" s="165"/>
      <c r="L566" s="162"/>
      <c r="M566" s="166"/>
      <c r="T566" s="167"/>
      <c r="AT566" s="163" t="s">
        <v>262</v>
      </c>
      <c r="AU566" s="163" t="s">
        <v>87</v>
      </c>
      <c r="AV566" s="12" t="s">
        <v>85</v>
      </c>
      <c r="AW566" s="12" t="s">
        <v>38</v>
      </c>
      <c r="AX566" s="12" t="s">
        <v>78</v>
      </c>
      <c r="AY566" s="163" t="s">
        <v>252</v>
      </c>
    </row>
    <row r="567" spans="2:65" s="13" customFormat="1">
      <c r="B567" s="168"/>
      <c r="D567" s="159" t="s">
        <v>262</v>
      </c>
      <c r="E567" s="169" t="s">
        <v>37</v>
      </c>
      <c r="F567" s="170" t="s">
        <v>665</v>
      </c>
      <c r="H567" s="171">
        <v>0.89</v>
      </c>
      <c r="I567" s="172"/>
      <c r="L567" s="168"/>
      <c r="M567" s="173"/>
      <c r="T567" s="174"/>
      <c r="AT567" s="169" t="s">
        <v>262</v>
      </c>
      <c r="AU567" s="169" t="s">
        <v>87</v>
      </c>
      <c r="AV567" s="13" t="s">
        <v>87</v>
      </c>
      <c r="AW567" s="13" t="s">
        <v>38</v>
      </c>
      <c r="AX567" s="13" t="s">
        <v>78</v>
      </c>
      <c r="AY567" s="169" t="s">
        <v>252</v>
      </c>
    </row>
    <row r="568" spans="2:65" s="12" customFormat="1">
      <c r="B568" s="162"/>
      <c r="D568" s="159" t="s">
        <v>262</v>
      </c>
      <c r="E568" s="163" t="s">
        <v>37</v>
      </c>
      <c r="F568" s="164" t="s">
        <v>628</v>
      </c>
      <c r="H568" s="163" t="s">
        <v>37</v>
      </c>
      <c r="I568" s="165"/>
      <c r="L568" s="162"/>
      <c r="M568" s="166"/>
      <c r="T568" s="167"/>
      <c r="AT568" s="163" t="s">
        <v>262</v>
      </c>
      <c r="AU568" s="163" t="s">
        <v>87</v>
      </c>
      <c r="AV568" s="12" t="s">
        <v>85</v>
      </c>
      <c r="AW568" s="12" t="s">
        <v>38</v>
      </c>
      <c r="AX568" s="12" t="s">
        <v>78</v>
      </c>
      <c r="AY568" s="163" t="s">
        <v>252</v>
      </c>
    </row>
    <row r="569" spans="2:65" s="13" customFormat="1">
      <c r="B569" s="168"/>
      <c r="D569" s="159" t="s">
        <v>262</v>
      </c>
      <c r="E569" s="169" t="s">
        <v>37</v>
      </c>
      <c r="F569" s="170" t="s">
        <v>665</v>
      </c>
      <c r="H569" s="171">
        <v>0.89</v>
      </c>
      <c r="I569" s="172"/>
      <c r="L569" s="168"/>
      <c r="M569" s="173"/>
      <c r="T569" s="174"/>
      <c r="AT569" s="169" t="s">
        <v>262</v>
      </c>
      <c r="AU569" s="169" t="s">
        <v>87</v>
      </c>
      <c r="AV569" s="13" t="s">
        <v>87</v>
      </c>
      <c r="AW569" s="13" t="s">
        <v>38</v>
      </c>
      <c r="AX569" s="13" t="s">
        <v>78</v>
      </c>
      <c r="AY569" s="169" t="s">
        <v>252</v>
      </c>
    </row>
    <row r="570" spans="2:65" s="12" customFormat="1">
      <c r="B570" s="162"/>
      <c r="D570" s="159" t="s">
        <v>262</v>
      </c>
      <c r="E570" s="163" t="s">
        <v>37</v>
      </c>
      <c r="F570" s="164" t="s">
        <v>629</v>
      </c>
      <c r="H570" s="163" t="s">
        <v>37</v>
      </c>
      <c r="I570" s="165"/>
      <c r="L570" s="162"/>
      <c r="M570" s="166"/>
      <c r="T570" s="167"/>
      <c r="AT570" s="163" t="s">
        <v>262</v>
      </c>
      <c r="AU570" s="163" t="s">
        <v>87</v>
      </c>
      <c r="AV570" s="12" t="s">
        <v>85</v>
      </c>
      <c r="AW570" s="12" t="s">
        <v>38</v>
      </c>
      <c r="AX570" s="12" t="s">
        <v>78</v>
      </c>
      <c r="AY570" s="163" t="s">
        <v>252</v>
      </c>
    </row>
    <row r="571" spans="2:65" s="13" customFormat="1">
      <c r="B571" s="168"/>
      <c r="D571" s="159" t="s">
        <v>262</v>
      </c>
      <c r="E571" s="169" t="s">
        <v>37</v>
      </c>
      <c r="F571" s="170" t="s">
        <v>666</v>
      </c>
      <c r="H571" s="171">
        <v>0.29699999999999999</v>
      </c>
      <c r="I571" s="172"/>
      <c r="L571" s="168"/>
      <c r="M571" s="173"/>
      <c r="T571" s="174"/>
      <c r="AT571" s="169" t="s">
        <v>262</v>
      </c>
      <c r="AU571" s="169" t="s">
        <v>87</v>
      </c>
      <c r="AV571" s="13" t="s">
        <v>87</v>
      </c>
      <c r="AW571" s="13" t="s">
        <v>38</v>
      </c>
      <c r="AX571" s="13" t="s">
        <v>78</v>
      </c>
      <c r="AY571" s="169" t="s">
        <v>252</v>
      </c>
    </row>
    <row r="572" spans="2:65" s="12" customFormat="1">
      <c r="B572" s="162"/>
      <c r="D572" s="159" t="s">
        <v>262</v>
      </c>
      <c r="E572" s="163" t="s">
        <v>37</v>
      </c>
      <c r="F572" s="164" t="s">
        <v>631</v>
      </c>
      <c r="H572" s="163" t="s">
        <v>37</v>
      </c>
      <c r="I572" s="165"/>
      <c r="L572" s="162"/>
      <c r="M572" s="166"/>
      <c r="T572" s="167"/>
      <c r="AT572" s="163" t="s">
        <v>262</v>
      </c>
      <c r="AU572" s="163" t="s">
        <v>87</v>
      </c>
      <c r="AV572" s="12" t="s">
        <v>85</v>
      </c>
      <c r="AW572" s="12" t="s">
        <v>38</v>
      </c>
      <c r="AX572" s="12" t="s">
        <v>78</v>
      </c>
      <c r="AY572" s="163" t="s">
        <v>252</v>
      </c>
    </row>
    <row r="573" spans="2:65" s="13" customFormat="1">
      <c r="B573" s="168"/>
      <c r="D573" s="159" t="s">
        <v>262</v>
      </c>
      <c r="E573" s="169" t="s">
        <v>37</v>
      </c>
      <c r="F573" s="170" t="s">
        <v>666</v>
      </c>
      <c r="H573" s="171">
        <v>0.29699999999999999</v>
      </c>
      <c r="I573" s="172"/>
      <c r="L573" s="168"/>
      <c r="M573" s="173"/>
      <c r="T573" s="174"/>
      <c r="AT573" s="169" t="s">
        <v>262</v>
      </c>
      <c r="AU573" s="169" t="s">
        <v>87</v>
      </c>
      <c r="AV573" s="13" t="s">
        <v>87</v>
      </c>
      <c r="AW573" s="13" t="s">
        <v>38</v>
      </c>
      <c r="AX573" s="13" t="s">
        <v>78</v>
      </c>
      <c r="AY573" s="169" t="s">
        <v>252</v>
      </c>
    </row>
    <row r="574" spans="2:65" s="15" customFormat="1">
      <c r="B574" s="182"/>
      <c r="D574" s="159" t="s">
        <v>262</v>
      </c>
      <c r="E574" s="183" t="s">
        <v>190</v>
      </c>
      <c r="F574" s="184" t="s">
        <v>272</v>
      </c>
      <c r="H574" s="185">
        <v>3.4940000000000002</v>
      </c>
      <c r="I574" s="186"/>
      <c r="L574" s="182"/>
      <c r="M574" s="187"/>
      <c r="T574" s="188"/>
      <c r="AT574" s="183" t="s">
        <v>262</v>
      </c>
      <c r="AU574" s="183" t="s">
        <v>87</v>
      </c>
      <c r="AV574" s="15" t="s">
        <v>98</v>
      </c>
      <c r="AW574" s="15" t="s">
        <v>38</v>
      </c>
      <c r="AX574" s="15" t="s">
        <v>78</v>
      </c>
      <c r="AY574" s="183" t="s">
        <v>252</v>
      </c>
    </row>
    <row r="575" spans="2:65" s="14" customFormat="1">
      <c r="B575" s="175"/>
      <c r="D575" s="159" t="s">
        <v>262</v>
      </c>
      <c r="E575" s="176" t="s">
        <v>37</v>
      </c>
      <c r="F575" s="177" t="s">
        <v>267</v>
      </c>
      <c r="H575" s="178">
        <v>3.4940000000000002</v>
      </c>
      <c r="I575" s="179"/>
      <c r="L575" s="175"/>
      <c r="M575" s="180"/>
      <c r="T575" s="181"/>
      <c r="AT575" s="176" t="s">
        <v>262</v>
      </c>
      <c r="AU575" s="176" t="s">
        <v>87</v>
      </c>
      <c r="AV575" s="14" t="s">
        <v>258</v>
      </c>
      <c r="AW575" s="14" t="s">
        <v>38</v>
      </c>
      <c r="AX575" s="14" t="s">
        <v>85</v>
      </c>
      <c r="AY575" s="176" t="s">
        <v>252</v>
      </c>
    </row>
    <row r="576" spans="2:65" s="1" customFormat="1" ht="16.5" customHeight="1">
      <c r="B576" s="32"/>
      <c r="C576" s="147" t="s">
        <v>667</v>
      </c>
      <c r="D576" s="147" t="s">
        <v>254</v>
      </c>
      <c r="E576" s="148" t="s">
        <v>668</v>
      </c>
      <c r="F576" s="149" t="s">
        <v>669</v>
      </c>
      <c r="G576" s="150" t="s">
        <v>117</v>
      </c>
      <c r="H576" s="151">
        <v>15.584</v>
      </c>
      <c r="I576" s="152"/>
      <c r="J576" s="153">
        <f>ROUND(I576*H576,2)</f>
        <v>0</v>
      </c>
      <c r="K576" s="149" t="s">
        <v>257</v>
      </c>
      <c r="L576" s="32"/>
      <c r="M576" s="154" t="s">
        <v>37</v>
      </c>
      <c r="N576" s="155" t="s">
        <v>49</v>
      </c>
      <c r="P576" s="156">
        <f>O576*H576</f>
        <v>0</v>
      </c>
      <c r="Q576" s="156">
        <v>5.1900000000000002E-3</v>
      </c>
      <c r="R576" s="156">
        <f>Q576*H576</f>
        <v>8.0880960000000002E-2</v>
      </c>
      <c r="S576" s="156">
        <v>0</v>
      </c>
      <c r="T576" s="157">
        <f>S576*H576</f>
        <v>0</v>
      </c>
      <c r="AR576" s="18" t="s">
        <v>258</v>
      </c>
      <c r="AT576" s="18" t="s">
        <v>254</v>
      </c>
      <c r="AU576" s="18" t="s">
        <v>87</v>
      </c>
      <c r="AY576" s="18" t="s">
        <v>252</v>
      </c>
      <c r="BE576" s="158">
        <f>IF(N576="základní",J576,0)</f>
        <v>0</v>
      </c>
      <c r="BF576" s="158">
        <f>IF(N576="snížená",J576,0)</f>
        <v>0</v>
      </c>
      <c r="BG576" s="158">
        <f>IF(N576="zákl. přenesená",J576,0)</f>
        <v>0</v>
      </c>
      <c r="BH576" s="158">
        <f>IF(N576="sníž. přenesená",J576,0)</f>
        <v>0</v>
      </c>
      <c r="BI576" s="158">
        <f>IF(N576="nulová",J576,0)</f>
        <v>0</v>
      </c>
      <c r="BJ576" s="18" t="s">
        <v>85</v>
      </c>
      <c r="BK576" s="158">
        <f>ROUND(I576*H576,2)</f>
        <v>0</v>
      </c>
      <c r="BL576" s="18" t="s">
        <v>258</v>
      </c>
      <c r="BM576" s="18" t="s">
        <v>670</v>
      </c>
    </row>
    <row r="577" spans="2:65" s="12" customFormat="1">
      <c r="B577" s="162"/>
      <c r="D577" s="159" t="s">
        <v>262</v>
      </c>
      <c r="E577" s="163" t="s">
        <v>37</v>
      </c>
      <c r="F577" s="164" t="s">
        <v>663</v>
      </c>
      <c r="H577" s="163" t="s">
        <v>37</v>
      </c>
      <c r="I577" s="165"/>
      <c r="L577" s="162"/>
      <c r="M577" s="166"/>
      <c r="T577" s="167"/>
      <c r="AT577" s="163" t="s">
        <v>262</v>
      </c>
      <c r="AU577" s="163" t="s">
        <v>87</v>
      </c>
      <c r="AV577" s="12" t="s">
        <v>85</v>
      </c>
      <c r="AW577" s="12" t="s">
        <v>38</v>
      </c>
      <c r="AX577" s="12" t="s">
        <v>78</v>
      </c>
      <c r="AY577" s="163" t="s">
        <v>252</v>
      </c>
    </row>
    <row r="578" spans="2:65" s="12" customFormat="1">
      <c r="B578" s="162"/>
      <c r="D578" s="159" t="s">
        <v>262</v>
      </c>
      <c r="E578" s="163" t="s">
        <v>37</v>
      </c>
      <c r="F578" s="164" t="s">
        <v>574</v>
      </c>
      <c r="H578" s="163" t="s">
        <v>37</v>
      </c>
      <c r="I578" s="165"/>
      <c r="L578" s="162"/>
      <c r="M578" s="166"/>
      <c r="T578" s="167"/>
      <c r="AT578" s="163" t="s">
        <v>262</v>
      </c>
      <c r="AU578" s="163" t="s">
        <v>87</v>
      </c>
      <c r="AV578" s="12" t="s">
        <v>85</v>
      </c>
      <c r="AW578" s="12" t="s">
        <v>38</v>
      </c>
      <c r="AX578" s="12" t="s">
        <v>78</v>
      </c>
      <c r="AY578" s="163" t="s">
        <v>252</v>
      </c>
    </row>
    <row r="579" spans="2:65" s="12" customFormat="1">
      <c r="B579" s="162"/>
      <c r="D579" s="159" t="s">
        <v>262</v>
      </c>
      <c r="E579" s="163" t="s">
        <v>37</v>
      </c>
      <c r="F579" s="164" t="s">
        <v>575</v>
      </c>
      <c r="H579" s="163" t="s">
        <v>37</v>
      </c>
      <c r="I579" s="165"/>
      <c r="L579" s="162"/>
      <c r="M579" s="166"/>
      <c r="T579" s="167"/>
      <c r="AT579" s="163" t="s">
        <v>262</v>
      </c>
      <c r="AU579" s="163" t="s">
        <v>87</v>
      </c>
      <c r="AV579" s="12" t="s">
        <v>85</v>
      </c>
      <c r="AW579" s="12" t="s">
        <v>38</v>
      </c>
      <c r="AX579" s="12" t="s">
        <v>78</v>
      </c>
      <c r="AY579" s="163" t="s">
        <v>252</v>
      </c>
    </row>
    <row r="580" spans="2:65" s="12" customFormat="1">
      <c r="B580" s="162"/>
      <c r="D580" s="159" t="s">
        <v>262</v>
      </c>
      <c r="E580" s="163" t="s">
        <v>37</v>
      </c>
      <c r="F580" s="164" t="s">
        <v>624</v>
      </c>
      <c r="H580" s="163" t="s">
        <v>37</v>
      </c>
      <c r="I580" s="165"/>
      <c r="L580" s="162"/>
      <c r="M580" s="166"/>
      <c r="T580" s="167"/>
      <c r="AT580" s="163" t="s">
        <v>262</v>
      </c>
      <c r="AU580" s="163" t="s">
        <v>87</v>
      </c>
      <c r="AV580" s="12" t="s">
        <v>85</v>
      </c>
      <c r="AW580" s="12" t="s">
        <v>38</v>
      </c>
      <c r="AX580" s="12" t="s">
        <v>78</v>
      </c>
      <c r="AY580" s="163" t="s">
        <v>252</v>
      </c>
    </row>
    <row r="581" spans="2:65" s="13" customFormat="1">
      <c r="B581" s="168"/>
      <c r="D581" s="159" t="s">
        <v>262</v>
      </c>
      <c r="E581" s="169" t="s">
        <v>37</v>
      </c>
      <c r="F581" s="170" t="s">
        <v>671</v>
      </c>
      <c r="H581" s="171">
        <v>4.32</v>
      </c>
      <c r="I581" s="172"/>
      <c r="L581" s="168"/>
      <c r="M581" s="173"/>
      <c r="T581" s="174"/>
      <c r="AT581" s="169" t="s">
        <v>262</v>
      </c>
      <c r="AU581" s="169" t="s">
        <v>87</v>
      </c>
      <c r="AV581" s="13" t="s">
        <v>87</v>
      </c>
      <c r="AW581" s="13" t="s">
        <v>38</v>
      </c>
      <c r="AX581" s="13" t="s">
        <v>78</v>
      </c>
      <c r="AY581" s="169" t="s">
        <v>252</v>
      </c>
    </row>
    <row r="582" spans="2:65" s="12" customFormat="1">
      <c r="B582" s="162"/>
      <c r="D582" s="159" t="s">
        <v>262</v>
      </c>
      <c r="E582" s="163" t="s">
        <v>37</v>
      </c>
      <c r="F582" s="164" t="s">
        <v>626</v>
      </c>
      <c r="H582" s="163" t="s">
        <v>37</v>
      </c>
      <c r="I582" s="165"/>
      <c r="L582" s="162"/>
      <c r="M582" s="166"/>
      <c r="T582" s="167"/>
      <c r="AT582" s="163" t="s">
        <v>262</v>
      </c>
      <c r="AU582" s="163" t="s">
        <v>87</v>
      </c>
      <c r="AV582" s="12" t="s">
        <v>85</v>
      </c>
      <c r="AW582" s="12" t="s">
        <v>38</v>
      </c>
      <c r="AX582" s="12" t="s">
        <v>78</v>
      </c>
      <c r="AY582" s="163" t="s">
        <v>252</v>
      </c>
    </row>
    <row r="583" spans="2:65" s="13" customFormat="1">
      <c r="B583" s="168"/>
      <c r="D583" s="159" t="s">
        <v>262</v>
      </c>
      <c r="E583" s="169" t="s">
        <v>37</v>
      </c>
      <c r="F583" s="170" t="s">
        <v>672</v>
      </c>
      <c r="H583" s="171">
        <v>4.2240000000000002</v>
      </c>
      <c r="I583" s="172"/>
      <c r="L583" s="168"/>
      <c r="M583" s="173"/>
      <c r="T583" s="174"/>
      <c r="AT583" s="169" t="s">
        <v>262</v>
      </c>
      <c r="AU583" s="169" t="s">
        <v>87</v>
      </c>
      <c r="AV583" s="13" t="s">
        <v>87</v>
      </c>
      <c r="AW583" s="13" t="s">
        <v>38</v>
      </c>
      <c r="AX583" s="13" t="s">
        <v>78</v>
      </c>
      <c r="AY583" s="169" t="s">
        <v>252</v>
      </c>
    </row>
    <row r="584" spans="2:65" s="12" customFormat="1">
      <c r="B584" s="162"/>
      <c r="D584" s="159" t="s">
        <v>262</v>
      </c>
      <c r="E584" s="163" t="s">
        <v>37</v>
      </c>
      <c r="F584" s="164" t="s">
        <v>628</v>
      </c>
      <c r="H584" s="163" t="s">
        <v>37</v>
      </c>
      <c r="I584" s="165"/>
      <c r="L584" s="162"/>
      <c r="M584" s="166"/>
      <c r="T584" s="167"/>
      <c r="AT584" s="163" t="s">
        <v>262</v>
      </c>
      <c r="AU584" s="163" t="s">
        <v>87</v>
      </c>
      <c r="AV584" s="12" t="s">
        <v>85</v>
      </c>
      <c r="AW584" s="12" t="s">
        <v>38</v>
      </c>
      <c r="AX584" s="12" t="s">
        <v>78</v>
      </c>
      <c r="AY584" s="163" t="s">
        <v>252</v>
      </c>
    </row>
    <row r="585" spans="2:65" s="13" customFormat="1">
      <c r="B585" s="168"/>
      <c r="D585" s="159" t="s">
        <v>262</v>
      </c>
      <c r="E585" s="169" t="s">
        <v>37</v>
      </c>
      <c r="F585" s="170" t="s">
        <v>672</v>
      </c>
      <c r="H585" s="171">
        <v>4.2240000000000002</v>
      </c>
      <c r="I585" s="172"/>
      <c r="L585" s="168"/>
      <c r="M585" s="173"/>
      <c r="T585" s="174"/>
      <c r="AT585" s="169" t="s">
        <v>262</v>
      </c>
      <c r="AU585" s="169" t="s">
        <v>87</v>
      </c>
      <c r="AV585" s="13" t="s">
        <v>87</v>
      </c>
      <c r="AW585" s="13" t="s">
        <v>38</v>
      </c>
      <c r="AX585" s="13" t="s">
        <v>78</v>
      </c>
      <c r="AY585" s="169" t="s">
        <v>252</v>
      </c>
    </row>
    <row r="586" spans="2:65" s="12" customFormat="1">
      <c r="B586" s="162"/>
      <c r="D586" s="159" t="s">
        <v>262</v>
      </c>
      <c r="E586" s="163" t="s">
        <v>37</v>
      </c>
      <c r="F586" s="164" t="s">
        <v>629</v>
      </c>
      <c r="H586" s="163" t="s">
        <v>37</v>
      </c>
      <c r="I586" s="165"/>
      <c r="L586" s="162"/>
      <c r="M586" s="166"/>
      <c r="T586" s="167"/>
      <c r="AT586" s="163" t="s">
        <v>262</v>
      </c>
      <c r="AU586" s="163" t="s">
        <v>87</v>
      </c>
      <c r="AV586" s="12" t="s">
        <v>85</v>
      </c>
      <c r="AW586" s="12" t="s">
        <v>38</v>
      </c>
      <c r="AX586" s="12" t="s">
        <v>78</v>
      </c>
      <c r="AY586" s="163" t="s">
        <v>252</v>
      </c>
    </row>
    <row r="587" spans="2:65" s="13" customFormat="1">
      <c r="B587" s="168"/>
      <c r="D587" s="159" t="s">
        <v>262</v>
      </c>
      <c r="E587" s="169" t="s">
        <v>37</v>
      </c>
      <c r="F587" s="170" t="s">
        <v>673</v>
      </c>
      <c r="H587" s="171">
        <v>1.4079999999999999</v>
      </c>
      <c r="I587" s="172"/>
      <c r="L587" s="168"/>
      <c r="M587" s="173"/>
      <c r="T587" s="174"/>
      <c r="AT587" s="169" t="s">
        <v>262</v>
      </c>
      <c r="AU587" s="169" t="s">
        <v>87</v>
      </c>
      <c r="AV587" s="13" t="s">
        <v>87</v>
      </c>
      <c r="AW587" s="13" t="s">
        <v>38</v>
      </c>
      <c r="AX587" s="13" t="s">
        <v>78</v>
      </c>
      <c r="AY587" s="169" t="s">
        <v>252</v>
      </c>
    </row>
    <row r="588" spans="2:65" s="12" customFormat="1">
      <c r="B588" s="162"/>
      <c r="D588" s="159" t="s">
        <v>262</v>
      </c>
      <c r="E588" s="163" t="s">
        <v>37</v>
      </c>
      <c r="F588" s="164" t="s">
        <v>631</v>
      </c>
      <c r="H588" s="163" t="s">
        <v>37</v>
      </c>
      <c r="I588" s="165"/>
      <c r="L588" s="162"/>
      <c r="M588" s="166"/>
      <c r="T588" s="167"/>
      <c r="AT588" s="163" t="s">
        <v>262</v>
      </c>
      <c r="AU588" s="163" t="s">
        <v>87</v>
      </c>
      <c r="AV588" s="12" t="s">
        <v>85</v>
      </c>
      <c r="AW588" s="12" t="s">
        <v>38</v>
      </c>
      <c r="AX588" s="12" t="s">
        <v>78</v>
      </c>
      <c r="AY588" s="163" t="s">
        <v>252</v>
      </c>
    </row>
    <row r="589" spans="2:65" s="13" customFormat="1">
      <c r="B589" s="168"/>
      <c r="D589" s="159" t="s">
        <v>262</v>
      </c>
      <c r="E589" s="169" t="s">
        <v>37</v>
      </c>
      <c r="F589" s="170" t="s">
        <v>673</v>
      </c>
      <c r="H589" s="171">
        <v>1.4079999999999999</v>
      </c>
      <c r="I589" s="172"/>
      <c r="L589" s="168"/>
      <c r="M589" s="173"/>
      <c r="T589" s="174"/>
      <c r="AT589" s="169" t="s">
        <v>262</v>
      </c>
      <c r="AU589" s="169" t="s">
        <v>87</v>
      </c>
      <c r="AV589" s="13" t="s">
        <v>87</v>
      </c>
      <c r="AW589" s="13" t="s">
        <v>38</v>
      </c>
      <c r="AX589" s="13" t="s">
        <v>78</v>
      </c>
      <c r="AY589" s="169" t="s">
        <v>252</v>
      </c>
    </row>
    <row r="590" spans="2:65" s="15" customFormat="1">
      <c r="B590" s="182"/>
      <c r="D590" s="159" t="s">
        <v>262</v>
      </c>
      <c r="E590" s="183" t="s">
        <v>193</v>
      </c>
      <c r="F590" s="184" t="s">
        <v>272</v>
      </c>
      <c r="H590" s="185">
        <v>15.584</v>
      </c>
      <c r="I590" s="186"/>
      <c r="L590" s="182"/>
      <c r="M590" s="187"/>
      <c r="T590" s="188"/>
      <c r="AT590" s="183" t="s">
        <v>262</v>
      </c>
      <c r="AU590" s="183" t="s">
        <v>87</v>
      </c>
      <c r="AV590" s="15" t="s">
        <v>98</v>
      </c>
      <c r="AW590" s="15" t="s">
        <v>38</v>
      </c>
      <c r="AX590" s="15" t="s">
        <v>78</v>
      </c>
      <c r="AY590" s="183" t="s">
        <v>252</v>
      </c>
    </row>
    <row r="591" spans="2:65" s="14" customFormat="1">
      <c r="B591" s="175"/>
      <c r="D591" s="159" t="s">
        <v>262</v>
      </c>
      <c r="E591" s="176" t="s">
        <v>37</v>
      </c>
      <c r="F591" s="177" t="s">
        <v>267</v>
      </c>
      <c r="H591" s="178">
        <v>15.584</v>
      </c>
      <c r="I591" s="179"/>
      <c r="L591" s="175"/>
      <c r="M591" s="180"/>
      <c r="T591" s="181"/>
      <c r="AT591" s="176" t="s">
        <v>262</v>
      </c>
      <c r="AU591" s="176" t="s">
        <v>87</v>
      </c>
      <c r="AV591" s="14" t="s">
        <v>258</v>
      </c>
      <c r="AW591" s="14" t="s">
        <v>38</v>
      </c>
      <c r="AX591" s="14" t="s">
        <v>85</v>
      </c>
      <c r="AY591" s="176" t="s">
        <v>252</v>
      </c>
    </row>
    <row r="592" spans="2:65" s="1" customFormat="1" ht="16.5" customHeight="1">
      <c r="B592" s="32"/>
      <c r="C592" s="147" t="s">
        <v>674</v>
      </c>
      <c r="D592" s="147" t="s">
        <v>254</v>
      </c>
      <c r="E592" s="148" t="s">
        <v>675</v>
      </c>
      <c r="F592" s="149" t="s">
        <v>676</v>
      </c>
      <c r="G592" s="150" t="s">
        <v>117</v>
      </c>
      <c r="H592" s="151">
        <v>15.584</v>
      </c>
      <c r="I592" s="152"/>
      <c r="J592" s="153">
        <f>ROUND(I592*H592,2)</f>
        <v>0</v>
      </c>
      <c r="K592" s="149" t="s">
        <v>257</v>
      </c>
      <c r="L592" s="32"/>
      <c r="M592" s="154" t="s">
        <v>37</v>
      </c>
      <c r="N592" s="155" t="s">
        <v>49</v>
      </c>
      <c r="P592" s="156">
        <f>O592*H592</f>
        <v>0</v>
      </c>
      <c r="Q592" s="156">
        <v>0</v>
      </c>
      <c r="R592" s="156">
        <f>Q592*H592</f>
        <v>0</v>
      </c>
      <c r="S592" s="156">
        <v>0</v>
      </c>
      <c r="T592" s="157">
        <f>S592*H592</f>
        <v>0</v>
      </c>
      <c r="AR592" s="18" t="s">
        <v>258</v>
      </c>
      <c r="AT592" s="18" t="s">
        <v>254</v>
      </c>
      <c r="AU592" s="18" t="s">
        <v>87</v>
      </c>
      <c r="AY592" s="18" t="s">
        <v>252</v>
      </c>
      <c r="BE592" s="158">
        <f>IF(N592="základní",J592,0)</f>
        <v>0</v>
      </c>
      <c r="BF592" s="158">
        <f>IF(N592="snížená",J592,0)</f>
        <v>0</v>
      </c>
      <c r="BG592" s="158">
        <f>IF(N592="zákl. přenesená",J592,0)</f>
        <v>0</v>
      </c>
      <c r="BH592" s="158">
        <f>IF(N592="sníž. přenesená",J592,0)</f>
        <v>0</v>
      </c>
      <c r="BI592" s="158">
        <f>IF(N592="nulová",J592,0)</f>
        <v>0</v>
      </c>
      <c r="BJ592" s="18" t="s">
        <v>85</v>
      </c>
      <c r="BK592" s="158">
        <f>ROUND(I592*H592,2)</f>
        <v>0</v>
      </c>
      <c r="BL592" s="18" t="s">
        <v>258</v>
      </c>
      <c r="BM592" s="18" t="s">
        <v>677</v>
      </c>
    </row>
    <row r="593" spans="2:65" s="13" customFormat="1">
      <c r="B593" s="168"/>
      <c r="D593" s="159" t="s">
        <v>262</v>
      </c>
      <c r="E593" s="169" t="s">
        <v>37</v>
      </c>
      <c r="F593" s="170" t="s">
        <v>193</v>
      </c>
      <c r="H593" s="171">
        <v>15.584</v>
      </c>
      <c r="I593" s="172"/>
      <c r="L593" s="168"/>
      <c r="M593" s="173"/>
      <c r="T593" s="174"/>
      <c r="AT593" s="169" t="s">
        <v>262</v>
      </c>
      <c r="AU593" s="169" t="s">
        <v>87</v>
      </c>
      <c r="AV593" s="13" t="s">
        <v>87</v>
      </c>
      <c r="AW593" s="13" t="s">
        <v>38</v>
      </c>
      <c r="AX593" s="13" t="s">
        <v>85</v>
      </c>
      <c r="AY593" s="169" t="s">
        <v>252</v>
      </c>
    </row>
    <row r="594" spans="2:65" s="11" customFormat="1" ht="22.7" customHeight="1">
      <c r="B594" s="135"/>
      <c r="D594" s="136" t="s">
        <v>77</v>
      </c>
      <c r="E594" s="145" t="s">
        <v>304</v>
      </c>
      <c r="F594" s="145" t="s">
        <v>678</v>
      </c>
      <c r="I594" s="138"/>
      <c r="J594" s="146">
        <f>BK594</f>
        <v>0</v>
      </c>
      <c r="L594" s="135"/>
      <c r="M594" s="140"/>
      <c r="P594" s="141">
        <f>SUM(P595:P665)</f>
        <v>0</v>
      </c>
      <c r="R594" s="141">
        <f>SUM(R595:R665)</f>
        <v>1967.2036097999999</v>
      </c>
      <c r="T594" s="142">
        <f>SUM(T595:T665)</f>
        <v>0</v>
      </c>
      <c r="AR594" s="136" t="s">
        <v>85</v>
      </c>
      <c r="AT594" s="143" t="s">
        <v>77</v>
      </c>
      <c r="AU594" s="143" t="s">
        <v>85</v>
      </c>
      <c r="AY594" s="136" t="s">
        <v>252</v>
      </c>
      <c r="BK594" s="144">
        <f>SUM(BK595:BK665)</f>
        <v>0</v>
      </c>
    </row>
    <row r="595" spans="2:65" s="1" customFormat="1" ht="16.5" customHeight="1">
      <c r="B595" s="32"/>
      <c r="C595" s="147" t="s">
        <v>679</v>
      </c>
      <c r="D595" s="147" t="s">
        <v>254</v>
      </c>
      <c r="E595" s="148" t="s">
        <v>680</v>
      </c>
      <c r="F595" s="149" t="s">
        <v>681</v>
      </c>
      <c r="G595" s="150" t="s">
        <v>117</v>
      </c>
      <c r="H595" s="151">
        <v>581.54999999999995</v>
      </c>
      <c r="I595" s="152"/>
      <c r="J595" s="153">
        <f>ROUND(I595*H595,2)</f>
        <v>0</v>
      </c>
      <c r="K595" s="149" t="s">
        <v>257</v>
      </c>
      <c r="L595" s="32"/>
      <c r="M595" s="154" t="s">
        <v>37</v>
      </c>
      <c r="N595" s="155" t="s">
        <v>49</v>
      </c>
      <c r="P595" s="156">
        <f>O595*H595</f>
        <v>0</v>
      </c>
      <c r="Q595" s="156">
        <v>0.29160000000000003</v>
      </c>
      <c r="R595" s="156">
        <f>Q595*H595</f>
        <v>169.57998000000001</v>
      </c>
      <c r="S595" s="156">
        <v>0</v>
      </c>
      <c r="T595" s="157">
        <f>S595*H595</f>
        <v>0</v>
      </c>
      <c r="AR595" s="18" t="s">
        <v>258</v>
      </c>
      <c r="AT595" s="18" t="s">
        <v>254</v>
      </c>
      <c r="AU595" s="18" t="s">
        <v>87</v>
      </c>
      <c r="AY595" s="18" t="s">
        <v>252</v>
      </c>
      <c r="BE595" s="158">
        <f>IF(N595="základní",J595,0)</f>
        <v>0</v>
      </c>
      <c r="BF595" s="158">
        <f>IF(N595="snížená",J595,0)</f>
        <v>0</v>
      </c>
      <c r="BG595" s="158">
        <f>IF(N595="zákl. přenesená",J595,0)</f>
        <v>0</v>
      </c>
      <c r="BH595" s="158">
        <f>IF(N595="sníž. přenesená",J595,0)</f>
        <v>0</v>
      </c>
      <c r="BI595" s="158">
        <f>IF(N595="nulová",J595,0)</f>
        <v>0</v>
      </c>
      <c r="BJ595" s="18" t="s">
        <v>85</v>
      </c>
      <c r="BK595" s="158">
        <f>ROUND(I595*H595,2)</f>
        <v>0</v>
      </c>
      <c r="BL595" s="18" t="s">
        <v>258</v>
      </c>
      <c r="BM595" s="18" t="s">
        <v>682</v>
      </c>
    </row>
    <row r="596" spans="2:65" s="1" customFormat="1" ht="29.25">
      <c r="B596" s="32"/>
      <c r="D596" s="159" t="s">
        <v>571</v>
      </c>
      <c r="F596" s="160" t="s">
        <v>683</v>
      </c>
      <c r="I596" s="92"/>
      <c r="L596" s="32"/>
      <c r="M596" s="161"/>
      <c r="T596" s="50"/>
      <c r="AT596" s="18" t="s">
        <v>571</v>
      </c>
      <c r="AU596" s="18" t="s">
        <v>87</v>
      </c>
    </row>
    <row r="597" spans="2:65" s="12" customFormat="1">
      <c r="B597" s="162"/>
      <c r="D597" s="159" t="s">
        <v>262</v>
      </c>
      <c r="E597" s="163" t="s">
        <v>37</v>
      </c>
      <c r="F597" s="164" t="s">
        <v>684</v>
      </c>
      <c r="H597" s="163" t="s">
        <v>37</v>
      </c>
      <c r="I597" s="165"/>
      <c r="L597" s="162"/>
      <c r="M597" s="166"/>
      <c r="T597" s="167"/>
      <c r="AT597" s="163" t="s">
        <v>262</v>
      </c>
      <c r="AU597" s="163" t="s">
        <v>87</v>
      </c>
      <c r="AV597" s="12" t="s">
        <v>85</v>
      </c>
      <c r="AW597" s="12" t="s">
        <v>38</v>
      </c>
      <c r="AX597" s="12" t="s">
        <v>78</v>
      </c>
      <c r="AY597" s="163" t="s">
        <v>252</v>
      </c>
    </row>
    <row r="598" spans="2:65" s="13" customFormat="1">
      <c r="B598" s="168"/>
      <c r="D598" s="159" t="s">
        <v>262</v>
      </c>
      <c r="E598" s="169" t="s">
        <v>37</v>
      </c>
      <c r="F598" s="170" t="s">
        <v>163</v>
      </c>
      <c r="H598" s="171">
        <v>581.54999999999995</v>
      </c>
      <c r="I598" s="172"/>
      <c r="L598" s="168"/>
      <c r="M598" s="173"/>
      <c r="T598" s="174"/>
      <c r="AT598" s="169" t="s">
        <v>262</v>
      </c>
      <c r="AU598" s="169" t="s">
        <v>87</v>
      </c>
      <c r="AV598" s="13" t="s">
        <v>87</v>
      </c>
      <c r="AW598" s="13" t="s">
        <v>38</v>
      </c>
      <c r="AX598" s="13" t="s">
        <v>78</v>
      </c>
      <c r="AY598" s="169" t="s">
        <v>252</v>
      </c>
    </row>
    <row r="599" spans="2:65" s="14" customFormat="1">
      <c r="B599" s="175"/>
      <c r="D599" s="159" t="s">
        <v>262</v>
      </c>
      <c r="E599" s="176" t="s">
        <v>37</v>
      </c>
      <c r="F599" s="177" t="s">
        <v>267</v>
      </c>
      <c r="H599" s="178">
        <v>581.54999999999995</v>
      </c>
      <c r="I599" s="179"/>
      <c r="L599" s="175"/>
      <c r="M599" s="180"/>
      <c r="T599" s="181"/>
      <c r="AT599" s="176" t="s">
        <v>262</v>
      </c>
      <c r="AU599" s="176" t="s">
        <v>87</v>
      </c>
      <c r="AV599" s="14" t="s">
        <v>258</v>
      </c>
      <c r="AW599" s="14" t="s">
        <v>38</v>
      </c>
      <c r="AX599" s="14" t="s">
        <v>85</v>
      </c>
      <c r="AY599" s="176" t="s">
        <v>252</v>
      </c>
    </row>
    <row r="600" spans="2:65" s="1" customFormat="1" ht="16.5" customHeight="1">
      <c r="B600" s="32"/>
      <c r="C600" s="147" t="s">
        <v>685</v>
      </c>
      <c r="D600" s="147" t="s">
        <v>254</v>
      </c>
      <c r="E600" s="148" t="s">
        <v>686</v>
      </c>
      <c r="F600" s="149" t="s">
        <v>687</v>
      </c>
      <c r="G600" s="150" t="s">
        <v>117</v>
      </c>
      <c r="H600" s="151">
        <v>836.65599999999995</v>
      </c>
      <c r="I600" s="152"/>
      <c r="J600" s="153">
        <f>ROUND(I600*H600,2)</f>
        <v>0</v>
      </c>
      <c r="K600" s="149" t="s">
        <v>37</v>
      </c>
      <c r="L600" s="32"/>
      <c r="M600" s="154" t="s">
        <v>37</v>
      </c>
      <c r="N600" s="155" t="s">
        <v>49</v>
      </c>
      <c r="P600" s="156">
        <f>O600*H600</f>
        <v>0</v>
      </c>
      <c r="Q600" s="156">
        <v>0.48089999999999999</v>
      </c>
      <c r="R600" s="156">
        <f>Q600*H600</f>
        <v>402.34787039999998</v>
      </c>
      <c r="S600" s="156">
        <v>0</v>
      </c>
      <c r="T600" s="157">
        <f>S600*H600</f>
        <v>0</v>
      </c>
      <c r="AR600" s="18" t="s">
        <v>258</v>
      </c>
      <c r="AT600" s="18" t="s">
        <v>254</v>
      </c>
      <c r="AU600" s="18" t="s">
        <v>87</v>
      </c>
      <c r="AY600" s="18" t="s">
        <v>252</v>
      </c>
      <c r="BE600" s="158">
        <f>IF(N600="základní",J600,0)</f>
        <v>0</v>
      </c>
      <c r="BF600" s="158">
        <f>IF(N600="snížená",J600,0)</f>
        <v>0</v>
      </c>
      <c r="BG600" s="158">
        <f>IF(N600="zákl. přenesená",J600,0)</f>
        <v>0</v>
      </c>
      <c r="BH600" s="158">
        <f>IF(N600="sníž. přenesená",J600,0)</f>
        <v>0</v>
      </c>
      <c r="BI600" s="158">
        <f>IF(N600="nulová",J600,0)</f>
        <v>0</v>
      </c>
      <c r="BJ600" s="18" t="s">
        <v>85</v>
      </c>
      <c r="BK600" s="158">
        <f>ROUND(I600*H600,2)</f>
        <v>0</v>
      </c>
      <c r="BL600" s="18" t="s">
        <v>258</v>
      </c>
      <c r="BM600" s="18" t="s">
        <v>688</v>
      </c>
    </row>
    <row r="601" spans="2:65" s="1" customFormat="1" ht="29.25">
      <c r="B601" s="32"/>
      <c r="D601" s="159" t="s">
        <v>571</v>
      </c>
      <c r="F601" s="160" t="s">
        <v>683</v>
      </c>
      <c r="I601" s="92"/>
      <c r="L601" s="32"/>
      <c r="M601" s="161"/>
      <c r="T601" s="50"/>
      <c r="AT601" s="18" t="s">
        <v>571</v>
      </c>
      <c r="AU601" s="18" t="s">
        <v>87</v>
      </c>
    </row>
    <row r="602" spans="2:65" s="12" customFormat="1">
      <c r="B602" s="162"/>
      <c r="D602" s="159" t="s">
        <v>262</v>
      </c>
      <c r="E602" s="163" t="s">
        <v>37</v>
      </c>
      <c r="F602" s="164" t="s">
        <v>689</v>
      </c>
      <c r="H602" s="163" t="s">
        <v>37</v>
      </c>
      <c r="I602" s="165"/>
      <c r="L602" s="162"/>
      <c r="M602" s="166"/>
      <c r="T602" s="167"/>
      <c r="AT602" s="163" t="s">
        <v>262</v>
      </c>
      <c r="AU602" s="163" t="s">
        <v>87</v>
      </c>
      <c r="AV602" s="12" t="s">
        <v>85</v>
      </c>
      <c r="AW602" s="12" t="s">
        <v>38</v>
      </c>
      <c r="AX602" s="12" t="s">
        <v>78</v>
      </c>
      <c r="AY602" s="163" t="s">
        <v>252</v>
      </c>
    </row>
    <row r="603" spans="2:65" s="13" customFormat="1">
      <c r="B603" s="168"/>
      <c r="D603" s="159" t="s">
        <v>262</v>
      </c>
      <c r="E603" s="169" t="s">
        <v>37</v>
      </c>
      <c r="F603" s="170" t="s">
        <v>166</v>
      </c>
      <c r="H603" s="171">
        <v>836.65599999999995</v>
      </c>
      <c r="I603" s="172"/>
      <c r="L603" s="168"/>
      <c r="M603" s="173"/>
      <c r="T603" s="174"/>
      <c r="AT603" s="169" t="s">
        <v>262</v>
      </c>
      <c r="AU603" s="169" t="s">
        <v>87</v>
      </c>
      <c r="AV603" s="13" t="s">
        <v>87</v>
      </c>
      <c r="AW603" s="13" t="s">
        <v>38</v>
      </c>
      <c r="AX603" s="13" t="s">
        <v>78</v>
      </c>
      <c r="AY603" s="169" t="s">
        <v>252</v>
      </c>
    </row>
    <row r="604" spans="2:65" s="14" customFormat="1">
      <c r="B604" s="175"/>
      <c r="D604" s="159" t="s">
        <v>262</v>
      </c>
      <c r="E604" s="176" t="s">
        <v>37</v>
      </c>
      <c r="F604" s="177" t="s">
        <v>267</v>
      </c>
      <c r="H604" s="178">
        <v>836.65599999999995</v>
      </c>
      <c r="I604" s="179"/>
      <c r="L604" s="175"/>
      <c r="M604" s="180"/>
      <c r="T604" s="181"/>
      <c r="AT604" s="176" t="s">
        <v>262</v>
      </c>
      <c r="AU604" s="176" t="s">
        <v>87</v>
      </c>
      <c r="AV604" s="14" t="s">
        <v>258</v>
      </c>
      <c r="AW604" s="14" t="s">
        <v>38</v>
      </c>
      <c r="AX604" s="14" t="s">
        <v>85</v>
      </c>
      <c r="AY604" s="176" t="s">
        <v>252</v>
      </c>
    </row>
    <row r="605" spans="2:65" s="1" customFormat="1" ht="16.5" customHeight="1">
      <c r="B605" s="32"/>
      <c r="C605" s="147" t="s">
        <v>690</v>
      </c>
      <c r="D605" s="147" t="s">
        <v>254</v>
      </c>
      <c r="E605" s="148" t="s">
        <v>691</v>
      </c>
      <c r="F605" s="149" t="s">
        <v>692</v>
      </c>
      <c r="G605" s="150" t="s">
        <v>117</v>
      </c>
      <c r="H605" s="151">
        <v>581.54999999999995</v>
      </c>
      <c r="I605" s="152"/>
      <c r="J605" s="153">
        <f>ROUND(I605*H605,2)</f>
        <v>0</v>
      </c>
      <c r="K605" s="149" t="s">
        <v>37</v>
      </c>
      <c r="L605" s="32"/>
      <c r="M605" s="154" t="s">
        <v>37</v>
      </c>
      <c r="N605" s="155" t="s">
        <v>49</v>
      </c>
      <c r="P605" s="156">
        <f>O605*H605</f>
        <v>0</v>
      </c>
      <c r="Q605" s="156">
        <v>0.19694999999999999</v>
      </c>
      <c r="R605" s="156">
        <f>Q605*H605</f>
        <v>114.53627249999998</v>
      </c>
      <c r="S605" s="156">
        <v>0</v>
      </c>
      <c r="T605" s="157">
        <f>S605*H605</f>
        <v>0</v>
      </c>
      <c r="AR605" s="18" t="s">
        <v>258</v>
      </c>
      <c r="AT605" s="18" t="s">
        <v>254</v>
      </c>
      <c r="AU605" s="18" t="s">
        <v>87</v>
      </c>
      <c r="AY605" s="18" t="s">
        <v>252</v>
      </c>
      <c r="BE605" s="158">
        <f>IF(N605="základní",J605,0)</f>
        <v>0</v>
      </c>
      <c r="BF605" s="158">
        <f>IF(N605="snížená",J605,0)</f>
        <v>0</v>
      </c>
      <c r="BG605" s="158">
        <f>IF(N605="zákl. přenesená",J605,0)</f>
        <v>0</v>
      </c>
      <c r="BH605" s="158">
        <f>IF(N605="sníž. přenesená",J605,0)</f>
        <v>0</v>
      </c>
      <c r="BI605" s="158">
        <f>IF(N605="nulová",J605,0)</f>
        <v>0</v>
      </c>
      <c r="BJ605" s="18" t="s">
        <v>85</v>
      </c>
      <c r="BK605" s="158">
        <f>ROUND(I605*H605,2)</f>
        <v>0</v>
      </c>
      <c r="BL605" s="18" t="s">
        <v>258</v>
      </c>
      <c r="BM605" s="18" t="s">
        <v>693</v>
      </c>
    </row>
    <row r="606" spans="2:65" s="1" customFormat="1" ht="29.25">
      <c r="B606" s="32"/>
      <c r="D606" s="159" t="s">
        <v>571</v>
      </c>
      <c r="F606" s="160" t="s">
        <v>683</v>
      </c>
      <c r="I606" s="92"/>
      <c r="L606" s="32"/>
      <c r="M606" s="161"/>
      <c r="T606" s="50"/>
      <c r="AT606" s="18" t="s">
        <v>571</v>
      </c>
      <c r="AU606" s="18" t="s">
        <v>87</v>
      </c>
    </row>
    <row r="607" spans="2:65" s="12" customFormat="1">
      <c r="B607" s="162"/>
      <c r="D607" s="159" t="s">
        <v>262</v>
      </c>
      <c r="E607" s="163" t="s">
        <v>37</v>
      </c>
      <c r="F607" s="164" t="s">
        <v>684</v>
      </c>
      <c r="H607" s="163" t="s">
        <v>37</v>
      </c>
      <c r="I607" s="165"/>
      <c r="L607" s="162"/>
      <c r="M607" s="166"/>
      <c r="T607" s="167"/>
      <c r="AT607" s="163" t="s">
        <v>262</v>
      </c>
      <c r="AU607" s="163" t="s">
        <v>87</v>
      </c>
      <c r="AV607" s="12" t="s">
        <v>85</v>
      </c>
      <c r="AW607" s="12" t="s">
        <v>38</v>
      </c>
      <c r="AX607" s="12" t="s">
        <v>78</v>
      </c>
      <c r="AY607" s="163" t="s">
        <v>252</v>
      </c>
    </row>
    <row r="608" spans="2:65" s="13" customFormat="1">
      <c r="B608" s="168"/>
      <c r="D608" s="159" t="s">
        <v>262</v>
      </c>
      <c r="E608" s="169" t="s">
        <v>37</v>
      </c>
      <c r="F608" s="170" t="s">
        <v>163</v>
      </c>
      <c r="H608" s="171">
        <v>581.54999999999995</v>
      </c>
      <c r="I608" s="172"/>
      <c r="L608" s="168"/>
      <c r="M608" s="173"/>
      <c r="T608" s="174"/>
      <c r="AT608" s="169" t="s">
        <v>262</v>
      </c>
      <c r="AU608" s="169" t="s">
        <v>87</v>
      </c>
      <c r="AV608" s="13" t="s">
        <v>87</v>
      </c>
      <c r="AW608" s="13" t="s">
        <v>38</v>
      </c>
      <c r="AX608" s="13" t="s">
        <v>78</v>
      </c>
      <c r="AY608" s="169" t="s">
        <v>252</v>
      </c>
    </row>
    <row r="609" spans="2:65" s="14" customFormat="1">
      <c r="B609" s="175"/>
      <c r="D609" s="159" t="s">
        <v>262</v>
      </c>
      <c r="E609" s="176" t="s">
        <v>37</v>
      </c>
      <c r="F609" s="177" t="s">
        <v>267</v>
      </c>
      <c r="H609" s="178">
        <v>581.54999999999995</v>
      </c>
      <c r="I609" s="179"/>
      <c r="L609" s="175"/>
      <c r="M609" s="180"/>
      <c r="T609" s="181"/>
      <c r="AT609" s="176" t="s">
        <v>262</v>
      </c>
      <c r="AU609" s="176" t="s">
        <v>87</v>
      </c>
      <c r="AV609" s="14" t="s">
        <v>258</v>
      </c>
      <c r="AW609" s="14" t="s">
        <v>38</v>
      </c>
      <c r="AX609" s="14" t="s">
        <v>85</v>
      </c>
      <c r="AY609" s="176" t="s">
        <v>252</v>
      </c>
    </row>
    <row r="610" spans="2:65" s="1" customFormat="1" ht="16.5" customHeight="1">
      <c r="B610" s="32"/>
      <c r="C610" s="147" t="s">
        <v>694</v>
      </c>
      <c r="D610" s="147" t="s">
        <v>254</v>
      </c>
      <c r="E610" s="148" t="s">
        <v>695</v>
      </c>
      <c r="F610" s="149" t="s">
        <v>696</v>
      </c>
      <c r="G610" s="150" t="s">
        <v>117</v>
      </c>
      <c r="H610" s="151">
        <v>836.65599999999995</v>
      </c>
      <c r="I610" s="152"/>
      <c r="J610" s="153">
        <f>ROUND(I610*H610,2)</f>
        <v>0</v>
      </c>
      <c r="K610" s="149" t="s">
        <v>37</v>
      </c>
      <c r="L610" s="32"/>
      <c r="M610" s="154" t="s">
        <v>37</v>
      </c>
      <c r="N610" s="155" t="s">
        <v>49</v>
      </c>
      <c r="P610" s="156">
        <f>O610*H610</f>
        <v>0</v>
      </c>
      <c r="Q610" s="156">
        <v>0.29160000000000003</v>
      </c>
      <c r="R610" s="156">
        <f>Q610*H610</f>
        <v>243.96888960000001</v>
      </c>
      <c r="S610" s="156">
        <v>0</v>
      </c>
      <c r="T610" s="157">
        <f>S610*H610</f>
        <v>0</v>
      </c>
      <c r="AR610" s="18" t="s">
        <v>258</v>
      </c>
      <c r="AT610" s="18" t="s">
        <v>254</v>
      </c>
      <c r="AU610" s="18" t="s">
        <v>87</v>
      </c>
      <c r="AY610" s="18" t="s">
        <v>252</v>
      </c>
      <c r="BE610" s="158">
        <f>IF(N610="základní",J610,0)</f>
        <v>0</v>
      </c>
      <c r="BF610" s="158">
        <f>IF(N610="snížená",J610,0)</f>
        <v>0</v>
      </c>
      <c r="BG610" s="158">
        <f>IF(N610="zákl. přenesená",J610,0)</f>
        <v>0</v>
      </c>
      <c r="BH610" s="158">
        <f>IF(N610="sníž. přenesená",J610,0)</f>
        <v>0</v>
      </c>
      <c r="BI610" s="158">
        <f>IF(N610="nulová",J610,0)</f>
        <v>0</v>
      </c>
      <c r="BJ610" s="18" t="s">
        <v>85</v>
      </c>
      <c r="BK610" s="158">
        <f>ROUND(I610*H610,2)</f>
        <v>0</v>
      </c>
      <c r="BL610" s="18" t="s">
        <v>258</v>
      </c>
      <c r="BM610" s="18" t="s">
        <v>697</v>
      </c>
    </row>
    <row r="611" spans="2:65" s="1" customFormat="1" ht="29.25">
      <c r="B611" s="32"/>
      <c r="D611" s="159" t="s">
        <v>571</v>
      </c>
      <c r="F611" s="160" t="s">
        <v>683</v>
      </c>
      <c r="I611" s="92"/>
      <c r="L611" s="32"/>
      <c r="M611" s="161"/>
      <c r="T611" s="50"/>
      <c r="AT611" s="18" t="s">
        <v>571</v>
      </c>
      <c r="AU611" s="18" t="s">
        <v>87</v>
      </c>
    </row>
    <row r="612" spans="2:65" s="12" customFormat="1">
      <c r="B612" s="162"/>
      <c r="D612" s="159" t="s">
        <v>262</v>
      </c>
      <c r="E612" s="163" t="s">
        <v>37</v>
      </c>
      <c r="F612" s="164" t="s">
        <v>689</v>
      </c>
      <c r="H612" s="163" t="s">
        <v>37</v>
      </c>
      <c r="I612" s="165"/>
      <c r="L612" s="162"/>
      <c r="M612" s="166"/>
      <c r="T612" s="167"/>
      <c r="AT612" s="163" t="s">
        <v>262</v>
      </c>
      <c r="AU612" s="163" t="s">
        <v>87</v>
      </c>
      <c r="AV612" s="12" t="s">
        <v>85</v>
      </c>
      <c r="AW612" s="12" t="s">
        <v>38</v>
      </c>
      <c r="AX612" s="12" t="s">
        <v>78</v>
      </c>
      <c r="AY612" s="163" t="s">
        <v>252</v>
      </c>
    </row>
    <row r="613" spans="2:65" s="13" customFormat="1">
      <c r="B613" s="168"/>
      <c r="D613" s="159" t="s">
        <v>262</v>
      </c>
      <c r="E613" s="169" t="s">
        <v>37</v>
      </c>
      <c r="F613" s="170" t="s">
        <v>166</v>
      </c>
      <c r="H613" s="171">
        <v>836.65599999999995</v>
      </c>
      <c r="I613" s="172"/>
      <c r="L613" s="168"/>
      <c r="M613" s="173"/>
      <c r="T613" s="174"/>
      <c r="AT613" s="169" t="s">
        <v>262</v>
      </c>
      <c r="AU613" s="169" t="s">
        <v>87</v>
      </c>
      <c r="AV613" s="13" t="s">
        <v>87</v>
      </c>
      <c r="AW613" s="13" t="s">
        <v>38</v>
      </c>
      <c r="AX613" s="13" t="s">
        <v>78</v>
      </c>
      <c r="AY613" s="169" t="s">
        <v>252</v>
      </c>
    </row>
    <row r="614" spans="2:65" s="14" customFormat="1">
      <c r="B614" s="175"/>
      <c r="D614" s="159" t="s">
        <v>262</v>
      </c>
      <c r="E614" s="176" t="s">
        <v>37</v>
      </c>
      <c r="F614" s="177" t="s">
        <v>267</v>
      </c>
      <c r="H614" s="178">
        <v>836.65599999999995</v>
      </c>
      <c r="I614" s="179"/>
      <c r="L614" s="175"/>
      <c r="M614" s="180"/>
      <c r="T614" s="181"/>
      <c r="AT614" s="176" t="s">
        <v>262</v>
      </c>
      <c r="AU614" s="176" t="s">
        <v>87</v>
      </c>
      <c r="AV614" s="14" t="s">
        <v>258</v>
      </c>
      <c r="AW614" s="14" t="s">
        <v>38</v>
      </c>
      <c r="AX614" s="14" t="s">
        <v>85</v>
      </c>
      <c r="AY614" s="176" t="s">
        <v>252</v>
      </c>
    </row>
    <row r="615" spans="2:65" s="1" customFormat="1" ht="16.5" customHeight="1">
      <c r="B615" s="32"/>
      <c r="C615" s="147" t="s">
        <v>698</v>
      </c>
      <c r="D615" s="147" t="s">
        <v>254</v>
      </c>
      <c r="E615" s="148" t="s">
        <v>699</v>
      </c>
      <c r="F615" s="149" t="s">
        <v>700</v>
      </c>
      <c r="G615" s="150" t="s">
        <v>117</v>
      </c>
      <c r="H615" s="151">
        <v>581.54999999999995</v>
      </c>
      <c r="I615" s="152"/>
      <c r="J615" s="153">
        <f>ROUND(I615*H615,2)</f>
        <v>0</v>
      </c>
      <c r="K615" s="149" t="s">
        <v>257</v>
      </c>
      <c r="L615" s="32"/>
      <c r="M615" s="154" t="s">
        <v>37</v>
      </c>
      <c r="N615" s="155" t="s">
        <v>49</v>
      </c>
      <c r="P615" s="156">
        <f>O615*H615</f>
        <v>0</v>
      </c>
      <c r="Q615" s="156">
        <v>0.18906999999999999</v>
      </c>
      <c r="R615" s="156">
        <f>Q615*H615</f>
        <v>109.95365849999999</v>
      </c>
      <c r="S615" s="156">
        <v>0</v>
      </c>
      <c r="T615" s="157">
        <f>S615*H615</f>
        <v>0</v>
      </c>
      <c r="AR615" s="18" t="s">
        <v>258</v>
      </c>
      <c r="AT615" s="18" t="s">
        <v>254</v>
      </c>
      <c r="AU615" s="18" t="s">
        <v>87</v>
      </c>
      <c r="AY615" s="18" t="s">
        <v>252</v>
      </c>
      <c r="BE615" s="158">
        <f>IF(N615="základní",J615,0)</f>
        <v>0</v>
      </c>
      <c r="BF615" s="158">
        <f>IF(N615="snížená",J615,0)</f>
        <v>0</v>
      </c>
      <c r="BG615" s="158">
        <f>IF(N615="zákl. přenesená",J615,0)</f>
        <v>0</v>
      </c>
      <c r="BH615" s="158">
        <f>IF(N615="sníž. přenesená",J615,0)</f>
        <v>0</v>
      </c>
      <c r="BI615" s="158">
        <f>IF(N615="nulová",J615,0)</f>
        <v>0</v>
      </c>
      <c r="BJ615" s="18" t="s">
        <v>85</v>
      </c>
      <c r="BK615" s="158">
        <f>ROUND(I615*H615,2)</f>
        <v>0</v>
      </c>
      <c r="BL615" s="18" t="s">
        <v>258</v>
      </c>
      <c r="BM615" s="18" t="s">
        <v>701</v>
      </c>
    </row>
    <row r="616" spans="2:65" s="1" customFormat="1" ht="29.25">
      <c r="B616" s="32"/>
      <c r="D616" s="159" t="s">
        <v>571</v>
      </c>
      <c r="F616" s="160" t="s">
        <v>683</v>
      </c>
      <c r="I616" s="92"/>
      <c r="L616" s="32"/>
      <c r="M616" s="161"/>
      <c r="T616" s="50"/>
      <c r="AT616" s="18" t="s">
        <v>571</v>
      </c>
      <c r="AU616" s="18" t="s">
        <v>87</v>
      </c>
    </row>
    <row r="617" spans="2:65" s="12" customFormat="1">
      <c r="B617" s="162"/>
      <c r="D617" s="159" t="s">
        <v>262</v>
      </c>
      <c r="E617" s="163" t="s">
        <v>37</v>
      </c>
      <c r="F617" s="164" t="s">
        <v>684</v>
      </c>
      <c r="H617" s="163" t="s">
        <v>37</v>
      </c>
      <c r="I617" s="165"/>
      <c r="L617" s="162"/>
      <c r="M617" s="166"/>
      <c r="T617" s="167"/>
      <c r="AT617" s="163" t="s">
        <v>262</v>
      </c>
      <c r="AU617" s="163" t="s">
        <v>87</v>
      </c>
      <c r="AV617" s="12" t="s">
        <v>85</v>
      </c>
      <c r="AW617" s="12" t="s">
        <v>38</v>
      </c>
      <c r="AX617" s="12" t="s">
        <v>78</v>
      </c>
      <c r="AY617" s="163" t="s">
        <v>252</v>
      </c>
    </row>
    <row r="618" spans="2:65" s="13" customFormat="1">
      <c r="B618" s="168"/>
      <c r="D618" s="159" t="s">
        <v>262</v>
      </c>
      <c r="E618" s="169" t="s">
        <v>37</v>
      </c>
      <c r="F618" s="170" t="s">
        <v>163</v>
      </c>
      <c r="H618" s="171">
        <v>581.54999999999995</v>
      </c>
      <c r="I618" s="172"/>
      <c r="L618" s="168"/>
      <c r="M618" s="173"/>
      <c r="T618" s="174"/>
      <c r="AT618" s="169" t="s">
        <v>262</v>
      </c>
      <c r="AU618" s="169" t="s">
        <v>87</v>
      </c>
      <c r="AV618" s="13" t="s">
        <v>87</v>
      </c>
      <c r="AW618" s="13" t="s">
        <v>38</v>
      </c>
      <c r="AX618" s="13" t="s">
        <v>78</v>
      </c>
      <c r="AY618" s="169" t="s">
        <v>252</v>
      </c>
    </row>
    <row r="619" spans="2:65" s="14" customFormat="1">
      <c r="B619" s="175"/>
      <c r="D619" s="159" t="s">
        <v>262</v>
      </c>
      <c r="E619" s="176" t="s">
        <v>37</v>
      </c>
      <c r="F619" s="177" t="s">
        <v>267</v>
      </c>
      <c r="H619" s="178">
        <v>581.54999999999995</v>
      </c>
      <c r="I619" s="179"/>
      <c r="L619" s="175"/>
      <c r="M619" s="180"/>
      <c r="T619" s="181"/>
      <c r="AT619" s="176" t="s">
        <v>262</v>
      </c>
      <c r="AU619" s="176" t="s">
        <v>87</v>
      </c>
      <c r="AV619" s="14" t="s">
        <v>258</v>
      </c>
      <c r="AW619" s="14" t="s">
        <v>38</v>
      </c>
      <c r="AX619" s="14" t="s">
        <v>85</v>
      </c>
      <c r="AY619" s="176" t="s">
        <v>252</v>
      </c>
    </row>
    <row r="620" spans="2:65" s="1" customFormat="1" ht="16.5" customHeight="1">
      <c r="B620" s="32"/>
      <c r="C620" s="147" t="s">
        <v>702</v>
      </c>
      <c r="D620" s="147" t="s">
        <v>254</v>
      </c>
      <c r="E620" s="148" t="s">
        <v>703</v>
      </c>
      <c r="F620" s="149" t="s">
        <v>704</v>
      </c>
      <c r="G620" s="150" t="s">
        <v>117</v>
      </c>
      <c r="H620" s="151">
        <v>898.59199999999998</v>
      </c>
      <c r="I620" s="152"/>
      <c r="J620" s="153">
        <f>ROUND(I620*H620,2)</f>
        <v>0</v>
      </c>
      <c r="K620" s="149" t="s">
        <v>257</v>
      </c>
      <c r="L620" s="32"/>
      <c r="M620" s="154" t="s">
        <v>37</v>
      </c>
      <c r="N620" s="155" t="s">
        <v>49</v>
      </c>
      <c r="P620" s="156">
        <f>O620*H620</f>
        <v>0</v>
      </c>
      <c r="Q620" s="156">
        <v>0.27994000000000002</v>
      </c>
      <c r="R620" s="156">
        <f>Q620*H620</f>
        <v>251.55184448000003</v>
      </c>
      <c r="S620" s="156">
        <v>0</v>
      </c>
      <c r="T620" s="157">
        <f>S620*H620</f>
        <v>0</v>
      </c>
      <c r="AR620" s="18" t="s">
        <v>258</v>
      </c>
      <c r="AT620" s="18" t="s">
        <v>254</v>
      </c>
      <c r="AU620" s="18" t="s">
        <v>87</v>
      </c>
      <c r="AY620" s="18" t="s">
        <v>252</v>
      </c>
      <c r="BE620" s="158">
        <f>IF(N620="základní",J620,0)</f>
        <v>0</v>
      </c>
      <c r="BF620" s="158">
        <f>IF(N620="snížená",J620,0)</f>
        <v>0</v>
      </c>
      <c r="BG620" s="158">
        <f>IF(N620="zákl. přenesená",J620,0)</f>
        <v>0</v>
      </c>
      <c r="BH620" s="158">
        <f>IF(N620="sníž. přenesená",J620,0)</f>
        <v>0</v>
      </c>
      <c r="BI620" s="158">
        <f>IF(N620="nulová",J620,0)</f>
        <v>0</v>
      </c>
      <c r="BJ620" s="18" t="s">
        <v>85</v>
      </c>
      <c r="BK620" s="158">
        <f>ROUND(I620*H620,2)</f>
        <v>0</v>
      </c>
      <c r="BL620" s="18" t="s">
        <v>258</v>
      </c>
      <c r="BM620" s="18" t="s">
        <v>705</v>
      </c>
    </row>
    <row r="621" spans="2:65" s="1" customFormat="1" ht="29.25">
      <c r="B621" s="32"/>
      <c r="D621" s="159" t="s">
        <v>571</v>
      </c>
      <c r="F621" s="160" t="s">
        <v>683</v>
      </c>
      <c r="I621" s="92"/>
      <c r="L621" s="32"/>
      <c r="M621" s="161"/>
      <c r="T621" s="50"/>
      <c r="AT621" s="18" t="s">
        <v>571</v>
      </c>
      <c r="AU621" s="18" t="s">
        <v>87</v>
      </c>
    </row>
    <row r="622" spans="2:65" s="12" customFormat="1">
      <c r="B622" s="162"/>
      <c r="D622" s="159" t="s">
        <v>262</v>
      </c>
      <c r="E622" s="163" t="s">
        <v>37</v>
      </c>
      <c r="F622" s="164" t="s">
        <v>689</v>
      </c>
      <c r="H622" s="163" t="s">
        <v>37</v>
      </c>
      <c r="I622" s="165"/>
      <c r="L622" s="162"/>
      <c r="M622" s="166"/>
      <c r="T622" s="167"/>
      <c r="AT622" s="163" t="s">
        <v>262</v>
      </c>
      <c r="AU622" s="163" t="s">
        <v>87</v>
      </c>
      <c r="AV622" s="12" t="s">
        <v>85</v>
      </c>
      <c r="AW622" s="12" t="s">
        <v>38</v>
      </c>
      <c r="AX622" s="12" t="s">
        <v>78</v>
      </c>
      <c r="AY622" s="163" t="s">
        <v>252</v>
      </c>
    </row>
    <row r="623" spans="2:65" s="13" customFormat="1">
      <c r="B623" s="168"/>
      <c r="D623" s="159" t="s">
        <v>262</v>
      </c>
      <c r="E623" s="169" t="s">
        <v>37</v>
      </c>
      <c r="F623" s="170" t="s">
        <v>166</v>
      </c>
      <c r="H623" s="171">
        <v>836.65599999999995</v>
      </c>
      <c r="I623" s="172"/>
      <c r="L623" s="168"/>
      <c r="M623" s="173"/>
      <c r="T623" s="174"/>
      <c r="AT623" s="169" t="s">
        <v>262</v>
      </c>
      <c r="AU623" s="169" t="s">
        <v>87</v>
      </c>
      <c r="AV623" s="13" t="s">
        <v>87</v>
      </c>
      <c r="AW623" s="13" t="s">
        <v>38</v>
      </c>
      <c r="AX623" s="13" t="s">
        <v>78</v>
      </c>
      <c r="AY623" s="169" t="s">
        <v>252</v>
      </c>
    </row>
    <row r="624" spans="2:65" s="12" customFormat="1">
      <c r="B624" s="162"/>
      <c r="D624" s="159" t="s">
        <v>262</v>
      </c>
      <c r="E624" s="163" t="s">
        <v>37</v>
      </c>
      <c r="F624" s="164" t="s">
        <v>706</v>
      </c>
      <c r="H624" s="163" t="s">
        <v>37</v>
      </c>
      <c r="I624" s="165"/>
      <c r="L624" s="162"/>
      <c r="M624" s="166"/>
      <c r="T624" s="167"/>
      <c r="AT624" s="163" t="s">
        <v>262</v>
      </c>
      <c r="AU624" s="163" t="s">
        <v>87</v>
      </c>
      <c r="AV624" s="12" t="s">
        <v>85</v>
      </c>
      <c r="AW624" s="12" t="s">
        <v>38</v>
      </c>
      <c r="AX624" s="12" t="s">
        <v>78</v>
      </c>
      <c r="AY624" s="163" t="s">
        <v>252</v>
      </c>
    </row>
    <row r="625" spans="2:65" s="13" customFormat="1">
      <c r="B625" s="168"/>
      <c r="D625" s="159" t="s">
        <v>262</v>
      </c>
      <c r="E625" s="169" t="s">
        <v>37</v>
      </c>
      <c r="F625" s="170" t="s">
        <v>169</v>
      </c>
      <c r="H625" s="171">
        <v>61.936</v>
      </c>
      <c r="I625" s="172"/>
      <c r="L625" s="168"/>
      <c r="M625" s="173"/>
      <c r="T625" s="174"/>
      <c r="AT625" s="169" t="s">
        <v>262</v>
      </c>
      <c r="AU625" s="169" t="s">
        <v>87</v>
      </c>
      <c r="AV625" s="13" t="s">
        <v>87</v>
      </c>
      <c r="AW625" s="13" t="s">
        <v>38</v>
      </c>
      <c r="AX625" s="13" t="s">
        <v>78</v>
      </c>
      <c r="AY625" s="169" t="s">
        <v>252</v>
      </c>
    </row>
    <row r="626" spans="2:65" s="14" customFormat="1">
      <c r="B626" s="175"/>
      <c r="D626" s="159" t="s">
        <v>262</v>
      </c>
      <c r="E626" s="176" t="s">
        <v>37</v>
      </c>
      <c r="F626" s="177" t="s">
        <v>267</v>
      </c>
      <c r="H626" s="178">
        <v>898.59199999999998</v>
      </c>
      <c r="I626" s="179"/>
      <c r="L626" s="175"/>
      <c r="M626" s="180"/>
      <c r="T626" s="181"/>
      <c r="AT626" s="176" t="s">
        <v>262</v>
      </c>
      <c r="AU626" s="176" t="s">
        <v>87</v>
      </c>
      <c r="AV626" s="14" t="s">
        <v>258</v>
      </c>
      <c r="AW626" s="14" t="s">
        <v>38</v>
      </c>
      <c r="AX626" s="14" t="s">
        <v>85</v>
      </c>
      <c r="AY626" s="176" t="s">
        <v>252</v>
      </c>
    </row>
    <row r="627" spans="2:65" s="1" customFormat="1" ht="22.5" customHeight="1">
      <c r="B627" s="32"/>
      <c r="C627" s="147" t="s">
        <v>707</v>
      </c>
      <c r="D627" s="147" t="s">
        <v>254</v>
      </c>
      <c r="E627" s="148" t="s">
        <v>708</v>
      </c>
      <c r="F627" s="149" t="s">
        <v>709</v>
      </c>
      <c r="G627" s="150" t="s">
        <v>117</v>
      </c>
      <c r="H627" s="151">
        <v>1418.2059999999999</v>
      </c>
      <c r="I627" s="152"/>
      <c r="J627" s="153">
        <f>ROUND(I627*H627,2)</f>
        <v>0</v>
      </c>
      <c r="K627" s="149" t="s">
        <v>37</v>
      </c>
      <c r="L627" s="32"/>
      <c r="M627" s="154" t="s">
        <v>37</v>
      </c>
      <c r="N627" s="155" t="s">
        <v>49</v>
      </c>
      <c r="P627" s="156">
        <f>O627*H627</f>
        <v>0</v>
      </c>
      <c r="Q627" s="156">
        <v>0.44628000000000001</v>
      </c>
      <c r="R627" s="156">
        <f>Q627*H627</f>
        <v>632.91697367999996</v>
      </c>
      <c r="S627" s="156">
        <v>0</v>
      </c>
      <c r="T627" s="157">
        <f>S627*H627</f>
        <v>0</v>
      </c>
      <c r="AR627" s="18" t="s">
        <v>258</v>
      </c>
      <c r="AT627" s="18" t="s">
        <v>254</v>
      </c>
      <c r="AU627" s="18" t="s">
        <v>87</v>
      </c>
      <c r="AY627" s="18" t="s">
        <v>252</v>
      </c>
      <c r="BE627" s="158">
        <f>IF(N627="základní",J627,0)</f>
        <v>0</v>
      </c>
      <c r="BF627" s="158">
        <f>IF(N627="snížená",J627,0)</f>
        <v>0</v>
      </c>
      <c r="BG627" s="158">
        <f>IF(N627="zákl. přenesená",J627,0)</f>
        <v>0</v>
      </c>
      <c r="BH627" s="158">
        <f>IF(N627="sníž. přenesená",J627,0)</f>
        <v>0</v>
      </c>
      <c r="BI627" s="158">
        <f>IF(N627="nulová",J627,0)</f>
        <v>0</v>
      </c>
      <c r="BJ627" s="18" t="s">
        <v>85</v>
      </c>
      <c r="BK627" s="158">
        <f>ROUND(I627*H627,2)</f>
        <v>0</v>
      </c>
      <c r="BL627" s="18" t="s">
        <v>258</v>
      </c>
      <c r="BM627" s="18" t="s">
        <v>710</v>
      </c>
    </row>
    <row r="628" spans="2:65" s="1" customFormat="1" ht="29.25">
      <c r="B628" s="32"/>
      <c r="D628" s="159" t="s">
        <v>571</v>
      </c>
      <c r="F628" s="160" t="s">
        <v>683</v>
      </c>
      <c r="I628" s="92"/>
      <c r="L628" s="32"/>
      <c r="M628" s="161"/>
      <c r="T628" s="50"/>
      <c r="AT628" s="18" t="s">
        <v>571</v>
      </c>
      <c r="AU628" s="18" t="s">
        <v>87</v>
      </c>
    </row>
    <row r="629" spans="2:65" s="12" customFormat="1">
      <c r="B629" s="162"/>
      <c r="D629" s="159" t="s">
        <v>262</v>
      </c>
      <c r="E629" s="163" t="s">
        <v>37</v>
      </c>
      <c r="F629" s="164" t="s">
        <v>711</v>
      </c>
      <c r="H629" s="163" t="s">
        <v>37</v>
      </c>
      <c r="I629" s="165"/>
      <c r="L629" s="162"/>
      <c r="M629" s="166"/>
      <c r="T629" s="167"/>
      <c r="AT629" s="163" t="s">
        <v>262</v>
      </c>
      <c r="AU629" s="163" t="s">
        <v>87</v>
      </c>
      <c r="AV629" s="12" t="s">
        <v>85</v>
      </c>
      <c r="AW629" s="12" t="s">
        <v>38</v>
      </c>
      <c r="AX629" s="12" t="s">
        <v>78</v>
      </c>
      <c r="AY629" s="163" t="s">
        <v>252</v>
      </c>
    </row>
    <row r="630" spans="2:65" s="12" customFormat="1">
      <c r="B630" s="162"/>
      <c r="D630" s="159" t="s">
        <v>262</v>
      </c>
      <c r="E630" s="163" t="s">
        <v>37</v>
      </c>
      <c r="F630" s="164" t="s">
        <v>264</v>
      </c>
      <c r="H630" s="163" t="s">
        <v>37</v>
      </c>
      <c r="I630" s="165"/>
      <c r="L630" s="162"/>
      <c r="M630" s="166"/>
      <c r="T630" s="167"/>
      <c r="AT630" s="163" t="s">
        <v>262</v>
      </c>
      <c r="AU630" s="163" t="s">
        <v>87</v>
      </c>
      <c r="AV630" s="12" t="s">
        <v>85</v>
      </c>
      <c r="AW630" s="12" t="s">
        <v>38</v>
      </c>
      <c r="AX630" s="12" t="s">
        <v>78</v>
      </c>
      <c r="AY630" s="163" t="s">
        <v>252</v>
      </c>
    </row>
    <row r="631" spans="2:65" s="12" customFormat="1">
      <c r="B631" s="162"/>
      <c r="D631" s="159" t="s">
        <v>262</v>
      </c>
      <c r="E631" s="163" t="s">
        <v>37</v>
      </c>
      <c r="F631" s="164" t="s">
        <v>574</v>
      </c>
      <c r="H631" s="163" t="s">
        <v>37</v>
      </c>
      <c r="I631" s="165"/>
      <c r="L631" s="162"/>
      <c r="M631" s="166"/>
      <c r="T631" s="167"/>
      <c r="AT631" s="163" t="s">
        <v>262</v>
      </c>
      <c r="AU631" s="163" t="s">
        <v>87</v>
      </c>
      <c r="AV631" s="12" t="s">
        <v>85</v>
      </c>
      <c r="AW631" s="12" t="s">
        <v>38</v>
      </c>
      <c r="AX631" s="12" t="s">
        <v>78</v>
      </c>
      <c r="AY631" s="163" t="s">
        <v>252</v>
      </c>
    </row>
    <row r="632" spans="2:65" s="12" customFormat="1">
      <c r="B632" s="162"/>
      <c r="D632" s="159" t="s">
        <v>262</v>
      </c>
      <c r="E632" s="163" t="s">
        <v>37</v>
      </c>
      <c r="F632" s="164" t="s">
        <v>575</v>
      </c>
      <c r="H632" s="163" t="s">
        <v>37</v>
      </c>
      <c r="I632" s="165"/>
      <c r="L632" s="162"/>
      <c r="M632" s="166"/>
      <c r="T632" s="167"/>
      <c r="AT632" s="163" t="s">
        <v>262</v>
      </c>
      <c r="AU632" s="163" t="s">
        <v>87</v>
      </c>
      <c r="AV632" s="12" t="s">
        <v>85</v>
      </c>
      <c r="AW632" s="12" t="s">
        <v>38</v>
      </c>
      <c r="AX632" s="12" t="s">
        <v>78</v>
      </c>
      <c r="AY632" s="163" t="s">
        <v>252</v>
      </c>
    </row>
    <row r="633" spans="2:65" s="12" customFormat="1">
      <c r="B633" s="162"/>
      <c r="D633" s="159" t="s">
        <v>262</v>
      </c>
      <c r="E633" s="163" t="s">
        <v>37</v>
      </c>
      <c r="F633" s="164" t="s">
        <v>712</v>
      </c>
      <c r="H633" s="163" t="s">
        <v>37</v>
      </c>
      <c r="I633" s="165"/>
      <c r="L633" s="162"/>
      <c r="M633" s="166"/>
      <c r="T633" s="167"/>
      <c r="AT633" s="163" t="s">
        <v>262</v>
      </c>
      <c r="AU633" s="163" t="s">
        <v>87</v>
      </c>
      <c r="AV633" s="12" t="s">
        <v>85</v>
      </c>
      <c r="AW633" s="12" t="s">
        <v>38</v>
      </c>
      <c r="AX633" s="12" t="s">
        <v>78</v>
      </c>
      <c r="AY633" s="163" t="s">
        <v>252</v>
      </c>
    </row>
    <row r="634" spans="2:65" s="13" customFormat="1">
      <c r="B634" s="168"/>
      <c r="D634" s="159" t="s">
        <v>262</v>
      </c>
      <c r="E634" s="169" t="s">
        <v>37</v>
      </c>
      <c r="F634" s="170" t="s">
        <v>713</v>
      </c>
      <c r="H634" s="171">
        <v>589.22799999999995</v>
      </c>
      <c r="I634" s="172"/>
      <c r="L634" s="168"/>
      <c r="M634" s="173"/>
      <c r="T634" s="174"/>
      <c r="AT634" s="169" t="s">
        <v>262</v>
      </c>
      <c r="AU634" s="169" t="s">
        <v>87</v>
      </c>
      <c r="AV634" s="13" t="s">
        <v>87</v>
      </c>
      <c r="AW634" s="13" t="s">
        <v>38</v>
      </c>
      <c r="AX634" s="13" t="s">
        <v>78</v>
      </c>
      <c r="AY634" s="169" t="s">
        <v>252</v>
      </c>
    </row>
    <row r="635" spans="2:65" s="12" customFormat="1">
      <c r="B635" s="162"/>
      <c r="D635" s="159" t="s">
        <v>262</v>
      </c>
      <c r="E635" s="163" t="s">
        <v>37</v>
      </c>
      <c r="F635" s="164" t="s">
        <v>714</v>
      </c>
      <c r="H635" s="163" t="s">
        <v>37</v>
      </c>
      <c r="I635" s="165"/>
      <c r="L635" s="162"/>
      <c r="M635" s="166"/>
      <c r="T635" s="167"/>
      <c r="AT635" s="163" t="s">
        <v>262</v>
      </c>
      <c r="AU635" s="163" t="s">
        <v>87</v>
      </c>
      <c r="AV635" s="12" t="s">
        <v>85</v>
      </c>
      <c r="AW635" s="12" t="s">
        <v>38</v>
      </c>
      <c r="AX635" s="12" t="s">
        <v>78</v>
      </c>
      <c r="AY635" s="163" t="s">
        <v>252</v>
      </c>
    </row>
    <row r="636" spans="2:65" s="13" customFormat="1">
      <c r="B636" s="168"/>
      <c r="D636" s="159" t="s">
        <v>262</v>
      </c>
      <c r="E636" s="169" t="s">
        <v>37</v>
      </c>
      <c r="F636" s="170" t="s">
        <v>715</v>
      </c>
      <c r="H636" s="171">
        <v>-1.8819999999999999</v>
      </c>
      <c r="I636" s="172"/>
      <c r="L636" s="168"/>
      <c r="M636" s="173"/>
      <c r="T636" s="174"/>
      <c r="AT636" s="169" t="s">
        <v>262</v>
      </c>
      <c r="AU636" s="169" t="s">
        <v>87</v>
      </c>
      <c r="AV636" s="13" t="s">
        <v>87</v>
      </c>
      <c r="AW636" s="13" t="s">
        <v>38</v>
      </c>
      <c r="AX636" s="13" t="s">
        <v>78</v>
      </c>
      <c r="AY636" s="169" t="s">
        <v>252</v>
      </c>
    </row>
    <row r="637" spans="2:65" s="12" customFormat="1">
      <c r="B637" s="162"/>
      <c r="D637" s="159" t="s">
        <v>262</v>
      </c>
      <c r="E637" s="163" t="s">
        <v>37</v>
      </c>
      <c r="F637" s="164" t="s">
        <v>716</v>
      </c>
      <c r="H637" s="163" t="s">
        <v>37</v>
      </c>
      <c r="I637" s="165"/>
      <c r="L637" s="162"/>
      <c r="M637" s="166"/>
      <c r="T637" s="167"/>
      <c r="AT637" s="163" t="s">
        <v>262</v>
      </c>
      <c r="AU637" s="163" t="s">
        <v>87</v>
      </c>
      <c r="AV637" s="12" t="s">
        <v>85</v>
      </c>
      <c r="AW637" s="12" t="s">
        <v>38</v>
      </c>
      <c r="AX637" s="12" t="s">
        <v>78</v>
      </c>
      <c r="AY637" s="163" t="s">
        <v>252</v>
      </c>
    </row>
    <row r="638" spans="2:65" s="13" customFormat="1">
      <c r="B638" s="168"/>
      <c r="D638" s="159" t="s">
        <v>262</v>
      </c>
      <c r="E638" s="169" t="s">
        <v>37</v>
      </c>
      <c r="F638" s="170" t="s">
        <v>717</v>
      </c>
      <c r="H638" s="171">
        <v>-2.34</v>
      </c>
      <c r="I638" s="172"/>
      <c r="L638" s="168"/>
      <c r="M638" s="173"/>
      <c r="T638" s="174"/>
      <c r="AT638" s="169" t="s">
        <v>262</v>
      </c>
      <c r="AU638" s="169" t="s">
        <v>87</v>
      </c>
      <c r="AV638" s="13" t="s">
        <v>87</v>
      </c>
      <c r="AW638" s="13" t="s">
        <v>38</v>
      </c>
      <c r="AX638" s="13" t="s">
        <v>78</v>
      </c>
      <c r="AY638" s="169" t="s">
        <v>252</v>
      </c>
    </row>
    <row r="639" spans="2:65" s="12" customFormat="1">
      <c r="B639" s="162"/>
      <c r="D639" s="159" t="s">
        <v>262</v>
      </c>
      <c r="E639" s="163" t="s">
        <v>37</v>
      </c>
      <c r="F639" s="164" t="s">
        <v>718</v>
      </c>
      <c r="H639" s="163" t="s">
        <v>37</v>
      </c>
      <c r="I639" s="165"/>
      <c r="L639" s="162"/>
      <c r="M639" s="166"/>
      <c r="T639" s="167"/>
      <c r="AT639" s="163" t="s">
        <v>262</v>
      </c>
      <c r="AU639" s="163" t="s">
        <v>87</v>
      </c>
      <c r="AV639" s="12" t="s">
        <v>85</v>
      </c>
      <c r="AW639" s="12" t="s">
        <v>38</v>
      </c>
      <c r="AX639" s="12" t="s">
        <v>78</v>
      </c>
      <c r="AY639" s="163" t="s">
        <v>252</v>
      </c>
    </row>
    <row r="640" spans="2:65" s="13" customFormat="1">
      <c r="B640" s="168"/>
      <c r="D640" s="159" t="s">
        <v>262</v>
      </c>
      <c r="E640" s="169" t="s">
        <v>37</v>
      </c>
      <c r="F640" s="170" t="s">
        <v>719</v>
      </c>
      <c r="H640" s="171">
        <v>-3.456</v>
      </c>
      <c r="I640" s="172"/>
      <c r="L640" s="168"/>
      <c r="M640" s="173"/>
      <c r="T640" s="174"/>
      <c r="AT640" s="169" t="s">
        <v>262</v>
      </c>
      <c r="AU640" s="169" t="s">
        <v>87</v>
      </c>
      <c r="AV640" s="13" t="s">
        <v>87</v>
      </c>
      <c r="AW640" s="13" t="s">
        <v>38</v>
      </c>
      <c r="AX640" s="13" t="s">
        <v>78</v>
      </c>
      <c r="AY640" s="169" t="s">
        <v>252</v>
      </c>
    </row>
    <row r="641" spans="2:65" s="15" customFormat="1">
      <c r="B641" s="182"/>
      <c r="D641" s="159" t="s">
        <v>262</v>
      </c>
      <c r="E641" s="183" t="s">
        <v>163</v>
      </c>
      <c r="F641" s="184" t="s">
        <v>272</v>
      </c>
      <c r="H641" s="185">
        <v>581.54999999999995</v>
      </c>
      <c r="I641" s="186"/>
      <c r="L641" s="182"/>
      <c r="M641" s="187"/>
      <c r="T641" s="188"/>
      <c r="AT641" s="183" t="s">
        <v>262</v>
      </c>
      <c r="AU641" s="183" t="s">
        <v>87</v>
      </c>
      <c r="AV641" s="15" t="s">
        <v>98</v>
      </c>
      <c r="AW641" s="15" t="s">
        <v>38</v>
      </c>
      <c r="AX641" s="15" t="s">
        <v>78</v>
      </c>
      <c r="AY641" s="183" t="s">
        <v>252</v>
      </c>
    </row>
    <row r="642" spans="2:65" s="12" customFormat="1">
      <c r="B642" s="162"/>
      <c r="D642" s="159" t="s">
        <v>262</v>
      </c>
      <c r="E642" s="163" t="s">
        <v>37</v>
      </c>
      <c r="F642" s="164" t="s">
        <v>720</v>
      </c>
      <c r="H642" s="163" t="s">
        <v>37</v>
      </c>
      <c r="I642" s="165"/>
      <c r="L642" s="162"/>
      <c r="M642" s="166"/>
      <c r="T642" s="167"/>
      <c r="AT642" s="163" t="s">
        <v>262</v>
      </c>
      <c r="AU642" s="163" t="s">
        <v>87</v>
      </c>
      <c r="AV642" s="12" t="s">
        <v>85</v>
      </c>
      <c r="AW642" s="12" t="s">
        <v>38</v>
      </c>
      <c r="AX642" s="12" t="s">
        <v>78</v>
      </c>
      <c r="AY642" s="163" t="s">
        <v>252</v>
      </c>
    </row>
    <row r="643" spans="2:65" s="12" customFormat="1">
      <c r="B643" s="162"/>
      <c r="D643" s="159" t="s">
        <v>262</v>
      </c>
      <c r="E643" s="163" t="s">
        <v>37</v>
      </c>
      <c r="F643" s="164" t="s">
        <v>264</v>
      </c>
      <c r="H643" s="163" t="s">
        <v>37</v>
      </c>
      <c r="I643" s="165"/>
      <c r="L643" s="162"/>
      <c r="M643" s="166"/>
      <c r="T643" s="167"/>
      <c r="AT643" s="163" t="s">
        <v>262</v>
      </c>
      <c r="AU643" s="163" t="s">
        <v>87</v>
      </c>
      <c r="AV643" s="12" t="s">
        <v>85</v>
      </c>
      <c r="AW643" s="12" t="s">
        <v>38</v>
      </c>
      <c r="AX643" s="12" t="s">
        <v>78</v>
      </c>
      <c r="AY643" s="163" t="s">
        <v>252</v>
      </c>
    </row>
    <row r="644" spans="2:65" s="12" customFormat="1">
      <c r="B644" s="162"/>
      <c r="D644" s="159" t="s">
        <v>262</v>
      </c>
      <c r="E644" s="163" t="s">
        <v>37</v>
      </c>
      <c r="F644" s="164" t="s">
        <v>575</v>
      </c>
      <c r="H644" s="163" t="s">
        <v>37</v>
      </c>
      <c r="I644" s="165"/>
      <c r="L644" s="162"/>
      <c r="M644" s="166"/>
      <c r="T644" s="167"/>
      <c r="AT644" s="163" t="s">
        <v>262</v>
      </c>
      <c r="AU644" s="163" t="s">
        <v>87</v>
      </c>
      <c r="AV644" s="12" t="s">
        <v>85</v>
      </c>
      <c r="AW644" s="12" t="s">
        <v>38</v>
      </c>
      <c r="AX644" s="12" t="s">
        <v>78</v>
      </c>
      <c r="AY644" s="163" t="s">
        <v>252</v>
      </c>
    </row>
    <row r="645" spans="2:65" s="12" customFormat="1">
      <c r="B645" s="162"/>
      <c r="D645" s="159" t="s">
        <v>262</v>
      </c>
      <c r="E645" s="163" t="s">
        <v>37</v>
      </c>
      <c r="F645" s="164" t="s">
        <v>265</v>
      </c>
      <c r="H645" s="163" t="s">
        <v>37</v>
      </c>
      <c r="I645" s="165"/>
      <c r="L645" s="162"/>
      <c r="M645" s="166"/>
      <c r="T645" s="167"/>
      <c r="AT645" s="163" t="s">
        <v>262</v>
      </c>
      <c r="AU645" s="163" t="s">
        <v>87</v>
      </c>
      <c r="AV645" s="12" t="s">
        <v>85</v>
      </c>
      <c r="AW645" s="12" t="s">
        <v>38</v>
      </c>
      <c r="AX645" s="12" t="s">
        <v>78</v>
      </c>
      <c r="AY645" s="163" t="s">
        <v>252</v>
      </c>
    </row>
    <row r="646" spans="2:65" s="13" customFormat="1">
      <c r="B646" s="168"/>
      <c r="D646" s="159" t="s">
        <v>262</v>
      </c>
      <c r="E646" s="169" t="s">
        <v>37</v>
      </c>
      <c r="F646" s="170" t="s">
        <v>721</v>
      </c>
      <c r="H646" s="171">
        <v>1514.96</v>
      </c>
      <c r="I646" s="172"/>
      <c r="L646" s="168"/>
      <c r="M646" s="173"/>
      <c r="T646" s="174"/>
      <c r="AT646" s="169" t="s">
        <v>262</v>
      </c>
      <c r="AU646" s="169" t="s">
        <v>87</v>
      </c>
      <c r="AV646" s="13" t="s">
        <v>87</v>
      </c>
      <c r="AW646" s="13" t="s">
        <v>38</v>
      </c>
      <c r="AX646" s="13" t="s">
        <v>78</v>
      </c>
      <c r="AY646" s="169" t="s">
        <v>252</v>
      </c>
    </row>
    <row r="647" spans="2:65" s="12" customFormat="1">
      <c r="B647" s="162"/>
      <c r="D647" s="159" t="s">
        <v>262</v>
      </c>
      <c r="E647" s="163" t="s">
        <v>37</v>
      </c>
      <c r="F647" s="164" t="s">
        <v>295</v>
      </c>
      <c r="H647" s="163" t="s">
        <v>37</v>
      </c>
      <c r="I647" s="165"/>
      <c r="L647" s="162"/>
      <c r="M647" s="166"/>
      <c r="T647" s="167"/>
      <c r="AT647" s="163" t="s">
        <v>262</v>
      </c>
      <c r="AU647" s="163" t="s">
        <v>87</v>
      </c>
      <c r="AV647" s="12" t="s">
        <v>85</v>
      </c>
      <c r="AW647" s="12" t="s">
        <v>38</v>
      </c>
      <c r="AX647" s="12" t="s">
        <v>78</v>
      </c>
      <c r="AY647" s="163" t="s">
        <v>252</v>
      </c>
    </row>
    <row r="648" spans="2:65" s="13" customFormat="1">
      <c r="B648" s="168"/>
      <c r="D648" s="159" t="s">
        <v>262</v>
      </c>
      <c r="E648" s="169" t="s">
        <v>37</v>
      </c>
      <c r="F648" s="170" t="s">
        <v>722</v>
      </c>
      <c r="H648" s="171">
        <v>-678.30399999999997</v>
      </c>
      <c r="I648" s="172"/>
      <c r="L648" s="168"/>
      <c r="M648" s="173"/>
      <c r="T648" s="174"/>
      <c r="AT648" s="169" t="s">
        <v>262</v>
      </c>
      <c r="AU648" s="169" t="s">
        <v>87</v>
      </c>
      <c r="AV648" s="13" t="s">
        <v>87</v>
      </c>
      <c r="AW648" s="13" t="s">
        <v>38</v>
      </c>
      <c r="AX648" s="13" t="s">
        <v>78</v>
      </c>
      <c r="AY648" s="169" t="s">
        <v>252</v>
      </c>
    </row>
    <row r="649" spans="2:65" s="15" customFormat="1">
      <c r="B649" s="182"/>
      <c r="D649" s="159" t="s">
        <v>262</v>
      </c>
      <c r="E649" s="183" t="s">
        <v>166</v>
      </c>
      <c r="F649" s="184" t="s">
        <v>272</v>
      </c>
      <c r="H649" s="185">
        <v>836.65599999999995</v>
      </c>
      <c r="I649" s="186"/>
      <c r="L649" s="182"/>
      <c r="M649" s="187"/>
      <c r="T649" s="188"/>
      <c r="AT649" s="183" t="s">
        <v>262</v>
      </c>
      <c r="AU649" s="183" t="s">
        <v>87</v>
      </c>
      <c r="AV649" s="15" t="s">
        <v>98</v>
      </c>
      <c r="AW649" s="15" t="s">
        <v>38</v>
      </c>
      <c r="AX649" s="15" t="s">
        <v>78</v>
      </c>
      <c r="AY649" s="183" t="s">
        <v>252</v>
      </c>
    </row>
    <row r="650" spans="2:65" s="14" customFormat="1">
      <c r="B650" s="175"/>
      <c r="D650" s="159" t="s">
        <v>262</v>
      </c>
      <c r="E650" s="176" t="s">
        <v>37</v>
      </c>
      <c r="F650" s="177" t="s">
        <v>267</v>
      </c>
      <c r="H650" s="178">
        <v>1418.2059999999999</v>
      </c>
      <c r="I650" s="179"/>
      <c r="L650" s="175"/>
      <c r="M650" s="180"/>
      <c r="T650" s="181"/>
      <c r="AT650" s="176" t="s">
        <v>262</v>
      </c>
      <c r="AU650" s="176" t="s">
        <v>87</v>
      </c>
      <c r="AV650" s="14" t="s">
        <v>258</v>
      </c>
      <c r="AW650" s="14" t="s">
        <v>38</v>
      </c>
      <c r="AX650" s="14" t="s">
        <v>85</v>
      </c>
      <c r="AY650" s="176" t="s">
        <v>252</v>
      </c>
    </row>
    <row r="651" spans="2:65" s="1" customFormat="1" ht="22.5" customHeight="1">
      <c r="B651" s="32"/>
      <c r="C651" s="147" t="s">
        <v>723</v>
      </c>
      <c r="D651" s="147" t="s">
        <v>254</v>
      </c>
      <c r="E651" s="148" t="s">
        <v>724</v>
      </c>
      <c r="F651" s="149" t="s">
        <v>725</v>
      </c>
      <c r="G651" s="150" t="s">
        <v>117</v>
      </c>
      <c r="H651" s="151">
        <v>61.936</v>
      </c>
      <c r="I651" s="152"/>
      <c r="J651" s="153">
        <f>ROUND(I651*H651,2)</f>
        <v>0</v>
      </c>
      <c r="K651" s="149" t="s">
        <v>37</v>
      </c>
      <c r="L651" s="32"/>
      <c r="M651" s="154" t="s">
        <v>37</v>
      </c>
      <c r="N651" s="155" t="s">
        <v>49</v>
      </c>
      <c r="P651" s="156">
        <f>O651*H651</f>
        <v>0</v>
      </c>
      <c r="Q651" s="156">
        <v>0.58020000000000005</v>
      </c>
      <c r="R651" s="156">
        <f>Q651*H651</f>
        <v>35.935267200000006</v>
      </c>
      <c r="S651" s="156">
        <v>0</v>
      </c>
      <c r="T651" s="157">
        <f>S651*H651</f>
        <v>0</v>
      </c>
      <c r="AR651" s="18" t="s">
        <v>258</v>
      </c>
      <c r="AT651" s="18" t="s">
        <v>254</v>
      </c>
      <c r="AU651" s="18" t="s">
        <v>87</v>
      </c>
      <c r="AY651" s="18" t="s">
        <v>252</v>
      </c>
      <c r="BE651" s="158">
        <f>IF(N651="základní",J651,0)</f>
        <v>0</v>
      </c>
      <c r="BF651" s="158">
        <f>IF(N651="snížená",J651,0)</f>
        <v>0</v>
      </c>
      <c r="BG651" s="158">
        <f>IF(N651="zákl. přenesená",J651,0)</f>
        <v>0</v>
      </c>
      <c r="BH651" s="158">
        <f>IF(N651="sníž. přenesená",J651,0)</f>
        <v>0</v>
      </c>
      <c r="BI651" s="158">
        <f>IF(N651="nulová",J651,0)</f>
        <v>0</v>
      </c>
      <c r="BJ651" s="18" t="s">
        <v>85</v>
      </c>
      <c r="BK651" s="158">
        <f>ROUND(I651*H651,2)</f>
        <v>0</v>
      </c>
      <c r="BL651" s="18" t="s">
        <v>258</v>
      </c>
      <c r="BM651" s="18" t="s">
        <v>726</v>
      </c>
    </row>
    <row r="652" spans="2:65" s="12" customFormat="1">
      <c r="B652" s="162"/>
      <c r="D652" s="159" t="s">
        <v>262</v>
      </c>
      <c r="E652" s="163" t="s">
        <v>37</v>
      </c>
      <c r="F652" s="164" t="s">
        <v>727</v>
      </c>
      <c r="H652" s="163" t="s">
        <v>37</v>
      </c>
      <c r="I652" s="165"/>
      <c r="L652" s="162"/>
      <c r="M652" s="166"/>
      <c r="T652" s="167"/>
      <c r="AT652" s="163" t="s">
        <v>262</v>
      </c>
      <c r="AU652" s="163" t="s">
        <v>87</v>
      </c>
      <c r="AV652" s="12" t="s">
        <v>85</v>
      </c>
      <c r="AW652" s="12" t="s">
        <v>38</v>
      </c>
      <c r="AX652" s="12" t="s">
        <v>78</v>
      </c>
      <c r="AY652" s="163" t="s">
        <v>252</v>
      </c>
    </row>
    <row r="653" spans="2:65" s="12" customFormat="1">
      <c r="B653" s="162"/>
      <c r="D653" s="159" t="s">
        <v>262</v>
      </c>
      <c r="E653" s="163" t="s">
        <v>37</v>
      </c>
      <c r="F653" s="164" t="s">
        <v>574</v>
      </c>
      <c r="H653" s="163" t="s">
        <v>37</v>
      </c>
      <c r="I653" s="165"/>
      <c r="L653" s="162"/>
      <c r="M653" s="166"/>
      <c r="T653" s="167"/>
      <c r="AT653" s="163" t="s">
        <v>262</v>
      </c>
      <c r="AU653" s="163" t="s">
        <v>87</v>
      </c>
      <c r="AV653" s="12" t="s">
        <v>85</v>
      </c>
      <c r="AW653" s="12" t="s">
        <v>38</v>
      </c>
      <c r="AX653" s="12" t="s">
        <v>78</v>
      </c>
      <c r="AY653" s="163" t="s">
        <v>252</v>
      </c>
    </row>
    <row r="654" spans="2:65" s="12" customFormat="1">
      <c r="B654" s="162"/>
      <c r="D654" s="159" t="s">
        <v>262</v>
      </c>
      <c r="E654" s="163" t="s">
        <v>37</v>
      </c>
      <c r="F654" s="164" t="s">
        <v>575</v>
      </c>
      <c r="H654" s="163" t="s">
        <v>37</v>
      </c>
      <c r="I654" s="165"/>
      <c r="L654" s="162"/>
      <c r="M654" s="166"/>
      <c r="T654" s="167"/>
      <c r="AT654" s="163" t="s">
        <v>262</v>
      </c>
      <c r="AU654" s="163" t="s">
        <v>87</v>
      </c>
      <c r="AV654" s="12" t="s">
        <v>85</v>
      </c>
      <c r="AW654" s="12" t="s">
        <v>38</v>
      </c>
      <c r="AX654" s="12" t="s">
        <v>78</v>
      </c>
      <c r="AY654" s="163" t="s">
        <v>252</v>
      </c>
    </row>
    <row r="655" spans="2:65" s="12" customFormat="1">
      <c r="B655" s="162"/>
      <c r="D655" s="159" t="s">
        <v>262</v>
      </c>
      <c r="E655" s="163" t="s">
        <v>37</v>
      </c>
      <c r="F655" s="164" t="s">
        <v>728</v>
      </c>
      <c r="H655" s="163" t="s">
        <v>37</v>
      </c>
      <c r="I655" s="165"/>
      <c r="L655" s="162"/>
      <c r="M655" s="166"/>
      <c r="T655" s="167"/>
      <c r="AT655" s="163" t="s">
        <v>262</v>
      </c>
      <c r="AU655" s="163" t="s">
        <v>87</v>
      </c>
      <c r="AV655" s="12" t="s">
        <v>85</v>
      </c>
      <c r="AW655" s="12" t="s">
        <v>38</v>
      </c>
      <c r="AX655" s="12" t="s">
        <v>78</v>
      </c>
      <c r="AY655" s="163" t="s">
        <v>252</v>
      </c>
    </row>
    <row r="656" spans="2:65" s="13" customFormat="1">
      <c r="B656" s="168"/>
      <c r="D656" s="159" t="s">
        <v>262</v>
      </c>
      <c r="E656" s="169" t="s">
        <v>37</v>
      </c>
      <c r="F656" s="170" t="s">
        <v>729</v>
      </c>
      <c r="H656" s="171">
        <v>30.968</v>
      </c>
      <c r="I656" s="172"/>
      <c r="L656" s="168"/>
      <c r="M656" s="173"/>
      <c r="T656" s="174"/>
      <c r="AT656" s="169" t="s">
        <v>262</v>
      </c>
      <c r="AU656" s="169" t="s">
        <v>87</v>
      </c>
      <c r="AV656" s="13" t="s">
        <v>87</v>
      </c>
      <c r="AW656" s="13" t="s">
        <v>38</v>
      </c>
      <c r="AX656" s="13" t="s">
        <v>78</v>
      </c>
      <c r="AY656" s="169" t="s">
        <v>252</v>
      </c>
    </row>
    <row r="657" spans="2:65" s="12" customFormat="1">
      <c r="B657" s="162"/>
      <c r="D657" s="159" t="s">
        <v>262</v>
      </c>
      <c r="E657" s="163" t="s">
        <v>37</v>
      </c>
      <c r="F657" s="164" t="s">
        <v>730</v>
      </c>
      <c r="H657" s="163" t="s">
        <v>37</v>
      </c>
      <c r="I657" s="165"/>
      <c r="L657" s="162"/>
      <c r="M657" s="166"/>
      <c r="T657" s="167"/>
      <c r="AT657" s="163" t="s">
        <v>262</v>
      </c>
      <c r="AU657" s="163" t="s">
        <v>87</v>
      </c>
      <c r="AV657" s="12" t="s">
        <v>85</v>
      </c>
      <c r="AW657" s="12" t="s">
        <v>38</v>
      </c>
      <c r="AX657" s="12" t="s">
        <v>78</v>
      </c>
      <c r="AY657" s="163" t="s">
        <v>252</v>
      </c>
    </row>
    <row r="658" spans="2:65" s="13" customFormat="1">
      <c r="B658" s="168"/>
      <c r="D658" s="159" t="s">
        <v>262</v>
      </c>
      <c r="E658" s="169" t="s">
        <v>37</v>
      </c>
      <c r="F658" s="170" t="s">
        <v>729</v>
      </c>
      <c r="H658" s="171">
        <v>30.968</v>
      </c>
      <c r="I658" s="172"/>
      <c r="L658" s="168"/>
      <c r="M658" s="173"/>
      <c r="T658" s="174"/>
      <c r="AT658" s="169" t="s">
        <v>262</v>
      </c>
      <c r="AU658" s="169" t="s">
        <v>87</v>
      </c>
      <c r="AV658" s="13" t="s">
        <v>87</v>
      </c>
      <c r="AW658" s="13" t="s">
        <v>38</v>
      </c>
      <c r="AX658" s="13" t="s">
        <v>78</v>
      </c>
      <c r="AY658" s="169" t="s">
        <v>252</v>
      </c>
    </row>
    <row r="659" spans="2:65" s="15" customFormat="1">
      <c r="B659" s="182"/>
      <c r="D659" s="159" t="s">
        <v>262</v>
      </c>
      <c r="E659" s="183" t="s">
        <v>169</v>
      </c>
      <c r="F659" s="184" t="s">
        <v>272</v>
      </c>
      <c r="H659" s="185">
        <v>61.936</v>
      </c>
      <c r="I659" s="186"/>
      <c r="L659" s="182"/>
      <c r="M659" s="187"/>
      <c r="T659" s="188"/>
      <c r="AT659" s="183" t="s">
        <v>262</v>
      </c>
      <c r="AU659" s="183" t="s">
        <v>87</v>
      </c>
      <c r="AV659" s="15" t="s">
        <v>98</v>
      </c>
      <c r="AW659" s="15" t="s">
        <v>38</v>
      </c>
      <c r="AX659" s="15" t="s">
        <v>78</v>
      </c>
      <c r="AY659" s="183" t="s">
        <v>252</v>
      </c>
    </row>
    <row r="660" spans="2:65" s="14" customFormat="1">
      <c r="B660" s="175"/>
      <c r="D660" s="159" t="s">
        <v>262</v>
      </c>
      <c r="E660" s="176" t="s">
        <v>37</v>
      </c>
      <c r="F660" s="177" t="s">
        <v>267</v>
      </c>
      <c r="H660" s="178">
        <v>61.936</v>
      </c>
      <c r="I660" s="179"/>
      <c r="L660" s="175"/>
      <c r="M660" s="180"/>
      <c r="T660" s="181"/>
      <c r="AT660" s="176" t="s">
        <v>262</v>
      </c>
      <c r="AU660" s="176" t="s">
        <v>87</v>
      </c>
      <c r="AV660" s="14" t="s">
        <v>258</v>
      </c>
      <c r="AW660" s="14" t="s">
        <v>38</v>
      </c>
      <c r="AX660" s="14" t="s">
        <v>85</v>
      </c>
      <c r="AY660" s="176" t="s">
        <v>252</v>
      </c>
    </row>
    <row r="661" spans="2:65" s="1" customFormat="1" ht="16.5" customHeight="1">
      <c r="B661" s="32"/>
      <c r="C661" s="147" t="s">
        <v>731</v>
      </c>
      <c r="D661" s="147" t="s">
        <v>254</v>
      </c>
      <c r="E661" s="148" t="s">
        <v>732</v>
      </c>
      <c r="F661" s="149" t="s">
        <v>733</v>
      </c>
      <c r="G661" s="150" t="s">
        <v>117</v>
      </c>
      <c r="H661" s="151">
        <v>61.936</v>
      </c>
      <c r="I661" s="152"/>
      <c r="J661" s="153">
        <f>ROUND(I661*H661,2)</f>
        <v>0</v>
      </c>
      <c r="K661" s="149" t="s">
        <v>257</v>
      </c>
      <c r="L661" s="32"/>
      <c r="M661" s="154" t="s">
        <v>37</v>
      </c>
      <c r="N661" s="155" t="s">
        <v>49</v>
      </c>
      <c r="P661" s="156">
        <f>O661*H661</f>
        <v>0</v>
      </c>
      <c r="Q661" s="156">
        <v>0.10353999999999999</v>
      </c>
      <c r="R661" s="156">
        <f>Q661*H661</f>
        <v>6.4128534399999992</v>
      </c>
      <c r="S661" s="156">
        <v>0</v>
      </c>
      <c r="T661" s="157">
        <f>S661*H661</f>
        <v>0</v>
      </c>
      <c r="AR661" s="18" t="s">
        <v>258</v>
      </c>
      <c r="AT661" s="18" t="s">
        <v>254</v>
      </c>
      <c r="AU661" s="18" t="s">
        <v>87</v>
      </c>
      <c r="AY661" s="18" t="s">
        <v>252</v>
      </c>
      <c r="BE661" s="158">
        <f>IF(N661="základní",J661,0)</f>
        <v>0</v>
      </c>
      <c r="BF661" s="158">
        <f>IF(N661="snížená",J661,0)</f>
        <v>0</v>
      </c>
      <c r="BG661" s="158">
        <f>IF(N661="zákl. přenesená",J661,0)</f>
        <v>0</v>
      </c>
      <c r="BH661" s="158">
        <f>IF(N661="sníž. přenesená",J661,0)</f>
        <v>0</v>
      </c>
      <c r="BI661" s="158">
        <f>IF(N661="nulová",J661,0)</f>
        <v>0</v>
      </c>
      <c r="BJ661" s="18" t="s">
        <v>85</v>
      </c>
      <c r="BK661" s="158">
        <f>ROUND(I661*H661,2)</f>
        <v>0</v>
      </c>
      <c r="BL661" s="18" t="s">
        <v>258</v>
      </c>
      <c r="BM661" s="18" t="s">
        <v>734</v>
      </c>
    </row>
    <row r="662" spans="2:65" s="1" customFormat="1" ht="48.75">
      <c r="B662" s="32"/>
      <c r="D662" s="159" t="s">
        <v>260</v>
      </c>
      <c r="F662" s="160" t="s">
        <v>735</v>
      </c>
      <c r="I662" s="92"/>
      <c r="L662" s="32"/>
      <c r="M662" s="161"/>
      <c r="T662" s="50"/>
      <c r="AT662" s="18" t="s">
        <v>260</v>
      </c>
      <c r="AU662" s="18" t="s">
        <v>87</v>
      </c>
    </row>
    <row r="663" spans="2:65" s="12" customFormat="1">
      <c r="B663" s="162"/>
      <c r="D663" s="159" t="s">
        <v>262</v>
      </c>
      <c r="E663" s="163" t="s">
        <v>37</v>
      </c>
      <c r="F663" s="164" t="s">
        <v>727</v>
      </c>
      <c r="H663" s="163" t="s">
        <v>37</v>
      </c>
      <c r="I663" s="165"/>
      <c r="L663" s="162"/>
      <c r="M663" s="166"/>
      <c r="T663" s="167"/>
      <c r="AT663" s="163" t="s">
        <v>262</v>
      </c>
      <c r="AU663" s="163" t="s">
        <v>87</v>
      </c>
      <c r="AV663" s="12" t="s">
        <v>85</v>
      </c>
      <c r="AW663" s="12" t="s">
        <v>38</v>
      </c>
      <c r="AX663" s="12" t="s">
        <v>78</v>
      </c>
      <c r="AY663" s="163" t="s">
        <v>252</v>
      </c>
    </row>
    <row r="664" spans="2:65" s="13" customFormat="1">
      <c r="B664" s="168"/>
      <c r="D664" s="159" t="s">
        <v>262</v>
      </c>
      <c r="E664" s="169" t="s">
        <v>37</v>
      </c>
      <c r="F664" s="170" t="s">
        <v>169</v>
      </c>
      <c r="H664" s="171">
        <v>61.936</v>
      </c>
      <c r="I664" s="172"/>
      <c r="L664" s="168"/>
      <c r="M664" s="173"/>
      <c r="T664" s="174"/>
      <c r="AT664" s="169" t="s">
        <v>262</v>
      </c>
      <c r="AU664" s="169" t="s">
        <v>87</v>
      </c>
      <c r="AV664" s="13" t="s">
        <v>87</v>
      </c>
      <c r="AW664" s="13" t="s">
        <v>38</v>
      </c>
      <c r="AX664" s="13" t="s">
        <v>78</v>
      </c>
      <c r="AY664" s="169" t="s">
        <v>252</v>
      </c>
    </row>
    <row r="665" spans="2:65" s="14" customFormat="1">
      <c r="B665" s="175"/>
      <c r="D665" s="159" t="s">
        <v>262</v>
      </c>
      <c r="E665" s="176" t="s">
        <v>37</v>
      </c>
      <c r="F665" s="177" t="s">
        <v>267</v>
      </c>
      <c r="H665" s="178">
        <v>61.936</v>
      </c>
      <c r="I665" s="179"/>
      <c r="L665" s="175"/>
      <c r="M665" s="180"/>
      <c r="T665" s="181"/>
      <c r="AT665" s="176" t="s">
        <v>262</v>
      </c>
      <c r="AU665" s="176" t="s">
        <v>87</v>
      </c>
      <c r="AV665" s="14" t="s">
        <v>258</v>
      </c>
      <c r="AW665" s="14" t="s">
        <v>38</v>
      </c>
      <c r="AX665" s="14" t="s">
        <v>85</v>
      </c>
      <c r="AY665" s="176" t="s">
        <v>252</v>
      </c>
    </row>
    <row r="666" spans="2:65" s="11" customFormat="1" ht="22.7" customHeight="1">
      <c r="B666" s="135"/>
      <c r="D666" s="136" t="s">
        <v>77</v>
      </c>
      <c r="E666" s="145" t="s">
        <v>313</v>
      </c>
      <c r="F666" s="145" t="s">
        <v>736</v>
      </c>
      <c r="I666" s="138"/>
      <c r="J666" s="146">
        <f>BK666</f>
        <v>0</v>
      </c>
      <c r="L666" s="135"/>
      <c r="M666" s="140"/>
      <c r="P666" s="141">
        <f>SUM(P667:P713)</f>
        <v>0</v>
      </c>
      <c r="R666" s="141">
        <f>SUM(R667:R713)</f>
        <v>11.849921760000001</v>
      </c>
      <c r="T666" s="142">
        <f>SUM(T667:T713)</f>
        <v>0</v>
      </c>
      <c r="AR666" s="136" t="s">
        <v>85</v>
      </c>
      <c r="AT666" s="143" t="s">
        <v>77</v>
      </c>
      <c r="AU666" s="143" t="s">
        <v>85</v>
      </c>
      <c r="AY666" s="136" t="s">
        <v>252</v>
      </c>
      <c r="BK666" s="144">
        <f>SUM(BK667:BK713)</f>
        <v>0</v>
      </c>
    </row>
    <row r="667" spans="2:65" s="1" customFormat="1" ht="22.5" customHeight="1">
      <c r="B667" s="32"/>
      <c r="C667" s="147" t="s">
        <v>737</v>
      </c>
      <c r="D667" s="147" t="s">
        <v>254</v>
      </c>
      <c r="E667" s="148" t="s">
        <v>738</v>
      </c>
      <c r="F667" s="149" t="s">
        <v>739</v>
      </c>
      <c r="G667" s="150" t="s">
        <v>117</v>
      </c>
      <c r="H667" s="151">
        <v>414.76799999999997</v>
      </c>
      <c r="I667" s="152"/>
      <c r="J667" s="153">
        <f>ROUND(I667*H667,2)</f>
        <v>0</v>
      </c>
      <c r="K667" s="149" t="s">
        <v>37</v>
      </c>
      <c r="L667" s="32"/>
      <c r="M667" s="154" t="s">
        <v>37</v>
      </c>
      <c r="N667" s="155" t="s">
        <v>49</v>
      </c>
      <c r="P667" s="156">
        <f>O667*H667</f>
        <v>0</v>
      </c>
      <c r="Q667" s="156">
        <v>4.9399999999999999E-3</v>
      </c>
      <c r="R667" s="156">
        <f>Q667*H667</f>
        <v>2.0489539199999998</v>
      </c>
      <c r="S667" s="156">
        <v>0</v>
      </c>
      <c r="T667" s="157">
        <f>S667*H667</f>
        <v>0</v>
      </c>
      <c r="AR667" s="18" t="s">
        <v>258</v>
      </c>
      <c r="AT667" s="18" t="s">
        <v>254</v>
      </c>
      <c r="AU667" s="18" t="s">
        <v>87</v>
      </c>
      <c r="AY667" s="18" t="s">
        <v>252</v>
      </c>
      <c r="BE667" s="158">
        <f>IF(N667="základní",J667,0)</f>
        <v>0</v>
      </c>
      <c r="BF667" s="158">
        <f>IF(N667="snížená",J667,0)</f>
        <v>0</v>
      </c>
      <c r="BG667" s="158">
        <f>IF(N667="zákl. přenesená",J667,0)</f>
        <v>0</v>
      </c>
      <c r="BH667" s="158">
        <f>IF(N667="sníž. přenesená",J667,0)</f>
        <v>0</v>
      </c>
      <c r="BI667" s="158">
        <f>IF(N667="nulová",J667,0)</f>
        <v>0</v>
      </c>
      <c r="BJ667" s="18" t="s">
        <v>85</v>
      </c>
      <c r="BK667" s="158">
        <f>ROUND(I667*H667,2)</f>
        <v>0</v>
      </c>
      <c r="BL667" s="18" t="s">
        <v>258</v>
      </c>
      <c r="BM667" s="18" t="s">
        <v>740</v>
      </c>
    </row>
    <row r="668" spans="2:65" s="12" customFormat="1">
      <c r="B668" s="162"/>
      <c r="D668" s="159" t="s">
        <v>262</v>
      </c>
      <c r="E668" s="163" t="s">
        <v>37</v>
      </c>
      <c r="F668" s="164" t="s">
        <v>741</v>
      </c>
      <c r="H668" s="163" t="s">
        <v>37</v>
      </c>
      <c r="I668" s="165"/>
      <c r="L668" s="162"/>
      <c r="M668" s="166"/>
      <c r="T668" s="167"/>
      <c r="AT668" s="163" t="s">
        <v>262</v>
      </c>
      <c r="AU668" s="163" t="s">
        <v>87</v>
      </c>
      <c r="AV668" s="12" t="s">
        <v>85</v>
      </c>
      <c r="AW668" s="12" t="s">
        <v>38</v>
      </c>
      <c r="AX668" s="12" t="s">
        <v>78</v>
      </c>
      <c r="AY668" s="163" t="s">
        <v>252</v>
      </c>
    </row>
    <row r="669" spans="2:65" s="12" customFormat="1">
      <c r="B669" s="162"/>
      <c r="D669" s="159" t="s">
        <v>262</v>
      </c>
      <c r="E669" s="163" t="s">
        <v>37</v>
      </c>
      <c r="F669" s="164" t="s">
        <v>574</v>
      </c>
      <c r="H669" s="163" t="s">
        <v>37</v>
      </c>
      <c r="I669" s="165"/>
      <c r="L669" s="162"/>
      <c r="M669" s="166"/>
      <c r="T669" s="167"/>
      <c r="AT669" s="163" t="s">
        <v>262</v>
      </c>
      <c r="AU669" s="163" t="s">
        <v>87</v>
      </c>
      <c r="AV669" s="12" t="s">
        <v>85</v>
      </c>
      <c r="AW669" s="12" t="s">
        <v>38</v>
      </c>
      <c r="AX669" s="12" t="s">
        <v>78</v>
      </c>
      <c r="AY669" s="163" t="s">
        <v>252</v>
      </c>
    </row>
    <row r="670" spans="2:65" s="12" customFormat="1">
      <c r="B670" s="162"/>
      <c r="D670" s="159" t="s">
        <v>262</v>
      </c>
      <c r="E670" s="163" t="s">
        <v>37</v>
      </c>
      <c r="F670" s="164" t="s">
        <v>742</v>
      </c>
      <c r="H670" s="163" t="s">
        <v>37</v>
      </c>
      <c r="I670" s="165"/>
      <c r="L670" s="162"/>
      <c r="M670" s="166"/>
      <c r="T670" s="167"/>
      <c r="AT670" s="163" t="s">
        <v>262</v>
      </c>
      <c r="AU670" s="163" t="s">
        <v>87</v>
      </c>
      <c r="AV670" s="12" t="s">
        <v>85</v>
      </c>
      <c r="AW670" s="12" t="s">
        <v>38</v>
      </c>
      <c r="AX670" s="12" t="s">
        <v>78</v>
      </c>
      <c r="AY670" s="163" t="s">
        <v>252</v>
      </c>
    </row>
    <row r="671" spans="2:65" s="13" customFormat="1">
      <c r="B671" s="168"/>
      <c r="D671" s="159" t="s">
        <v>262</v>
      </c>
      <c r="E671" s="169" t="s">
        <v>37</v>
      </c>
      <c r="F671" s="170" t="s">
        <v>137</v>
      </c>
      <c r="H671" s="171">
        <v>414.76799999999997</v>
      </c>
      <c r="I671" s="172"/>
      <c r="L671" s="168"/>
      <c r="M671" s="173"/>
      <c r="T671" s="174"/>
      <c r="AT671" s="169" t="s">
        <v>262</v>
      </c>
      <c r="AU671" s="169" t="s">
        <v>87</v>
      </c>
      <c r="AV671" s="13" t="s">
        <v>87</v>
      </c>
      <c r="AW671" s="13" t="s">
        <v>38</v>
      </c>
      <c r="AX671" s="13" t="s">
        <v>78</v>
      </c>
      <c r="AY671" s="169" t="s">
        <v>252</v>
      </c>
    </row>
    <row r="672" spans="2:65" s="14" customFormat="1">
      <c r="B672" s="175"/>
      <c r="D672" s="159" t="s">
        <v>262</v>
      </c>
      <c r="E672" s="176" t="s">
        <v>37</v>
      </c>
      <c r="F672" s="177" t="s">
        <v>267</v>
      </c>
      <c r="H672" s="178">
        <v>414.76799999999997</v>
      </c>
      <c r="I672" s="179"/>
      <c r="L672" s="175"/>
      <c r="M672" s="180"/>
      <c r="T672" s="181"/>
      <c r="AT672" s="176" t="s">
        <v>262</v>
      </c>
      <c r="AU672" s="176" t="s">
        <v>87</v>
      </c>
      <c r="AV672" s="14" t="s">
        <v>258</v>
      </c>
      <c r="AW672" s="14" t="s">
        <v>38</v>
      </c>
      <c r="AX672" s="14" t="s">
        <v>85</v>
      </c>
      <c r="AY672" s="176" t="s">
        <v>252</v>
      </c>
    </row>
    <row r="673" spans="2:65" s="1" customFormat="1" ht="16.5" customHeight="1">
      <c r="B673" s="32"/>
      <c r="C673" s="147" t="s">
        <v>743</v>
      </c>
      <c r="D673" s="147" t="s">
        <v>254</v>
      </c>
      <c r="E673" s="148" t="s">
        <v>744</v>
      </c>
      <c r="F673" s="149" t="s">
        <v>745</v>
      </c>
      <c r="G673" s="150" t="s">
        <v>117</v>
      </c>
      <c r="H673" s="151">
        <v>414.76799999999997</v>
      </c>
      <c r="I673" s="152"/>
      <c r="J673" s="153">
        <f>ROUND(I673*H673,2)</f>
        <v>0</v>
      </c>
      <c r="K673" s="149" t="s">
        <v>37</v>
      </c>
      <c r="L673" s="32"/>
      <c r="M673" s="154" t="s">
        <v>37</v>
      </c>
      <c r="N673" s="155" t="s">
        <v>49</v>
      </c>
      <c r="P673" s="156">
        <f>O673*H673</f>
        <v>0</v>
      </c>
      <c r="Q673" s="156">
        <v>2.3630000000000002E-2</v>
      </c>
      <c r="R673" s="156">
        <f>Q673*H673</f>
        <v>9.8009678400000002</v>
      </c>
      <c r="S673" s="156">
        <v>0</v>
      </c>
      <c r="T673" s="157">
        <f>S673*H673</f>
        <v>0</v>
      </c>
      <c r="AR673" s="18" t="s">
        <v>258</v>
      </c>
      <c r="AT673" s="18" t="s">
        <v>254</v>
      </c>
      <c r="AU673" s="18" t="s">
        <v>87</v>
      </c>
      <c r="AY673" s="18" t="s">
        <v>252</v>
      </c>
      <c r="BE673" s="158">
        <f>IF(N673="základní",J673,0)</f>
        <v>0</v>
      </c>
      <c r="BF673" s="158">
        <f>IF(N673="snížená",J673,0)</f>
        <v>0</v>
      </c>
      <c r="BG673" s="158">
        <f>IF(N673="zákl. přenesená",J673,0)</f>
        <v>0</v>
      </c>
      <c r="BH673" s="158">
        <f>IF(N673="sníž. přenesená",J673,0)</f>
        <v>0</v>
      </c>
      <c r="BI673" s="158">
        <f>IF(N673="nulová",J673,0)</f>
        <v>0</v>
      </c>
      <c r="BJ673" s="18" t="s">
        <v>85</v>
      </c>
      <c r="BK673" s="158">
        <f>ROUND(I673*H673,2)</f>
        <v>0</v>
      </c>
      <c r="BL673" s="18" t="s">
        <v>258</v>
      </c>
      <c r="BM673" s="18" t="s">
        <v>746</v>
      </c>
    </row>
    <row r="674" spans="2:65" s="1" customFormat="1" ht="39">
      <c r="B674" s="32"/>
      <c r="D674" s="159" t="s">
        <v>571</v>
      </c>
      <c r="F674" s="160" t="s">
        <v>747</v>
      </c>
      <c r="I674" s="92"/>
      <c r="L674" s="32"/>
      <c r="M674" s="161"/>
      <c r="T674" s="50"/>
      <c r="AT674" s="18" t="s">
        <v>571</v>
      </c>
      <c r="AU674" s="18" t="s">
        <v>87</v>
      </c>
    </row>
    <row r="675" spans="2:65" s="12" customFormat="1">
      <c r="B675" s="162"/>
      <c r="D675" s="159" t="s">
        <v>262</v>
      </c>
      <c r="E675" s="163" t="s">
        <v>37</v>
      </c>
      <c r="F675" s="164" t="s">
        <v>748</v>
      </c>
      <c r="H675" s="163" t="s">
        <v>37</v>
      </c>
      <c r="I675" s="165"/>
      <c r="L675" s="162"/>
      <c r="M675" s="166"/>
      <c r="T675" s="167"/>
      <c r="AT675" s="163" t="s">
        <v>262</v>
      </c>
      <c r="AU675" s="163" t="s">
        <v>87</v>
      </c>
      <c r="AV675" s="12" t="s">
        <v>85</v>
      </c>
      <c r="AW675" s="12" t="s">
        <v>38</v>
      </c>
      <c r="AX675" s="12" t="s">
        <v>78</v>
      </c>
      <c r="AY675" s="163" t="s">
        <v>252</v>
      </c>
    </row>
    <row r="676" spans="2:65" s="12" customFormat="1">
      <c r="B676" s="162"/>
      <c r="D676" s="159" t="s">
        <v>262</v>
      </c>
      <c r="E676" s="163" t="s">
        <v>37</v>
      </c>
      <c r="F676" s="164" t="s">
        <v>574</v>
      </c>
      <c r="H676" s="163" t="s">
        <v>37</v>
      </c>
      <c r="I676" s="165"/>
      <c r="L676" s="162"/>
      <c r="M676" s="166"/>
      <c r="T676" s="167"/>
      <c r="AT676" s="163" t="s">
        <v>262</v>
      </c>
      <c r="AU676" s="163" t="s">
        <v>87</v>
      </c>
      <c r="AV676" s="12" t="s">
        <v>85</v>
      </c>
      <c r="AW676" s="12" t="s">
        <v>38</v>
      </c>
      <c r="AX676" s="12" t="s">
        <v>78</v>
      </c>
      <c r="AY676" s="163" t="s">
        <v>252</v>
      </c>
    </row>
    <row r="677" spans="2:65" s="12" customFormat="1">
      <c r="B677" s="162"/>
      <c r="D677" s="159" t="s">
        <v>262</v>
      </c>
      <c r="E677" s="163" t="s">
        <v>37</v>
      </c>
      <c r="F677" s="164" t="s">
        <v>742</v>
      </c>
      <c r="H677" s="163" t="s">
        <v>37</v>
      </c>
      <c r="I677" s="165"/>
      <c r="L677" s="162"/>
      <c r="M677" s="166"/>
      <c r="T677" s="167"/>
      <c r="AT677" s="163" t="s">
        <v>262</v>
      </c>
      <c r="AU677" s="163" t="s">
        <v>87</v>
      </c>
      <c r="AV677" s="12" t="s">
        <v>85</v>
      </c>
      <c r="AW677" s="12" t="s">
        <v>38</v>
      </c>
      <c r="AX677" s="12" t="s">
        <v>78</v>
      </c>
      <c r="AY677" s="163" t="s">
        <v>252</v>
      </c>
    </row>
    <row r="678" spans="2:65" s="12" customFormat="1">
      <c r="B678" s="162"/>
      <c r="D678" s="159" t="s">
        <v>262</v>
      </c>
      <c r="E678" s="163" t="s">
        <v>37</v>
      </c>
      <c r="F678" s="164" t="s">
        <v>749</v>
      </c>
      <c r="H678" s="163" t="s">
        <v>37</v>
      </c>
      <c r="I678" s="165"/>
      <c r="L678" s="162"/>
      <c r="M678" s="166"/>
      <c r="T678" s="167"/>
      <c r="AT678" s="163" t="s">
        <v>262</v>
      </c>
      <c r="AU678" s="163" t="s">
        <v>87</v>
      </c>
      <c r="AV678" s="12" t="s">
        <v>85</v>
      </c>
      <c r="AW678" s="12" t="s">
        <v>38</v>
      </c>
      <c r="AX678" s="12" t="s">
        <v>78</v>
      </c>
      <c r="AY678" s="163" t="s">
        <v>252</v>
      </c>
    </row>
    <row r="679" spans="2:65" s="12" customFormat="1">
      <c r="B679" s="162"/>
      <c r="D679" s="159" t="s">
        <v>262</v>
      </c>
      <c r="E679" s="163" t="s">
        <v>37</v>
      </c>
      <c r="F679" s="164" t="s">
        <v>750</v>
      </c>
      <c r="H679" s="163" t="s">
        <v>37</v>
      </c>
      <c r="I679" s="165"/>
      <c r="L679" s="162"/>
      <c r="M679" s="166"/>
      <c r="T679" s="167"/>
      <c r="AT679" s="163" t="s">
        <v>262</v>
      </c>
      <c r="AU679" s="163" t="s">
        <v>87</v>
      </c>
      <c r="AV679" s="12" t="s">
        <v>85</v>
      </c>
      <c r="AW679" s="12" t="s">
        <v>38</v>
      </c>
      <c r="AX679" s="12" t="s">
        <v>78</v>
      </c>
      <c r="AY679" s="163" t="s">
        <v>252</v>
      </c>
    </row>
    <row r="680" spans="2:65" s="13" customFormat="1">
      <c r="B680" s="168"/>
      <c r="D680" s="159" t="s">
        <v>262</v>
      </c>
      <c r="E680" s="169" t="s">
        <v>37</v>
      </c>
      <c r="F680" s="170" t="s">
        <v>751</v>
      </c>
      <c r="H680" s="171">
        <v>47.543999999999997</v>
      </c>
      <c r="I680" s="172"/>
      <c r="L680" s="168"/>
      <c r="M680" s="173"/>
      <c r="T680" s="174"/>
      <c r="AT680" s="169" t="s">
        <v>262</v>
      </c>
      <c r="AU680" s="169" t="s">
        <v>87</v>
      </c>
      <c r="AV680" s="13" t="s">
        <v>87</v>
      </c>
      <c r="AW680" s="13" t="s">
        <v>38</v>
      </c>
      <c r="AX680" s="13" t="s">
        <v>78</v>
      </c>
      <c r="AY680" s="169" t="s">
        <v>252</v>
      </c>
    </row>
    <row r="681" spans="2:65" s="12" customFormat="1">
      <c r="B681" s="162"/>
      <c r="D681" s="159" t="s">
        <v>262</v>
      </c>
      <c r="E681" s="163" t="s">
        <v>37</v>
      </c>
      <c r="F681" s="164" t="s">
        <v>752</v>
      </c>
      <c r="H681" s="163" t="s">
        <v>37</v>
      </c>
      <c r="I681" s="165"/>
      <c r="L681" s="162"/>
      <c r="M681" s="166"/>
      <c r="T681" s="167"/>
      <c r="AT681" s="163" t="s">
        <v>262</v>
      </c>
      <c r="AU681" s="163" t="s">
        <v>87</v>
      </c>
      <c r="AV681" s="12" t="s">
        <v>85</v>
      </c>
      <c r="AW681" s="12" t="s">
        <v>38</v>
      </c>
      <c r="AX681" s="12" t="s">
        <v>78</v>
      </c>
      <c r="AY681" s="163" t="s">
        <v>252</v>
      </c>
    </row>
    <row r="682" spans="2:65" s="13" customFormat="1">
      <c r="B682" s="168"/>
      <c r="D682" s="159" t="s">
        <v>262</v>
      </c>
      <c r="E682" s="169" t="s">
        <v>37</v>
      </c>
      <c r="F682" s="170" t="s">
        <v>751</v>
      </c>
      <c r="H682" s="171">
        <v>47.543999999999997</v>
      </c>
      <c r="I682" s="172"/>
      <c r="L682" s="168"/>
      <c r="M682" s="173"/>
      <c r="T682" s="174"/>
      <c r="AT682" s="169" t="s">
        <v>262</v>
      </c>
      <c r="AU682" s="169" t="s">
        <v>87</v>
      </c>
      <c r="AV682" s="13" t="s">
        <v>87</v>
      </c>
      <c r="AW682" s="13" t="s">
        <v>38</v>
      </c>
      <c r="AX682" s="13" t="s">
        <v>78</v>
      </c>
      <c r="AY682" s="169" t="s">
        <v>252</v>
      </c>
    </row>
    <row r="683" spans="2:65" s="12" customFormat="1">
      <c r="B683" s="162"/>
      <c r="D683" s="159" t="s">
        <v>262</v>
      </c>
      <c r="E683" s="163" t="s">
        <v>37</v>
      </c>
      <c r="F683" s="164" t="s">
        <v>753</v>
      </c>
      <c r="H683" s="163" t="s">
        <v>37</v>
      </c>
      <c r="I683" s="165"/>
      <c r="L683" s="162"/>
      <c r="M683" s="166"/>
      <c r="T683" s="167"/>
      <c r="AT683" s="163" t="s">
        <v>262</v>
      </c>
      <c r="AU683" s="163" t="s">
        <v>87</v>
      </c>
      <c r="AV683" s="12" t="s">
        <v>85</v>
      </c>
      <c r="AW683" s="12" t="s">
        <v>38</v>
      </c>
      <c r="AX683" s="12" t="s">
        <v>78</v>
      </c>
      <c r="AY683" s="163" t="s">
        <v>252</v>
      </c>
    </row>
    <row r="684" spans="2:65" s="13" customFormat="1">
      <c r="B684" s="168"/>
      <c r="D684" s="159" t="s">
        <v>262</v>
      </c>
      <c r="E684" s="169" t="s">
        <v>37</v>
      </c>
      <c r="F684" s="170" t="s">
        <v>754</v>
      </c>
      <c r="H684" s="171">
        <v>21.853999999999999</v>
      </c>
      <c r="I684" s="172"/>
      <c r="L684" s="168"/>
      <c r="M684" s="173"/>
      <c r="T684" s="174"/>
      <c r="AT684" s="169" t="s">
        <v>262</v>
      </c>
      <c r="AU684" s="169" t="s">
        <v>87</v>
      </c>
      <c r="AV684" s="13" t="s">
        <v>87</v>
      </c>
      <c r="AW684" s="13" t="s">
        <v>38</v>
      </c>
      <c r="AX684" s="13" t="s">
        <v>78</v>
      </c>
      <c r="AY684" s="169" t="s">
        <v>252</v>
      </c>
    </row>
    <row r="685" spans="2:65" s="12" customFormat="1">
      <c r="B685" s="162"/>
      <c r="D685" s="159" t="s">
        <v>262</v>
      </c>
      <c r="E685" s="163" t="s">
        <v>37</v>
      </c>
      <c r="F685" s="164" t="s">
        <v>755</v>
      </c>
      <c r="H685" s="163" t="s">
        <v>37</v>
      </c>
      <c r="I685" s="165"/>
      <c r="L685" s="162"/>
      <c r="M685" s="166"/>
      <c r="T685" s="167"/>
      <c r="AT685" s="163" t="s">
        <v>262</v>
      </c>
      <c r="AU685" s="163" t="s">
        <v>87</v>
      </c>
      <c r="AV685" s="12" t="s">
        <v>85</v>
      </c>
      <c r="AW685" s="12" t="s">
        <v>38</v>
      </c>
      <c r="AX685" s="12" t="s">
        <v>78</v>
      </c>
      <c r="AY685" s="163" t="s">
        <v>252</v>
      </c>
    </row>
    <row r="686" spans="2:65" s="13" customFormat="1">
      <c r="B686" s="168"/>
      <c r="D686" s="159" t="s">
        <v>262</v>
      </c>
      <c r="E686" s="169" t="s">
        <v>37</v>
      </c>
      <c r="F686" s="170" t="s">
        <v>756</v>
      </c>
      <c r="H686" s="171">
        <v>2.4359999999999999</v>
      </c>
      <c r="I686" s="172"/>
      <c r="L686" s="168"/>
      <c r="M686" s="173"/>
      <c r="T686" s="174"/>
      <c r="AT686" s="169" t="s">
        <v>262</v>
      </c>
      <c r="AU686" s="169" t="s">
        <v>87</v>
      </c>
      <c r="AV686" s="13" t="s">
        <v>87</v>
      </c>
      <c r="AW686" s="13" t="s">
        <v>38</v>
      </c>
      <c r="AX686" s="13" t="s">
        <v>78</v>
      </c>
      <c r="AY686" s="169" t="s">
        <v>252</v>
      </c>
    </row>
    <row r="687" spans="2:65" s="12" customFormat="1">
      <c r="B687" s="162"/>
      <c r="D687" s="159" t="s">
        <v>262</v>
      </c>
      <c r="E687" s="163" t="s">
        <v>37</v>
      </c>
      <c r="F687" s="164" t="s">
        <v>757</v>
      </c>
      <c r="H687" s="163" t="s">
        <v>37</v>
      </c>
      <c r="I687" s="165"/>
      <c r="L687" s="162"/>
      <c r="M687" s="166"/>
      <c r="T687" s="167"/>
      <c r="AT687" s="163" t="s">
        <v>262</v>
      </c>
      <c r="AU687" s="163" t="s">
        <v>87</v>
      </c>
      <c r="AV687" s="12" t="s">
        <v>85</v>
      </c>
      <c r="AW687" s="12" t="s">
        <v>38</v>
      </c>
      <c r="AX687" s="12" t="s">
        <v>78</v>
      </c>
      <c r="AY687" s="163" t="s">
        <v>252</v>
      </c>
    </row>
    <row r="688" spans="2:65" s="13" customFormat="1">
      <c r="B688" s="168"/>
      <c r="D688" s="159" t="s">
        <v>262</v>
      </c>
      <c r="E688" s="169" t="s">
        <v>37</v>
      </c>
      <c r="F688" s="170" t="s">
        <v>754</v>
      </c>
      <c r="H688" s="171">
        <v>21.853999999999999</v>
      </c>
      <c r="I688" s="172"/>
      <c r="L688" s="168"/>
      <c r="M688" s="173"/>
      <c r="T688" s="174"/>
      <c r="AT688" s="169" t="s">
        <v>262</v>
      </c>
      <c r="AU688" s="169" t="s">
        <v>87</v>
      </c>
      <c r="AV688" s="13" t="s">
        <v>87</v>
      </c>
      <c r="AW688" s="13" t="s">
        <v>38</v>
      </c>
      <c r="AX688" s="13" t="s">
        <v>78</v>
      </c>
      <c r="AY688" s="169" t="s">
        <v>252</v>
      </c>
    </row>
    <row r="689" spans="2:51" s="12" customFormat="1">
      <c r="B689" s="162"/>
      <c r="D689" s="159" t="s">
        <v>262</v>
      </c>
      <c r="E689" s="163" t="s">
        <v>37</v>
      </c>
      <c r="F689" s="164" t="s">
        <v>755</v>
      </c>
      <c r="H689" s="163" t="s">
        <v>37</v>
      </c>
      <c r="I689" s="165"/>
      <c r="L689" s="162"/>
      <c r="M689" s="166"/>
      <c r="T689" s="167"/>
      <c r="AT689" s="163" t="s">
        <v>262</v>
      </c>
      <c r="AU689" s="163" t="s">
        <v>87</v>
      </c>
      <c r="AV689" s="12" t="s">
        <v>85</v>
      </c>
      <c r="AW689" s="12" t="s">
        <v>38</v>
      </c>
      <c r="AX689" s="12" t="s">
        <v>78</v>
      </c>
      <c r="AY689" s="163" t="s">
        <v>252</v>
      </c>
    </row>
    <row r="690" spans="2:51" s="13" customFormat="1">
      <c r="B690" s="168"/>
      <c r="D690" s="159" t="s">
        <v>262</v>
      </c>
      <c r="E690" s="169" t="s">
        <v>37</v>
      </c>
      <c r="F690" s="170" t="s">
        <v>756</v>
      </c>
      <c r="H690" s="171">
        <v>2.4359999999999999</v>
      </c>
      <c r="I690" s="172"/>
      <c r="L690" s="168"/>
      <c r="M690" s="173"/>
      <c r="T690" s="174"/>
      <c r="AT690" s="169" t="s">
        <v>262</v>
      </c>
      <c r="AU690" s="169" t="s">
        <v>87</v>
      </c>
      <c r="AV690" s="13" t="s">
        <v>87</v>
      </c>
      <c r="AW690" s="13" t="s">
        <v>38</v>
      </c>
      <c r="AX690" s="13" t="s">
        <v>78</v>
      </c>
      <c r="AY690" s="169" t="s">
        <v>252</v>
      </c>
    </row>
    <row r="691" spans="2:51" s="12" customFormat="1">
      <c r="B691" s="162"/>
      <c r="D691" s="159" t="s">
        <v>262</v>
      </c>
      <c r="E691" s="163" t="s">
        <v>37</v>
      </c>
      <c r="F691" s="164" t="s">
        <v>758</v>
      </c>
      <c r="H691" s="163" t="s">
        <v>37</v>
      </c>
      <c r="I691" s="165"/>
      <c r="L691" s="162"/>
      <c r="M691" s="166"/>
      <c r="T691" s="167"/>
      <c r="AT691" s="163" t="s">
        <v>262</v>
      </c>
      <c r="AU691" s="163" t="s">
        <v>87</v>
      </c>
      <c r="AV691" s="12" t="s">
        <v>85</v>
      </c>
      <c r="AW691" s="12" t="s">
        <v>38</v>
      </c>
      <c r="AX691" s="12" t="s">
        <v>78</v>
      </c>
      <c r="AY691" s="163" t="s">
        <v>252</v>
      </c>
    </row>
    <row r="692" spans="2:51" s="12" customFormat="1">
      <c r="B692" s="162"/>
      <c r="D692" s="159" t="s">
        <v>262</v>
      </c>
      <c r="E692" s="163" t="s">
        <v>37</v>
      </c>
      <c r="F692" s="164" t="s">
        <v>759</v>
      </c>
      <c r="H692" s="163" t="s">
        <v>37</v>
      </c>
      <c r="I692" s="165"/>
      <c r="L692" s="162"/>
      <c r="M692" s="166"/>
      <c r="T692" s="167"/>
      <c r="AT692" s="163" t="s">
        <v>262</v>
      </c>
      <c r="AU692" s="163" t="s">
        <v>87</v>
      </c>
      <c r="AV692" s="12" t="s">
        <v>85</v>
      </c>
      <c r="AW692" s="12" t="s">
        <v>38</v>
      </c>
      <c r="AX692" s="12" t="s">
        <v>78</v>
      </c>
      <c r="AY692" s="163" t="s">
        <v>252</v>
      </c>
    </row>
    <row r="693" spans="2:51" s="13" customFormat="1">
      <c r="B693" s="168"/>
      <c r="D693" s="159" t="s">
        <v>262</v>
      </c>
      <c r="E693" s="169" t="s">
        <v>37</v>
      </c>
      <c r="F693" s="170" t="s">
        <v>760</v>
      </c>
      <c r="H693" s="171">
        <v>35.124000000000002</v>
      </c>
      <c r="I693" s="172"/>
      <c r="L693" s="168"/>
      <c r="M693" s="173"/>
      <c r="T693" s="174"/>
      <c r="AT693" s="169" t="s">
        <v>262</v>
      </c>
      <c r="AU693" s="169" t="s">
        <v>87</v>
      </c>
      <c r="AV693" s="13" t="s">
        <v>87</v>
      </c>
      <c r="AW693" s="13" t="s">
        <v>38</v>
      </c>
      <c r="AX693" s="13" t="s">
        <v>78</v>
      </c>
      <c r="AY693" s="169" t="s">
        <v>252</v>
      </c>
    </row>
    <row r="694" spans="2:51" s="12" customFormat="1">
      <c r="B694" s="162"/>
      <c r="D694" s="159" t="s">
        <v>262</v>
      </c>
      <c r="E694" s="163" t="s">
        <v>37</v>
      </c>
      <c r="F694" s="164" t="s">
        <v>761</v>
      </c>
      <c r="H694" s="163" t="s">
        <v>37</v>
      </c>
      <c r="I694" s="165"/>
      <c r="L694" s="162"/>
      <c r="M694" s="166"/>
      <c r="T694" s="167"/>
      <c r="AT694" s="163" t="s">
        <v>262</v>
      </c>
      <c r="AU694" s="163" t="s">
        <v>87</v>
      </c>
      <c r="AV694" s="12" t="s">
        <v>85</v>
      </c>
      <c r="AW694" s="12" t="s">
        <v>38</v>
      </c>
      <c r="AX694" s="12" t="s">
        <v>78</v>
      </c>
      <c r="AY694" s="163" t="s">
        <v>252</v>
      </c>
    </row>
    <row r="695" spans="2:51" s="13" customFormat="1">
      <c r="B695" s="168"/>
      <c r="D695" s="159" t="s">
        <v>262</v>
      </c>
      <c r="E695" s="169" t="s">
        <v>37</v>
      </c>
      <c r="F695" s="170" t="s">
        <v>762</v>
      </c>
      <c r="H695" s="171">
        <v>55.566000000000003</v>
      </c>
      <c r="I695" s="172"/>
      <c r="L695" s="168"/>
      <c r="M695" s="173"/>
      <c r="T695" s="174"/>
      <c r="AT695" s="169" t="s">
        <v>262</v>
      </c>
      <c r="AU695" s="169" t="s">
        <v>87</v>
      </c>
      <c r="AV695" s="13" t="s">
        <v>87</v>
      </c>
      <c r="AW695" s="13" t="s">
        <v>38</v>
      </c>
      <c r="AX695" s="13" t="s">
        <v>78</v>
      </c>
      <c r="AY695" s="169" t="s">
        <v>252</v>
      </c>
    </row>
    <row r="696" spans="2:51" s="12" customFormat="1">
      <c r="B696" s="162"/>
      <c r="D696" s="159" t="s">
        <v>262</v>
      </c>
      <c r="E696" s="163" t="s">
        <v>37</v>
      </c>
      <c r="F696" s="164" t="s">
        <v>752</v>
      </c>
      <c r="H696" s="163" t="s">
        <v>37</v>
      </c>
      <c r="I696" s="165"/>
      <c r="L696" s="162"/>
      <c r="M696" s="166"/>
      <c r="T696" s="167"/>
      <c r="AT696" s="163" t="s">
        <v>262</v>
      </c>
      <c r="AU696" s="163" t="s">
        <v>87</v>
      </c>
      <c r="AV696" s="12" t="s">
        <v>85</v>
      </c>
      <c r="AW696" s="12" t="s">
        <v>38</v>
      </c>
      <c r="AX696" s="12" t="s">
        <v>78</v>
      </c>
      <c r="AY696" s="163" t="s">
        <v>252</v>
      </c>
    </row>
    <row r="697" spans="2:51" s="13" customFormat="1">
      <c r="B697" s="168"/>
      <c r="D697" s="159" t="s">
        <v>262</v>
      </c>
      <c r="E697" s="169" t="s">
        <v>37</v>
      </c>
      <c r="F697" s="170" t="s">
        <v>760</v>
      </c>
      <c r="H697" s="171">
        <v>35.124000000000002</v>
      </c>
      <c r="I697" s="172"/>
      <c r="L697" s="168"/>
      <c r="M697" s="173"/>
      <c r="T697" s="174"/>
      <c r="AT697" s="169" t="s">
        <v>262</v>
      </c>
      <c r="AU697" s="169" t="s">
        <v>87</v>
      </c>
      <c r="AV697" s="13" t="s">
        <v>87</v>
      </c>
      <c r="AW697" s="13" t="s">
        <v>38</v>
      </c>
      <c r="AX697" s="13" t="s">
        <v>78</v>
      </c>
      <c r="AY697" s="169" t="s">
        <v>252</v>
      </c>
    </row>
    <row r="698" spans="2:51" s="12" customFormat="1">
      <c r="B698" s="162"/>
      <c r="D698" s="159" t="s">
        <v>262</v>
      </c>
      <c r="E698" s="163" t="s">
        <v>37</v>
      </c>
      <c r="F698" s="164" t="s">
        <v>761</v>
      </c>
      <c r="H698" s="163" t="s">
        <v>37</v>
      </c>
      <c r="I698" s="165"/>
      <c r="L698" s="162"/>
      <c r="M698" s="166"/>
      <c r="T698" s="167"/>
      <c r="AT698" s="163" t="s">
        <v>262</v>
      </c>
      <c r="AU698" s="163" t="s">
        <v>87</v>
      </c>
      <c r="AV698" s="12" t="s">
        <v>85</v>
      </c>
      <c r="AW698" s="12" t="s">
        <v>38</v>
      </c>
      <c r="AX698" s="12" t="s">
        <v>78</v>
      </c>
      <c r="AY698" s="163" t="s">
        <v>252</v>
      </c>
    </row>
    <row r="699" spans="2:51" s="13" customFormat="1">
      <c r="B699" s="168"/>
      <c r="D699" s="159" t="s">
        <v>262</v>
      </c>
      <c r="E699" s="169" t="s">
        <v>37</v>
      </c>
      <c r="F699" s="170" t="s">
        <v>762</v>
      </c>
      <c r="H699" s="171">
        <v>55.566000000000003</v>
      </c>
      <c r="I699" s="172"/>
      <c r="L699" s="168"/>
      <c r="M699" s="173"/>
      <c r="T699" s="174"/>
      <c r="AT699" s="169" t="s">
        <v>262</v>
      </c>
      <c r="AU699" s="169" t="s">
        <v>87</v>
      </c>
      <c r="AV699" s="13" t="s">
        <v>87</v>
      </c>
      <c r="AW699" s="13" t="s">
        <v>38</v>
      </c>
      <c r="AX699" s="13" t="s">
        <v>78</v>
      </c>
      <c r="AY699" s="169" t="s">
        <v>252</v>
      </c>
    </row>
    <row r="700" spans="2:51" s="12" customFormat="1">
      <c r="B700" s="162"/>
      <c r="D700" s="159" t="s">
        <v>262</v>
      </c>
      <c r="E700" s="163" t="s">
        <v>37</v>
      </c>
      <c r="F700" s="164" t="s">
        <v>753</v>
      </c>
      <c r="H700" s="163" t="s">
        <v>37</v>
      </c>
      <c r="I700" s="165"/>
      <c r="L700" s="162"/>
      <c r="M700" s="166"/>
      <c r="T700" s="167"/>
      <c r="AT700" s="163" t="s">
        <v>262</v>
      </c>
      <c r="AU700" s="163" t="s">
        <v>87</v>
      </c>
      <c r="AV700" s="12" t="s">
        <v>85</v>
      </c>
      <c r="AW700" s="12" t="s">
        <v>38</v>
      </c>
      <c r="AX700" s="12" t="s">
        <v>78</v>
      </c>
      <c r="AY700" s="163" t="s">
        <v>252</v>
      </c>
    </row>
    <row r="701" spans="2:51" s="13" customFormat="1">
      <c r="B701" s="168"/>
      <c r="D701" s="159" t="s">
        <v>262</v>
      </c>
      <c r="E701" s="169" t="s">
        <v>37</v>
      </c>
      <c r="F701" s="170" t="s">
        <v>763</v>
      </c>
      <c r="H701" s="171">
        <v>13.516</v>
      </c>
      <c r="I701" s="172"/>
      <c r="L701" s="168"/>
      <c r="M701" s="173"/>
      <c r="T701" s="174"/>
      <c r="AT701" s="169" t="s">
        <v>262</v>
      </c>
      <c r="AU701" s="169" t="s">
        <v>87</v>
      </c>
      <c r="AV701" s="13" t="s">
        <v>87</v>
      </c>
      <c r="AW701" s="13" t="s">
        <v>38</v>
      </c>
      <c r="AX701" s="13" t="s">
        <v>78</v>
      </c>
      <c r="AY701" s="169" t="s">
        <v>252</v>
      </c>
    </row>
    <row r="702" spans="2:51" s="12" customFormat="1">
      <c r="B702" s="162"/>
      <c r="D702" s="159" t="s">
        <v>262</v>
      </c>
      <c r="E702" s="163" t="s">
        <v>37</v>
      </c>
      <c r="F702" s="164" t="s">
        <v>761</v>
      </c>
      <c r="H702" s="163" t="s">
        <v>37</v>
      </c>
      <c r="I702" s="165"/>
      <c r="L702" s="162"/>
      <c r="M702" s="166"/>
      <c r="T702" s="167"/>
      <c r="AT702" s="163" t="s">
        <v>262</v>
      </c>
      <c r="AU702" s="163" t="s">
        <v>87</v>
      </c>
      <c r="AV702" s="12" t="s">
        <v>85</v>
      </c>
      <c r="AW702" s="12" t="s">
        <v>38</v>
      </c>
      <c r="AX702" s="12" t="s">
        <v>78</v>
      </c>
      <c r="AY702" s="163" t="s">
        <v>252</v>
      </c>
    </row>
    <row r="703" spans="2:51" s="13" customFormat="1">
      <c r="B703" s="168"/>
      <c r="D703" s="159" t="s">
        <v>262</v>
      </c>
      <c r="E703" s="169" t="s">
        <v>37</v>
      </c>
      <c r="F703" s="170" t="s">
        <v>764</v>
      </c>
      <c r="H703" s="171">
        <v>29.821999999999999</v>
      </c>
      <c r="I703" s="172"/>
      <c r="L703" s="168"/>
      <c r="M703" s="173"/>
      <c r="T703" s="174"/>
      <c r="AT703" s="169" t="s">
        <v>262</v>
      </c>
      <c r="AU703" s="169" t="s">
        <v>87</v>
      </c>
      <c r="AV703" s="13" t="s">
        <v>87</v>
      </c>
      <c r="AW703" s="13" t="s">
        <v>38</v>
      </c>
      <c r="AX703" s="13" t="s">
        <v>78</v>
      </c>
      <c r="AY703" s="169" t="s">
        <v>252</v>
      </c>
    </row>
    <row r="704" spans="2:51" s="12" customFormat="1">
      <c r="B704" s="162"/>
      <c r="D704" s="159" t="s">
        <v>262</v>
      </c>
      <c r="E704" s="163" t="s">
        <v>37</v>
      </c>
      <c r="F704" s="164" t="s">
        <v>755</v>
      </c>
      <c r="H704" s="163" t="s">
        <v>37</v>
      </c>
      <c r="I704" s="165"/>
      <c r="L704" s="162"/>
      <c r="M704" s="166"/>
      <c r="T704" s="167"/>
      <c r="AT704" s="163" t="s">
        <v>262</v>
      </c>
      <c r="AU704" s="163" t="s">
        <v>87</v>
      </c>
      <c r="AV704" s="12" t="s">
        <v>85</v>
      </c>
      <c r="AW704" s="12" t="s">
        <v>38</v>
      </c>
      <c r="AX704" s="12" t="s">
        <v>78</v>
      </c>
      <c r="AY704" s="163" t="s">
        <v>252</v>
      </c>
    </row>
    <row r="705" spans="2:65" s="13" customFormat="1">
      <c r="B705" s="168"/>
      <c r="D705" s="159" t="s">
        <v>262</v>
      </c>
      <c r="E705" s="169" t="s">
        <v>37</v>
      </c>
      <c r="F705" s="170" t="s">
        <v>765</v>
      </c>
      <c r="H705" s="171">
        <v>1.522</v>
      </c>
      <c r="I705" s="172"/>
      <c r="L705" s="168"/>
      <c r="M705" s="173"/>
      <c r="T705" s="174"/>
      <c r="AT705" s="169" t="s">
        <v>262</v>
      </c>
      <c r="AU705" s="169" t="s">
        <v>87</v>
      </c>
      <c r="AV705" s="13" t="s">
        <v>87</v>
      </c>
      <c r="AW705" s="13" t="s">
        <v>38</v>
      </c>
      <c r="AX705" s="13" t="s">
        <v>78</v>
      </c>
      <c r="AY705" s="169" t="s">
        <v>252</v>
      </c>
    </row>
    <row r="706" spans="2:65" s="12" customFormat="1">
      <c r="B706" s="162"/>
      <c r="D706" s="159" t="s">
        <v>262</v>
      </c>
      <c r="E706" s="163" t="s">
        <v>37</v>
      </c>
      <c r="F706" s="164" t="s">
        <v>757</v>
      </c>
      <c r="H706" s="163" t="s">
        <v>37</v>
      </c>
      <c r="I706" s="165"/>
      <c r="L706" s="162"/>
      <c r="M706" s="166"/>
      <c r="T706" s="167"/>
      <c r="AT706" s="163" t="s">
        <v>262</v>
      </c>
      <c r="AU706" s="163" t="s">
        <v>87</v>
      </c>
      <c r="AV706" s="12" t="s">
        <v>85</v>
      </c>
      <c r="AW706" s="12" t="s">
        <v>38</v>
      </c>
      <c r="AX706" s="12" t="s">
        <v>78</v>
      </c>
      <c r="AY706" s="163" t="s">
        <v>252</v>
      </c>
    </row>
    <row r="707" spans="2:65" s="13" customFormat="1">
      <c r="B707" s="168"/>
      <c r="D707" s="159" t="s">
        <v>262</v>
      </c>
      <c r="E707" s="169" t="s">
        <v>37</v>
      </c>
      <c r="F707" s="170" t="s">
        <v>763</v>
      </c>
      <c r="H707" s="171">
        <v>13.516</v>
      </c>
      <c r="I707" s="172"/>
      <c r="L707" s="168"/>
      <c r="M707" s="173"/>
      <c r="T707" s="174"/>
      <c r="AT707" s="169" t="s">
        <v>262</v>
      </c>
      <c r="AU707" s="169" t="s">
        <v>87</v>
      </c>
      <c r="AV707" s="13" t="s">
        <v>87</v>
      </c>
      <c r="AW707" s="13" t="s">
        <v>38</v>
      </c>
      <c r="AX707" s="13" t="s">
        <v>78</v>
      </c>
      <c r="AY707" s="169" t="s">
        <v>252</v>
      </c>
    </row>
    <row r="708" spans="2:65" s="12" customFormat="1">
      <c r="B708" s="162"/>
      <c r="D708" s="159" t="s">
        <v>262</v>
      </c>
      <c r="E708" s="163" t="s">
        <v>37</v>
      </c>
      <c r="F708" s="164" t="s">
        <v>761</v>
      </c>
      <c r="H708" s="163" t="s">
        <v>37</v>
      </c>
      <c r="I708" s="165"/>
      <c r="L708" s="162"/>
      <c r="M708" s="166"/>
      <c r="T708" s="167"/>
      <c r="AT708" s="163" t="s">
        <v>262</v>
      </c>
      <c r="AU708" s="163" t="s">
        <v>87</v>
      </c>
      <c r="AV708" s="12" t="s">
        <v>85</v>
      </c>
      <c r="AW708" s="12" t="s">
        <v>38</v>
      </c>
      <c r="AX708" s="12" t="s">
        <v>78</v>
      </c>
      <c r="AY708" s="163" t="s">
        <v>252</v>
      </c>
    </row>
    <row r="709" spans="2:65" s="13" customFormat="1">
      <c r="B709" s="168"/>
      <c r="D709" s="159" t="s">
        <v>262</v>
      </c>
      <c r="E709" s="169" t="s">
        <v>37</v>
      </c>
      <c r="F709" s="170" t="s">
        <v>764</v>
      </c>
      <c r="H709" s="171">
        <v>29.821999999999999</v>
      </c>
      <c r="I709" s="172"/>
      <c r="L709" s="168"/>
      <c r="M709" s="173"/>
      <c r="T709" s="174"/>
      <c r="AT709" s="169" t="s">
        <v>262</v>
      </c>
      <c r="AU709" s="169" t="s">
        <v>87</v>
      </c>
      <c r="AV709" s="13" t="s">
        <v>87</v>
      </c>
      <c r="AW709" s="13" t="s">
        <v>38</v>
      </c>
      <c r="AX709" s="13" t="s">
        <v>78</v>
      </c>
      <c r="AY709" s="169" t="s">
        <v>252</v>
      </c>
    </row>
    <row r="710" spans="2:65" s="12" customFormat="1">
      <c r="B710" s="162"/>
      <c r="D710" s="159" t="s">
        <v>262</v>
      </c>
      <c r="E710" s="163" t="s">
        <v>37</v>
      </c>
      <c r="F710" s="164" t="s">
        <v>755</v>
      </c>
      <c r="H710" s="163" t="s">
        <v>37</v>
      </c>
      <c r="I710" s="165"/>
      <c r="L710" s="162"/>
      <c r="M710" s="166"/>
      <c r="T710" s="167"/>
      <c r="AT710" s="163" t="s">
        <v>262</v>
      </c>
      <c r="AU710" s="163" t="s">
        <v>87</v>
      </c>
      <c r="AV710" s="12" t="s">
        <v>85</v>
      </c>
      <c r="AW710" s="12" t="s">
        <v>38</v>
      </c>
      <c r="AX710" s="12" t="s">
        <v>78</v>
      </c>
      <c r="AY710" s="163" t="s">
        <v>252</v>
      </c>
    </row>
    <row r="711" spans="2:65" s="13" customFormat="1">
      <c r="B711" s="168"/>
      <c r="D711" s="159" t="s">
        <v>262</v>
      </c>
      <c r="E711" s="169" t="s">
        <v>37</v>
      </c>
      <c r="F711" s="170" t="s">
        <v>765</v>
      </c>
      <c r="H711" s="171">
        <v>1.522</v>
      </c>
      <c r="I711" s="172"/>
      <c r="L711" s="168"/>
      <c r="M711" s="173"/>
      <c r="T711" s="174"/>
      <c r="AT711" s="169" t="s">
        <v>262</v>
      </c>
      <c r="AU711" s="169" t="s">
        <v>87</v>
      </c>
      <c r="AV711" s="13" t="s">
        <v>87</v>
      </c>
      <c r="AW711" s="13" t="s">
        <v>38</v>
      </c>
      <c r="AX711" s="13" t="s">
        <v>78</v>
      </c>
      <c r="AY711" s="169" t="s">
        <v>252</v>
      </c>
    </row>
    <row r="712" spans="2:65" s="15" customFormat="1">
      <c r="B712" s="182"/>
      <c r="D712" s="159" t="s">
        <v>262</v>
      </c>
      <c r="E712" s="183" t="s">
        <v>766</v>
      </c>
      <c r="F712" s="184" t="s">
        <v>272</v>
      </c>
      <c r="H712" s="185">
        <v>414.76799999999997</v>
      </c>
      <c r="I712" s="186"/>
      <c r="L712" s="182"/>
      <c r="M712" s="187"/>
      <c r="T712" s="188"/>
      <c r="AT712" s="183" t="s">
        <v>262</v>
      </c>
      <c r="AU712" s="183" t="s">
        <v>87</v>
      </c>
      <c r="AV712" s="15" t="s">
        <v>98</v>
      </c>
      <c r="AW712" s="15" t="s">
        <v>38</v>
      </c>
      <c r="AX712" s="15" t="s">
        <v>78</v>
      </c>
      <c r="AY712" s="183" t="s">
        <v>252</v>
      </c>
    </row>
    <row r="713" spans="2:65" s="14" customFormat="1">
      <c r="B713" s="175"/>
      <c r="D713" s="159" t="s">
        <v>262</v>
      </c>
      <c r="E713" s="176" t="s">
        <v>137</v>
      </c>
      <c r="F713" s="177" t="s">
        <v>267</v>
      </c>
      <c r="H713" s="178">
        <v>414.76799999999997</v>
      </c>
      <c r="I713" s="179"/>
      <c r="L713" s="175"/>
      <c r="M713" s="180"/>
      <c r="T713" s="181"/>
      <c r="AT713" s="176" t="s">
        <v>262</v>
      </c>
      <c r="AU713" s="176" t="s">
        <v>87</v>
      </c>
      <c r="AV713" s="14" t="s">
        <v>258</v>
      </c>
      <c r="AW713" s="14" t="s">
        <v>38</v>
      </c>
      <c r="AX713" s="14" t="s">
        <v>85</v>
      </c>
      <c r="AY713" s="176" t="s">
        <v>252</v>
      </c>
    </row>
    <row r="714" spans="2:65" s="11" customFormat="1" ht="22.7" customHeight="1">
      <c r="B714" s="135"/>
      <c r="D714" s="136" t="s">
        <v>77</v>
      </c>
      <c r="E714" s="145" t="s">
        <v>332</v>
      </c>
      <c r="F714" s="145" t="s">
        <v>767</v>
      </c>
      <c r="I714" s="138"/>
      <c r="J714" s="146">
        <f>BK714</f>
        <v>0</v>
      </c>
      <c r="L714" s="135"/>
      <c r="M714" s="140"/>
      <c r="P714" s="141">
        <f>SUM(P715:P716)</f>
        <v>0</v>
      </c>
      <c r="R714" s="141">
        <f>SUM(R715:R716)</f>
        <v>0</v>
      </c>
      <c r="T714" s="142">
        <f>SUM(T715:T716)</f>
        <v>0</v>
      </c>
      <c r="AR714" s="136" t="s">
        <v>85</v>
      </c>
      <c r="AT714" s="143" t="s">
        <v>77</v>
      </c>
      <c r="AU714" s="143" t="s">
        <v>85</v>
      </c>
      <c r="AY714" s="136" t="s">
        <v>252</v>
      </c>
      <c r="BK714" s="144">
        <f>SUM(BK715:BK716)</f>
        <v>0</v>
      </c>
    </row>
    <row r="715" spans="2:65" s="1" customFormat="1" ht="16.5" customHeight="1">
      <c r="B715" s="32"/>
      <c r="C715" s="147" t="s">
        <v>768</v>
      </c>
      <c r="D715" s="147" t="s">
        <v>254</v>
      </c>
      <c r="E715" s="148" t="s">
        <v>769</v>
      </c>
      <c r="F715" s="149" t="s">
        <v>770</v>
      </c>
      <c r="G715" s="150" t="s">
        <v>198</v>
      </c>
      <c r="H715" s="151">
        <v>41</v>
      </c>
      <c r="I715" s="152"/>
      <c r="J715" s="153">
        <f>ROUND(I715*H715,2)</f>
        <v>0</v>
      </c>
      <c r="K715" s="149" t="s">
        <v>37</v>
      </c>
      <c r="L715" s="32"/>
      <c r="M715" s="154" t="s">
        <v>37</v>
      </c>
      <c r="N715" s="155" t="s">
        <v>49</v>
      </c>
      <c r="P715" s="156">
        <f>O715*H715</f>
        <v>0</v>
      </c>
      <c r="Q715" s="156">
        <v>0</v>
      </c>
      <c r="R715" s="156">
        <f>Q715*H715</f>
        <v>0</v>
      </c>
      <c r="S715" s="156">
        <v>0</v>
      </c>
      <c r="T715" s="157">
        <f>S715*H715</f>
        <v>0</v>
      </c>
      <c r="AR715" s="18" t="s">
        <v>258</v>
      </c>
      <c r="AT715" s="18" t="s">
        <v>254</v>
      </c>
      <c r="AU715" s="18" t="s">
        <v>87</v>
      </c>
      <c r="AY715" s="18" t="s">
        <v>252</v>
      </c>
      <c r="BE715" s="158">
        <f>IF(N715="základní",J715,0)</f>
        <v>0</v>
      </c>
      <c r="BF715" s="158">
        <f>IF(N715="snížená",J715,0)</f>
        <v>0</v>
      </c>
      <c r="BG715" s="158">
        <f>IF(N715="zákl. přenesená",J715,0)</f>
        <v>0</v>
      </c>
      <c r="BH715" s="158">
        <f>IF(N715="sníž. přenesená",J715,0)</f>
        <v>0</v>
      </c>
      <c r="BI715" s="158">
        <f>IF(N715="nulová",J715,0)</f>
        <v>0</v>
      </c>
      <c r="BJ715" s="18" t="s">
        <v>85</v>
      </c>
      <c r="BK715" s="158">
        <f>ROUND(I715*H715,2)</f>
        <v>0</v>
      </c>
      <c r="BL715" s="18" t="s">
        <v>258</v>
      </c>
      <c r="BM715" s="18" t="s">
        <v>771</v>
      </c>
    </row>
    <row r="716" spans="2:65" s="1" customFormat="1" ht="16.5" customHeight="1">
      <c r="B716" s="32"/>
      <c r="C716" s="147" t="s">
        <v>772</v>
      </c>
      <c r="D716" s="147" t="s">
        <v>254</v>
      </c>
      <c r="E716" s="148" t="s">
        <v>773</v>
      </c>
      <c r="F716" s="149" t="s">
        <v>774</v>
      </c>
      <c r="G716" s="150" t="s">
        <v>198</v>
      </c>
      <c r="H716" s="151">
        <v>48</v>
      </c>
      <c r="I716" s="152"/>
      <c r="J716" s="153">
        <f>ROUND(I716*H716,2)</f>
        <v>0</v>
      </c>
      <c r="K716" s="149" t="s">
        <v>37</v>
      </c>
      <c r="L716" s="32"/>
      <c r="M716" s="154" t="s">
        <v>37</v>
      </c>
      <c r="N716" s="155" t="s">
        <v>49</v>
      </c>
      <c r="P716" s="156">
        <f>O716*H716</f>
        <v>0</v>
      </c>
      <c r="Q716" s="156">
        <v>0</v>
      </c>
      <c r="R716" s="156">
        <f>Q716*H716</f>
        <v>0</v>
      </c>
      <c r="S716" s="156">
        <v>0</v>
      </c>
      <c r="T716" s="157">
        <f>S716*H716</f>
        <v>0</v>
      </c>
      <c r="AR716" s="18" t="s">
        <v>258</v>
      </c>
      <c r="AT716" s="18" t="s">
        <v>254</v>
      </c>
      <c r="AU716" s="18" t="s">
        <v>87</v>
      </c>
      <c r="AY716" s="18" t="s">
        <v>252</v>
      </c>
      <c r="BE716" s="158">
        <f>IF(N716="základní",J716,0)</f>
        <v>0</v>
      </c>
      <c r="BF716" s="158">
        <f>IF(N716="snížená",J716,0)</f>
        <v>0</v>
      </c>
      <c r="BG716" s="158">
        <f>IF(N716="zákl. přenesená",J716,0)</f>
        <v>0</v>
      </c>
      <c r="BH716" s="158">
        <f>IF(N716="sníž. přenesená",J716,0)</f>
        <v>0</v>
      </c>
      <c r="BI716" s="158">
        <f>IF(N716="nulová",J716,0)</f>
        <v>0</v>
      </c>
      <c r="BJ716" s="18" t="s">
        <v>85</v>
      </c>
      <c r="BK716" s="158">
        <f>ROUND(I716*H716,2)</f>
        <v>0</v>
      </c>
      <c r="BL716" s="18" t="s">
        <v>258</v>
      </c>
      <c r="BM716" s="18" t="s">
        <v>775</v>
      </c>
    </row>
    <row r="717" spans="2:65" s="11" customFormat="1" ht="22.7" customHeight="1">
      <c r="B717" s="135"/>
      <c r="D717" s="136" t="s">
        <v>77</v>
      </c>
      <c r="E717" s="145" t="s">
        <v>353</v>
      </c>
      <c r="F717" s="145" t="s">
        <v>776</v>
      </c>
      <c r="I717" s="138"/>
      <c r="J717" s="146">
        <f>BK717</f>
        <v>0</v>
      </c>
      <c r="L717" s="135"/>
      <c r="M717" s="140"/>
      <c r="P717" s="141">
        <f>SUM(P718:P1074)</f>
        <v>0</v>
      </c>
      <c r="R717" s="141">
        <f>SUM(R718:R1074)</f>
        <v>0.78625999999999996</v>
      </c>
      <c r="T717" s="142">
        <f>SUM(T718:T1074)</f>
        <v>2107.8668517999999</v>
      </c>
      <c r="AR717" s="136" t="s">
        <v>85</v>
      </c>
      <c r="AT717" s="143" t="s">
        <v>77</v>
      </c>
      <c r="AU717" s="143" t="s">
        <v>85</v>
      </c>
      <c r="AY717" s="136" t="s">
        <v>252</v>
      </c>
      <c r="BK717" s="144">
        <f>SUM(BK718:BK1074)</f>
        <v>0</v>
      </c>
    </row>
    <row r="718" spans="2:65" s="1" customFormat="1" ht="22.5" customHeight="1">
      <c r="B718" s="32"/>
      <c r="C718" s="147" t="s">
        <v>777</v>
      </c>
      <c r="D718" s="147" t="s">
        <v>254</v>
      </c>
      <c r="E718" s="148" t="s">
        <v>778</v>
      </c>
      <c r="F718" s="149" t="s">
        <v>779</v>
      </c>
      <c r="G718" s="150" t="s">
        <v>117</v>
      </c>
      <c r="H718" s="151">
        <v>780.01199999999994</v>
      </c>
      <c r="I718" s="152"/>
      <c r="J718" s="153">
        <f>ROUND(I718*H718,2)</f>
        <v>0</v>
      </c>
      <c r="K718" s="149" t="s">
        <v>257</v>
      </c>
      <c r="L718" s="32"/>
      <c r="M718" s="154" t="s">
        <v>37</v>
      </c>
      <c r="N718" s="155" t="s">
        <v>49</v>
      </c>
      <c r="P718" s="156">
        <f>O718*H718</f>
        <v>0</v>
      </c>
      <c r="Q718" s="156">
        <v>0</v>
      </c>
      <c r="R718" s="156">
        <f>Q718*H718</f>
        <v>0</v>
      </c>
      <c r="S718" s="156">
        <v>0</v>
      </c>
      <c r="T718" s="157">
        <f>S718*H718</f>
        <v>0</v>
      </c>
      <c r="AR718" s="18" t="s">
        <v>258</v>
      </c>
      <c r="AT718" s="18" t="s">
        <v>254</v>
      </c>
      <c r="AU718" s="18" t="s">
        <v>87</v>
      </c>
      <c r="AY718" s="18" t="s">
        <v>252</v>
      </c>
      <c r="BE718" s="158">
        <f>IF(N718="základní",J718,0)</f>
        <v>0</v>
      </c>
      <c r="BF718" s="158">
        <f>IF(N718="snížená",J718,0)</f>
        <v>0</v>
      </c>
      <c r="BG718" s="158">
        <f>IF(N718="zákl. přenesená",J718,0)</f>
        <v>0</v>
      </c>
      <c r="BH718" s="158">
        <f>IF(N718="sníž. přenesená",J718,0)</f>
        <v>0</v>
      </c>
      <c r="BI718" s="158">
        <f>IF(N718="nulová",J718,0)</f>
        <v>0</v>
      </c>
      <c r="BJ718" s="18" t="s">
        <v>85</v>
      </c>
      <c r="BK718" s="158">
        <f>ROUND(I718*H718,2)</f>
        <v>0</v>
      </c>
      <c r="BL718" s="18" t="s">
        <v>258</v>
      </c>
      <c r="BM718" s="18" t="s">
        <v>780</v>
      </c>
    </row>
    <row r="719" spans="2:65" s="1" customFormat="1" ht="107.25">
      <c r="B719" s="32"/>
      <c r="D719" s="159" t="s">
        <v>260</v>
      </c>
      <c r="F719" s="160" t="s">
        <v>781</v>
      </c>
      <c r="I719" s="92"/>
      <c r="L719" s="32"/>
      <c r="M719" s="161"/>
      <c r="T719" s="50"/>
      <c r="AT719" s="18" t="s">
        <v>260</v>
      </c>
      <c r="AU719" s="18" t="s">
        <v>87</v>
      </c>
    </row>
    <row r="720" spans="2:65" s="12" customFormat="1">
      <c r="B720" s="162"/>
      <c r="D720" s="159" t="s">
        <v>262</v>
      </c>
      <c r="E720" s="163" t="s">
        <v>37</v>
      </c>
      <c r="F720" s="164" t="s">
        <v>782</v>
      </c>
      <c r="H720" s="163" t="s">
        <v>37</v>
      </c>
      <c r="I720" s="165"/>
      <c r="L720" s="162"/>
      <c r="M720" s="166"/>
      <c r="T720" s="167"/>
      <c r="AT720" s="163" t="s">
        <v>262</v>
      </c>
      <c r="AU720" s="163" t="s">
        <v>87</v>
      </c>
      <c r="AV720" s="12" t="s">
        <v>85</v>
      </c>
      <c r="AW720" s="12" t="s">
        <v>38</v>
      </c>
      <c r="AX720" s="12" t="s">
        <v>78</v>
      </c>
      <c r="AY720" s="163" t="s">
        <v>252</v>
      </c>
    </row>
    <row r="721" spans="2:51" s="12" customFormat="1">
      <c r="B721" s="162"/>
      <c r="D721" s="159" t="s">
        <v>262</v>
      </c>
      <c r="E721" s="163" t="s">
        <v>37</v>
      </c>
      <c r="F721" s="164" t="s">
        <v>574</v>
      </c>
      <c r="H721" s="163" t="s">
        <v>37</v>
      </c>
      <c r="I721" s="165"/>
      <c r="L721" s="162"/>
      <c r="M721" s="166"/>
      <c r="T721" s="167"/>
      <c r="AT721" s="163" t="s">
        <v>262</v>
      </c>
      <c r="AU721" s="163" t="s">
        <v>87</v>
      </c>
      <c r="AV721" s="12" t="s">
        <v>85</v>
      </c>
      <c r="AW721" s="12" t="s">
        <v>38</v>
      </c>
      <c r="AX721" s="12" t="s">
        <v>78</v>
      </c>
      <c r="AY721" s="163" t="s">
        <v>252</v>
      </c>
    </row>
    <row r="722" spans="2:51" s="12" customFormat="1">
      <c r="B722" s="162"/>
      <c r="D722" s="159" t="s">
        <v>262</v>
      </c>
      <c r="E722" s="163" t="s">
        <v>37</v>
      </c>
      <c r="F722" s="164" t="s">
        <v>575</v>
      </c>
      <c r="H722" s="163" t="s">
        <v>37</v>
      </c>
      <c r="I722" s="165"/>
      <c r="L722" s="162"/>
      <c r="M722" s="166"/>
      <c r="T722" s="167"/>
      <c r="AT722" s="163" t="s">
        <v>262</v>
      </c>
      <c r="AU722" s="163" t="s">
        <v>87</v>
      </c>
      <c r="AV722" s="12" t="s">
        <v>85</v>
      </c>
      <c r="AW722" s="12" t="s">
        <v>38</v>
      </c>
      <c r="AX722" s="12" t="s">
        <v>78</v>
      </c>
      <c r="AY722" s="163" t="s">
        <v>252</v>
      </c>
    </row>
    <row r="723" spans="2:51" s="12" customFormat="1">
      <c r="B723" s="162"/>
      <c r="D723" s="159" t="s">
        <v>262</v>
      </c>
      <c r="E723" s="163" t="s">
        <v>37</v>
      </c>
      <c r="F723" s="164" t="s">
        <v>783</v>
      </c>
      <c r="H723" s="163" t="s">
        <v>37</v>
      </c>
      <c r="I723" s="165"/>
      <c r="L723" s="162"/>
      <c r="M723" s="166"/>
      <c r="T723" s="167"/>
      <c r="AT723" s="163" t="s">
        <v>262</v>
      </c>
      <c r="AU723" s="163" t="s">
        <v>87</v>
      </c>
      <c r="AV723" s="12" t="s">
        <v>85</v>
      </c>
      <c r="AW723" s="12" t="s">
        <v>38</v>
      </c>
      <c r="AX723" s="12" t="s">
        <v>78</v>
      </c>
      <c r="AY723" s="163" t="s">
        <v>252</v>
      </c>
    </row>
    <row r="724" spans="2:51" s="12" customFormat="1">
      <c r="B724" s="162"/>
      <c r="D724" s="159" t="s">
        <v>262</v>
      </c>
      <c r="E724" s="163" t="s">
        <v>37</v>
      </c>
      <c r="F724" s="164" t="s">
        <v>784</v>
      </c>
      <c r="H724" s="163" t="s">
        <v>37</v>
      </c>
      <c r="I724" s="165"/>
      <c r="L724" s="162"/>
      <c r="M724" s="166"/>
      <c r="T724" s="167"/>
      <c r="AT724" s="163" t="s">
        <v>262</v>
      </c>
      <c r="AU724" s="163" t="s">
        <v>87</v>
      </c>
      <c r="AV724" s="12" t="s">
        <v>85</v>
      </c>
      <c r="AW724" s="12" t="s">
        <v>38</v>
      </c>
      <c r="AX724" s="12" t="s">
        <v>78</v>
      </c>
      <c r="AY724" s="163" t="s">
        <v>252</v>
      </c>
    </row>
    <row r="725" spans="2:51" s="13" customFormat="1">
      <c r="B725" s="168"/>
      <c r="D725" s="159" t="s">
        <v>262</v>
      </c>
      <c r="E725" s="169" t="s">
        <v>37</v>
      </c>
      <c r="F725" s="170" t="s">
        <v>785</v>
      </c>
      <c r="H725" s="171">
        <v>248.77799999999999</v>
      </c>
      <c r="I725" s="172"/>
      <c r="L725" s="168"/>
      <c r="M725" s="173"/>
      <c r="T725" s="174"/>
      <c r="AT725" s="169" t="s">
        <v>262</v>
      </c>
      <c r="AU725" s="169" t="s">
        <v>87</v>
      </c>
      <c r="AV725" s="13" t="s">
        <v>87</v>
      </c>
      <c r="AW725" s="13" t="s">
        <v>38</v>
      </c>
      <c r="AX725" s="13" t="s">
        <v>78</v>
      </c>
      <c r="AY725" s="169" t="s">
        <v>252</v>
      </c>
    </row>
    <row r="726" spans="2:51" s="12" customFormat="1">
      <c r="B726" s="162"/>
      <c r="D726" s="159" t="s">
        <v>262</v>
      </c>
      <c r="E726" s="163" t="s">
        <v>37</v>
      </c>
      <c r="F726" s="164" t="s">
        <v>786</v>
      </c>
      <c r="H726" s="163" t="s">
        <v>37</v>
      </c>
      <c r="I726" s="165"/>
      <c r="L726" s="162"/>
      <c r="M726" s="166"/>
      <c r="T726" s="167"/>
      <c r="AT726" s="163" t="s">
        <v>262</v>
      </c>
      <c r="AU726" s="163" t="s">
        <v>87</v>
      </c>
      <c r="AV726" s="12" t="s">
        <v>85</v>
      </c>
      <c r="AW726" s="12" t="s">
        <v>38</v>
      </c>
      <c r="AX726" s="12" t="s">
        <v>78</v>
      </c>
      <c r="AY726" s="163" t="s">
        <v>252</v>
      </c>
    </row>
    <row r="727" spans="2:51" s="13" customFormat="1">
      <c r="B727" s="168"/>
      <c r="D727" s="159" t="s">
        <v>262</v>
      </c>
      <c r="E727" s="169" t="s">
        <v>37</v>
      </c>
      <c r="F727" s="170" t="s">
        <v>785</v>
      </c>
      <c r="H727" s="171">
        <v>248.77799999999999</v>
      </c>
      <c r="I727" s="172"/>
      <c r="L727" s="168"/>
      <c r="M727" s="173"/>
      <c r="T727" s="174"/>
      <c r="AT727" s="169" t="s">
        <v>262</v>
      </c>
      <c r="AU727" s="169" t="s">
        <v>87</v>
      </c>
      <c r="AV727" s="13" t="s">
        <v>87</v>
      </c>
      <c r="AW727" s="13" t="s">
        <v>38</v>
      </c>
      <c r="AX727" s="13" t="s">
        <v>78</v>
      </c>
      <c r="AY727" s="169" t="s">
        <v>252</v>
      </c>
    </row>
    <row r="728" spans="2:51" s="12" customFormat="1">
      <c r="B728" s="162"/>
      <c r="D728" s="159" t="s">
        <v>262</v>
      </c>
      <c r="E728" s="163" t="s">
        <v>37</v>
      </c>
      <c r="F728" s="164" t="s">
        <v>787</v>
      </c>
      <c r="H728" s="163" t="s">
        <v>37</v>
      </c>
      <c r="I728" s="165"/>
      <c r="L728" s="162"/>
      <c r="M728" s="166"/>
      <c r="T728" s="167"/>
      <c r="AT728" s="163" t="s">
        <v>262</v>
      </c>
      <c r="AU728" s="163" t="s">
        <v>87</v>
      </c>
      <c r="AV728" s="12" t="s">
        <v>85</v>
      </c>
      <c r="AW728" s="12" t="s">
        <v>38</v>
      </c>
      <c r="AX728" s="12" t="s">
        <v>78</v>
      </c>
      <c r="AY728" s="163" t="s">
        <v>252</v>
      </c>
    </row>
    <row r="729" spans="2:51" s="12" customFormat="1">
      <c r="B729" s="162"/>
      <c r="D729" s="159" t="s">
        <v>262</v>
      </c>
      <c r="E729" s="163" t="s">
        <v>37</v>
      </c>
      <c r="F729" s="164" t="s">
        <v>788</v>
      </c>
      <c r="H729" s="163" t="s">
        <v>37</v>
      </c>
      <c r="I729" s="165"/>
      <c r="L729" s="162"/>
      <c r="M729" s="166"/>
      <c r="T729" s="167"/>
      <c r="AT729" s="163" t="s">
        <v>262</v>
      </c>
      <c r="AU729" s="163" t="s">
        <v>87</v>
      </c>
      <c r="AV729" s="12" t="s">
        <v>85</v>
      </c>
      <c r="AW729" s="12" t="s">
        <v>38</v>
      </c>
      <c r="AX729" s="12" t="s">
        <v>78</v>
      </c>
      <c r="AY729" s="163" t="s">
        <v>252</v>
      </c>
    </row>
    <row r="730" spans="2:51" s="13" customFormat="1">
      <c r="B730" s="168"/>
      <c r="D730" s="159" t="s">
        <v>262</v>
      </c>
      <c r="E730" s="169" t="s">
        <v>37</v>
      </c>
      <c r="F730" s="170" t="s">
        <v>789</v>
      </c>
      <c r="H730" s="171">
        <v>81.328999999999994</v>
      </c>
      <c r="I730" s="172"/>
      <c r="L730" s="168"/>
      <c r="M730" s="173"/>
      <c r="T730" s="174"/>
      <c r="AT730" s="169" t="s">
        <v>262</v>
      </c>
      <c r="AU730" s="169" t="s">
        <v>87</v>
      </c>
      <c r="AV730" s="13" t="s">
        <v>87</v>
      </c>
      <c r="AW730" s="13" t="s">
        <v>38</v>
      </c>
      <c r="AX730" s="13" t="s">
        <v>78</v>
      </c>
      <c r="AY730" s="169" t="s">
        <v>252</v>
      </c>
    </row>
    <row r="731" spans="2:51" s="12" customFormat="1">
      <c r="B731" s="162"/>
      <c r="D731" s="159" t="s">
        <v>262</v>
      </c>
      <c r="E731" s="163" t="s">
        <v>37</v>
      </c>
      <c r="F731" s="164" t="s">
        <v>790</v>
      </c>
      <c r="H731" s="163" t="s">
        <v>37</v>
      </c>
      <c r="I731" s="165"/>
      <c r="L731" s="162"/>
      <c r="M731" s="166"/>
      <c r="T731" s="167"/>
      <c r="AT731" s="163" t="s">
        <v>262</v>
      </c>
      <c r="AU731" s="163" t="s">
        <v>87</v>
      </c>
      <c r="AV731" s="12" t="s">
        <v>85</v>
      </c>
      <c r="AW731" s="12" t="s">
        <v>38</v>
      </c>
      <c r="AX731" s="12" t="s">
        <v>78</v>
      </c>
      <c r="AY731" s="163" t="s">
        <v>252</v>
      </c>
    </row>
    <row r="732" spans="2:51" s="13" customFormat="1">
      <c r="B732" s="168"/>
      <c r="D732" s="159" t="s">
        <v>262</v>
      </c>
      <c r="E732" s="169" t="s">
        <v>37</v>
      </c>
      <c r="F732" s="170" t="s">
        <v>791</v>
      </c>
      <c r="H732" s="171">
        <v>59.899000000000001</v>
      </c>
      <c r="I732" s="172"/>
      <c r="L732" s="168"/>
      <c r="M732" s="173"/>
      <c r="T732" s="174"/>
      <c r="AT732" s="169" t="s">
        <v>262</v>
      </c>
      <c r="AU732" s="169" t="s">
        <v>87</v>
      </c>
      <c r="AV732" s="13" t="s">
        <v>87</v>
      </c>
      <c r="AW732" s="13" t="s">
        <v>38</v>
      </c>
      <c r="AX732" s="13" t="s">
        <v>78</v>
      </c>
      <c r="AY732" s="169" t="s">
        <v>252</v>
      </c>
    </row>
    <row r="733" spans="2:51" s="12" customFormat="1">
      <c r="B733" s="162"/>
      <c r="D733" s="159" t="s">
        <v>262</v>
      </c>
      <c r="E733" s="163" t="s">
        <v>37</v>
      </c>
      <c r="F733" s="164" t="s">
        <v>792</v>
      </c>
      <c r="H733" s="163" t="s">
        <v>37</v>
      </c>
      <c r="I733" s="165"/>
      <c r="L733" s="162"/>
      <c r="M733" s="166"/>
      <c r="T733" s="167"/>
      <c r="AT733" s="163" t="s">
        <v>262</v>
      </c>
      <c r="AU733" s="163" t="s">
        <v>87</v>
      </c>
      <c r="AV733" s="12" t="s">
        <v>85</v>
      </c>
      <c r="AW733" s="12" t="s">
        <v>38</v>
      </c>
      <c r="AX733" s="12" t="s">
        <v>78</v>
      </c>
      <c r="AY733" s="163" t="s">
        <v>252</v>
      </c>
    </row>
    <row r="734" spans="2:51" s="12" customFormat="1">
      <c r="B734" s="162"/>
      <c r="D734" s="159" t="s">
        <v>262</v>
      </c>
      <c r="E734" s="163" t="s">
        <v>37</v>
      </c>
      <c r="F734" s="164" t="s">
        <v>788</v>
      </c>
      <c r="H734" s="163" t="s">
        <v>37</v>
      </c>
      <c r="I734" s="165"/>
      <c r="L734" s="162"/>
      <c r="M734" s="166"/>
      <c r="T734" s="167"/>
      <c r="AT734" s="163" t="s">
        <v>262</v>
      </c>
      <c r="AU734" s="163" t="s">
        <v>87</v>
      </c>
      <c r="AV734" s="12" t="s">
        <v>85</v>
      </c>
      <c r="AW734" s="12" t="s">
        <v>38</v>
      </c>
      <c r="AX734" s="12" t="s">
        <v>78</v>
      </c>
      <c r="AY734" s="163" t="s">
        <v>252</v>
      </c>
    </row>
    <row r="735" spans="2:51" s="13" customFormat="1">
      <c r="B735" s="168"/>
      <c r="D735" s="159" t="s">
        <v>262</v>
      </c>
      <c r="E735" s="169" t="s">
        <v>37</v>
      </c>
      <c r="F735" s="170" t="s">
        <v>789</v>
      </c>
      <c r="H735" s="171">
        <v>81.328999999999994</v>
      </c>
      <c r="I735" s="172"/>
      <c r="L735" s="168"/>
      <c r="M735" s="173"/>
      <c r="T735" s="174"/>
      <c r="AT735" s="169" t="s">
        <v>262</v>
      </c>
      <c r="AU735" s="169" t="s">
        <v>87</v>
      </c>
      <c r="AV735" s="13" t="s">
        <v>87</v>
      </c>
      <c r="AW735" s="13" t="s">
        <v>38</v>
      </c>
      <c r="AX735" s="13" t="s">
        <v>78</v>
      </c>
      <c r="AY735" s="169" t="s">
        <v>252</v>
      </c>
    </row>
    <row r="736" spans="2:51" s="12" customFormat="1">
      <c r="B736" s="162"/>
      <c r="D736" s="159" t="s">
        <v>262</v>
      </c>
      <c r="E736" s="163" t="s">
        <v>37</v>
      </c>
      <c r="F736" s="164" t="s">
        <v>790</v>
      </c>
      <c r="H736" s="163" t="s">
        <v>37</v>
      </c>
      <c r="I736" s="165"/>
      <c r="L736" s="162"/>
      <c r="M736" s="166"/>
      <c r="T736" s="167"/>
      <c r="AT736" s="163" t="s">
        <v>262</v>
      </c>
      <c r="AU736" s="163" t="s">
        <v>87</v>
      </c>
      <c r="AV736" s="12" t="s">
        <v>85</v>
      </c>
      <c r="AW736" s="12" t="s">
        <v>38</v>
      </c>
      <c r="AX736" s="12" t="s">
        <v>78</v>
      </c>
      <c r="AY736" s="163" t="s">
        <v>252</v>
      </c>
    </row>
    <row r="737" spans="2:65" s="13" customFormat="1">
      <c r="B737" s="168"/>
      <c r="D737" s="159" t="s">
        <v>262</v>
      </c>
      <c r="E737" s="169" t="s">
        <v>37</v>
      </c>
      <c r="F737" s="170" t="s">
        <v>791</v>
      </c>
      <c r="H737" s="171">
        <v>59.899000000000001</v>
      </c>
      <c r="I737" s="172"/>
      <c r="L737" s="168"/>
      <c r="M737" s="173"/>
      <c r="T737" s="174"/>
      <c r="AT737" s="169" t="s">
        <v>262</v>
      </c>
      <c r="AU737" s="169" t="s">
        <v>87</v>
      </c>
      <c r="AV737" s="13" t="s">
        <v>87</v>
      </c>
      <c r="AW737" s="13" t="s">
        <v>38</v>
      </c>
      <c r="AX737" s="13" t="s">
        <v>78</v>
      </c>
      <c r="AY737" s="169" t="s">
        <v>252</v>
      </c>
    </row>
    <row r="738" spans="2:65" s="15" customFormat="1">
      <c r="B738" s="182"/>
      <c r="D738" s="159" t="s">
        <v>262</v>
      </c>
      <c r="E738" s="183" t="s">
        <v>115</v>
      </c>
      <c r="F738" s="184" t="s">
        <v>272</v>
      </c>
      <c r="H738" s="185">
        <v>780.01199999999994</v>
      </c>
      <c r="I738" s="186"/>
      <c r="L738" s="182"/>
      <c r="M738" s="187"/>
      <c r="T738" s="188"/>
      <c r="AT738" s="183" t="s">
        <v>262</v>
      </c>
      <c r="AU738" s="183" t="s">
        <v>87</v>
      </c>
      <c r="AV738" s="15" t="s">
        <v>98</v>
      </c>
      <c r="AW738" s="15" t="s">
        <v>38</v>
      </c>
      <c r="AX738" s="15" t="s">
        <v>78</v>
      </c>
      <c r="AY738" s="183" t="s">
        <v>252</v>
      </c>
    </row>
    <row r="739" spans="2:65" s="14" customFormat="1">
      <c r="B739" s="175"/>
      <c r="D739" s="159" t="s">
        <v>262</v>
      </c>
      <c r="E739" s="176" t="s">
        <v>37</v>
      </c>
      <c r="F739" s="177" t="s">
        <v>267</v>
      </c>
      <c r="H739" s="178">
        <v>780.01199999999994</v>
      </c>
      <c r="I739" s="179"/>
      <c r="L739" s="175"/>
      <c r="M739" s="180"/>
      <c r="T739" s="181"/>
      <c r="AT739" s="176" t="s">
        <v>262</v>
      </c>
      <c r="AU739" s="176" t="s">
        <v>87</v>
      </c>
      <c r="AV739" s="14" t="s">
        <v>258</v>
      </c>
      <c r="AW739" s="14" t="s">
        <v>38</v>
      </c>
      <c r="AX739" s="14" t="s">
        <v>85</v>
      </c>
      <c r="AY739" s="176" t="s">
        <v>252</v>
      </c>
    </row>
    <row r="740" spans="2:65" s="1" customFormat="1" ht="22.5" customHeight="1">
      <c r="B740" s="32"/>
      <c r="C740" s="147" t="s">
        <v>793</v>
      </c>
      <c r="D740" s="147" t="s">
        <v>254</v>
      </c>
      <c r="E740" s="148" t="s">
        <v>794</v>
      </c>
      <c r="F740" s="149" t="s">
        <v>795</v>
      </c>
      <c r="G740" s="150" t="s">
        <v>117</v>
      </c>
      <c r="H740" s="151">
        <v>46800.72</v>
      </c>
      <c r="I740" s="152"/>
      <c r="J740" s="153">
        <f>ROUND(I740*H740,2)</f>
        <v>0</v>
      </c>
      <c r="K740" s="149" t="s">
        <v>257</v>
      </c>
      <c r="L740" s="32"/>
      <c r="M740" s="154" t="s">
        <v>37</v>
      </c>
      <c r="N740" s="155" t="s">
        <v>49</v>
      </c>
      <c r="P740" s="156">
        <f>O740*H740</f>
        <v>0</v>
      </c>
      <c r="Q740" s="156">
        <v>0</v>
      </c>
      <c r="R740" s="156">
        <f>Q740*H740</f>
        <v>0</v>
      </c>
      <c r="S740" s="156">
        <v>0</v>
      </c>
      <c r="T740" s="157">
        <f>S740*H740</f>
        <v>0</v>
      </c>
      <c r="AR740" s="18" t="s">
        <v>258</v>
      </c>
      <c r="AT740" s="18" t="s">
        <v>254</v>
      </c>
      <c r="AU740" s="18" t="s">
        <v>87</v>
      </c>
      <c r="AY740" s="18" t="s">
        <v>252</v>
      </c>
      <c r="BE740" s="158">
        <f>IF(N740="základní",J740,0)</f>
        <v>0</v>
      </c>
      <c r="BF740" s="158">
        <f>IF(N740="snížená",J740,0)</f>
        <v>0</v>
      </c>
      <c r="BG740" s="158">
        <f>IF(N740="zákl. přenesená",J740,0)</f>
        <v>0</v>
      </c>
      <c r="BH740" s="158">
        <f>IF(N740="sníž. přenesená",J740,0)</f>
        <v>0</v>
      </c>
      <c r="BI740" s="158">
        <f>IF(N740="nulová",J740,0)</f>
        <v>0</v>
      </c>
      <c r="BJ740" s="18" t="s">
        <v>85</v>
      </c>
      <c r="BK740" s="158">
        <f>ROUND(I740*H740,2)</f>
        <v>0</v>
      </c>
      <c r="BL740" s="18" t="s">
        <v>258</v>
      </c>
      <c r="BM740" s="18" t="s">
        <v>796</v>
      </c>
    </row>
    <row r="741" spans="2:65" s="1" customFormat="1" ht="107.25">
      <c r="B741" s="32"/>
      <c r="D741" s="159" t="s">
        <v>260</v>
      </c>
      <c r="F741" s="160" t="s">
        <v>781</v>
      </c>
      <c r="I741" s="92"/>
      <c r="L741" s="32"/>
      <c r="M741" s="161"/>
      <c r="T741" s="50"/>
      <c r="AT741" s="18" t="s">
        <v>260</v>
      </c>
      <c r="AU741" s="18" t="s">
        <v>87</v>
      </c>
    </row>
    <row r="742" spans="2:65" s="12" customFormat="1">
      <c r="B742" s="162"/>
      <c r="D742" s="159" t="s">
        <v>262</v>
      </c>
      <c r="E742" s="163" t="s">
        <v>37</v>
      </c>
      <c r="F742" s="164" t="s">
        <v>797</v>
      </c>
      <c r="H742" s="163" t="s">
        <v>37</v>
      </c>
      <c r="I742" s="165"/>
      <c r="L742" s="162"/>
      <c r="M742" s="166"/>
      <c r="T742" s="167"/>
      <c r="AT742" s="163" t="s">
        <v>262</v>
      </c>
      <c r="AU742" s="163" t="s">
        <v>87</v>
      </c>
      <c r="AV742" s="12" t="s">
        <v>85</v>
      </c>
      <c r="AW742" s="12" t="s">
        <v>38</v>
      </c>
      <c r="AX742" s="12" t="s">
        <v>78</v>
      </c>
      <c r="AY742" s="163" t="s">
        <v>252</v>
      </c>
    </row>
    <row r="743" spans="2:65" s="12" customFormat="1">
      <c r="B743" s="162"/>
      <c r="D743" s="159" t="s">
        <v>262</v>
      </c>
      <c r="E743" s="163" t="s">
        <v>37</v>
      </c>
      <c r="F743" s="164" t="s">
        <v>798</v>
      </c>
      <c r="H743" s="163" t="s">
        <v>37</v>
      </c>
      <c r="I743" s="165"/>
      <c r="L743" s="162"/>
      <c r="M743" s="166"/>
      <c r="T743" s="167"/>
      <c r="AT743" s="163" t="s">
        <v>262</v>
      </c>
      <c r="AU743" s="163" t="s">
        <v>87</v>
      </c>
      <c r="AV743" s="12" t="s">
        <v>85</v>
      </c>
      <c r="AW743" s="12" t="s">
        <v>38</v>
      </c>
      <c r="AX743" s="12" t="s">
        <v>78</v>
      </c>
      <c r="AY743" s="163" t="s">
        <v>252</v>
      </c>
    </row>
    <row r="744" spans="2:65" s="13" customFormat="1">
      <c r="B744" s="168"/>
      <c r="D744" s="159" t="s">
        <v>262</v>
      </c>
      <c r="E744" s="169" t="s">
        <v>37</v>
      </c>
      <c r="F744" s="170" t="s">
        <v>799</v>
      </c>
      <c r="H744" s="171">
        <v>46800.72</v>
      </c>
      <c r="I744" s="172"/>
      <c r="L744" s="168"/>
      <c r="M744" s="173"/>
      <c r="T744" s="174"/>
      <c r="AT744" s="169" t="s">
        <v>262</v>
      </c>
      <c r="AU744" s="169" t="s">
        <v>87</v>
      </c>
      <c r="AV744" s="13" t="s">
        <v>87</v>
      </c>
      <c r="AW744" s="13" t="s">
        <v>38</v>
      </c>
      <c r="AX744" s="13" t="s">
        <v>78</v>
      </c>
      <c r="AY744" s="169" t="s">
        <v>252</v>
      </c>
    </row>
    <row r="745" spans="2:65" s="14" customFormat="1">
      <c r="B745" s="175"/>
      <c r="D745" s="159" t="s">
        <v>262</v>
      </c>
      <c r="E745" s="176" t="s">
        <v>37</v>
      </c>
      <c r="F745" s="177" t="s">
        <v>267</v>
      </c>
      <c r="H745" s="178">
        <v>46800.72</v>
      </c>
      <c r="I745" s="179"/>
      <c r="L745" s="175"/>
      <c r="M745" s="180"/>
      <c r="T745" s="181"/>
      <c r="AT745" s="176" t="s">
        <v>262</v>
      </c>
      <c r="AU745" s="176" t="s">
        <v>87</v>
      </c>
      <c r="AV745" s="14" t="s">
        <v>258</v>
      </c>
      <c r="AW745" s="14" t="s">
        <v>38</v>
      </c>
      <c r="AX745" s="14" t="s">
        <v>85</v>
      </c>
      <c r="AY745" s="176" t="s">
        <v>252</v>
      </c>
    </row>
    <row r="746" spans="2:65" s="1" customFormat="1" ht="22.5" customHeight="1">
      <c r="B746" s="32"/>
      <c r="C746" s="147" t="s">
        <v>800</v>
      </c>
      <c r="D746" s="147" t="s">
        <v>254</v>
      </c>
      <c r="E746" s="148" t="s">
        <v>801</v>
      </c>
      <c r="F746" s="149" t="s">
        <v>802</v>
      </c>
      <c r="G746" s="150" t="s">
        <v>117</v>
      </c>
      <c r="H746" s="151">
        <v>780.01199999999994</v>
      </c>
      <c r="I746" s="152"/>
      <c r="J746" s="153">
        <f>ROUND(I746*H746,2)</f>
        <v>0</v>
      </c>
      <c r="K746" s="149" t="s">
        <v>257</v>
      </c>
      <c r="L746" s="32"/>
      <c r="M746" s="154" t="s">
        <v>37</v>
      </c>
      <c r="N746" s="155" t="s">
        <v>49</v>
      </c>
      <c r="P746" s="156">
        <f>O746*H746</f>
        <v>0</v>
      </c>
      <c r="Q746" s="156">
        <v>0</v>
      </c>
      <c r="R746" s="156">
        <f>Q746*H746</f>
        <v>0</v>
      </c>
      <c r="S746" s="156">
        <v>0</v>
      </c>
      <c r="T746" s="157">
        <f>S746*H746</f>
        <v>0</v>
      </c>
      <c r="AR746" s="18" t="s">
        <v>258</v>
      </c>
      <c r="AT746" s="18" t="s">
        <v>254</v>
      </c>
      <c r="AU746" s="18" t="s">
        <v>87</v>
      </c>
      <c r="AY746" s="18" t="s">
        <v>252</v>
      </c>
      <c r="BE746" s="158">
        <f>IF(N746="základní",J746,0)</f>
        <v>0</v>
      </c>
      <c r="BF746" s="158">
        <f>IF(N746="snížená",J746,0)</f>
        <v>0</v>
      </c>
      <c r="BG746" s="158">
        <f>IF(N746="zákl. přenesená",J746,0)</f>
        <v>0</v>
      </c>
      <c r="BH746" s="158">
        <f>IF(N746="sníž. přenesená",J746,0)</f>
        <v>0</v>
      </c>
      <c r="BI746" s="158">
        <f>IF(N746="nulová",J746,0)</f>
        <v>0</v>
      </c>
      <c r="BJ746" s="18" t="s">
        <v>85</v>
      </c>
      <c r="BK746" s="158">
        <f>ROUND(I746*H746,2)</f>
        <v>0</v>
      </c>
      <c r="BL746" s="18" t="s">
        <v>258</v>
      </c>
      <c r="BM746" s="18" t="s">
        <v>803</v>
      </c>
    </row>
    <row r="747" spans="2:65" s="1" customFormat="1" ht="48.75">
      <c r="B747" s="32"/>
      <c r="D747" s="159" t="s">
        <v>260</v>
      </c>
      <c r="F747" s="160" t="s">
        <v>804</v>
      </c>
      <c r="I747" s="92"/>
      <c r="L747" s="32"/>
      <c r="M747" s="161"/>
      <c r="T747" s="50"/>
      <c r="AT747" s="18" t="s">
        <v>260</v>
      </c>
      <c r="AU747" s="18" t="s">
        <v>87</v>
      </c>
    </row>
    <row r="748" spans="2:65" s="13" customFormat="1">
      <c r="B748" s="168"/>
      <c r="D748" s="159" t="s">
        <v>262</v>
      </c>
      <c r="E748" s="169" t="s">
        <v>37</v>
      </c>
      <c r="F748" s="170" t="s">
        <v>115</v>
      </c>
      <c r="H748" s="171">
        <v>780.01199999999994</v>
      </c>
      <c r="I748" s="172"/>
      <c r="L748" s="168"/>
      <c r="M748" s="173"/>
      <c r="T748" s="174"/>
      <c r="AT748" s="169" t="s">
        <v>262</v>
      </c>
      <c r="AU748" s="169" t="s">
        <v>87</v>
      </c>
      <c r="AV748" s="13" t="s">
        <v>87</v>
      </c>
      <c r="AW748" s="13" t="s">
        <v>38</v>
      </c>
      <c r="AX748" s="13" t="s">
        <v>85</v>
      </c>
      <c r="AY748" s="169" t="s">
        <v>252</v>
      </c>
    </row>
    <row r="749" spans="2:65" s="1" customFormat="1" ht="22.5" customHeight="1">
      <c r="B749" s="32"/>
      <c r="C749" s="147" t="s">
        <v>805</v>
      </c>
      <c r="D749" s="147" t="s">
        <v>254</v>
      </c>
      <c r="E749" s="148" t="s">
        <v>806</v>
      </c>
      <c r="F749" s="149" t="s">
        <v>807</v>
      </c>
      <c r="G749" s="150" t="s">
        <v>109</v>
      </c>
      <c r="H749" s="151">
        <v>4251.7439999999997</v>
      </c>
      <c r="I749" s="152"/>
      <c r="J749" s="153">
        <f>ROUND(I749*H749,2)</f>
        <v>0</v>
      </c>
      <c r="K749" s="149" t="s">
        <v>257</v>
      </c>
      <c r="L749" s="32"/>
      <c r="M749" s="154" t="s">
        <v>37</v>
      </c>
      <c r="N749" s="155" t="s">
        <v>49</v>
      </c>
      <c r="P749" s="156">
        <f>O749*H749</f>
        <v>0</v>
      </c>
      <c r="Q749" s="156">
        <v>0</v>
      </c>
      <c r="R749" s="156">
        <f>Q749*H749</f>
        <v>0</v>
      </c>
      <c r="S749" s="156">
        <v>0</v>
      </c>
      <c r="T749" s="157">
        <f>S749*H749</f>
        <v>0</v>
      </c>
      <c r="AR749" s="18" t="s">
        <v>258</v>
      </c>
      <c r="AT749" s="18" t="s">
        <v>254</v>
      </c>
      <c r="AU749" s="18" t="s">
        <v>87</v>
      </c>
      <c r="AY749" s="18" t="s">
        <v>252</v>
      </c>
      <c r="BE749" s="158">
        <f>IF(N749="základní",J749,0)</f>
        <v>0</v>
      </c>
      <c r="BF749" s="158">
        <f>IF(N749="snížená",J749,0)</f>
        <v>0</v>
      </c>
      <c r="BG749" s="158">
        <f>IF(N749="zákl. přenesená",J749,0)</f>
        <v>0</v>
      </c>
      <c r="BH749" s="158">
        <f>IF(N749="sníž. přenesená",J749,0)</f>
        <v>0</v>
      </c>
      <c r="BI749" s="158">
        <f>IF(N749="nulová",J749,0)</f>
        <v>0</v>
      </c>
      <c r="BJ749" s="18" t="s">
        <v>85</v>
      </c>
      <c r="BK749" s="158">
        <f>ROUND(I749*H749,2)</f>
        <v>0</v>
      </c>
      <c r="BL749" s="18" t="s">
        <v>258</v>
      </c>
      <c r="BM749" s="18" t="s">
        <v>808</v>
      </c>
    </row>
    <row r="750" spans="2:65" s="1" customFormat="1" ht="48.75">
      <c r="B750" s="32"/>
      <c r="D750" s="159" t="s">
        <v>260</v>
      </c>
      <c r="F750" s="160" t="s">
        <v>809</v>
      </c>
      <c r="I750" s="92"/>
      <c r="L750" s="32"/>
      <c r="M750" s="161"/>
      <c r="T750" s="50"/>
      <c r="AT750" s="18" t="s">
        <v>260</v>
      </c>
      <c r="AU750" s="18" t="s">
        <v>87</v>
      </c>
    </row>
    <row r="751" spans="2:65" s="12" customFormat="1">
      <c r="B751" s="162"/>
      <c r="D751" s="159" t="s">
        <v>262</v>
      </c>
      <c r="E751" s="163" t="s">
        <v>37</v>
      </c>
      <c r="F751" s="164" t="s">
        <v>810</v>
      </c>
      <c r="H751" s="163" t="s">
        <v>37</v>
      </c>
      <c r="I751" s="165"/>
      <c r="L751" s="162"/>
      <c r="M751" s="166"/>
      <c r="T751" s="167"/>
      <c r="AT751" s="163" t="s">
        <v>262</v>
      </c>
      <c r="AU751" s="163" t="s">
        <v>87</v>
      </c>
      <c r="AV751" s="12" t="s">
        <v>85</v>
      </c>
      <c r="AW751" s="12" t="s">
        <v>38</v>
      </c>
      <c r="AX751" s="12" t="s">
        <v>78</v>
      </c>
      <c r="AY751" s="163" t="s">
        <v>252</v>
      </c>
    </row>
    <row r="752" spans="2:65" s="12" customFormat="1">
      <c r="B752" s="162"/>
      <c r="D752" s="159" t="s">
        <v>262</v>
      </c>
      <c r="E752" s="163" t="s">
        <v>37</v>
      </c>
      <c r="F752" s="164" t="s">
        <v>574</v>
      </c>
      <c r="H752" s="163" t="s">
        <v>37</v>
      </c>
      <c r="I752" s="165"/>
      <c r="L752" s="162"/>
      <c r="M752" s="166"/>
      <c r="T752" s="167"/>
      <c r="AT752" s="163" t="s">
        <v>262</v>
      </c>
      <c r="AU752" s="163" t="s">
        <v>87</v>
      </c>
      <c r="AV752" s="12" t="s">
        <v>85</v>
      </c>
      <c r="AW752" s="12" t="s">
        <v>38</v>
      </c>
      <c r="AX752" s="12" t="s">
        <v>78</v>
      </c>
      <c r="AY752" s="163" t="s">
        <v>252</v>
      </c>
    </row>
    <row r="753" spans="2:65" s="12" customFormat="1">
      <c r="B753" s="162"/>
      <c r="D753" s="159" t="s">
        <v>262</v>
      </c>
      <c r="E753" s="163" t="s">
        <v>37</v>
      </c>
      <c r="F753" s="164" t="s">
        <v>575</v>
      </c>
      <c r="H753" s="163" t="s">
        <v>37</v>
      </c>
      <c r="I753" s="165"/>
      <c r="L753" s="162"/>
      <c r="M753" s="166"/>
      <c r="T753" s="167"/>
      <c r="AT753" s="163" t="s">
        <v>262</v>
      </c>
      <c r="AU753" s="163" t="s">
        <v>87</v>
      </c>
      <c r="AV753" s="12" t="s">
        <v>85</v>
      </c>
      <c r="AW753" s="12" t="s">
        <v>38</v>
      </c>
      <c r="AX753" s="12" t="s">
        <v>78</v>
      </c>
      <c r="AY753" s="163" t="s">
        <v>252</v>
      </c>
    </row>
    <row r="754" spans="2:65" s="12" customFormat="1">
      <c r="B754" s="162"/>
      <c r="D754" s="159" t="s">
        <v>262</v>
      </c>
      <c r="E754" s="163" t="s">
        <v>37</v>
      </c>
      <c r="F754" s="164" t="s">
        <v>811</v>
      </c>
      <c r="H754" s="163" t="s">
        <v>37</v>
      </c>
      <c r="I754" s="165"/>
      <c r="L754" s="162"/>
      <c r="M754" s="166"/>
      <c r="T754" s="167"/>
      <c r="AT754" s="163" t="s">
        <v>262</v>
      </c>
      <c r="AU754" s="163" t="s">
        <v>87</v>
      </c>
      <c r="AV754" s="12" t="s">
        <v>85</v>
      </c>
      <c r="AW754" s="12" t="s">
        <v>38</v>
      </c>
      <c r="AX754" s="12" t="s">
        <v>78</v>
      </c>
      <c r="AY754" s="163" t="s">
        <v>252</v>
      </c>
    </row>
    <row r="755" spans="2:65" s="13" customFormat="1">
      <c r="B755" s="168"/>
      <c r="D755" s="159" t="s">
        <v>262</v>
      </c>
      <c r="E755" s="169" t="s">
        <v>37</v>
      </c>
      <c r="F755" s="170" t="s">
        <v>812</v>
      </c>
      <c r="H755" s="171">
        <v>2614.248</v>
      </c>
      <c r="I755" s="172"/>
      <c r="L755" s="168"/>
      <c r="M755" s="173"/>
      <c r="T755" s="174"/>
      <c r="AT755" s="169" t="s">
        <v>262</v>
      </c>
      <c r="AU755" s="169" t="s">
        <v>87</v>
      </c>
      <c r="AV755" s="13" t="s">
        <v>87</v>
      </c>
      <c r="AW755" s="13" t="s">
        <v>38</v>
      </c>
      <c r="AX755" s="13" t="s">
        <v>78</v>
      </c>
      <c r="AY755" s="169" t="s">
        <v>252</v>
      </c>
    </row>
    <row r="756" spans="2:65" s="12" customFormat="1">
      <c r="B756" s="162"/>
      <c r="D756" s="159" t="s">
        <v>262</v>
      </c>
      <c r="E756" s="163" t="s">
        <v>37</v>
      </c>
      <c r="F756" s="164" t="s">
        <v>813</v>
      </c>
      <c r="H756" s="163" t="s">
        <v>37</v>
      </c>
      <c r="I756" s="165"/>
      <c r="L756" s="162"/>
      <c r="M756" s="166"/>
      <c r="T756" s="167"/>
      <c r="AT756" s="163" t="s">
        <v>262</v>
      </c>
      <c r="AU756" s="163" t="s">
        <v>87</v>
      </c>
      <c r="AV756" s="12" t="s">
        <v>85</v>
      </c>
      <c r="AW756" s="12" t="s">
        <v>38</v>
      </c>
      <c r="AX756" s="12" t="s">
        <v>78</v>
      </c>
      <c r="AY756" s="163" t="s">
        <v>252</v>
      </c>
    </row>
    <row r="757" spans="2:65" s="13" customFormat="1">
      <c r="B757" s="168"/>
      <c r="D757" s="159" t="s">
        <v>262</v>
      </c>
      <c r="E757" s="169" t="s">
        <v>37</v>
      </c>
      <c r="F757" s="170" t="s">
        <v>814</v>
      </c>
      <c r="H757" s="171">
        <v>1637.4960000000001</v>
      </c>
      <c r="I757" s="172"/>
      <c r="L757" s="168"/>
      <c r="M757" s="173"/>
      <c r="T757" s="174"/>
      <c r="AT757" s="169" t="s">
        <v>262</v>
      </c>
      <c r="AU757" s="169" t="s">
        <v>87</v>
      </c>
      <c r="AV757" s="13" t="s">
        <v>87</v>
      </c>
      <c r="AW757" s="13" t="s">
        <v>38</v>
      </c>
      <c r="AX757" s="13" t="s">
        <v>78</v>
      </c>
      <c r="AY757" s="169" t="s">
        <v>252</v>
      </c>
    </row>
    <row r="758" spans="2:65" s="15" customFormat="1">
      <c r="B758" s="182"/>
      <c r="D758" s="159" t="s">
        <v>262</v>
      </c>
      <c r="E758" s="183" t="s">
        <v>157</v>
      </c>
      <c r="F758" s="184" t="s">
        <v>272</v>
      </c>
      <c r="H758" s="185">
        <v>4251.7439999999997</v>
      </c>
      <c r="I758" s="186"/>
      <c r="L758" s="182"/>
      <c r="M758" s="187"/>
      <c r="T758" s="188"/>
      <c r="AT758" s="183" t="s">
        <v>262</v>
      </c>
      <c r="AU758" s="183" t="s">
        <v>87</v>
      </c>
      <c r="AV758" s="15" t="s">
        <v>98</v>
      </c>
      <c r="AW758" s="15" t="s">
        <v>38</v>
      </c>
      <c r="AX758" s="15" t="s">
        <v>78</v>
      </c>
      <c r="AY758" s="183" t="s">
        <v>252</v>
      </c>
    </row>
    <row r="759" spans="2:65" s="14" customFormat="1">
      <c r="B759" s="175"/>
      <c r="D759" s="159" t="s">
        <v>262</v>
      </c>
      <c r="E759" s="176" t="s">
        <v>37</v>
      </c>
      <c r="F759" s="177" t="s">
        <v>267</v>
      </c>
      <c r="H759" s="178">
        <v>4251.7439999999997</v>
      </c>
      <c r="I759" s="179"/>
      <c r="L759" s="175"/>
      <c r="M759" s="180"/>
      <c r="T759" s="181"/>
      <c r="AT759" s="176" t="s">
        <v>262</v>
      </c>
      <c r="AU759" s="176" t="s">
        <v>87</v>
      </c>
      <c r="AV759" s="14" t="s">
        <v>258</v>
      </c>
      <c r="AW759" s="14" t="s">
        <v>38</v>
      </c>
      <c r="AX759" s="14" t="s">
        <v>85</v>
      </c>
      <c r="AY759" s="176" t="s">
        <v>252</v>
      </c>
    </row>
    <row r="760" spans="2:65" s="1" customFormat="1" ht="22.5" customHeight="1">
      <c r="B760" s="32"/>
      <c r="C760" s="147" t="s">
        <v>815</v>
      </c>
      <c r="D760" s="147" t="s">
        <v>254</v>
      </c>
      <c r="E760" s="148" t="s">
        <v>816</v>
      </c>
      <c r="F760" s="149" t="s">
        <v>817</v>
      </c>
      <c r="G760" s="150" t="s">
        <v>109</v>
      </c>
      <c r="H760" s="151">
        <v>255104.64000000001</v>
      </c>
      <c r="I760" s="152"/>
      <c r="J760" s="153">
        <f>ROUND(I760*H760,2)</f>
        <v>0</v>
      </c>
      <c r="K760" s="149" t="s">
        <v>257</v>
      </c>
      <c r="L760" s="32"/>
      <c r="M760" s="154" t="s">
        <v>37</v>
      </c>
      <c r="N760" s="155" t="s">
        <v>49</v>
      </c>
      <c r="P760" s="156">
        <f>O760*H760</f>
        <v>0</v>
      </c>
      <c r="Q760" s="156">
        <v>0</v>
      </c>
      <c r="R760" s="156">
        <f>Q760*H760</f>
        <v>0</v>
      </c>
      <c r="S760" s="156">
        <v>0</v>
      </c>
      <c r="T760" s="157">
        <f>S760*H760</f>
        <v>0</v>
      </c>
      <c r="AR760" s="18" t="s">
        <v>258</v>
      </c>
      <c r="AT760" s="18" t="s">
        <v>254</v>
      </c>
      <c r="AU760" s="18" t="s">
        <v>87</v>
      </c>
      <c r="AY760" s="18" t="s">
        <v>252</v>
      </c>
      <c r="BE760" s="158">
        <f>IF(N760="základní",J760,0)</f>
        <v>0</v>
      </c>
      <c r="BF760" s="158">
        <f>IF(N760="snížená",J760,0)</f>
        <v>0</v>
      </c>
      <c r="BG760" s="158">
        <f>IF(N760="zákl. přenesená",J760,0)</f>
        <v>0</v>
      </c>
      <c r="BH760" s="158">
        <f>IF(N760="sníž. přenesená",J760,0)</f>
        <v>0</v>
      </c>
      <c r="BI760" s="158">
        <f>IF(N760="nulová",J760,0)</f>
        <v>0</v>
      </c>
      <c r="BJ760" s="18" t="s">
        <v>85</v>
      </c>
      <c r="BK760" s="158">
        <f>ROUND(I760*H760,2)</f>
        <v>0</v>
      </c>
      <c r="BL760" s="18" t="s">
        <v>258</v>
      </c>
      <c r="BM760" s="18" t="s">
        <v>818</v>
      </c>
    </row>
    <row r="761" spans="2:65" s="1" customFormat="1" ht="48.75">
      <c r="B761" s="32"/>
      <c r="D761" s="159" t="s">
        <v>260</v>
      </c>
      <c r="F761" s="160" t="s">
        <v>809</v>
      </c>
      <c r="I761" s="92"/>
      <c r="L761" s="32"/>
      <c r="M761" s="161"/>
      <c r="T761" s="50"/>
      <c r="AT761" s="18" t="s">
        <v>260</v>
      </c>
      <c r="AU761" s="18" t="s">
        <v>87</v>
      </c>
    </row>
    <row r="762" spans="2:65" s="12" customFormat="1">
      <c r="B762" s="162"/>
      <c r="D762" s="159" t="s">
        <v>262</v>
      </c>
      <c r="E762" s="163" t="s">
        <v>37</v>
      </c>
      <c r="F762" s="164" t="s">
        <v>797</v>
      </c>
      <c r="H762" s="163" t="s">
        <v>37</v>
      </c>
      <c r="I762" s="165"/>
      <c r="L762" s="162"/>
      <c r="M762" s="166"/>
      <c r="T762" s="167"/>
      <c r="AT762" s="163" t="s">
        <v>262</v>
      </c>
      <c r="AU762" s="163" t="s">
        <v>87</v>
      </c>
      <c r="AV762" s="12" t="s">
        <v>85</v>
      </c>
      <c r="AW762" s="12" t="s">
        <v>38</v>
      </c>
      <c r="AX762" s="12" t="s">
        <v>78</v>
      </c>
      <c r="AY762" s="163" t="s">
        <v>252</v>
      </c>
    </row>
    <row r="763" spans="2:65" s="12" customFormat="1">
      <c r="B763" s="162"/>
      <c r="D763" s="159" t="s">
        <v>262</v>
      </c>
      <c r="E763" s="163" t="s">
        <v>37</v>
      </c>
      <c r="F763" s="164" t="s">
        <v>798</v>
      </c>
      <c r="H763" s="163" t="s">
        <v>37</v>
      </c>
      <c r="I763" s="165"/>
      <c r="L763" s="162"/>
      <c r="M763" s="166"/>
      <c r="T763" s="167"/>
      <c r="AT763" s="163" t="s">
        <v>262</v>
      </c>
      <c r="AU763" s="163" t="s">
        <v>87</v>
      </c>
      <c r="AV763" s="12" t="s">
        <v>85</v>
      </c>
      <c r="AW763" s="12" t="s">
        <v>38</v>
      </c>
      <c r="AX763" s="12" t="s">
        <v>78</v>
      </c>
      <c r="AY763" s="163" t="s">
        <v>252</v>
      </c>
    </row>
    <row r="764" spans="2:65" s="13" customFormat="1">
      <c r="B764" s="168"/>
      <c r="D764" s="159" t="s">
        <v>262</v>
      </c>
      <c r="E764" s="169" t="s">
        <v>37</v>
      </c>
      <c r="F764" s="170" t="s">
        <v>819</v>
      </c>
      <c r="H764" s="171">
        <v>255104.64000000001</v>
      </c>
      <c r="I764" s="172"/>
      <c r="L764" s="168"/>
      <c r="M764" s="173"/>
      <c r="T764" s="174"/>
      <c r="AT764" s="169" t="s">
        <v>262</v>
      </c>
      <c r="AU764" s="169" t="s">
        <v>87</v>
      </c>
      <c r="AV764" s="13" t="s">
        <v>87</v>
      </c>
      <c r="AW764" s="13" t="s">
        <v>38</v>
      </c>
      <c r="AX764" s="13" t="s">
        <v>78</v>
      </c>
      <c r="AY764" s="169" t="s">
        <v>252</v>
      </c>
    </row>
    <row r="765" spans="2:65" s="14" customFormat="1">
      <c r="B765" s="175"/>
      <c r="D765" s="159" t="s">
        <v>262</v>
      </c>
      <c r="E765" s="176" t="s">
        <v>37</v>
      </c>
      <c r="F765" s="177" t="s">
        <v>267</v>
      </c>
      <c r="H765" s="178">
        <v>255104.64000000001</v>
      </c>
      <c r="I765" s="179"/>
      <c r="L765" s="175"/>
      <c r="M765" s="180"/>
      <c r="T765" s="181"/>
      <c r="AT765" s="176" t="s">
        <v>262</v>
      </c>
      <c r="AU765" s="176" t="s">
        <v>87</v>
      </c>
      <c r="AV765" s="14" t="s">
        <v>258</v>
      </c>
      <c r="AW765" s="14" t="s">
        <v>38</v>
      </c>
      <c r="AX765" s="14" t="s">
        <v>85</v>
      </c>
      <c r="AY765" s="176" t="s">
        <v>252</v>
      </c>
    </row>
    <row r="766" spans="2:65" s="1" customFormat="1" ht="22.5" customHeight="1">
      <c r="B766" s="32"/>
      <c r="C766" s="147" t="s">
        <v>820</v>
      </c>
      <c r="D766" s="147" t="s">
        <v>254</v>
      </c>
      <c r="E766" s="148" t="s">
        <v>821</v>
      </c>
      <c r="F766" s="149" t="s">
        <v>822</v>
      </c>
      <c r="G766" s="150" t="s">
        <v>109</v>
      </c>
      <c r="H766" s="151">
        <v>4251.7439999999997</v>
      </c>
      <c r="I766" s="152"/>
      <c r="J766" s="153">
        <f>ROUND(I766*H766,2)</f>
        <v>0</v>
      </c>
      <c r="K766" s="149" t="s">
        <v>257</v>
      </c>
      <c r="L766" s="32"/>
      <c r="M766" s="154" t="s">
        <v>37</v>
      </c>
      <c r="N766" s="155" t="s">
        <v>49</v>
      </c>
      <c r="P766" s="156">
        <f>O766*H766</f>
        <v>0</v>
      </c>
      <c r="Q766" s="156">
        <v>0</v>
      </c>
      <c r="R766" s="156">
        <f>Q766*H766</f>
        <v>0</v>
      </c>
      <c r="S766" s="156">
        <v>0</v>
      </c>
      <c r="T766" s="157">
        <f>S766*H766</f>
        <v>0</v>
      </c>
      <c r="AR766" s="18" t="s">
        <v>258</v>
      </c>
      <c r="AT766" s="18" t="s">
        <v>254</v>
      </c>
      <c r="AU766" s="18" t="s">
        <v>87</v>
      </c>
      <c r="AY766" s="18" t="s">
        <v>252</v>
      </c>
      <c r="BE766" s="158">
        <f>IF(N766="základní",J766,0)</f>
        <v>0</v>
      </c>
      <c r="BF766" s="158">
        <f>IF(N766="snížená",J766,0)</f>
        <v>0</v>
      </c>
      <c r="BG766" s="158">
        <f>IF(N766="zákl. přenesená",J766,0)</f>
        <v>0</v>
      </c>
      <c r="BH766" s="158">
        <f>IF(N766="sníž. přenesená",J766,0)</f>
        <v>0</v>
      </c>
      <c r="BI766" s="158">
        <f>IF(N766="nulová",J766,0)</f>
        <v>0</v>
      </c>
      <c r="BJ766" s="18" t="s">
        <v>85</v>
      </c>
      <c r="BK766" s="158">
        <f>ROUND(I766*H766,2)</f>
        <v>0</v>
      </c>
      <c r="BL766" s="18" t="s">
        <v>258</v>
      </c>
      <c r="BM766" s="18" t="s">
        <v>823</v>
      </c>
    </row>
    <row r="767" spans="2:65" s="1" customFormat="1" ht="48.75">
      <c r="B767" s="32"/>
      <c r="D767" s="159" t="s">
        <v>260</v>
      </c>
      <c r="F767" s="160" t="s">
        <v>824</v>
      </c>
      <c r="I767" s="92"/>
      <c r="L767" s="32"/>
      <c r="M767" s="161"/>
      <c r="T767" s="50"/>
      <c r="AT767" s="18" t="s">
        <v>260</v>
      </c>
      <c r="AU767" s="18" t="s">
        <v>87</v>
      </c>
    </row>
    <row r="768" spans="2:65" s="13" customFormat="1">
      <c r="B768" s="168"/>
      <c r="D768" s="159" t="s">
        <v>262</v>
      </c>
      <c r="E768" s="169" t="s">
        <v>37</v>
      </c>
      <c r="F768" s="170" t="s">
        <v>157</v>
      </c>
      <c r="H768" s="171">
        <v>4251.7439999999997</v>
      </c>
      <c r="I768" s="172"/>
      <c r="L768" s="168"/>
      <c r="M768" s="173"/>
      <c r="T768" s="174"/>
      <c r="AT768" s="169" t="s">
        <v>262</v>
      </c>
      <c r="AU768" s="169" t="s">
        <v>87</v>
      </c>
      <c r="AV768" s="13" t="s">
        <v>87</v>
      </c>
      <c r="AW768" s="13" t="s">
        <v>38</v>
      </c>
      <c r="AX768" s="13" t="s">
        <v>85</v>
      </c>
      <c r="AY768" s="169" t="s">
        <v>252</v>
      </c>
    </row>
    <row r="769" spans="2:65" s="1" customFormat="1" ht="22.5" customHeight="1">
      <c r="B769" s="32"/>
      <c r="C769" s="147" t="s">
        <v>825</v>
      </c>
      <c r="D769" s="147" t="s">
        <v>254</v>
      </c>
      <c r="E769" s="148" t="s">
        <v>826</v>
      </c>
      <c r="F769" s="149" t="s">
        <v>827</v>
      </c>
      <c r="G769" s="150" t="s">
        <v>117</v>
      </c>
      <c r="H769" s="151">
        <v>643.48599999999999</v>
      </c>
      <c r="I769" s="152"/>
      <c r="J769" s="153">
        <f>ROUND(I769*H769,2)</f>
        <v>0</v>
      </c>
      <c r="K769" s="149" t="s">
        <v>257</v>
      </c>
      <c r="L769" s="32"/>
      <c r="M769" s="154" t="s">
        <v>37</v>
      </c>
      <c r="N769" s="155" t="s">
        <v>49</v>
      </c>
      <c r="P769" s="156">
        <f>O769*H769</f>
        <v>0</v>
      </c>
      <c r="Q769" s="156">
        <v>0</v>
      </c>
      <c r="R769" s="156">
        <f>Q769*H769</f>
        <v>0</v>
      </c>
      <c r="S769" s="156">
        <v>0</v>
      </c>
      <c r="T769" s="157">
        <f>S769*H769</f>
        <v>0</v>
      </c>
      <c r="AR769" s="18" t="s">
        <v>258</v>
      </c>
      <c r="AT769" s="18" t="s">
        <v>254</v>
      </c>
      <c r="AU769" s="18" t="s">
        <v>87</v>
      </c>
      <c r="AY769" s="18" t="s">
        <v>252</v>
      </c>
      <c r="BE769" s="158">
        <f>IF(N769="základní",J769,0)</f>
        <v>0</v>
      </c>
      <c r="BF769" s="158">
        <f>IF(N769="snížená",J769,0)</f>
        <v>0</v>
      </c>
      <c r="BG769" s="158">
        <f>IF(N769="zákl. přenesená",J769,0)</f>
        <v>0</v>
      </c>
      <c r="BH769" s="158">
        <f>IF(N769="sníž. přenesená",J769,0)</f>
        <v>0</v>
      </c>
      <c r="BI769" s="158">
        <f>IF(N769="nulová",J769,0)</f>
        <v>0</v>
      </c>
      <c r="BJ769" s="18" t="s">
        <v>85</v>
      </c>
      <c r="BK769" s="158">
        <f>ROUND(I769*H769,2)</f>
        <v>0</v>
      </c>
      <c r="BL769" s="18" t="s">
        <v>258</v>
      </c>
      <c r="BM769" s="18" t="s">
        <v>828</v>
      </c>
    </row>
    <row r="770" spans="2:65" s="1" customFormat="1" ht="146.25">
      <c r="B770" s="32"/>
      <c r="D770" s="159" t="s">
        <v>260</v>
      </c>
      <c r="F770" s="160" t="s">
        <v>829</v>
      </c>
      <c r="I770" s="92"/>
      <c r="L770" s="32"/>
      <c r="M770" s="161"/>
      <c r="T770" s="50"/>
      <c r="AT770" s="18" t="s">
        <v>260</v>
      </c>
      <c r="AU770" s="18" t="s">
        <v>87</v>
      </c>
    </row>
    <row r="771" spans="2:65" s="12" customFormat="1">
      <c r="B771" s="162"/>
      <c r="D771" s="159" t="s">
        <v>262</v>
      </c>
      <c r="E771" s="163" t="s">
        <v>37</v>
      </c>
      <c r="F771" s="164" t="s">
        <v>830</v>
      </c>
      <c r="H771" s="163" t="s">
        <v>37</v>
      </c>
      <c r="I771" s="165"/>
      <c r="L771" s="162"/>
      <c r="M771" s="166"/>
      <c r="T771" s="167"/>
      <c r="AT771" s="163" t="s">
        <v>262</v>
      </c>
      <c r="AU771" s="163" t="s">
        <v>87</v>
      </c>
      <c r="AV771" s="12" t="s">
        <v>85</v>
      </c>
      <c r="AW771" s="12" t="s">
        <v>38</v>
      </c>
      <c r="AX771" s="12" t="s">
        <v>78</v>
      </c>
      <c r="AY771" s="163" t="s">
        <v>252</v>
      </c>
    </row>
    <row r="772" spans="2:65" s="12" customFormat="1">
      <c r="B772" s="162"/>
      <c r="D772" s="159" t="s">
        <v>262</v>
      </c>
      <c r="E772" s="163" t="s">
        <v>37</v>
      </c>
      <c r="F772" s="164" t="s">
        <v>831</v>
      </c>
      <c r="H772" s="163" t="s">
        <v>37</v>
      </c>
      <c r="I772" s="165"/>
      <c r="L772" s="162"/>
      <c r="M772" s="166"/>
      <c r="T772" s="167"/>
      <c r="AT772" s="163" t="s">
        <v>262</v>
      </c>
      <c r="AU772" s="163" t="s">
        <v>87</v>
      </c>
      <c r="AV772" s="12" t="s">
        <v>85</v>
      </c>
      <c r="AW772" s="12" t="s">
        <v>38</v>
      </c>
      <c r="AX772" s="12" t="s">
        <v>78</v>
      </c>
      <c r="AY772" s="163" t="s">
        <v>252</v>
      </c>
    </row>
    <row r="773" spans="2:65" s="12" customFormat="1">
      <c r="B773" s="162"/>
      <c r="D773" s="159" t="s">
        <v>262</v>
      </c>
      <c r="E773" s="163" t="s">
        <v>37</v>
      </c>
      <c r="F773" s="164" t="s">
        <v>832</v>
      </c>
      <c r="H773" s="163" t="s">
        <v>37</v>
      </c>
      <c r="I773" s="165"/>
      <c r="L773" s="162"/>
      <c r="M773" s="166"/>
      <c r="T773" s="167"/>
      <c r="AT773" s="163" t="s">
        <v>262</v>
      </c>
      <c r="AU773" s="163" t="s">
        <v>87</v>
      </c>
      <c r="AV773" s="12" t="s">
        <v>85</v>
      </c>
      <c r="AW773" s="12" t="s">
        <v>38</v>
      </c>
      <c r="AX773" s="12" t="s">
        <v>78</v>
      </c>
      <c r="AY773" s="163" t="s">
        <v>252</v>
      </c>
    </row>
    <row r="774" spans="2:65" s="12" customFormat="1">
      <c r="B774" s="162"/>
      <c r="D774" s="159" t="s">
        <v>262</v>
      </c>
      <c r="E774" s="163" t="s">
        <v>37</v>
      </c>
      <c r="F774" s="164" t="s">
        <v>833</v>
      </c>
      <c r="H774" s="163" t="s">
        <v>37</v>
      </c>
      <c r="I774" s="165"/>
      <c r="L774" s="162"/>
      <c r="M774" s="166"/>
      <c r="T774" s="167"/>
      <c r="AT774" s="163" t="s">
        <v>262</v>
      </c>
      <c r="AU774" s="163" t="s">
        <v>87</v>
      </c>
      <c r="AV774" s="12" t="s">
        <v>85</v>
      </c>
      <c r="AW774" s="12" t="s">
        <v>38</v>
      </c>
      <c r="AX774" s="12" t="s">
        <v>78</v>
      </c>
      <c r="AY774" s="163" t="s">
        <v>252</v>
      </c>
    </row>
    <row r="775" spans="2:65" s="13" customFormat="1">
      <c r="B775" s="168"/>
      <c r="D775" s="159" t="s">
        <v>262</v>
      </c>
      <c r="E775" s="169" t="s">
        <v>37</v>
      </c>
      <c r="F775" s="170" t="s">
        <v>834</v>
      </c>
      <c r="H775" s="171">
        <v>643.48599999999999</v>
      </c>
      <c r="I775" s="172"/>
      <c r="L775" s="168"/>
      <c r="M775" s="173"/>
      <c r="T775" s="174"/>
      <c r="AT775" s="169" t="s">
        <v>262</v>
      </c>
      <c r="AU775" s="169" t="s">
        <v>87</v>
      </c>
      <c r="AV775" s="13" t="s">
        <v>87</v>
      </c>
      <c r="AW775" s="13" t="s">
        <v>38</v>
      </c>
      <c r="AX775" s="13" t="s">
        <v>78</v>
      </c>
      <c r="AY775" s="169" t="s">
        <v>252</v>
      </c>
    </row>
    <row r="776" spans="2:65" s="14" customFormat="1">
      <c r="B776" s="175"/>
      <c r="D776" s="159" t="s">
        <v>262</v>
      </c>
      <c r="E776" s="176" t="s">
        <v>37</v>
      </c>
      <c r="F776" s="177" t="s">
        <v>267</v>
      </c>
      <c r="H776" s="178">
        <v>643.48599999999999</v>
      </c>
      <c r="I776" s="179"/>
      <c r="L776" s="175"/>
      <c r="M776" s="180"/>
      <c r="T776" s="181"/>
      <c r="AT776" s="176" t="s">
        <v>262</v>
      </c>
      <c r="AU776" s="176" t="s">
        <v>87</v>
      </c>
      <c r="AV776" s="14" t="s">
        <v>258</v>
      </c>
      <c r="AW776" s="14" t="s">
        <v>38</v>
      </c>
      <c r="AX776" s="14" t="s">
        <v>85</v>
      </c>
      <c r="AY776" s="176" t="s">
        <v>252</v>
      </c>
    </row>
    <row r="777" spans="2:65" s="1" customFormat="1" ht="22.5" customHeight="1">
      <c r="B777" s="32"/>
      <c r="C777" s="147" t="s">
        <v>835</v>
      </c>
      <c r="D777" s="147" t="s">
        <v>254</v>
      </c>
      <c r="E777" s="148" t="s">
        <v>836</v>
      </c>
      <c r="F777" s="149" t="s">
        <v>837</v>
      </c>
      <c r="G777" s="150" t="s">
        <v>152</v>
      </c>
      <c r="H777" s="151">
        <v>6</v>
      </c>
      <c r="I777" s="152"/>
      <c r="J777" s="153">
        <f>ROUND(I777*H777,2)</f>
        <v>0</v>
      </c>
      <c r="K777" s="149" t="s">
        <v>257</v>
      </c>
      <c r="L777" s="32"/>
      <c r="M777" s="154" t="s">
        <v>37</v>
      </c>
      <c r="N777" s="155" t="s">
        <v>49</v>
      </c>
      <c r="P777" s="156">
        <f>O777*H777</f>
        <v>0</v>
      </c>
      <c r="Q777" s="156">
        <v>2.3400000000000001E-3</v>
      </c>
      <c r="R777" s="156">
        <f>Q777*H777</f>
        <v>1.404E-2</v>
      </c>
      <c r="S777" s="156">
        <v>0</v>
      </c>
      <c r="T777" s="157">
        <f>S777*H777</f>
        <v>0</v>
      </c>
      <c r="AR777" s="18" t="s">
        <v>258</v>
      </c>
      <c r="AT777" s="18" t="s">
        <v>254</v>
      </c>
      <c r="AU777" s="18" t="s">
        <v>87</v>
      </c>
      <c r="AY777" s="18" t="s">
        <v>252</v>
      </c>
      <c r="BE777" s="158">
        <f>IF(N777="základní",J777,0)</f>
        <v>0</v>
      </c>
      <c r="BF777" s="158">
        <f>IF(N777="snížená",J777,0)</f>
        <v>0</v>
      </c>
      <c r="BG777" s="158">
        <f>IF(N777="zákl. přenesená",J777,0)</f>
        <v>0</v>
      </c>
      <c r="BH777" s="158">
        <f>IF(N777="sníž. přenesená",J777,0)</f>
        <v>0</v>
      </c>
      <c r="BI777" s="158">
        <f>IF(N777="nulová",J777,0)</f>
        <v>0</v>
      </c>
      <c r="BJ777" s="18" t="s">
        <v>85</v>
      </c>
      <c r="BK777" s="158">
        <f>ROUND(I777*H777,2)</f>
        <v>0</v>
      </c>
      <c r="BL777" s="18" t="s">
        <v>258</v>
      </c>
      <c r="BM777" s="18" t="s">
        <v>838</v>
      </c>
    </row>
    <row r="778" spans="2:65" s="1" customFormat="1" ht="165.75">
      <c r="B778" s="32"/>
      <c r="D778" s="159" t="s">
        <v>260</v>
      </c>
      <c r="F778" s="160" t="s">
        <v>839</v>
      </c>
      <c r="I778" s="92"/>
      <c r="L778" s="32"/>
      <c r="M778" s="161"/>
      <c r="T778" s="50"/>
      <c r="AT778" s="18" t="s">
        <v>260</v>
      </c>
      <c r="AU778" s="18" t="s">
        <v>87</v>
      </c>
    </row>
    <row r="779" spans="2:65" s="12" customFormat="1">
      <c r="B779" s="162"/>
      <c r="D779" s="159" t="s">
        <v>262</v>
      </c>
      <c r="E779" s="163" t="s">
        <v>37</v>
      </c>
      <c r="F779" s="164" t="s">
        <v>840</v>
      </c>
      <c r="H779" s="163" t="s">
        <v>37</v>
      </c>
      <c r="I779" s="165"/>
      <c r="L779" s="162"/>
      <c r="M779" s="166"/>
      <c r="T779" s="167"/>
      <c r="AT779" s="163" t="s">
        <v>262</v>
      </c>
      <c r="AU779" s="163" t="s">
        <v>87</v>
      </c>
      <c r="AV779" s="12" t="s">
        <v>85</v>
      </c>
      <c r="AW779" s="12" t="s">
        <v>38</v>
      </c>
      <c r="AX779" s="12" t="s">
        <v>78</v>
      </c>
      <c r="AY779" s="163" t="s">
        <v>252</v>
      </c>
    </row>
    <row r="780" spans="2:65" s="12" customFormat="1">
      <c r="B780" s="162"/>
      <c r="D780" s="159" t="s">
        <v>262</v>
      </c>
      <c r="E780" s="163" t="s">
        <v>37</v>
      </c>
      <c r="F780" s="164" t="s">
        <v>841</v>
      </c>
      <c r="H780" s="163" t="s">
        <v>37</v>
      </c>
      <c r="I780" s="165"/>
      <c r="L780" s="162"/>
      <c r="M780" s="166"/>
      <c r="T780" s="167"/>
      <c r="AT780" s="163" t="s">
        <v>262</v>
      </c>
      <c r="AU780" s="163" t="s">
        <v>87</v>
      </c>
      <c r="AV780" s="12" t="s">
        <v>85</v>
      </c>
      <c r="AW780" s="12" t="s">
        <v>38</v>
      </c>
      <c r="AX780" s="12" t="s">
        <v>78</v>
      </c>
      <c r="AY780" s="163" t="s">
        <v>252</v>
      </c>
    </row>
    <row r="781" spans="2:65" s="12" customFormat="1">
      <c r="B781" s="162"/>
      <c r="D781" s="159" t="s">
        <v>262</v>
      </c>
      <c r="E781" s="163" t="s">
        <v>37</v>
      </c>
      <c r="F781" s="164" t="s">
        <v>842</v>
      </c>
      <c r="H781" s="163" t="s">
        <v>37</v>
      </c>
      <c r="I781" s="165"/>
      <c r="L781" s="162"/>
      <c r="M781" s="166"/>
      <c r="T781" s="167"/>
      <c r="AT781" s="163" t="s">
        <v>262</v>
      </c>
      <c r="AU781" s="163" t="s">
        <v>87</v>
      </c>
      <c r="AV781" s="12" t="s">
        <v>85</v>
      </c>
      <c r="AW781" s="12" t="s">
        <v>38</v>
      </c>
      <c r="AX781" s="12" t="s">
        <v>78</v>
      </c>
      <c r="AY781" s="163" t="s">
        <v>252</v>
      </c>
    </row>
    <row r="782" spans="2:65" s="13" customFormat="1">
      <c r="B782" s="168"/>
      <c r="D782" s="159" t="s">
        <v>262</v>
      </c>
      <c r="E782" s="169" t="s">
        <v>37</v>
      </c>
      <c r="F782" s="170" t="s">
        <v>87</v>
      </c>
      <c r="H782" s="171">
        <v>2</v>
      </c>
      <c r="I782" s="172"/>
      <c r="L782" s="168"/>
      <c r="M782" s="173"/>
      <c r="T782" s="174"/>
      <c r="AT782" s="169" t="s">
        <v>262</v>
      </c>
      <c r="AU782" s="169" t="s">
        <v>87</v>
      </c>
      <c r="AV782" s="13" t="s">
        <v>87</v>
      </c>
      <c r="AW782" s="13" t="s">
        <v>38</v>
      </c>
      <c r="AX782" s="13" t="s">
        <v>78</v>
      </c>
      <c r="AY782" s="169" t="s">
        <v>252</v>
      </c>
    </row>
    <row r="783" spans="2:65" s="12" customFormat="1">
      <c r="B783" s="162"/>
      <c r="D783" s="159" t="s">
        <v>262</v>
      </c>
      <c r="E783" s="163" t="s">
        <v>37</v>
      </c>
      <c r="F783" s="164" t="s">
        <v>843</v>
      </c>
      <c r="H783" s="163" t="s">
        <v>37</v>
      </c>
      <c r="I783" s="165"/>
      <c r="L783" s="162"/>
      <c r="M783" s="166"/>
      <c r="T783" s="167"/>
      <c r="AT783" s="163" t="s">
        <v>262</v>
      </c>
      <c r="AU783" s="163" t="s">
        <v>87</v>
      </c>
      <c r="AV783" s="12" t="s">
        <v>85</v>
      </c>
      <c r="AW783" s="12" t="s">
        <v>38</v>
      </c>
      <c r="AX783" s="12" t="s">
        <v>78</v>
      </c>
      <c r="AY783" s="163" t="s">
        <v>252</v>
      </c>
    </row>
    <row r="784" spans="2:65" s="13" customFormat="1">
      <c r="B784" s="168"/>
      <c r="D784" s="159" t="s">
        <v>262</v>
      </c>
      <c r="E784" s="169" t="s">
        <v>37</v>
      </c>
      <c r="F784" s="170" t="s">
        <v>258</v>
      </c>
      <c r="H784" s="171">
        <v>4</v>
      </c>
      <c r="I784" s="172"/>
      <c r="L784" s="168"/>
      <c r="M784" s="173"/>
      <c r="T784" s="174"/>
      <c r="AT784" s="169" t="s">
        <v>262</v>
      </c>
      <c r="AU784" s="169" t="s">
        <v>87</v>
      </c>
      <c r="AV784" s="13" t="s">
        <v>87</v>
      </c>
      <c r="AW784" s="13" t="s">
        <v>38</v>
      </c>
      <c r="AX784" s="13" t="s">
        <v>78</v>
      </c>
      <c r="AY784" s="169" t="s">
        <v>252</v>
      </c>
    </row>
    <row r="785" spans="2:65" s="14" customFormat="1">
      <c r="B785" s="175"/>
      <c r="D785" s="159" t="s">
        <v>262</v>
      </c>
      <c r="E785" s="176" t="s">
        <v>37</v>
      </c>
      <c r="F785" s="177" t="s">
        <v>267</v>
      </c>
      <c r="H785" s="178">
        <v>6</v>
      </c>
      <c r="I785" s="179"/>
      <c r="L785" s="175"/>
      <c r="M785" s="180"/>
      <c r="T785" s="181"/>
      <c r="AT785" s="176" t="s">
        <v>262</v>
      </c>
      <c r="AU785" s="176" t="s">
        <v>87</v>
      </c>
      <c r="AV785" s="14" t="s">
        <v>258</v>
      </c>
      <c r="AW785" s="14" t="s">
        <v>38</v>
      </c>
      <c r="AX785" s="14" t="s">
        <v>85</v>
      </c>
      <c r="AY785" s="176" t="s">
        <v>252</v>
      </c>
    </row>
    <row r="786" spans="2:65" s="1" customFormat="1" ht="16.5" customHeight="1">
      <c r="B786" s="32"/>
      <c r="C786" s="189" t="s">
        <v>844</v>
      </c>
      <c r="D786" s="189" t="s">
        <v>496</v>
      </c>
      <c r="E786" s="190" t="s">
        <v>845</v>
      </c>
      <c r="F786" s="191" t="s">
        <v>846</v>
      </c>
      <c r="G786" s="192" t="s">
        <v>152</v>
      </c>
      <c r="H786" s="193">
        <v>2</v>
      </c>
      <c r="I786" s="194"/>
      <c r="J786" s="195">
        <f>ROUND(I786*H786,2)</f>
        <v>0</v>
      </c>
      <c r="K786" s="191" t="s">
        <v>257</v>
      </c>
      <c r="L786" s="196"/>
      <c r="M786" s="197" t="s">
        <v>37</v>
      </c>
      <c r="N786" s="198" t="s">
        <v>49</v>
      </c>
      <c r="P786" s="156">
        <f>O786*H786</f>
        <v>0</v>
      </c>
      <c r="Q786" s="156">
        <v>0.01</v>
      </c>
      <c r="R786" s="156">
        <f>Q786*H786</f>
        <v>0.02</v>
      </c>
      <c r="S786" s="156">
        <v>0</v>
      </c>
      <c r="T786" s="157">
        <f>S786*H786</f>
        <v>0</v>
      </c>
      <c r="AR786" s="18" t="s">
        <v>332</v>
      </c>
      <c r="AT786" s="18" t="s">
        <v>496</v>
      </c>
      <c r="AU786" s="18" t="s">
        <v>87</v>
      </c>
      <c r="AY786" s="18" t="s">
        <v>252</v>
      </c>
      <c r="BE786" s="158">
        <f>IF(N786="základní",J786,0)</f>
        <v>0</v>
      </c>
      <c r="BF786" s="158">
        <f>IF(N786="snížená",J786,0)</f>
        <v>0</v>
      </c>
      <c r="BG786" s="158">
        <f>IF(N786="zákl. přenesená",J786,0)</f>
        <v>0</v>
      </c>
      <c r="BH786" s="158">
        <f>IF(N786="sníž. přenesená",J786,0)</f>
        <v>0</v>
      </c>
      <c r="BI786" s="158">
        <f>IF(N786="nulová",J786,0)</f>
        <v>0</v>
      </c>
      <c r="BJ786" s="18" t="s">
        <v>85</v>
      </c>
      <c r="BK786" s="158">
        <f>ROUND(I786*H786,2)</f>
        <v>0</v>
      </c>
      <c r="BL786" s="18" t="s">
        <v>258</v>
      </c>
      <c r="BM786" s="18" t="s">
        <v>847</v>
      </c>
    </row>
    <row r="787" spans="2:65" s="1" customFormat="1" ht="29.25">
      <c r="B787" s="32"/>
      <c r="D787" s="159" t="s">
        <v>571</v>
      </c>
      <c r="F787" s="160" t="s">
        <v>848</v>
      </c>
      <c r="I787" s="92"/>
      <c r="L787" s="32"/>
      <c r="M787" s="161"/>
      <c r="T787" s="50"/>
      <c r="AT787" s="18" t="s">
        <v>571</v>
      </c>
      <c r="AU787" s="18" t="s">
        <v>87</v>
      </c>
    </row>
    <row r="788" spans="2:65" s="1" customFormat="1" ht="16.5" customHeight="1">
      <c r="B788" s="32"/>
      <c r="C788" s="189" t="s">
        <v>849</v>
      </c>
      <c r="D788" s="189" t="s">
        <v>496</v>
      </c>
      <c r="E788" s="190" t="s">
        <v>850</v>
      </c>
      <c r="F788" s="191" t="s">
        <v>851</v>
      </c>
      <c r="G788" s="192" t="s">
        <v>152</v>
      </c>
      <c r="H788" s="193">
        <v>4</v>
      </c>
      <c r="I788" s="194"/>
      <c r="J788" s="195">
        <f>ROUND(I788*H788,2)</f>
        <v>0</v>
      </c>
      <c r="K788" s="191" t="s">
        <v>257</v>
      </c>
      <c r="L788" s="196"/>
      <c r="M788" s="197" t="s">
        <v>37</v>
      </c>
      <c r="N788" s="198" t="s">
        <v>49</v>
      </c>
      <c r="P788" s="156">
        <f>O788*H788</f>
        <v>0</v>
      </c>
      <c r="Q788" s="156">
        <v>1.4E-2</v>
      </c>
      <c r="R788" s="156">
        <f>Q788*H788</f>
        <v>5.6000000000000001E-2</v>
      </c>
      <c r="S788" s="156">
        <v>0</v>
      </c>
      <c r="T788" s="157">
        <f>S788*H788</f>
        <v>0</v>
      </c>
      <c r="AR788" s="18" t="s">
        <v>332</v>
      </c>
      <c r="AT788" s="18" t="s">
        <v>496</v>
      </c>
      <c r="AU788" s="18" t="s">
        <v>87</v>
      </c>
      <c r="AY788" s="18" t="s">
        <v>252</v>
      </c>
      <c r="BE788" s="158">
        <f>IF(N788="základní",J788,0)</f>
        <v>0</v>
      </c>
      <c r="BF788" s="158">
        <f>IF(N788="snížená",J788,0)</f>
        <v>0</v>
      </c>
      <c r="BG788" s="158">
        <f>IF(N788="zákl. přenesená",J788,0)</f>
        <v>0</v>
      </c>
      <c r="BH788" s="158">
        <f>IF(N788="sníž. přenesená",J788,0)</f>
        <v>0</v>
      </c>
      <c r="BI788" s="158">
        <f>IF(N788="nulová",J788,0)</f>
        <v>0</v>
      </c>
      <c r="BJ788" s="18" t="s">
        <v>85</v>
      </c>
      <c r="BK788" s="158">
        <f>ROUND(I788*H788,2)</f>
        <v>0</v>
      </c>
      <c r="BL788" s="18" t="s">
        <v>258</v>
      </c>
      <c r="BM788" s="18" t="s">
        <v>852</v>
      </c>
    </row>
    <row r="789" spans="2:65" s="1" customFormat="1" ht="29.25">
      <c r="B789" s="32"/>
      <c r="D789" s="159" t="s">
        <v>571</v>
      </c>
      <c r="F789" s="160" t="s">
        <v>853</v>
      </c>
      <c r="I789" s="92"/>
      <c r="L789" s="32"/>
      <c r="M789" s="161"/>
      <c r="T789" s="50"/>
      <c r="AT789" s="18" t="s">
        <v>571</v>
      </c>
      <c r="AU789" s="18" t="s">
        <v>87</v>
      </c>
    </row>
    <row r="790" spans="2:65" s="1" customFormat="1" ht="22.5" customHeight="1">
      <c r="B790" s="32"/>
      <c r="C790" s="147" t="s">
        <v>854</v>
      </c>
      <c r="D790" s="147" t="s">
        <v>254</v>
      </c>
      <c r="E790" s="148" t="s">
        <v>855</v>
      </c>
      <c r="F790" s="149" t="s">
        <v>856</v>
      </c>
      <c r="G790" s="150" t="s">
        <v>152</v>
      </c>
      <c r="H790" s="151">
        <v>24</v>
      </c>
      <c r="I790" s="152"/>
      <c r="J790" s="153">
        <f>ROUND(I790*H790,2)</f>
        <v>0</v>
      </c>
      <c r="K790" s="149" t="s">
        <v>37</v>
      </c>
      <c r="L790" s="32"/>
      <c r="M790" s="154" t="s">
        <v>37</v>
      </c>
      <c r="N790" s="155" t="s">
        <v>49</v>
      </c>
      <c r="P790" s="156">
        <f>O790*H790</f>
        <v>0</v>
      </c>
      <c r="Q790" s="156">
        <v>5.0000000000000002E-5</v>
      </c>
      <c r="R790" s="156">
        <f>Q790*H790</f>
        <v>1.2000000000000001E-3</v>
      </c>
      <c r="S790" s="156">
        <v>0</v>
      </c>
      <c r="T790" s="157">
        <f>S790*H790</f>
        <v>0</v>
      </c>
      <c r="AR790" s="18" t="s">
        <v>258</v>
      </c>
      <c r="AT790" s="18" t="s">
        <v>254</v>
      </c>
      <c r="AU790" s="18" t="s">
        <v>87</v>
      </c>
      <c r="AY790" s="18" t="s">
        <v>252</v>
      </c>
      <c r="BE790" s="158">
        <f>IF(N790="základní",J790,0)</f>
        <v>0</v>
      </c>
      <c r="BF790" s="158">
        <f>IF(N790="snížená",J790,0)</f>
        <v>0</v>
      </c>
      <c r="BG790" s="158">
        <f>IF(N790="zákl. přenesená",J790,0)</f>
        <v>0</v>
      </c>
      <c r="BH790" s="158">
        <f>IF(N790="sníž. přenesená",J790,0)</f>
        <v>0</v>
      </c>
      <c r="BI790" s="158">
        <f>IF(N790="nulová",J790,0)</f>
        <v>0</v>
      </c>
      <c r="BJ790" s="18" t="s">
        <v>85</v>
      </c>
      <c r="BK790" s="158">
        <f>ROUND(I790*H790,2)</f>
        <v>0</v>
      </c>
      <c r="BL790" s="18" t="s">
        <v>258</v>
      </c>
      <c r="BM790" s="18" t="s">
        <v>857</v>
      </c>
    </row>
    <row r="791" spans="2:65" s="12" customFormat="1">
      <c r="B791" s="162"/>
      <c r="D791" s="159" t="s">
        <v>262</v>
      </c>
      <c r="E791" s="163" t="s">
        <v>37</v>
      </c>
      <c r="F791" s="164" t="s">
        <v>858</v>
      </c>
      <c r="H791" s="163" t="s">
        <v>37</v>
      </c>
      <c r="I791" s="165"/>
      <c r="L791" s="162"/>
      <c r="M791" s="166"/>
      <c r="T791" s="167"/>
      <c r="AT791" s="163" t="s">
        <v>262</v>
      </c>
      <c r="AU791" s="163" t="s">
        <v>87</v>
      </c>
      <c r="AV791" s="12" t="s">
        <v>85</v>
      </c>
      <c r="AW791" s="12" t="s">
        <v>38</v>
      </c>
      <c r="AX791" s="12" t="s">
        <v>78</v>
      </c>
      <c r="AY791" s="163" t="s">
        <v>252</v>
      </c>
    </row>
    <row r="792" spans="2:65" s="12" customFormat="1">
      <c r="B792" s="162"/>
      <c r="D792" s="159" t="s">
        <v>262</v>
      </c>
      <c r="E792" s="163" t="s">
        <v>37</v>
      </c>
      <c r="F792" s="164" t="s">
        <v>859</v>
      </c>
      <c r="H792" s="163" t="s">
        <v>37</v>
      </c>
      <c r="I792" s="165"/>
      <c r="L792" s="162"/>
      <c r="M792" s="166"/>
      <c r="T792" s="167"/>
      <c r="AT792" s="163" t="s">
        <v>262</v>
      </c>
      <c r="AU792" s="163" t="s">
        <v>87</v>
      </c>
      <c r="AV792" s="12" t="s">
        <v>85</v>
      </c>
      <c r="AW792" s="12" t="s">
        <v>38</v>
      </c>
      <c r="AX792" s="12" t="s">
        <v>78</v>
      </c>
      <c r="AY792" s="163" t="s">
        <v>252</v>
      </c>
    </row>
    <row r="793" spans="2:65" s="12" customFormat="1">
      <c r="B793" s="162"/>
      <c r="D793" s="159" t="s">
        <v>262</v>
      </c>
      <c r="E793" s="163" t="s">
        <v>37</v>
      </c>
      <c r="F793" s="164" t="s">
        <v>860</v>
      </c>
      <c r="H793" s="163" t="s">
        <v>37</v>
      </c>
      <c r="I793" s="165"/>
      <c r="L793" s="162"/>
      <c r="M793" s="166"/>
      <c r="T793" s="167"/>
      <c r="AT793" s="163" t="s">
        <v>262</v>
      </c>
      <c r="AU793" s="163" t="s">
        <v>87</v>
      </c>
      <c r="AV793" s="12" t="s">
        <v>85</v>
      </c>
      <c r="AW793" s="12" t="s">
        <v>38</v>
      </c>
      <c r="AX793" s="12" t="s">
        <v>78</v>
      </c>
      <c r="AY793" s="163" t="s">
        <v>252</v>
      </c>
    </row>
    <row r="794" spans="2:65" s="13" customFormat="1">
      <c r="B794" s="168"/>
      <c r="D794" s="159" t="s">
        <v>262</v>
      </c>
      <c r="E794" s="169" t="s">
        <v>37</v>
      </c>
      <c r="F794" s="170" t="s">
        <v>861</v>
      </c>
      <c r="H794" s="171">
        <v>24</v>
      </c>
      <c r="I794" s="172"/>
      <c r="L794" s="168"/>
      <c r="M794" s="173"/>
      <c r="T794" s="174"/>
      <c r="AT794" s="169" t="s">
        <v>262</v>
      </c>
      <c r="AU794" s="169" t="s">
        <v>87</v>
      </c>
      <c r="AV794" s="13" t="s">
        <v>87</v>
      </c>
      <c r="AW794" s="13" t="s">
        <v>38</v>
      </c>
      <c r="AX794" s="13" t="s">
        <v>78</v>
      </c>
      <c r="AY794" s="169" t="s">
        <v>252</v>
      </c>
    </row>
    <row r="795" spans="2:65" s="14" customFormat="1">
      <c r="B795" s="175"/>
      <c r="D795" s="159" t="s">
        <v>262</v>
      </c>
      <c r="E795" s="176" t="s">
        <v>37</v>
      </c>
      <c r="F795" s="177" t="s">
        <v>267</v>
      </c>
      <c r="H795" s="178">
        <v>24</v>
      </c>
      <c r="I795" s="179"/>
      <c r="L795" s="175"/>
      <c r="M795" s="180"/>
      <c r="T795" s="181"/>
      <c r="AT795" s="176" t="s">
        <v>262</v>
      </c>
      <c r="AU795" s="176" t="s">
        <v>87</v>
      </c>
      <c r="AV795" s="14" t="s">
        <v>258</v>
      </c>
      <c r="AW795" s="14" t="s">
        <v>38</v>
      </c>
      <c r="AX795" s="14" t="s">
        <v>85</v>
      </c>
      <c r="AY795" s="176" t="s">
        <v>252</v>
      </c>
    </row>
    <row r="796" spans="2:65" s="1" customFormat="1" ht="16.5" customHeight="1">
      <c r="B796" s="32"/>
      <c r="C796" s="189" t="s">
        <v>862</v>
      </c>
      <c r="D796" s="189" t="s">
        <v>496</v>
      </c>
      <c r="E796" s="190" t="s">
        <v>863</v>
      </c>
      <c r="F796" s="191" t="s">
        <v>864</v>
      </c>
      <c r="G796" s="192" t="s">
        <v>865</v>
      </c>
      <c r="H796" s="193">
        <v>2.5000000000000001E-2</v>
      </c>
      <c r="I796" s="194"/>
      <c r="J796" s="195">
        <f>ROUND(I796*H796,2)</f>
        <v>0</v>
      </c>
      <c r="K796" s="191" t="s">
        <v>37</v>
      </c>
      <c r="L796" s="196"/>
      <c r="M796" s="197" t="s">
        <v>37</v>
      </c>
      <c r="N796" s="198" t="s">
        <v>49</v>
      </c>
      <c r="P796" s="156">
        <f>O796*H796</f>
        <v>0</v>
      </c>
      <c r="Q796" s="156">
        <v>6.4399999999999999E-2</v>
      </c>
      <c r="R796" s="156">
        <f>Q796*H796</f>
        <v>1.6100000000000001E-3</v>
      </c>
      <c r="S796" s="156">
        <v>0</v>
      </c>
      <c r="T796" s="157">
        <f>S796*H796</f>
        <v>0</v>
      </c>
      <c r="AR796" s="18" t="s">
        <v>556</v>
      </c>
      <c r="AT796" s="18" t="s">
        <v>496</v>
      </c>
      <c r="AU796" s="18" t="s">
        <v>87</v>
      </c>
      <c r="AY796" s="18" t="s">
        <v>252</v>
      </c>
      <c r="BE796" s="158">
        <f>IF(N796="základní",J796,0)</f>
        <v>0</v>
      </c>
      <c r="BF796" s="158">
        <f>IF(N796="snížená",J796,0)</f>
        <v>0</v>
      </c>
      <c r="BG796" s="158">
        <f>IF(N796="zákl. přenesená",J796,0)</f>
        <v>0</v>
      </c>
      <c r="BH796" s="158">
        <f>IF(N796="sníž. přenesená",J796,0)</f>
        <v>0</v>
      </c>
      <c r="BI796" s="158">
        <f>IF(N796="nulová",J796,0)</f>
        <v>0</v>
      </c>
      <c r="BJ796" s="18" t="s">
        <v>85</v>
      </c>
      <c r="BK796" s="158">
        <f>ROUND(I796*H796,2)</f>
        <v>0</v>
      </c>
      <c r="BL796" s="18" t="s">
        <v>406</v>
      </c>
      <c r="BM796" s="18" t="s">
        <v>866</v>
      </c>
    </row>
    <row r="797" spans="2:65" s="12" customFormat="1">
      <c r="B797" s="162"/>
      <c r="D797" s="159" t="s">
        <v>262</v>
      </c>
      <c r="E797" s="163" t="s">
        <v>37</v>
      </c>
      <c r="F797" s="164" t="s">
        <v>858</v>
      </c>
      <c r="H797" s="163" t="s">
        <v>37</v>
      </c>
      <c r="I797" s="165"/>
      <c r="L797" s="162"/>
      <c r="M797" s="166"/>
      <c r="T797" s="167"/>
      <c r="AT797" s="163" t="s">
        <v>262</v>
      </c>
      <c r="AU797" s="163" t="s">
        <v>87</v>
      </c>
      <c r="AV797" s="12" t="s">
        <v>85</v>
      </c>
      <c r="AW797" s="12" t="s">
        <v>38</v>
      </c>
      <c r="AX797" s="12" t="s">
        <v>78</v>
      </c>
      <c r="AY797" s="163" t="s">
        <v>252</v>
      </c>
    </row>
    <row r="798" spans="2:65" s="12" customFormat="1">
      <c r="B798" s="162"/>
      <c r="D798" s="159" t="s">
        <v>262</v>
      </c>
      <c r="E798" s="163" t="s">
        <v>37</v>
      </c>
      <c r="F798" s="164" t="s">
        <v>859</v>
      </c>
      <c r="H798" s="163" t="s">
        <v>37</v>
      </c>
      <c r="I798" s="165"/>
      <c r="L798" s="162"/>
      <c r="M798" s="166"/>
      <c r="T798" s="167"/>
      <c r="AT798" s="163" t="s">
        <v>262</v>
      </c>
      <c r="AU798" s="163" t="s">
        <v>87</v>
      </c>
      <c r="AV798" s="12" t="s">
        <v>85</v>
      </c>
      <c r="AW798" s="12" t="s">
        <v>38</v>
      </c>
      <c r="AX798" s="12" t="s">
        <v>78</v>
      </c>
      <c r="AY798" s="163" t="s">
        <v>252</v>
      </c>
    </row>
    <row r="799" spans="2:65" s="12" customFormat="1">
      <c r="B799" s="162"/>
      <c r="D799" s="159" t="s">
        <v>262</v>
      </c>
      <c r="E799" s="163" t="s">
        <v>37</v>
      </c>
      <c r="F799" s="164" t="s">
        <v>860</v>
      </c>
      <c r="H799" s="163" t="s">
        <v>37</v>
      </c>
      <c r="I799" s="165"/>
      <c r="L799" s="162"/>
      <c r="M799" s="166"/>
      <c r="T799" s="167"/>
      <c r="AT799" s="163" t="s">
        <v>262</v>
      </c>
      <c r="AU799" s="163" t="s">
        <v>87</v>
      </c>
      <c r="AV799" s="12" t="s">
        <v>85</v>
      </c>
      <c r="AW799" s="12" t="s">
        <v>38</v>
      </c>
      <c r="AX799" s="12" t="s">
        <v>78</v>
      </c>
      <c r="AY799" s="163" t="s">
        <v>252</v>
      </c>
    </row>
    <row r="800" spans="2:65" s="13" customFormat="1">
      <c r="B800" s="168"/>
      <c r="D800" s="159" t="s">
        <v>262</v>
      </c>
      <c r="E800" s="169" t="s">
        <v>37</v>
      </c>
      <c r="F800" s="170" t="s">
        <v>861</v>
      </c>
      <c r="H800" s="171">
        <v>24</v>
      </c>
      <c r="I800" s="172"/>
      <c r="L800" s="168"/>
      <c r="M800" s="173"/>
      <c r="T800" s="174"/>
      <c r="AT800" s="169" t="s">
        <v>262</v>
      </c>
      <c r="AU800" s="169" t="s">
        <v>87</v>
      </c>
      <c r="AV800" s="13" t="s">
        <v>87</v>
      </c>
      <c r="AW800" s="13" t="s">
        <v>38</v>
      </c>
      <c r="AX800" s="13" t="s">
        <v>78</v>
      </c>
      <c r="AY800" s="169" t="s">
        <v>252</v>
      </c>
    </row>
    <row r="801" spans="2:65" s="14" customFormat="1">
      <c r="B801" s="175"/>
      <c r="D801" s="159" t="s">
        <v>262</v>
      </c>
      <c r="E801" s="176" t="s">
        <v>37</v>
      </c>
      <c r="F801" s="177" t="s">
        <v>267</v>
      </c>
      <c r="H801" s="178">
        <v>24</v>
      </c>
      <c r="I801" s="179"/>
      <c r="L801" s="175"/>
      <c r="M801" s="180"/>
      <c r="T801" s="181"/>
      <c r="AT801" s="176" t="s">
        <v>262</v>
      </c>
      <c r="AU801" s="176" t="s">
        <v>87</v>
      </c>
      <c r="AV801" s="14" t="s">
        <v>258</v>
      </c>
      <c r="AW801" s="14" t="s">
        <v>38</v>
      </c>
      <c r="AX801" s="14" t="s">
        <v>85</v>
      </c>
      <c r="AY801" s="176" t="s">
        <v>252</v>
      </c>
    </row>
    <row r="802" spans="2:65" s="13" customFormat="1">
      <c r="B802" s="168"/>
      <c r="D802" s="159" t="s">
        <v>262</v>
      </c>
      <c r="F802" s="170" t="s">
        <v>867</v>
      </c>
      <c r="H802" s="171">
        <v>2.5000000000000001E-2</v>
      </c>
      <c r="I802" s="172"/>
      <c r="L802" s="168"/>
      <c r="M802" s="173"/>
      <c r="T802" s="174"/>
      <c r="AT802" s="169" t="s">
        <v>262</v>
      </c>
      <c r="AU802" s="169" t="s">
        <v>87</v>
      </c>
      <c r="AV802" s="13" t="s">
        <v>87</v>
      </c>
      <c r="AW802" s="13" t="s">
        <v>4</v>
      </c>
      <c r="AX802" s="13" t="s">
        <v>85</v>
      </c>
      <c r="AY802" s="169" t="s">
        <v>252</v>
      </c>
    </row>
    <row r="803" spans="2:65" s="1" customFormat="1" ht="16.5" customHeight="1">
      <c r="B803" s="32"/>
      <c r="C803" s="189" t="s">
        <v>868</v>
      </c>
      <c r="D803" s="189" t="s">
        <v>496</v>
      </c>
      <c r="E803" s="190" t="s">
        <v>869</v>
      </c>
      <c r="F803" s="191" t="s">
        <v>870</v>
      </c>
      <c r="G803" s="192" t="s">
        <v>865</v>
      </c>
      <c r="H803" s="193">
        <v>2.5000000000000001E-2</v>
      </c>
      <c r="I803" s="194"/>
      <c r="J803" s="195">
        <f>ROUND(I803*H803,2)</f>
        <v>0</v>
      </c>
      <c r="K803" s="191" t="s">
        <v>37</v>
      </c>
      <c r="L803" s="196"/>
      <c r="M803" s="197" t="s">
        <v>37</v>
      </c>
      <c r="N803" s="198" t="s">
        <v>49</v>
      </c>
      <c r="P803" s="156">
        <f>O803*H803</f>
        <v>0</v>
      </c>
      <c r="Q803" s="156">
        <v>0.17399999999999999</v>
      </c>
      <c r="R803" s="156">
        <f>Q803*H803</f>
        <v>4.3499999999999997E-3</v>
      </c>
      <c r="S803" s="156">
        <v>0</v>
      </c>
      <c r="T803" s="157">
        <f>S803*H803</f>
        <v>0</v>
      </c>
      <c r="AR803" s="18" t="s">
        <v>556</v>
      </c>
      <c r="AT803" s="18" t="s">
        <v>496</v>
      </c>
      <c r="AU803" s="18" t="s">
        <v>87</v>
      </c>
      <c r="AY803" s="18" t="s">
        <v>252</v>
      </c>
      <c r="BE803" s="158">
        <f>IF(N803="základní",J803,0)</f>
        <v>0</v>
      </c>
      <c r="BF803" s="158">
        <f>IF(N803="snížená",J803,0)</f>
        <v>0</v>
      </c>
      <c r="BG803" s="158">
        <f>IF(N803="zákl. přenesená",J803,0)</f>
        <v>0</v>
      </c>
      <c r="BH803" s="158">
        <f>IF(N803="sníž. přenesená",J803,0)</f>
        <v>0</v>
      </c>
      <c r="BI803" s="158">
        <f>IF(N803="nulová",J803,0)</f>
        <v>0</v>
      </c>
      <c r="BJ803" s="18" t="s">
        <v>85</v>
      </c>
      <c r="BK803" s="158">
        <f>ROUND(I803*H803,2)</f>
        <v>0</v>
      </c>
      <c r="BL803" s="18" t="s">
        <v>406</v>
      </c>
      <c r="BM803" s="18" t="s">
        <v>871</v>
      </c>
    </row>
    <row r="804" spans="2:65" s="12" customFormat="1">
      <c r="B804" s="162"/>
      <c r="D804" s="159" t="s">
        <v>262</v>
      </c>
      <c r="E804" s="163" t="s">
        <v>37</v>
      </c>
      <c r="F804" s="164" t="s">
        <v>858</v>
      </c>
      <c r="H804" s="163" t="s">
        <v>37</v>
      </c>
      <c r="I804" s="165"/>
      <c r="L804" s="162"/>
      <c r="M804" s="166"/>
      <c r="T804" s="167"/>
      <c r="AT804" s="163" t="s">
        <v>262</v>
      </c>
      <c r="AU804" s="163" t="s">
        <v>87</v>
      </c>
      <c r="AV804" s="12" t="s">
        <v>85</v>
      </c>
      <c r="AW804" s="12" t="s">
        <v>38</v>
      </c>
      <c r="AX804" s="12" t="s">
        <v>78</v>
      </c>
      <c r="AY804" s="163" t="s">
        <v>252</v>
      </c>
    </row>
    <row r="805" spans="2:65" s="12" customFormat="1">
      <c r="B805" s="162"/>
      <c r="D805" s="159" t="s">
        <v>262</v>
      </c>
      <c r="E805" s="163" t="s">
        <v>37</v>
      </c>
      <c r="F805" s="164" t="s">
        <v>859</v>
      </c>
      <c r="H805" s="163" t="s">
        <v>37</v>
      </c>
      <c r="I805" s="165"/>
      <c r="L805" s="162"/>
      <c r="M805" s="166"/>
      <c r="T805" s="167"/>
      <c r="AT805" s="163" t="s">
        <v>262</v>
      </c>
      <c r="AU805" s="163" t="s">
        <v>87</v>
      </c>
      <c r="AV805" s="12" t="s">
        <v>85</v>
      </c>
      <c r="AW805" s="12" t="s">
        <v>38</v>
      </c>
      <c r="AX805" s="12" t="s">
        <v>78</v>
      </c>
      <c r="AY805" s="163" t="s">
        <v>252</v>
      </c>
    </row>
    <row r="806" spans="2:65" s="12" customFormat="1">
      <c r="B806" s="162"/>
      <c r="D806" s="159" t="s">
        <v>262</v>
      </c>
      <c r="E806" s="163" t="s">
        <v>37</v>
      </c>
      <c r="F806" s="164" t="s">
        <v>860</v>
      </c>
      <c r="H806" s="163" t="s">
        <v>37</v>
      </c>
      <c r="I806" s="165"/>
      <c r="L806" s="162"/>
      <c r="M806" s="166"/>
      <c r="T806" s="167"/>
      <c r="AT806" s="163" t="s">
        <v>262</v>
      </c>
      <c r="AU806" s="163" t="s">
        <v>87</v>
      </c>
      <c r="AV806" s="12" t="s">
        <v>85</v>
      </c>
      <c r="AW806" s="12" t="s">
        <v>38</v>
      </c>
      <c r="AX806" s="12" t="s">
        <v>78</v>
      </c>
      <c r="AY806" s="163" t="s">
        <v>252</v>
      </c>
    </row>
    <row r="807" spans="2:65" s="13" customFormat="1">
      <c r="B807" s="168"/>
      <c r="D807" s="159" t="s">
        <v>262</v>
      </c>
      <c r="E807" s="169" t="s">
        <v>37</v>
      </c>
      <c r="F807" s="170" t="s">
        <v>861</v>
      </c>
      <c r="H807" s="171">
        <v>24</v>
      </c>
      <c r="I807" s="172"/>
      <c r="L807" s="168"/>
      <c r="M807" s="173"/>
      <c r="T807" s="174"/>
      <c r="AT807" s="169" t="s">
        <v>262</v>
      </c>
      <c r="AU807" s="169" t="s">
        <v>87</v>
      </c>
      <c r="AV807" s="13" t="s">
        <v>87</v>
      </c>
      <c r="AW807" s="13" t="s">
        <v>38</v>
      </c>
      <c r="AX807" s="13" t="s">
        <v>78</v>
      </c>
      <c r="AY807" s="169" t="s">
        <v>252</v>
      </c>
    </row>
    <row r="808" spans="2:65" s="14" customFormat="1">
      <c r="B808" s="175"/>
      <c r="D808" s="159" t="s">
        <v>262</v>
      </c>
      <c r="E808" s="176" t="s">
        <v>37</v>
      </c>
      <c r="F808" s="177" t="s">
        <v>267</v>
      </c>
      <c r="H808" s="178">
        <v>24</v>
      </c>
      <c r="I808" s="179"/>
      <c r="L808" s="175"/>
      <c r="M808" s="180"/>
      <c r="T808" s="181"/>
      <c r="AT808" s="176" t="s">
        <v>262</v>
      </c>
      <c r="AU808" s="176" t="s">
        <v>87</v>
      </c>
      <c r="AV808" s="14" t="s">
        <v>258</v>
      </c>
      <c r="AW808" s="14" t="s">
        <v>38</v>
      </c>
      <c r="AX808" s="14" t="s">
        <v>85</v>
      </c>
      <c r="AY808" s="176" t="s">
        <v>252</v>
      </c>
    </row>
    <row r="809" spans="2:65" s="13" customFormat="1">
      <c r="B809" s="168"/>
      <c r="D809" s="159" t="s">
        <v>262</v>
      </c>
      <c r="F809" s="170" t="s">
        <v>867</v>
      </c>
      <c r="H809" s="171">
        <v>2.5000000000000001E-2</v>
      </c>
      <c r="I809" s="172"/>
      <c r="L809" s="168"/>
      <c r="M809" s="173"/>
      <c r="T809" s="174"/>
      <c r="AT809" s="169" t="s">
        <v>262</v>
      </c>
      <c r="AU809" s="169" t="s">
        <v>87</v>
      </c>
      <c r="AV809" s="13" t="s">
        <v>87</v>
      </c>
      <c r="AW809" s="13" t="s">
        <v>4</v>
      </c>
      <c r="AX809" s="13" t="s">
        <v>85</v>
      </c>
      <c r="AY809" s="169" t="s">
        <v>252</v>
      </c>
    </row>
    <row r="810" spans="2:65" s="1" customFormat="1" ht="16.5" customHeight="1">
      <c r="B810" s="32"/>
      <c r="C810" s="189" t="s">
        <v>872</v>
      </c>
      <c r="D810" s="189" t="s">
        <v>496</v>
      </c>
      <c r="E810" s="190" t="s">
        <v>873</v>
      </c>
      <c r="F810" s="191" t="s">
        <v>874</v>
      </c>
      <c r="G810" s="192" t="s">
        <v>198</v>
      </c>
      <c r="H810" s="193">
        <v>25.2</v>
      </c>
      <c r="I810" s="194"/>
      <c r="J810" s="195">
        <f>ROUND(I810*H810,2)</f>
        <v>0</v>
      </c>
      <c r="K810" s="191" t="s">
        <v>275</v>
      </c>
      <c r="L810" s="196"/>
      <c r="M810" s="197" t="s">
        <v>37</v>
      </c>
      <c r="N810" s="198" t="s">
        <v>49</v>
      </c>
      <c r="P810" s="156">
        <f>O810*H810</f>
        <v>0</v>
      </c>
      <c r="Q810" s="156">
        <v>1.5499999999999999E-3</v>
      </c>
      <c r="R810" s="156">
        <f>Q810*H810</f>
        <v>3.9059999999999997E-2</v>
      </c>
      <c r="S810" s="156">
        <v>0</v>
      </c>
      <c r="T810" s="157">
        <f>S810*H810</f>
        <v>0</v>
      </c>
      <c r="AR810" s="18" t="s">
        <v>556</v>
      </c>
      <c r="AT810" s="18" t="s">
        <v>496</v>
      </c>
      <c r="AU810" s="18" t="s">
        <v>87</v>
      </c>
      <c r="AY810" s="18" t="s">
        <v>252</v>
      </c>
      <c r="BE810" s="158">
        <f>IF(N810="základní",J810,0)</f>
        <v>0</v>
      </c>
      <c r="BF810" s="158">
        <f>IF(N810="snížená",J810,0)</f>
        <v>0</v>
      </c>
      <c r="BG810" s="158">
        <f>IF(N810="zákl. přenesená",J810,0)</f>
        <v>0</v>
      </c>
      <c r="BH810" s="158">
        <f>IF(N810="sníž. přenesená",J810,0)</f>
        <v>0</v>
      </c>
      <c r="BI810" s="158">
        <f>IF(N810="nulová",J810,0)</f>
        <v>0</v>
      </c>
      <c r="BJ810" s="18" t="s">
        <v>85</v>
      </c>
      <c r="BK810" s="158">
        <f>ROUND(I810*H810,2)</f>
        <v>0</v>
      </c>
      <c r="BL810" s="18" t="s">
        <v>406</v>
      </c>
      <c r="BM810" s="18" t="s">
        <v>875</v>
      </c>
    </row>
    <row r="811" spans="2:65" s="12" customFormat="1">
      <c r="B811" s="162"/>
      <c r="D811" s="159" t="s">
        <v>262</v>
      </c>
      <c r="E811" s="163" t="s">
        <v>37</v>
      </c>
      <c r="F811" s="164" t="s">
        <v>858</v>
      </c>
      <c r="H811" s="163" t="s">
        <v>37</v>
      </c>
      <c r="I811" s="165"/>
      <c r="L811" s="162"/>
      <c r="M811" s="166"/>
      <c r="T811" s="167"/>
      <c r="AT811" s="163" t="s">
        <v>262</v>
      </c>
      <c r="AU811" s="163" t="s">
        <v>87</v>
      </c>
      <c r="AV811" s="12" t="s">
        <v>85</v>
      </c>
      <c r="AW811" s="12" t="s">
        <v>38</v>
      </c>
      <c r="AX811" s="12" t="s">
        <v>78</v>
      </c>
      <c r="AY811" s="163" t="s">
        <v>252</v>
      </c>
    </row>
    <row r="812" spans="2:65" s="12" customFormat="1">
      <c r="B812" s="162"/>
      <c r="D812" s="159" t="s">
        <v>262</v>
      </c>
      <c r="E812" s="163" t="s">
        <v>37</v>
      </c>
      <c r="F812" s="164" t="s">
        <v>859</v>
      </c>
      <c r="H812" s="163" t="s">
        <v>37</v>
      </c>
      <c r="I812" s="165"/>
      <c r="L812" s="162"/>
      <c r="M812" s="166"/>
      <c r="T812" s="167"/>
      <c r="AT812" s="163" t="s">
        <v>262</v>
      </c>
      <c r="AU812" s="163" t="s">
        <v>87</v>
      </c>
      <c r="AV812" s="12" t="s">
        <v>85</v>
      </c>
      <c r="AW812" s="12" t="s">
        <v>38</v>
      </c>
      <c r="AX812" s="12" t="s">
        <v>78</v>
      </c>
      <c r="AY812" s="163" t="s">
        <v>252</v>
      </c>
    </row>
    <row r="813" spans="2:65" s="12" customFormat="1">
      <c r="B813" s="162"/>
      <c r="D813" s="159" t="s">
        <v>262</v>
      </c>
      <c r="E813" s="163" t="s">
        <v>37</v>
      </c>
      <c r="F813" s="164" t="s">
        <v>860</v>
      </c>
      <c r="H813" s="163" t="s">
        <v>37</v>
      </c>
      <c r="I813" s="165"/>
      <c r="L813" s="162"/>
      <c r="M813" s="166"/>
      <c r="T813" s="167"/>
      <c r="AT813" s="163" t="s">
        <v>262</v>
      </c>
      <c r="AU813" s="163" t="s">
        <v>87</v>
      </c>
      <c r="AV813" s="12" t="s">
        <v>85</v>
      </c>
      <c r="AW813" s="12" t="s">
        <v>38</v>
      </c>
      <c r="AX813" s="12" t="s">
        <v>78</v>
      </c>
      <c r="AY813" s="163" t="s">
        <v>252</v>
      </c>
    </row>
    <row r="814" spans="2:65" s="12" customFormat="1">
      <c r="B814" s="162"/>
      <c r="D814" s="159" t="s">
        <v>262</v>
      </c>
      <c r="E814" s="163" t="s">
        <v>37</v>
      </c>
      <c r="F814" s="164" t="s">
        <v>876</v>
      </c>
      <c r="H814" s="163" t="s">
        <v>37</v>
      </c>
      <c r="I814" s="165"/>
      <c r="L814" s="162"/>
      <c r="M814" s="166"/>
      <c r="T814" s="167"/>
      <c r="AT814" s="163" t="s">
        <v>262</v>
      </c>
      <c r="AU814" s="163" t="s">
        <v>87</v>
      </c>
      <c r="AV814" s="12" t="s">
        <v>85</v>
      </c>
      <c r="AW814" s="12" t="s">
        <v>38</v>
      </c>
      <c r="AX814" s="12" t="s">
        <v>78</v>
      </c>
      <c r="AY814" s="163" t="s">
        <v>252</v>
      </c>
    </row>
    <row r="815" spans="2:65" s="13" customFormat="1">
      <c r="B815" s="168"/>
      <c r="D815" s="159" t="s">
        <v>262</v>
      </c>
      <c r="E815" s="169" t="s">
        <v>37</v>
      </c>
      <c r="F815" s="170" t="s">
        <v>877</v>
      </c>
      <c r="H815" s="171">
        <v>24</v>
      </c>
      <c r="I815" s="172"/>
      <c r="L815" s="168"/>
      <c r="M815" s="173"/>
      <c r="T815" s="174"/>
      <c r="AT815" s="169" t="s">
        <v>262</v>
      </c>
      <c r="AU815" s="169" t="s">
        <v>87</v>
      </c>
      <c r="AV815" s="13" t="s">
        <v>87</v>
      </c>
      <c r="AW815" s="13" t="s">
        <v>38</v>
      </c>
      <c r="AX815" s="13" t="s">
        <v>78</v>
      </c>
      <c r="AY815" s="169" t="s">
        <v>252</v>
      </c>
    </row>
    <row r="816" spans="2:65" s="14" customFormat="1">
      <c r="B816" s="175"/>
      <c r="D816" s="159" t="s">
        <v>262</v>
      </c>
      <c r="E816" s="176" t="s">
        <v>37</v>
      </c>
      <c r="F816" s="177" t="s">
        <v>267</v>
      </c>
      <c r="H816" s="178">
        <v>24</v>
      </c>
      <c r="I816" s="179"/>
      <c r="L816" s="175"/>
      <c r="M816" s="180"/>
      <c r="T816" s="181"/>
      <c r="AT816" s="176" t="s">
        <v>262</v>
      </c>
      <c r="AU816" s="176" t="s">
        <v>87</v>
      </c>
      <c r="AV816" s="14" t="s">
        <v>258</v>
      </c>
      <c r="AW816" s="14" t="s">
        <v>38</v>
      </c>
      <c r="AX816" s="14" t="s">
        <v>85</v>
      </c>
      <c r="AY816" s="176" t="s">
        <v>252</v>
      </c>
    </row>
    <row r="817" spans="2:65" s="13" customFormat="1">
      <c r="B817" s="168"/>
      <c r="D817" s="159" t="s">
        <v>262</v>
      </c>
      <c r="F817" s="170" t="s">
        <v>878</v>
      </c>
      <c r="H817" s="171">
        <v>25.2</v>
      </c>
      <c r="I817" s="172"/>
      <c r="L817" s="168"/>
      <c r="M817" s="173"/>
      <c r="T817" s="174"/>
      <c r="AT817" s="169" t="s">
        <v>262</v>
      </c>
      <c r="AU817" s="169" t="s">
        <v>87</v>
      </c>
      <c r="AV817" s="13" t="s">
        <v>87</v>
      </c>
      <c r="AW817" s="13" t="s">
        <v>4</v>
      </c>
      <c r="AX817" s="13" t="s">
        <v>85</v>
      </c>
      <c r="AY817" s="169" t="s">
        <v>252</v>
      </c>
    </row>
    <row r="818" spans="2:65" s="1" customFormat="1" ht="33.75" customHeight="1">
      <c r="B818" s="32"/>
      <c r="C818" s="147" t="s">
        <v>879</v>
      </c>
      <c r="D818" s="147" t="s">
        <v>254</v>
      </c>
      <c r="E818" s="148" t="s">
        <v>880</v>
      </c>
      <c r="F818" s="149" t="s">
        <v>881</v>
      </c>
      <c r="G818" s="150" t="s">
        <v>882</v>
      </c>
      <c r="H818" s="151">
        <v>1</v>
      </c>
      <c r="I818" s="152"/>
      <c r="J818" s="153">
        <f>ROUND(I818*H818,2)</f>
        <v>0</v>
      </c>
      <c r="K818" s="149" t="s">
        <v>37</v>
      </c>
      <c r="L818" s="32"/>
      <c r="M818" s="154" t="s">
        <v>37</v>
      </c>
      <c r="N818" s="155" t="s">
        <v>49</v>
      </c>
      <c r="P818" s="156">
        <f>O818*H818</f>
        <v>0</v>
      </c>
      <c r="Q818" s="156">
        <v>0.65</v>
      </c>
      <c r="R818" s="156">
        <f>Q818*H818</f>
        <v>0.65</v>
      </c>
      <c r="S818" s="156">
        <v>0</v>
      </c>
      <c r="T818" s="157">
        <f>S818*H818</f>
        <v>0</v>
      </c>
      <c r="AR818" s="18" t="s">
        <v>258</v>
      </c>
      <c r="AT818" s="18" t="s">
        <v>254</v>
      </c>
      <c r="AU818" s="18" t="s">
        <v>87</v>
      </c>
      <c r="AY818" s="18" t="s">
        <v>252</v>
      </c>
      <c r="BE818" s="158">
        <f>IF(N818="základní",J818,0)</f>
        <v>0</v>
      </c>
      <c r="BF818" s="158">
        <f>IF(N818="snížená",J818,0)</f>
        <v>0</v>
      </c>
      <c r="BG818" s="158">
        <f>IF(N818="zákl. přenesená",J818,0)</f>
        <v>0</v>
      </c>
      <c r="BH818" s="158">
        <f>IF(N818="sníž. přenesená",J818,0)</f>
        <v>0</v>
      </c>
      <c r="BI818" s="158">
        <f>IF(N818="nulová",J818,0)</f>
        <v>0</v>
      </c>
      <c r="BJ818" s="18" t="s">
        <v>85</v>
      </c>
      <c r="BK818" s="158">
        <f>ROUND(I818*H818,2)</f>
        <v>0</v>
      </c>
      <c r="BL818" s="18" t="s">
        <v>258</v>
      </c>
      <c r="BM818" s="18" t="s">
        <v>883</v>
      </c>
    </row>
    <row r="819" spans="2:65" s="1" customFormat="1" ht="48.75">
      <c r="B819" s="32"/>
      <c r="D819" s="159" t="s">
        <v>260</v>
      </c>
      <c r="F819" s="160" t="s">
        <v>884</v>
      </c>
      <c r="I819" s="92"/>
      <c r="L819" s="32"/>
      <c r="M819" s="161"/>
      <c r="T819" s="50"/>
      <c r="AT819" s="18" t="s">
        <v>260</v>
      </c>
      <c r="AU819" s="18" t="s">
        <v>87</v>
      </c>
    </row>
    <row r="820" spans="2:65" s="1" customFormat="1" ht="16.5" customHeight="1">
      <c r="B820" s="32"/>
      <c r="C820" s="147" t="s">
        <v>885</v>
      </c>
      <c r="D820" s="147" t="s">
        <v>254</v>
      </c>
      <c r="E820" s="148" t="s">
        <v>886</v>
      </c>
      <c r="F820" s="149" t="s">
        <v>887</v>
      </c>
      <c r="G820" s="150" t="s">
        <v>109</v>
      </c>
      <c r="H820" s="151">
        <v>149.48400000000001</v>
      </c>
      <c r="I820" s="152"/>
      <c r="J820" s="153">
        <f>ROUND(I820*H820,2)</f>
        <v>0</v>
      </c>
      <c r="K820" s="149" t="s">
        <v>257</v>
      </c>
      <c r="L820" s="32"/>
      <c r="M820" s="154" t="s">
        <v>37</v>
      </c>
      <c r="N820" s="155" t="s">
        <v>49</v>
      </c>
      <c r="P820" s="156">
        <f>O820*H820</f>
        <v>0</v>
      </c>
      <c r="Q820" s="156">
        <v>0</v>
      </c>
      <c r="R820" s="156">
        <f>Q820*H820</f>
        <v>0</v>
      </c>
      <c r="S820" s="156">
        <v>2</v>
      </c>
      <c r="T820" s="157">
        <f>S820*H820</f>
        <v>298.96800000000002</v>
      </c>
      <c r="AR820" s="18" t="s">
        <v>258</v>
      </c>
      <c r="AT820" s="18" t="s">
        <v>254</v>
      </c>
      <c r="AU820" s="18" t="s">
        <v>87</v>
      </c>
      <c r="AY820" s="18" t="s">
        <v>252</v>
      </c>
      <c r="BE820" s="158">
        <f>IF(N820="základní",J820,0)</f>
        <v>0</v>
      </c>
      <c r="BF820" s="158">
        <f>IF(N820="snížená",J820,0)</f>
        <v>0</v>
      </c>
      <c r="BG820" s="158">
        <f>IF(N820="zákl. přenesená",J820,0)</f>
        <v>0</v>
      </c>
      <c r="BH820" s="158">
        <f>IF(N820="sníž. přenesená",J820,0)</f>
        <v>0</v>
      </c>
      <c r="BI820" s="158">
        <f>IF(N820="nulová",J820,0)</f>
        <v>0</v>
      </c>
      <c r="BJ820" s="18" t="s">
        <v>85</v>
      </c>
      <c r="BK820" s="158">
        <f>ROUND(I820*H820,2)</f>
        <v>0</v>
      </c>
      <c r="BL820" s="18" t="s">
        <v>258</v>
      </c>
      <c r="BM820" s="18" t="s">
        <v>888</v>
      </c>
    </row>
    <row r="821" spans="2:65" s="12" customFormat="1">
      <c r="B821" s="162"/>
      <c r="D821" s="159" t="s">
        <v>262</v>
      </c>
      <c r="E821" s="163" t="s">
        <v>37</v>
      </c>
      <c r="F821" s="164" t="s">
        <v>889</v>
      </c>
      <c r="H821" s="163" t="s">
        <v>37</v>
      </c>
      <c r="I821" s="165"/>
      <c r="L821" s="162"/>
      <c r="M821" s="166"/>
      <c r="T821" s="167"/>
      <c r="AT821" s="163" t="s">
        <v>262</v>
      </c>
      <c r="AU821" s="163" t="s">
        <v>87</v>
      </c>
      <c r="AV821" s="12" t="s">
        <v>85</v>
      </c>
      <c r="AW821" s="12" t="s">
        <v>38</v>
      </c>
      <c r="AX821" s="12" t="s">
        <v>78</v>
      </c>
      <c r="AY821" s="163" t="s">
        <v>252</v>
      </c>
    </row>
    <row r="822" spans="2:65" s="12" customFormat="1">
      <c r="B822" s="162"/>
      <c r="D822" s="159" t="s">
        <v>262</v>
      </c>
      <c r="E822" s="163" t="s">
        <v>37</v>
      </c>
      <c r="F822" s="164" t="s">
        <v>338</v>
      </c>
      <c r="H822" s="163" t="s">
        <v>37</v>
      </c>
      <c r="I822" s="165"/>
      <c r="L822" s="162"/>
      <c r="M822" s="166"/>
      <c r="T822" s="167"/>
      <c r="AT822" s="163" t="s">
        <v>262</v>
      </c>
      <c r="AU822" s="163" t="s">
        <v>87</v>
      </c>
      <c r="AV822" s="12" t="s">
        <v>85</v>
      </c>
      <c r="AW822" s="12" t="s">
        <v>38</v>
      </c>
      <c r="AX822" s="12" t="s">
        <v>78</v>
      </c>
      <c r="AY822" s="163" t="s">
        <v>252</v>
      </c>
    </row>
    <row r="823" spans="2:65" s="12" customFormat="1">
      <c r="B823" s="162"/>
      <c r="D823" s="159" t="s">
        <v>262</v>
      </c>
      <c r="E823" s="163" t="s">
        <v>37</v>
      </c>
      <c r="F823" s="164" t="s">
        <v>291</v>
      </c>
      <c r="H823" s="163" t="s">
        <v>37</v>
      </c>
      <c r="I823" s="165"/>
      <c r="L823" s="162"/>
      <c r="M823" s="166"/>
      <c r="T823" s="167"/>
      <c r="AT823" s="163" t="s">
        <v>262</v>
      </c>
      <c r="AU823" s="163" t="s">
        <v>87</v>
      </c>
      <c r="AV823" s="12" t="s">
        <v>85</v>
      </c>
      <c r="AW823" s="12" t="s">
        <v>38</v>
      </c>
      <c r="AX823" s="12" t="s">
        <v>78</v>
      </c>
      <c r="AY823" s="163" t="s">
        <v>252</v>
      </c>
    </row>
    <row r="824" spans="2:65" s="12" customFormat="1">
      <c r="B824" s="162"/>
      <c r="D824" s="159" t="s">
        <v>262</v>
      </c>
      <c r="E824" s="163" t="s">
        <v>37</v>
      </c>
      <c r="F824" s="164" t="s">
        <v>339</v>
      </c>
      <c r="H824" s="163" t="s">
        <v>37</v>
      </c>
      <c r="I824" s="165"/>
      <c r="L824" s="162"/>
      <c r="M824" s="166"/>
      <c r="T824" s="167"/>
      <c r="AT824" s="163" t="s">
        <v>262</v>
      </c>
      <c r="AU824" s="163" t="s">
        <v>87</v>
      </c>
      <c r="AV824" s="12" t="s">
        <v>85</v>
      </c>
      <c r="AW824" s="12" t="s">
        <v>38</v>
      </c>
      <c r="AX824" s="12" t="s">
        <v>78</v>
      </c>
      <c r="AY824" s="163" t="s">
        <v>252</v>
      </c>
    </row>
    <row r="825" spans="2:65" s="12" customFormat="1">
      <c r="B825" s="162"/>
      <c r="D825" s="159" t="s">
        <v>262</v>
      </c>
      <c r="E825" s="163" t="s">
        <v>37</v>
      </c>
      <c r="F825" s="164" t="s">
        <v>890</v>
      </c>
      <c r="H825" s="163" t="s">
        <v>37</v>
      </c>
      <c r="I825" s="165"/>
      <c r="L825" s="162"/>
      <c r="M825" s="166"/>
      <c r="T825" s="167"/>
      <c r="AT825" s="163" t="s">
        <v>262</v>
      </c>
      <c r="AU825" s="163" t="s">
        <v>87</v>
      </c>
      <c r="AV825" s="12" t="s">
        <v>85</v>
      </c>
      <c r="AW825" s="12" t="s">
        <v>38</v>
      </c>
      <c r="AX825" s="12" t="s">
        <v>78</v>
      </c>
      <c r="AY825" s="163" t="s">
        <v>252</v>
      </c>
    </row>
    <row r="826" spans="2:65" s="13" customFormat="1">
      <c r="B826" s="168"/>
      <c r="D826" s="159" t="s">
        <v>262</v>
      </c>
      <c r="E826" s="169" t="s">
        <v>37</v>
      </c>
      <c r="F826" s="170" t="s">
        <v>891</v>
      </c>
      <c r="H826" s="171">
        <v>86.4</v>
      </c>
      <c r="I826" s="172"/>
      <c r="L826" s="168"/>
      <c r="M826" s="173"/>
      <c r="T826" s="174"/>
      <c r="AT826" s="169" t="s">
        <v>262</v>
      </c>
      <c r="AU826" s="169" t="s">
        <v>87</v>
      </c>
      <c r="AV826" s="13" t="s">
        <v>87</v>
      </c>
      <c r="AW826" s="13" t="s">
        <v>38</v>
      </c>
      <c r="AX826" s="13" t="s">
        <v>78</v>
      </c>
      <c r="AY826" s="169" t="s">
        <v>252</v>
      </c>
    </row>
    <row r="827" spans="2:65" s="12" customFormat="1">
      <c r="B827" s="162"/>
      <c r="D827" s="159" t="s">
        <v>262</v>
      </c>
      <c r="E827" s="163" t="s">
        <v>37</v>
      </c>
      <c r="F827" s="164" t="s">
        <v>342</v>
      </c>
      <c r="H827" s="163" t="s">
        <v>37</v>
      </c>
      <c r="I827" s="165"/>
      <c r="L827" s="162"/>
      <c r="M827" s="166"/>
      <c r="T827" s="167"/>
      <c r="AT827" s="163" t="s">
        <v>262</v>
      </c>
      <c r="AU827" s="163" t="s">
        <v>87</v>
      </c>
      <c r="AV827" s="12" t="s">
        <v>85</v>
      </c>
      <c r="AW827" s="12" t="s">
        <v>38</v>
      </c>
      <c r="AX827" s="12" t="s">
        <v>78</v>
      </c>
      <c r="AY827" s="163" t="s">
        <v>252</v>
      </c>
    </row>
    <row r="828" spans="2:65" s="12" customFormat="1">
      <c r="B828" s="162"/>
      <c r="D828" s="159" t="s">
        <v>262</v>
      </c>
      <c r="E828" s="163" t="s">
        <v>37</v>
      </c>
      <c r="F828" s="164" t="s">
        <v>343</v>
      </c>
      <c r="H828" s="163" t="s">
        <v>37</v>
      </c>
      <c r="I828" s="165"/>
      <c r="L828" s="162"/>
      <c r="M828" s="166"/>
      <c r="T828" s="167"/>
      <c r="AT828" s="163" t="s">
        <v>262</v>
      </c>
      <c r="AU828" s="163" t="s">
        <v>87</v>
      </c>
      <c r="AV828" s="12" t="s">
        <v>85</v>
      </c>
      <c r="AW828" s="12" t="s">
        <v>38</v>
      </c>
      <c r="AX828" s="12" t="s">
        <v>78</v>
      </c>
      <c r="AY828" s="163" t="s">
        <v>252</v>
      </c>
    </row>
    <row r="829" spans="2:65" s="12" customFormat="1">
      <c r="B829" s="162"/>
      <c r="D829" s="159" t="s">
        <v>262</v>
      </c>
      <c r="E829" s="163" t="s">
        <v>37</v>
      </c>
      <c r="F829" s="164" t="s">
        <v>339</v>
      </c>
      <c r="H829" s="163" t="s">
        <v>37</v>
      </c>
      <c r="I829" s="165"/>
      <c r="L829" s="162"/>
      <c r="M829" s="166"/>
      <c r="T829" s="167"/>
      <c r="AT829" s="163" t="s">
        <v>262</v>
      </c>
      <c r="AU829" s="163" t="s">
        <v>87</v>
      </c>
      <c r="AV829" s="12" t="s">
        <v>85</v>
      </c>
      <c r="AW829" s="12" t="s">
        <v>38</v>
      </c>
      <c r="AX829" s="12" t="s">
        <v>78</v>
      </c>
      <c r="AY829" s="163" t="s">
        <v>252</v>
      </c>
    </row>
    <row r="830" spans="2:65" s="12" customFormat="1">
      <c r="B830" s="162"/>
      <c r="D830" s="159" t="s">
        <v>262</v>
      </c>
      <c r="E830" s="163" t="s">
        <v>37</v>
      </c>
      <c r="F830" s="164" t="s">
        <v>892</v>
      </c>
      <c r="H830" s="163" t="s">
        <v>37</v>
      </c>
      <c r="I830" s="165"/>
      <c r="L830" s="162"/>
      <c r="M830" s="166"/>
      <c r="T830" s="167"/>
      <c r="AT830" s="163" t="s">
        <v>262</v>
      </c>
      <c r="AU830" s="163" t="s">
        <v>87</v>
      </c>
      <c r="AV830" s="12" t="s">
        <v>85</v>
      </c>
      <c r="AW830" s="12" t="s">
        <v>38</v>
      </c>
      <c r="AX830" s="12" t="s">
        <v>78</v>
      </c>
      <c r="AY830" s="163" t="s">
        <v>252</v>
      </c>
    </row>
    <row r="831" spans="2:65" s="13" customFormat="1">
      <c r="B831" s="168"/>
      <c r="D831" s="159" t="s">
        <v>262</v>
      </c>
      <c r="E831" s="169" t="s">
        <v>37</v>
      </c>
      <c r="F831" s="170" t="s">
        <v>893</v>
      </c>
      <c r="H831" s="171">
        <v>83.664000000000001</v>
      </c>
      <c r="I831" s="172"/>
      <c r="L831" s="168"/>
      <c r="M831" s="173"/>
      <c r="T831" s="174"/>
      <c r="AT831" s="169" t="s">
        <v>262</v>
      </c>
      <c r="AU831" s="169" t="s">
        <v>87</v>
      </c>
      <c r="AV831" s="13" t="s">
        <v>87</v>
      </c>
      <c r="AW831" s="13" t="s">
        <v>38</v>
      </c>
      <c r="AX831" s="13" t="s">
        <v>78</v>
      </c>
      <c r="AY831" s="169" t="s">
        <v>252</v>
      </c>
    </row>
    <row r="832" spans="2:65" s="12" customFormat="1">
      <c r="B832" s="162"/>
      <c r="D832" s="159" t="s">
        <v>262</v>
      </c>
      <c r="E832" s="163" t="s">
        <v>37</v>
      </c>
      <c r="F832" s="164" t="s">
        <v>346</v>
      </c>
      <c r="H832" s="163" t="s">
        <v>37</v>
      </c>
      <c r="I832" s="165"/>
      <c r="L832" s="162"/>
      <c r="M832" s="166"/>
      <c r="T832" s="167"/>
      <c r="AT832" s="163" t="s">
        <v>262</v>
      </c>
      <c r="AU832" s="163" t="s">
        <v>87</v>
      </c>
      <c r="AV832" s="12" t="s">
        <v>85</v>
      </c>
      <c r="AW832" s="12" t="s">
        <v>38</v>
      </c>
      <c r="AX832" s="12" t="s">
        <v>78</v>
      </c>
      <c r="AY832" s="163" t="s">
        <v>252</v>
      </c>
    </row>
    <row r="833" spans="2:65" s="13" customFormat="1">
      <c r="B833" s="168"/>
      <c r="D833" s="159" t="s">
        <v>262</v>
      </c>
      <c r="E833" s="169" t="s">
        <v>37</v>
      </c>
      <c r="F833" s="170" t="s">
        <v>894</v>
      </c>
      <c r="H833" s="171">
        <v>-17.28</v>
      </c>
      <c r="I833" s="172"/>
      <c r="L833" s="168"/>
      <c r="M833" s="173"/>
      <c r="T833" s="174"/>
      <c r="AT833" s="169" t="s">
        <v>262</v>
      </c>
      <c r="AU833" s="169" t="s">
        <v>87</v>
      </c>
      <c r="AV833" s="13" t="s">
        <v>87</v>
      </c>
      <c r="AW833" s="13" t="s">
        <v>38</v>
      </c>
      <c r="AX833" s="13" t="s">
        <v>78</v>
      </c>
      <c r="AY833" s="169" t="s">
        <v>252</v>
      </c>
    </row>
    <row r="834" spans="2:65" s="12" customFormat="1">
      <c r="B834" s="162"/>
      <c r="D834" s="159" t="s">
        <v>262</v>
      </c>
      <c r="E834" s="163" t="s">
        <v>37</v>
      </c>
      <c r="F834" s="164" t="s">
        <v>348</v>
      </c>
      <c r="H834" s="163" t="s">
        <v>37</v>
      </c>
      <c r="I834" s="165"/>
      <c r="L834" s="162"/>
      <c r="M834" s="166"/>
      <c r="T834" s="167"/>
      <c r="AT834" s="163" t="s">
        <v>262</v>
      </c>
      <c r="AU834" s="163" t="s">
        <v>87</v>
      </c>
      <c r="AV834" s="12" t="s">
        <v>85</v>
      </c>
      <c r="AW834" s="12" t="s">
        <v>38</v>
      </c>
      <c r="AX834" s="12" t="s">
        <v>78</v>
      </c>
      <c r="AY834" s="163" t="s">
        <v>252</v>
      </c>
    </row>
    <row r="835" spans="2:65" s="13" customFormat="1">
      <c r="B835" s="168"/>
      <c r="D835" s="159" t="s">
        <v>262</v>
      </c>
      <c r="E835" s="169" t="s">
        <v>37</v>
      </c>
      <c r="F835" s="170" t="s">
        <v>895</v>
      </c>
      <c r="H835" s="171">
        <v>-13.44</v>
      </c>
      <c r="I835" s="172"/>
      <c r="L835" s="168"/>
      <c r="M835" s="173"/>
      <c r="T835" s="174"/>
      <c r="AT835" s="169" t="s">
        <v>262</v>
      </c>
      <c r="AU835" s="169" t="s">
        <v>87</v>
      </c>
      <c r="AV835" s="13" t="s">
        <v>87</v>
      </c>
      <c r="AW835" s="13" t="s">
        <v>38</v>
      </c>
      <c r="AX835" s="13" t="s">
        <v>78</v>
      </c>
      <c r="AY835" s="169" t="s">
        <v>252</v>
      </c>
    </row>
    <row r="836" spans="2:65" s="12" customFormat="1">
      <c r="B836" s="162"/>
      <c r="D836" s="159" t="s">
        <v>262</v>
      </c>
      <c r="E836" s="163" t="s">
        <v>37</v>
      </c>
      <c r="F836" s="164" t="s">
        <v>350</v>
      </c>
      <c r="H836" s="163" t="s">
        <v>37</v>
      </c>
      <c r="I836" s="165"/>
      <c r="L836" s="162"/>
      <c r="M836" s="166"/>
      <c r="T836" s="167"/>
      <c r="AT836" s="163" t="s">
        <v>262</v>
      </c>
      <c r="AU836" s="163" t="s">
        <v>87</v>
      </c>
      <c r="AV836" s="12" t="s">
        <v>85</v>
      </c>
      <c r="AW836" s="12" t="s">
        <v>38</v>
      </c>
      <c r="AX836" s="12" t="s">
        <v>78</v>
      </c>
      <c r="AY836" s="163" t="s">
        <v>252</v>
      </c>
    </row>
    <row r="837" spans="2:65" s="12" customFormat="1">
      <c r="B837" s="162"/>
      <c r="D837" s="159" t="s">
        <v>262</v>
      </c>
      <c r="E837" s="163" t="s">
        <v>37</v>
      </c>
      <c r="F837" s="164" t="s">
        <v>339</v>
      </c>
      <c r="H837" s="163" t="s">
        <v>37</v>
      </c>
      <c r="I837" s="165"/>
      <c r="L837" s="162"/>
      <c r="M837" s="166"/>
      <c r="T837" s="167"/>
      <c r="AT837" s="163" t="s">
        <v>262</v>
      </c>
      <c r="AU837" s="163" t="s">
        <v>87</v>
      </c>
      <c r="AV837" s="12" t="s">
        <v>85</v>
      </c>
      <c r="AW837" s="12" t="s">
        <v>38</v>
      </c>
      <c r="AX837" s="12" t="s">
        <v>78</v>
      </c>
      <c r="AY837" s="163" t="s">
        <v>252</v>
      </c>
    </row>
    <row r="838" spans="2:65" s="12" customFormat="1">
      <c r="B838" s="162"/>
      <c r="D838" s="159" t="s">
        <v>262</v>
      </c>
      <c r="E838" s="163" t="s">
        <v>37</v>
      </c>
      <c r="F838" s="164" t="s">
        <v>351</v>
      </c>
      <c r="H838" s="163" t="s">
        <v>37</v>
      </c>
      <c r="I838" s="165"/>
      <c r="L838" s="162"/>
      <c r="M838" s="166"/>
      <c r="T838" s="167"/>
      <c r="AT838" s="163" t="s">
        <v>262</v>
      </c>
      <c r="AU838" s="163" t="s">
        <v>87</v>
      </c>
      <c r="AV838" s="12" t="s">
        <v>85</v>
      </c>
      <c r="AW838" s="12" t="s">
        <v>38</v>
      </c>
      <c r="AX838" s="12" t="s">
        <v>78</v>
      </c>
      <c r="AY838" s="163" t="s">
        <v>252</v>
      </c>
    </row>
    <row r="839" spans="2:65" s="13" customFormat="1">
      <c r="B839" s="168"/>
      <c r="D839" s="159" t="s">
        <v>262</v>
      </c>
      <c r="E839" s="169" t="s">
        <v>37</v>
      </c>
      <c r="F839" s="170" t="s">
        <v>896</v>
      </c>
      <c r="H839" s="171">
        <v>7.5</v>
      </c>
      <c r="I839" s="172"/>
      <c r="L839" s="168"/>
      <c r="M839" s="173"/>
      <c r="T839" s="174"/>
      <c r="AT839" s="169" t="s">
        <v>262</v>
      </c>
      <c r="AU839" s="169" t="s">
        <v>87</v>
      </c>
      <c r="AV839" s="13" t="s">
        <v>87</v>
      </c>
      <c r="AW839" s="13" t="s">
        <v>38</v>
      </c>
      <c r="AX839" s="13" t="s">
        <v>78</v>
      </c>
      <c r="AY839" s="169" t="s">
        <v>252</v>
      </c>
    </row>
    <row r="840" spans="2:65" s="12" customFormat="1">
      <c r="B840" s="162"/>
      <c r="D840" s="159" t="s">
        <v>262</v>
      </c>
      <c r="E840" s="163" t="s">
        <v>37</v>
      </c>
      <c r="F840" s="164" t="s">
        <v>897</v>
      </c>
      <c r="H840" s="163" t="s">
        <v>37</v>
      </c>
      <c r="I840" s="165"/>
      <c r="L840" s="162"/>
      <c r="M840" s="166"/>
      <c r="T840" s="167"/>
      <c r="AT840" s="163" t="s">
        <v>262</v>
      </c>
      <c r="AU840" s="163" t="s">
        <v>87</v>
      </c>
      <c r="AV840" s="12" t="s">
        <v>85</v>
      </c>
      <c r="AW840" s="12" t="s">
        <v>38</v>
      </c>
      <c r="AX840" s="12" t="s">
        <v>78</v>
      </c>
      <c r="AY840" s="163" t="s">
        <v>252</v>
      </c>
    </row>
    <row r="841" spans="2:65" s="12" customFormat="1">
      <c r="B841" s="162"/>
      <c r="D841" s="159" t="s">
        <v>262</v>
      </c>
      <c r="E841" s="163" t="s">
        <v>37</v>
      </c>
      <c r="F841" s="164" t="s">
        <v>898</v>
      </c>
      <c r="H841" s="163" t="s">
        <v>37</v>
      </c>
      <c r="I841" s="165"/>
      <c r="L841" s="162"/>
      <c r="M841" s="166"/>
      <c r="T841" s="167"/>
      <c r="AT841" s="163" t="s">
        <v>262</v>
      </c>
      <c r="AU841" s="163" t="s">
        <v>87</v>
      </c>
      <c r="AV841" s="12" t="s">
        <v>85</v>
      </c>
      <c r="AW841" s="12" t="s">
        <v>38</v>
      </c>
      <c r="AX841" s="12" t="s">
        <v>78</v>
      </c>
      <c r="AY841" s="163" t="s">
        <v>252</v>
      </c>
    </row>
    <row r="842" spans="2:65" s="13" customFormat="1">
      <c r="B842" s="168"/>
      <c r="D842" s="159" t="s">
        <v>262</v>
      </c>
      <c r="E842" s="169" t="s">
        <v>37</v>
      </c>
      <c r="F842" s="170" t="s">
        <v>899</v>
      </c>
      <c r="H842" s="171">
        <v>1.3919999999999999</v>
      </c>
      <c r="I842" s="172"/>
      <c r="L842" s="168"/>
      <c r="M842" s="173"/>
      <c r="T842" s="174"/>
      <c r="AT842" s="169" t="s">
        <v>262</v>
      </c>
      <c r="AU842" s="169" t="s">
        <v>87</v>
      </c>
      <c r="AV842" s="13" t="s">
        <v>87</v>
      </c>
      <c r="AW842" s="13" t="s">
        <v>38</v>
      </c>
      <c r="AX842" s="13" t="s">
        <v>78</v>
      </c>
      <c r="AY842" s="169" t="s">
        <v>252</v>
      </c>
    </row>
    <row r="843" spans="2:65" s="13" customFormat="1">
      <c r="B843" s="168"/>
      <c r="D843" s="159" t="s">
        <v>262</v>
      </c>
      <c r="E843" s="169" t="s">
        <v>37</v>
      </c>
      <c r="F843" s="170" t="s">
        <v>900</v>
      </c>
      <c r="H843" s="171">
        <v>1.248</v>
      </c>
      <c r="I843" s="172"/>
      <c r="L843" s="168"/>
      <c r="M843" s="173"/>
      <c r="T843" s="174"/>
      <c r="AT843" s="169" t="s">
        <v>262</v>
      </c>
      <c r="AU843" s="169" t="s">
        <v>87</v>
      </c>
      <c r="AV843" s="13" t="s">
        <v>87</v>
      </c>
      <c r="AW843" s="13" t="s">
        <v>38</v>
      </c>
      <c r="AX843" s="13" t="s">
        <v>78</v>
      </c>
      <c r="AY843" s="169" t="s">
        <v>252</v>
      </c>
    </row>
    <row r="844" spans="2:65" s="14" customFormat="1">
      <c r="B844" s="175"/>
      <c r="D844" s="159" t="s">
        <v>262</v>
      </c>
      <c r="E844" s="176" t="s">
        <v>37</v>
      </c>
      <c r="F844" s="177" t="s">
        <v>267</v>
      </c>
      <c r="H844" s="178">
        <v>149.48400000000001</v>
      </c>
      <c r="I844" s="179"/>
      <c r="L844" s="175"/>
      <c r="M844" s="180"/>
      <c r="T844" s="181"/>
      <c r="AT844" s="176" t="s">
        <v>262</v>
      </c>
      <c r="AU844" s="176" t="s">
        <v>87</v>
      </c>
      <c r="AV844" s="14" t="s">
        <v>258</v>
      </c>
      <c r="AW844" s="14" t="s">
        <v>38</v>
      </c>
      <c r="AX844" s="14" t="s">
        <v>85</v>
      </c>
      <c r="AY844" s="176" t="s">
        <v>252</v>
      </c>
    </row>
    <row r="845" spans="2:65" s="1" customFormat="1" ht="22.5" customHeight="1">
      <c r="B845" s="32"/>
      <c r="C845" s="147" t="s">
        <v>901</v>
      </c>
      <c r="D845" s="147" t="s">
        <v>254</v>
      </c>
      <c r="E845" s="148" t="s">
        <v>902</v>
      </c>
      <c r="F845" s="149" t="s">
        <v>903</v>
      </c>
      <c r="G845" s="150" t="s">
        <v>117</v>
      </c>
      <c r="H845" s="151">
        <v>233.428</v>
      </c>
      <c r="I845" s="152"/>
      <c r="J845" s="153">
        <f>ROUND(I845*H845,2)</f>
        <v>0</v>
      </c>
      <c r="K845" s="149" t="s">
        <v>257</v>
      </c>
      <c r="L845" s="32"/>
      <c r="M845" s="154" t="s">
        <v>37</v>
      </c>
      <c r="N845" s="155" t="s">
        <v>49</v>
      </c>
      <c r="P845" s="156">
        <f>O845*H845</f>
        <v>0</v>
      </c>
      <c r="Q845" s="156">
        <v>0</v>
      </c>
      <c r="R845" s="156">
        <f>Q845*H845</f>
        <v>0</v>
      </c>
      <c r="S845" s="156">
        <v>0.26100000000000001</v>
      </c>
      <c r="T845" s="157">
        <f>S845*H845</f>
        <v>60.924708000000003</v>
      </c>
      <c r="AR845" s="18" t="s">
        <v>258</v>
      </c>
      <c r="AT845" s="18" t="s">
        <v>254</v>
      </c>
      <c r="AU845" s="18" t="s">
        <v>87</v>
      </c>
      <c r="AY845" s="18" t="s">
        <v>252</v>
      </c>
      <c r="BE845" s="158">
        <f>IF(N845="základní",J845,0)</f>
        <v>0</v>
      </c>
      <c r="BF845" s="158">
        <f>IF(N845="snížená",J845,0)</f>
        <v>0</v>
      </c>
      <c r="BG845" s="158">
        <f>IF(N845="zákl. přenesená",J845,0)</f>
        <v>0</v>
      </c>
      <c r="BH845" s="158">
        <f>IF(N845="sníž. přenesená",J845,0)</f>
        <v>0</v>
      </c>
      <c r="BI845" s="158">
        <f>IF(N845="nulová",J845,0)</f>
        <v>0</v>
      </c>
      <c r="BJ845" s="18" t="s">
        <v>85</v>
      </c>
      <c r="BK845" s="158">
        <f>ROUND(I845*H845,2)</f>
        <v>0</v>
      </c>
      <c r="BL845" s="18" t="s">
        <v>258</v>
      </c>
      <c r="BM845" s="18" t="s">
        <v>904</v>
      </c>
    </row>
    <row r="846" spans="2:65" s="12" customFormat="1">
      <c r="B846" s="162"/>
      <c r="D846" s="159" t="s">
        <v>262</v>
      </c>
      <c r="E846" s="163" t="s">
        <v>37</v>
      </c>
      <c r="F846" s="164" t="s">
        <v>905</v>
      </c>
      <c r="H846" s="163" t="s">
        <v>37</v>
      </c>
      <c r="I846" s="165"/>
      <c r="L846" s="162"/>
      <c r="M846" s="166"/>
      <c r="T846" s="167"/>
      <c r="AT846" s="163" t="s">
        <v>262</v>
      </c>
      <c r="AU846" s="163" t="s">
        <v>87</v>
      </c>
      <c r="AV846" s="12" t="s">
        <v>85</v>
      </c>
      <c r="AW846" s="12" t="s">
        <v>38</v>
      </c>
      <c r="AX846" s="12" t="s">
        <v>78</v>
      </c>
      <c r="AY846" s="163" t="s">
        <v>252</v>
      </c>
    </row>
    <row r="847" spans="2:65" s="12" customFormat="1">
      <c r="B847" s="162"/>
      <c r="D847" s="159" t="s">
        <v>262</v>
      </c>
      <c r="E847" s="163" t="s">
        <v>37</v>
      </c>
      <c r="F847" s="164" t="s">
        <v>338</v>
      </c>
      <c r="H847" s="163" t="s">
        <v>37</v>
      </c>
      <c r="I847" s="165"/>
      <c r="L847" s="162"/>
      <c r="M847" s="166"/>
      <c r="T847" s="167"/>
      <c r="AT847" s="163" t="s">
        <v>262</v>
      </c>
      <c r="AU847" s="163" t="s">
        <v>87</v>
      </c>
      <c r="AV847" s="12" t="s">
        <v>85</v>
      </c>
      <c r="AW847" s="12" t="s">
        <v>38</v>
      </c>
      <c r="AX847" s="12" t="s">
        <v>78</v>
      </c>
      <c r="AY847" s="163" t="s">
        <v>252</v>
      </c>
    </row>
    <row r="848" spans="2:65" s="12" customFormat="1">
      <c r="B848" s="162"/>
      <c r="D848" s="159" t="s">
        <v>262</v>
      </c>
      <c r="E848" s="163" t="s">
        <v>37</v>
      </c>
      <c r="F848" s="164" t="s">
        <v>291</v>
      </c>
      <c r="H848" s="163" t="s">
        <v>37</v>
      </c>
      <c r="I848" s="165"/>
      <c r="L848" s="162"/>
      <c r="M848" s="166"/>
      <c r="T848" s="167"/>
      <c r="AT848" s="163" t="s">
        <v>262</v>
      </c>
      <c r="AU848" s="163" t="s">
        <v>87</v>
      </c>
      <c r="AV848" s="12" t="s">
        <v>85</v>
      </c>
      <c r="AW848" s="12" t="s">
        <v>38</v>
      </c>
      <c r="AX848" s="12" t="s">
        <v>78</v>
      </c>
      <c r="AY848" s="163" t="s">
        <v>252</v>
      </c>
    </row>
    <row r="849" spans="2:65" s="12" customFormat="1">
      <c r="B849" s="162"/>
      <c r="D849" s="159" t="s">
        <v>262</v>
      </c>
      <c r="E849" s="163" t="s">
        <v>37</v>
      </c>
      <c r="F849" s="164" t="s">
        <v>906</v>
      </c>
      <c r="H849" s="163" t="s">
        <v>37</v>
      </c>
      <c r="I849" s="165"/>
      <c r="L849" s="162"/>
      <c r="M849" s="166"/>
      <c r="T849" s="167"/>
      <c r="AT849" s="163" t="s">
        <v>262</v>
      </c>
      <c r="AU849" s="163" t="s">
        <v>87</v>
      </c>
      <c r="AV849" s="12" t="s">
        <v>85</v>
      </c>
      <c r="AW849" s="12" t="s">
        <v>38</v>
      </c>
      <c r="AX849" s="12" t="s">
        <v>78</v>
      </c>
      <c r="AY849" s="163" t="s">
        <v>252</v>
      </c>
    </row>
    <row r="850" spans="2:65" s="12" customFormat="1">
      <c r="B850" s="162"/>
      <c r="D850" s="159" t="s">
        <v>262</v>
      </c>
      <c r="E850" s="163" t="s">
        <v>37</v>
      </c>
      <c r="F850" s="164" t="s">
        <v>907</v>
      </c>
      <c r="H850" s="163" t="s">
        <v>37</v>
      </c>
      <c r="I850" s="165"/>
      <c r="L850" s="162"/>
      <c r="M850" s="166"/>
      <c r="T850" s="167"/>
      <c r="AT850" s="163" t="s">
        <v>262</v>
      </c>
      <c r="AU850" s="163" t="s">
        <v>87</v>
      </c>
      <c r="AV850" s="12" t="s">
        <v>85</v>
      </c>
      <c r="AW850" s="12" t="s">
        <v>38</v>
      </c>
      <c r="AX850" s="12" t="s">
        <v>78</v>
      </c>
      <c r="AY850" s="163" t="s">
        <v>252</v>
      </c>
    </row>
    <row r="851" spans="2:65" s="13" customFormat="1">
      <c r="B851" s="168"/>
      <c r="D851" s="159" t="s">
        <v>262</v>
      </c>
      <c r="E851" s="169" t="s">
        <v>37</v>
      </c>
      <c r="F851" s="170" t="s">
        <v>908</v>
      </c>
      <c r="H851" s="171">
        <v>118.35</v>
      </c>
      <c r="I851" s="172"/>
      <c r="L851" s="168"/>
      <c r="M851" s="173"/>
      <c r="T851" s="174"/>
      <c r="AT851" s="169" t="s">
        <v>262</v>
      </c>
      <c r="AU851" s="169" t="s">
        <v>87</v>
      </c>
      <c r="AV851" s="13" t="s">
        <v>87</v>
      </c>
      <c r="AW851" s="13" t="s">
        <v>38</v>
      </c>
      <c r="AX851" s="13" t="s">
        <v>78</v>
      </c>
      <c r="AY851" s="169" t="s">
        <v>252</v>
      </c>
    </row>
    <row r="852" spans="2:65" s="12" customFormat="1">
      <c r="B852" s="162"/>
      <c r="D852" s="159" t="s">
        <v>262</v>
      </c>
      <c r="E852" s="163" t="s">
        <v>37</v>
      </c>
      <c r="F852" s="164" t="s">
        <v>909</v>
      </c>
      <c r="H852" s="163" t="s">
        <v>37</v>
      </c>
      <c r="I852" s="165"/>
      <c r="L852" s="162"/>
      <c r="M852" s="166"/>
      <c r="T852" s="167"/>
      <c r="AT852" s="163" t="s">
        <v>262</v>
      </c>
      <c r="AU852" s="163" t="s">
        <v>87</v>
      </c>
      <c r="AV852" s="12" t="s">
        <v>85</v>
      </c>
      <c r="AW852" s="12" t="s">
        <v>38</v>
      </c>
      <c r="AX852" s="12" t="s">
        <v>78</v>
      </c>
      <c r="AY852" s="163" t="s">
        <v>252</v>
      </c>
    </row>
    <row r="853" spans="2:65" s="13" customFormat="1">
      <c r="B853" s="168"/>
      <c r="D853" s="159" t="s">
        <v>262</v>
      </c>
      <c r="E853" s="169" t="s">
        <v>37</v>
      </c>
      <c r="F853" s="170" t="s">
        <v>910</v>
      </c>
      <c r="H853" s="171">
        <v>100.35</v>
      </c>
      <c r="I853" s="172"/>
      <c r="L853" s="168"/>
      <c r="M853" s="173"/>
      <c r="T853" s="174"/>
      <c r="AT853" s="169" t="s">
        <v>262</v>
      </c>
      <c r="AU853" s="169" t="s">
        <v>87</v>
      </c>
      <c r="AV853" s="13" t="s">
        <v>87</v>
      </c>
      <c r="AW853" s="13" t="s">
        <v>38</v>
      </c>
      <c r="AX853" s="13" t="s">
        <v>78</v>
      </c>
      <c r="AY853" s="169" t="s">
        <v>252</v>
      </c>
    </row>
    <row r="854" spans="2:65" s="12" customFormat="1">
      <c r="B854" s="162"/>
      <c r="D854" s="159" t="s">
        <v>262</v>
      </c>
      <c r="E854" s="163" t="s">
        <v>37</v>
      </c>
      <c r="F854" s="164" t="s">
        <v>911</v>
      </c>
      <c r="H854" s="163" t="s">
        <v>37</v>
      </c>
      <c r="I854" s="165"/>
      <c r="L854" s="162"/>
      <c r="M854" s="166"/>
      <c r="T854" s="167"/>
      <c r="AT854" s="163" t="s">
        <v>262</v>
      </c>
      <c r="AU854" s="163" t="s">
        <v>87</v>
      </c>
      <c r="AV854" s="12" t="s">
        <v>85</v>
      </c>
      <c r="AW854" s="12" t="s">
        <v>38</v>
      </c>
      <c r="AX854" s="12" t="s">
        <v>78</v>
      </c>
      <c r="AY854" s="163" t="s">
        <v>252</v>
      </c>
    </row>
    <row r="855" spans="2:65" s="12" customFormat="1">
      <c r="B855" s="162"/>
      <c r="D855" s="159" t="s">
        <v>262</v>
      </c>
      <c r="E855" s="163" t="s">
        <v>37</v>
      </c>
      <c r="F855" s="164" t="s">
        <v>338</v>
      </c>
      <c r="H855" s="163" t="s">
        <v>37</v>
      </c>
      <c r="I855" s="165"/>
      <c r="L855" s="162"/>
      <c r="M855" s="166"/>
      <c r="T855" s="167"/>
      <c r="AT855" s="163" t="s">
        <v>262</v>
      </c>
      <c r="AU855" s="163" t="s">
        <v>87</v>
      </c>
      <c r="AV855" s="12" t="s">
        <v>85</v>
      </c>
      <c r="AW855" s="12" t="s">
        <v>38</v>
      </c>
      <c r="AX855" s="12" t="s">
        <v>78</v>
      </c>
      <c r="AY855" s="163" t="s">
        <v>252</v>
      </c>
    </row>
    <row r="856" spans="2:65" s="12" customFormat="1">
      <c r="B856" s="162"/>
      <c r="D856" s="159" t="s">
        <v>262</v>
      </c>
      <c r="E856" s="163" t="s">
        <v>37</v>
      </c>
      <c r="F856" s="164" t="s">
        <v>291</v>
      </c>
      <c r="H856" s="163" t="s">
        <v>37</v>
      </c>
      <c r="I856" s="165"/>
      <c r="L856" s="162"/>
      <c r="M856" s="166"/>
      <c r="T856" s="167"/>
      <c r="AT856" s="163" t="s">
        <v>262</v>
      </c>
      <c r="AU856" s="163" t="s">
        <v>87</v>
      </c>
      <c r="AV856" s="12" t="s">
        <v>85</v>
      </c>
      <c r="AW856" s="12" t="s">
        <v>38</v>
      </c>
      <c r="AX856" s="12" t="s">
        <v>78</v>
      </c>
      <c r="AY856" s="163" t="s">
        <v>252</v>
      </c>
    </row>
    <row r="857" spans="2:65" s="12" customFormat="1">
      <c r="B857" s="162"/>
      <c r="D857" s="159" t="s">
        <v>262</v>
      </c>
      <c r="E857" s="163" t="s">
        <v>37</v>
      </c>
      <c r="F857" s="164" t="s">
        <v>912</v>
      </c>
      <c r="H857" s="163" t="s">
        <v>37</v>
      </c>
      <c r="I857" s="165"/>
      <c r="L857" s="162"/>
      <c r="M857" s="166"/>
      <c r="T857" s="167"/>
      <c r="AT857" s="163" t="s">
        <v>262</v>
      </c>
      <c r="AU857" s="163" t="s">
        <v>87</v>
      </c>
      <c r="AV857" s="12" t="s">
        <v>85</v>
      </c>
      <c r="AW857" s="12" t="s">
        <v>38</v>
      </c>
      <c r="AX857" s="12" t="s">
        <v>78</v>
      </c>
      <c r="AY857" s="163" t="s">
        <v>252</v>
      </c>
    </row>
    <row r="858" spans="2:65" s="12" customFormat="1">
      <c r="B858" s="162"/>
      <c r="D858" s="159" t="s">
        <v>262</v>
      </c>
      <c r="E858" s="163" t="s">
        <v>37</v>
      </c>
      <c r="F858" s="164" t="s">
        <v>784</v>
      </c>
      <c r="H858" s="163" t="s">
        <v>37</v>
      </c>
      <c r="I858" s="165"/>
      <c r="L858" s="162"/>
      <c r="M858" s="166"/>
      <c r="T858" s="167"/>
      <c r="AT858" s="163" t="s">
        <v>262</v>
      </c>
      <c r="AU858" s="163" t="s">
        <v>87</v>
      </c>
      <c r="AV858" s="12" t="s">
        <v>85</v>
      </c>
      <c r="AW858" s="12" t="s">
        <v>38</v>
      </c>
      <c r="AX858" s="12" t="s">
        <v>78</v>
      </c>
      <c r="AY858" s="163" t="s">
        <v>252</v>
      </c>
    </row>
    <row r="859" spans="2:65" s="13" customFormat="1">
      <c r="B859" s="168"/>
      <c r="D859" s="159" t="s">
        <v>262</v>
      </c>
      <c r="E859" s="169" t="s">
        <v>37</v>
      </c>
      <c r="F859" s="170" t="s">
        <v>913</v>
      </c>
      <c r="H859" s="171">
        <v>7</v>
      </c>
      <c r="I859" s="172"/>
      <c r="L859" s="168"/>
      <c r="M859" s="173"/>
      <c r="T859" s="174"/>
      <c r="AT859" s="169" t="s">
        <v>262</v>
      </c>
      <c r="AU859" s="169" t="s">
        <v>87</v>
      </c>
      <c r="AV859" s="13" t="s">
        <v>87</v>
      </c>
      <c r="AW859" s="13" t="s">
        <v>38</v>
      </c>
      <c r="AX859" s="13" t="s">
        <v>78</v>
      </c>
      <c r="AY859" s="169" t="s">
        <v>252</v>
      </c>
    </row>
    <row r="860" spans="2:65" s="13" customFormat="1">
      <c r="B860" s="168"/>
      <c r="D860" s="159" t="s">
        <v>262</v>
      </c>
      <c r="E860" s="169" t="s">
        <v>37</v>
      </c>
      <c r="F860" s="170" t="s">
        <v>914</v>
      </c>
      <c r="H860" s="171">
        <v>7.7279999999999998</v>
      </c>
      <c r="I860" s="172"/>
      <c r="L860" s="168"/>
      <c r="M860" s="173"/>
      <c r="T860" s="174"/>
      <c r="AT860" s="169" t="s">
        <v>262</v>
      </c>
      <c r="AU860" s="169" t="s">
        <v>87</v>
      </c>
      <c r="AV860" s="13" t="s">
        <v>87</v>
      </c>
      <c r="AW860" s="13" t="s">
        <v>38</v>
      </c>
      <c r="AX860" s="13" t="s">
        <v>78</v>
      </c>
      <c r="AY860" s="169" t="s">
        <v>252</v>
      </c>
    </row>
    <row r="861" spans="2:65" s="14" customFormat="1">
      <c r="B861" s="175"/>
      <c r="D861" s="159" t="s">
        <v>262</v>
      </c>
      <c r="E861" s="176" t="s">
        <v>37</v>
      </c>
      <c r="F861" s="177" t="s">
        <v>267</v>
      </c>
      <c r="H861" s="178">
        <v>233.428</v>
      </c>
      <c r="I861" s="179"/>
      <c r="L861" s="175"/>
      <c r="M861" s="180"/>
      <c r="T861" s="181"/>
      <c r="AT861" s="176" t="s">
        <v>262</v>
      </c>
      <c r="AU861" s="176" t="s">
        <v>87</v>
      </c>
      <c r="AV861" s="14" t="s">
        <v>258</v>
      </c>
      <c r="AW861" s="14" t="s">
        <v>38</v>
      </c>
      <c r="AX861" s="14" t="s">
        <v>85</v>
      </c>
      <c r="AY861" s="176" t="s">
        <v>252</v>
      </c>
    </row>
    <row r="862" spans="2:65" s="1" customFormat="1" ht="22.5" customHeight="1">
      <c r="B862" s="32"/>
      <c r="C862" s="147" t="s">
        <v>915</v>
      </c>
      <c r="D862" s="147" t="s">
        <v>254</v>
      </c>
      <c r="E862" s="148" t="s">
        <v>916</v>
      </c>
      <c r="F862" s="149" t="s">
        <v>917</v>
      </c>
      <c r="G862" s="150" t="s">
        <v>109</v>
      </c>
      <c r="H862" s="151">
        <v>34.706000000000003</v>
      </c>
      <c r="I862" s="152"/>
      <c r="J862" s="153">
        <f>ROUND(I862*H862,2)</f>
        <v>0</v>
      </c>
      <c r="K862" s="149" t="s">
        <v>257</v>
      </c>
      <c r="L862" s="32"/>
      <c r="M862" s="154" t="s">
        <v>37</v>
      </c>
      <c r="N862" s="155" t="s">
        <v>49</v>
      </c>
      <c r="P862" s="156">
        <f>O862*H862</f>
        <v>0</v>
      </c>
      <c r="Q862" s="156">
        <v>0</v>
      </c>
      <c r="R862" s="156">
        <f>Q862*H862</f>
        <v>0</v>
      </c>
      <c r="S862" s="156">
        <v>1.8</v>
      </c>
      <c r="T862" s="157">
        <f>S862*H862</f>
        <v>62.470800000000004</v>
      </c>
      <c r="AR862" s="18" t="s">
        <v>258</v>
      </c>
      <c r="AT862" s="18" t="s">
        <v>254</v>
      </c>
      <c r="AU862" s="18" t="s">
        <v>87</v>
      </c>
      <c r="AY862" s="18" t="s">
        <v>252</v>
      </c>
      <c r="BE862" s="158">
        <f>IF(N862="základní",J862,0)</f>
        <v>0</v>
      </c>
      <c r="BF862" s="158">
        <f>IF(N862="snížená",J862,0)</f>
        <v>0</v>
      </c>
      <c r="BG862" s="158">
        <f>IF(N862="zákl. přenesená",J862,0)</f>
        <v>0</v>
      </c>
      <c r="BH862" s="158">
        <f>IF(N862="sníž. přenesená",J862,0)</f>
        <v>0</v>
      </c>
      <c r="BI862" s="158">
        <f>IF(N862="nulová",J862,0)</f>
        <v>0</v>
      </c>
      <c r="BJ862" s="18" t="s">
        <v>85</v>
      </c>
      <c r="BK862" s="158">
        <f>ROUND(I862*H862,2)</f>
        <v>0</v>
      </c>
      <c r="BL862" s="18" t="s">
        <v>258</v>
      </c>
      <c r="BM862" s="18" t="s">
        <v>918</v>
      </c>
    </row>
    <row r="863" spans="2:65" s="1" customFormat="1" ht="68.25">
      <c r="B863" s="32"/>
      <c r="D863" s="159" t="s">
        <v>260</v>
      </c>
      <c r="F863" s="160" t="s">
        <v>919</v>
      </c>
      <c r="I863" s="92"/>
      <c r="L863" s="32"/>
      <c r="M863" s="161"/>
      <c r="T863" s="50"/>
      <c r="AT863" s="18" t="s">
        <v>260</v>
      </c>
      <c r="AU863" s="18" t="s">
        <v>87</v>
      </c>
    </row>
    <row r="864" spans="2:65" s="12" customFormat="1">
      <c r="B864" s="162"/>
      <c r="D864" s="159" t="s">
        <v>262</v>
      </c>
      <c r="E864" s="163" t="s">
        <v>37</v>
      </c>
      <c r="F864" s="164" t="s">
        <v>920</v>
      </c>
      <c r="H864" s="163" t="s">
        <v>37</v>
      </c>
      <c r="I864" s="165"/>
      <c r="L864" s="162"/>
      <c r="M864" s="166"/>
      <c r="T864" s="167"/>
      <c r="AT864" s="163" t="s">
        <v>262</v>
      </c>
      <c r="AU864" s="163" t="s">
        <v>87</v>
      </c>
      <c r="AV864" s="12" t="s">
        <v>85</v>
      </c>
      <c r="AW864" s="12" t="s">
        <v>38</v>
      </c>
      <c r="AX864" s="12" t="s">
        <v>78</v>
      </c>
      <c r="AY864" s="163" t="s">
        <v>252</v>
      </c>
    </row>
    <row r="865" spans="2:65" s="12" customFormat="1">
      <c r="B865" s="162"/>
      <c r="D865" s="159" t="s">
        <v>262</v>
      </c>
      <c r="E865" s="163" t="s">
        <v>37</v>
      </c>
      <c r="F865" s="164" t="s">
        <v>338</v>
      </c>
      <c r="H865" s="163" t="s">
        <v>37</v>
      </c>
      <c r="I865" s="165"/>
      <c r="L865" s="162"/>
      <c r="M865" s="166"/>
      <c r="T865" s="167"/>
      <c r="AT865" s="163" t="s">
        <v>262</v>
      </c>
      <c r="AU865" s="163" t="s">
        <v>87</v>
      </c>
      <c r="AV865" s="12" t="s">
        <v>85</v>
      </c>
      <c r="AW865" s="12" t="s">
        <v>38</v>
      </c>
      <c r="AX865" s="12" t="s">
        <v>78</v>
      </c>
      <c r="AY865" s="163" t="s">
        <v>252</v>
      </c>
    </row>
    <row r="866" spans="2:65" s="12" customFormat="1">
      <c r="B866" s="162"/>
      <c r="D866" s="159" t="s">
        <v>262</v>
      </c>
      <c r="E866" s="163" t="s">
        <v>37</v>
      </c>
      <c r="F866" s="164" t="s">
        <v>291</v>
      </c>
      <c r="H866" s="163" t="s">
        <v>37</v>
      </c>
      <c r="I866" s="165"/>
      <c r="L866" s="162"/>
      <c r="M866" s="166"/>
      <c r="T866" s="167"/>
      <c r="AT866" s="163" t="s">
        <v>262</v>
      </c>
      <c r="AU866" s="163" t="s">
        <v>87</v>
      </c>
      <c r="AV866" s="12" t="s">
        <v>85</v>
      </c>
      <c r="AW866" s="12" t="s">
        <v>38</v>
      </c>
      <c r="AX866" s="12" t="s">
        <v>78</v>
      </c>
      <c r="AY866" s="163" t="s">
        <v>252</v>
      </c>
    </row>
    <row r="867" spans="2:65" s="12" customFormat="1">
      <c r="B867" s="162"/>
      <c r="D867" s="159" t="s">
        <v>262</v>
      </c>
      <c r="E867" s="163" t="s">
        <v>37</v>
      </c>
      <c r="F867" s="164" t="s">
        <v>921</v>
      </c>
      <c r="H867" s="163" t="s">
        <v>37</v>
      </c>
      <c r="I867" s="165"/>
      <c r="L867" s="162"/>
      <c r="M867" s="166"/>
      <c r="T867" s="167"/>
      <c r="AT867" s="163" t="s">
        <v>262</v>
      </c>
      <c r="AU867" s="163" t="s">
        <v>87</v>
      </c>
      <c r="AV867" s="12" t="s">
        <v>85</v>
      </c>
      <c r="AW867" s="12" t="s">
        <v>38</v>
      </c>
      <c r="AX867" s="12" t="s">
        <v>78</v>
      </c>
      <c r="AY867" s="163" t="s">
        <v>252</v>
      </c>
    </row>
    <row r="868" spans="2:65" s="13" customFormat="1">
      <c r="B868" s="168"/>
      <c r="D868" s="159" t="s">
        <v>262</v>
      </c>
      <c r="E868" s="169" t="s">
        <v>37</v>
      </c>
      <c r="F868" s="170" t="s">
        <v>922</v>
      </c>
      <c r="H868" s="171">
        <v>30.902000000000001</v>
      </c>
      <c r="I868" s="172"/>
      <c r="L868" s="168"/>
      <c r="M868" s="173"/>
      <c r="T868" s="174"/>
      <c r="AT868" s="169" t="s">
        <v>262</v>
      </c>
      <c r="AU868" s="169" t="s">
        <v>87</v>
      </c>
      <c r="AV868" s="13" t="s">
        <v>87</v>
      </c>
      <c r="AW868" s="13" t="s">
        <v>38</v>
      </c>
      <c r="AX868" s="13" t="s">
        <v>78</v>
      </c>
      <c r="AY868" s="169" t="s">
        <v>252</v>
      </c>
    </row>
    <row r="869" spans="2:65" s="12" customFormat="1">
      <c r="B869" s="162"/>
      <c r="D869" s="159" t="s">
        <v>262</v>
      </c>
      <c r="E869" s="163" t="s">
        <v>37</v>
      </c>
      <c r="F869" s="164" t="s">
        <v>923</v>
      </c>
      <c r="H869" s="163" t="s">
        <v>37</v>
      </c>
      <c r="I869" s="165"/>
      <c r="L869" s="162"/>
      <c r="M869" s="166"/>
      <c r="T869" s="167"/>
      <c r="AT869" s="163" t="s">
        <v>262</v>
      </c>
      <c r="AU869" s="163" t="s">
        <v>87</v>
      </c>
      <c r="AV869" s="12" t="s">
        <v>85</v>
      </c>
      <c r="AW869" s="12" t="s">
        <v>38</v>
      </c>
      <c r="AX869" s="12" t="s">
        <v>78</v>
      </c>
      <c r="AY869" s="163" t="s">
        <v>252</v>
      </c>
    </row>
    <row r="870" spans="2:65" s="13" customFormat="1">
      <c r="B870" s="168"/>
      <c r="D870" s="159" t="s">
        <v>262</v>
      </c>
      <c r="E870" s="169" t="s">
        <v>37</v>
      </c>
      <c r="F870" s="170" t="s">
        <v>924</v>
      </c>
      <c r="H870" s="171">
        <v>3.8039999999999998</v>
      </c>
      <c r="I870" s="172"/>
      <c r="L870" s="168"/>
      <c r="M870" s="173"/>
      <c r="T870" s="174"/>
      <c r="AT870" s="169" t="s">
        <v>262</v>
      </c>
      <c r="AU870" s="169" t="s">
        <v>87</v>
      </c>
      <c r="AV870" s="13" t="s">
        <v>87</v>
      </c>
      <c r="AW870" s="13" t="s">
        <v>38</v>
      </c>
      <c r="AX870" s="13" t="s">
        <v>78</v>
      </c>
      <c r="AY870" s="169" t="s">
        <v>252</v>
      </c>
    </row>
    <row r="871" spans="2:65" s="14" customFormat="1">
      <c r="B871" s="175"/>
      <c r="D871" s="159" t="s">
        <v>262</v>
      </c>
      <c r="E871" s="176" t="s">
        <v>37</v>
      </c>
      <c r="F871" s="177" t="s">
        <v>267</v>
      </c>
      <c r="H871" s="178">
        <v>34.706000000000003</v>
      </c>
      <c r="I871" s="179"/>
      <c r="L871" s="175"/>
      <c r="M871" s="180"/>
      <c r="T871" s="181"/>
      <c r="AT871" s="176" t="s">
        <v>262</v>
      </c>
      <c r="AU871" s="176" t="s">
        <v>87</v>
      </c>
      <c r="AV871" s="14" t="s">
        <v>258</v>
      </c>
      <c r="AW871" s="14" t="s">
        <v>38</v>
      </c>
      <c r="AX871" s="14" t="s">
        <v>85</v>
      </c>
      <c r="AY871" s="176" t="s">
        <v>252</v>
      </c>
    </row>
    <row r="872" spans="2:65" s="1" customFormat="1" ht="16.5" customHeight="1">
      <c r="B872" s="32"/>
      <c r="C872" s="147" t="s">
        <v>925</v>
      </c>
      <c r="D872" s="147" t="s">
        <v>254</v>
      </c>
      <c r="E872" s="148" t="s">
        <v>926</v>
      </c>
      <c r="F872" s="149" t="s">
        <v>927</v>
      </c>
      <c r="G872" s="150" t="s">
        <v>109</v>
      </c>
      <c r="H872" s="151">
        <v>50.904000000000003</v>
      </c>
      <c r="I872" s="152"/>
      <c r="J872" s="153">
        <f>ROUND(I872*H872,2)</f>
        <v>0</v>
      </c>
      <c r="K872" s="149" t="s">
        <v>257</v>
      </c>
      <c r="L872" s="32"/>
      <c r="M872" s="154" t="s">
        <v>37</v>
      </c>
      <c r="N872" s="155" t="s">
        <v>49</v>
      </c>
      <c r="P872" s="156">
        <f>O872*H872</f>
        <v>0</v>
      </c>
      <c r="Q872" s="156">
        <v>0</v>
      </c>
      <c r="R872" s="156">
        <f>Q872*H872</f>
        <v>0</v>
      </c>
      <c r="S872" s="156">
        <v>2.2000000000000002</v>
      </c>
      <c r="T872" s="157">
        <f>S872*H872</f>
        <v>111.98880000000001</v>
      </c>
      <c r="AR872" s="18" t="s">
        <v>258</v>
      </c>
      <c r="AT872" s="18" t="s">
        <v>254</v>
      </c>
      <c r="AU872" s="18" t="s">
        <v>87</v>
      </c>
      <c r="AY872" s="18" t="s">
        <v>252</v>
      </c>
      <c r="BE872" s="158">
        <f>IF(N872="základní",J872,0)</f>
        <v>0</v>
      </c>
      <c r="BF872" s="158">
        <f>IF(N872="snížená",J872,0)</f>
        <v>0</v>
      </c>
      <c r="BG872" s="158">
        <f>IF(N872="zákl. přenesená",J872,0)</f>
        <v>0</v>
      </c>
      <c r="BH872" s="158">
        <f>IF(N872="sníž. přenesená",J872,0)</f>
        <v>0</v>
      </c>
      <c r="BI872" s="158">
        <f>IF(N872="nulová",J872,0)</f>
        <v>0</v>
      </c>
      <c r="BJ872" s="18" t="s">
        <v>85</v>
      </c>
      <c r="BK872" s="158">
        <f>ROUND(I872*H872,2)</f>
        <v>0</v>
      </c>
      <c r="BL872" s="18" t="s">
        <v>258</v>
      </c>
      <c r="BM872" s="18" t="s">
        <v>928</v>
      </c>
    </row>
    <row r="873" spans="2:65" s="1" customFormat="1" ht="68.25">
      <c r="B873" s="32"/>
      <c r="D873" s="159" t="s">
        <v>260</v>
      </c>
      <c r="F873" s="160" t="s">
        <v>929</v>
      </c>
      <c r="I873" s="92"/>
      <c r="L873" s="32"/>
      <c r="M873" s="161"/>
      <c r="T873" s="50"/>
      <c r="AT873" s="18" t="s">
        <v>260</v>
      </c>
      <c r="AU873" s="18" t="s">
        <v>87</v>
      </c>
    </row>
    <row r="874" spans="2:65" s="12" customFormat="1">
      <c r="B874" s="162"/>
      <c r="D874" s="159" t="s">
        <v>262</v>
      </c>
      <c r="E874" s="163" t="s">
        <v>37</v>
      </c>
      <c r="F874" s="164" t="s">
        <v>930</v>
      </c>
      <c r="H874" s="163" t="s">
        <v>37</v>
      </c>
      <c r="I874" s="165"/>
      <c r="L874" s="162"/>
      <c r="M874" s="166"/>
      <c r="T874" s="167"/>
      <c r="AT874" s="163" t="s">
        <v>262</v>
      </c>
      <c r="AU874" s="163" t="s">
        <v>87</v>
      </c>
      <c r="AV874" s="12" t="s">
        <v>85</v>
      </c>
      <c r="AW874" s="12" t="s">
        <v>38</v>
      </c>
      <c r="AX874" s="12" t="s">
        <v>78</v>
      </c>
      <c r="AY874" s="163" t="s">
        <v>252</v>
      </c>
    </row>
    <row r="875" spans="2:65" s="12" customFormat="1">
      <c r="B875" s="162"/>
      <c r="D875" s="159" t="s">
        <v>262</v>
      </c>
      <c r="E875" s="163" t="s">
        <v>37</v>
      </c>
      <c r="F875" s="164" t="s">
        <v>338</v>
      </c>
      <c r="H875" s="163" t="s">
        <v>37</v>
      </c>
      <c r="I875" s="165"/>
      <c r="L875" s="162"/>
      <c r="M875" s="166"/>
      <c r="T875" s="167"/>
      <c r="AT875" s="163" t="s">
        <v>262</v>
      </c>
      <c r="AU875" s="163" t="s">
        <v>87</v>
      </c>
      <c r="AV875" s="12" t="s">
        <v>85</v>
      </c>
      <c r="AW875" s="12" t="s">
        <v>38</v>
      </c>
      <c r="AX875" s="12" t="s">
        <v>78</v>
      </c>
      <c r="AY875" s="163" t="s">
        <v>252</v>
      </c>
    </row>
    <row r="876" spans="2:65" s="12" customFormat="1">
      <c r="B876" s="162"/>
      <c r="D876" s="159" t="s">
        <v>262</v>
      </c>
      <c r="E876" s="163" t="s">
        <v>37</v>
      </c>
      <c r="F876" s="164" t="s">
        <v>931</v>
      </c>
      <c r="H876" s="163" t="s">
        <v>37</v>
      </c>
      <c r="I876" s="165"/>
      <c r="L876" s="162"/>
      <c r="M876" s="166"/>
      <c r="T876" s="167"/>
      <c r="AT876" s="163" t="s">
        <v>262</v>
      </c>
      <c r="AU876" s="163" t="s">
        <v>87</v>
      </c>
      <c r="AV876" s="12" t="s">
        <v>85</v>
      </c>
      <c r="AW876" s="12" t="s">
        <v>38</v>
      </c>
      <c r="AX876" s="12" t="s">
        <v>78</v>
      </c>
      <c r="AY876" s="163" t="s">
        <v>252</v>
      </c>
    </row>
    <row r="877" spans="2:65" s="12" customFormat="1">
      <c r="B877" s="162"/>
      <c r="D877" s="159" t="s">
        <v>262</v>
      </c>
      <c r="E877" s="163" t="s">
        <v>37</v>
      </c>
      <c r="F877" s="164" t="s">
        <v>932</v>
      </c>
      <c r="H877" s="163" t="s">
        <v>37</v>
      </c>
      <c r="I877" s="165"/>
      <c r="L877" s="162"/>
      <c r="M877" s="166"/>
      <c r="T877" s="167"/>
      <c r="AT877" s="163" t="s">
        <v>262</v>
      </c>
      <c r="AU877" s="163" t="s">
        <v>87</v>
      </c>
      <c r="AV877" s="12" t="s">
        <v>85</v>
      </c>
      <c r="AW877" s="12" t="s">
        <v>38</v>
      </c>
      <c r="AX877" s="12" t="s">
        <v>78</v>
      </c>
      <c r="AY877" s="163" t="s">
        <v>252</v>
      </c>
    </row>
    <row r="878" spans="2:65" s="13" customFormat="1">
      <c r="B878" s="168"/>
      <c r="D878" s="159" t="s">
        <v>262</v>
      </c>
      <c r="E878" s="169" t="s">
        <v>37</v>
      </c>
      <c r="F878" s="170" t="s">
        <v>933</v>
      </c>
      <c r="H878" s="171">
        <v>50.064</v>
      </c>
      <c r="I878" s="172"/>
      <c r="L878" s="168"/>
      <c r="M878" s="173"/>
      <c r="T878" s="174"/>
      <c r="AT878" s="169" t="s">
        <v>262</v>
      </c>
      <c r="AU878" s="169" t="s">
        <v>87</v>
      </c>
      <c r="AV878" s="13" t="s">
        <v>87</v>
      </c>
      <c r="AW878" s="13" t="s">
        <v>38</v>
      </c>
      <c r="AX878" s="13" t="s">
        <v>78</v>
      </c>
      <c r="AY878" s="169" t="s">
        <v>252</v>
      </c>
    </row>
    <row r="879" spans="2:65" s="12" customFormat="1">
      <c r="B879" s="162"/>
      <c r="D879" s="159" t="s">
        <v>262</v>
      </c>
      <c r="E879" s="163" t="s">
        <v>37</v>
      </c>
      <c r="F879" s="164" t="s">
        <v>934</v>
      </c>
      <c r="H879" s="163" t="s">
        <v>37</v>
      </c>
      <c r="I879" s="165"/>
      <c r="L879" s="162"/>
      <c r="M879" s="166"/>
      <c r="T879" s="167"/>
      <c r="AT879" s="163" t="s">
        <v>262</v>
      </c>
      <c r="AU879" s="163" t="s">
        <v>87</v>
      </c>
      <c r="AV879" s="12" t="s">
        <v>85</v>
      </c>
      <c r="AW879" s="12" t="s">
        <v>38</v>
      </c>
      <c r="AX879" s="12" t="s">
        <v>78</v>
      </c>
      <c r="AY879" s="163" t="s">
        <v>252</v>
      </c>
    </row>
    <row r="880" spans="2:65" s="13" customFormat="1">
      <c r="B880" s="168"/>
      <c r="D880" s="159" t="s">
        <v>262</v>
      </c>
      <c r="E880" s="169" t="s">
        <v>37</v>
      </c>
      <c r="F880" s="170" t="s">
        <v>935</v>
      </c>
      <c r="H880" s="171">
        <v>0.84</v>
      </c>
      <c r="I880" s="172"/>
      <c r="L880" s="168"/>
      <c r="M880" s="173"/>
      <c r="T880" s="174"/>
      <c r="AT880" s="169" t="s">
        <v>262</v>
      </c>
      <c r="AU880" s="169" t="s">
        <v>87</v>
      </c>
      <c r="AV880" s="13" t="s">
        <v>87</v>
      </c>
      <c r="AW880" s="13" t="s">
        <v>38</v>
      </c>
      <c r="AX880" s="13" t="s">
        <v>78</v>
      </c>
      <c r="AY880" s="169" t="s">
        <v>252</v>
      </c>
    </row>
    <row r="881" spans="2:65" s="14" customFormat="1">
      <c r="B881" s="175"/>
      <c r="D881" s="159" t="s">
        <v>262</v>
      </c>
      <c r="E881" s="176" t="s">
        <v>37</v>
      </c>
      <c r="F881" s="177" t="s">
        <v>267</v>
      </c>
      <c r="H881" s="178">
        <v>50.904000000000003</v>
      </c>
      <c r="I881" s="179"/>
      <c r="L881" s="175"/>
      <c r="M881" s="180"/>
      <c r="T881" s="181"/>
      <c r="AT881" s="176" t="s">
        <v>262</v>
      </c>
      <c r="AU881" s="176" t="s">
        <v>87</v>
      </c>
      <c r="AV881" s="14" t="s">
        <v>258</v>
      </c>
      <c r="AW881" s="14" t="s">
        <v>38</v>
      </c>
      <c r="AX881" s="14" t="s">
        <v>85</v>
      </c>
      <c r="AY881" s="176" t="s">
        <v>252</v>
      </c>
    </row>
    <row r="882" spans="2:65" s="1" customFormat="1" ht="16.5" customHeight="1">
      <c r="B882" s="32"/>
      <c r="C882" s="147" t="s">
        <v>936</v>
      </c>
      <c r="D882" s="147" t="s">
        <v>254</v>
      </c>
      <c r="E882" s="148" t="s">
        <v>937</v>
      </c>
      <c r="F882" s="149" t="s">
        <v>938</v>
      </c>
      <c r="G882" s="150" t="s">
        <v>109</v>
      </c>
      <c r="H882" s="151">
        <v>0.309</v>
      </c>
      <c r="I882" s="152"/>
      <c r="J882" s="153">
        <f>ROUND(I882*H882,2)</f>
        <v>0</v>
      </c>
      <c r="K882" s="149" t="s">
        <v>257</v>
      </c>
      <c r="L882" s="32"/>
      <c r="M882" s="154" t="s">
        <v>37</v>
      </c>
      <c r="N882" s="155" t="s">
        <v>49</v>
      </c>
      <c r="P882" s="156">
        <f>O882*H882</f>
        <v>0</v>
      </c>
      <c r="Q882" s="156">
        <v>0</v>
      </c>
      <c r="R882" s="156">
        <f>Q882*H882</f>
        <v>0</v>
      </c>
      <c r="S882" s="156">
        <v>2.4</v>
      </c>
      <c r="T882" s="157">
        <f>S882*H882</f>
        <v>0.74159999999999993</v>
      </c>
      <c r="AR882" s="18" t="s">
        <v>258</v>
      </c>
      <c r="AT882" s="18" t="s">
        <v>254</v>
      </c>
      <c r="AU882" s="18" t="s">
        <v>87</v>
      </c>
      <c r="AY882" s="18" t="s">
        <v>252</v>
      </c>
      <c r="BE882" s="158">
        <f>IF(N882="základní",J882,0)</f>
        <v>0</v>
      </c>
      <c r="BF882" s="158">
        <f>IF(N882="snížená",J882,0)</f>
        <v>0</v>
      </c>
      <c r="BG882" s="158">
        <f>IF(N882="zákl. přenesená",J882,0)</f>
        <v>0</v>
      </c>
      <c r="BH882" s="158">
        <f>IF(N882="sníž. přenesená",J882,0)</f>
        <v>0</v>
      </c>
      <c r="BI882" s="158">
        <f>IF(N882="nulová",J882,0)</f>
        <v>0</v>
      </c>
      <c r="BJ882" s="18" t="s">
        <v>85</v>
      </c>
      <c r="BK882" s="158">
        <f>ROUND(I882*H882,2)</f>
        <v>0</v>
      </c>
      <c r="BL882" s="18" t="s">
        <v>258</v>
      </c>
      <c r="BM882" s="18" t="s">
        <v>939</v>
      </c>
    </row>
    <row r="883" spans="2:65" s="1" customFormat="1" ht="68.25">
      <c r="B883" s="32"/>
      <c r="D883" s="159" t="s">
        <v>260</v>
      </c>
      <c r="F883" s="160" t="s">
        <v>940</v>
      </c>
      <c r="I883" s="92"/>
      <c r="L883" s="32"/>
      <c r="M883" s="161"/>
      <c r="T883" s="50"/>
      <c r="AT883" s="18" t="s">
        <v>260</v>
      </c>
      <c r="AU883" s="18" t="s">
        <v>87</v>
      </c>
    </row>
    <row r="884" spans="2:65" s="12" customFormat="1">
      <c r="B884" s="162"/>
      <c r="D884" s="159" t="s">
        <v>262</v>
      </c>
      <c r="E884" s="163" t="s">
        <v>37</v>
      </c>
      <c r="F884" s="164" t="s">
        <v>941</v>
      </c>
      <c r="H884" s="163" t="s">
        <v>37</v>
      </c>
      <c r="I884" s="165"/>
      <c r="L884" s="162"/>
      <c r="M884" s="166"/>
      <c r="T884" s="167"/>
      <c r="AT884" s="163" t="s">
        <v>262</v>
      </c>
      <c r="AU884" s="163" t="s">
        <v>87</v>
      </c>
      <c r="AV884" s="12" t="s">
        <v>85</v>
      </c>
      <c r="AW884" s="12" t="s">
        <v>38</v>
      </c>
      <c r="AX884" s="12" t="s">
        <v>78</v>
      </c>
      <c r="AY884" s="163" t="s">
        <v>252</v>
      </c>
    </row>
    <row r="885" spans="2:65" s="12" customFormat="1">
      <c r="B885" s="162"/>
      <c r="D885" s="159" t="s">
        <v>262</v>
      </c>
      <c r="E885" s="163" t="s">
        <v>37</v>
      </c>
      <c r="F885" s="164" t="s">
        <v>338</v>
      </c>
      <c r="H885" s="163" t="s">
        <v>37</v>
      </c>
      <c r="I885" s="165"/>
      <c r="L885" s="162"/>
      <c r="M885" s="166"/>
      <c r="T885" s="167"/>
      <c r="AT885" s="163" t="s">
        <v>262</v>
      </c>
      <c r="AU885" s="163" t="s">
        <v>87</v>
      </c>
      <c r="AV885" s="12" t="s">
        <v>85</v>
      </c>
      <c r="AW885" s="12" t="s">
        <v>38</v>
      </c>
      <c r="AX885" s="12" t="s">
        <v>78</v>
      </c>
      <c r="AY885" s="163" t="s">
        <v>252</v>
      </c>
    </row>
    <row r="886" spans="2:65" s="12" customFormat="1">
      <c r="B886" s="162"/>
      <c r="D886" s="159" t="s">
        <v>262</v>
      </c>
      <c r="E886" s="163" t="s">
        <v>37</v>
      </c>
      <c r="F886" s="164" t="s">
        <v>291</v>
      </c>
      <c r="H886" s="163" t="s">
        <v>37</v>
      </c>
      <c r="I886" s="165"/>
      <c r="L886" s="162"/>
      <c r="M886" s="166"/>
      <c r="T886" s="167"/>
      <c r="AT886" s="163" t="s">
        <v>262</v>
      </c>
      <c r="AU886" s="163" t="s">
        <v>87</v>
      </c>
      <c r="AV886" s="12" t="s">
        <v>85</v>
      </c>
      <c r="AW886" s="12" t="s">
        <v>38</v>
      </c>
      <c r="AX886" s="12" t="s">
        <v>78</v>
      </c>
      <c r="AY886" s="163" t="s">
        <v>252</v>
      </c>
    </row>
    <row r="887" spans="2:65" s="12" customFormat="1">
      <c r="B887" s="162"/>
      <c r="D887" s="159" t="s">
        <v>262</v>
      </c>
      <c r="E887" s="163" t="s">
        <v>37</v>
      </c>
      <c r="F887" s="164" t="s">
        <v>912</v>
      </c>
      <c r="H887" s="163" t="s">
        <v>37</v>
      </c>
      <c r="I887" s="165"/>
      <c r="L887" s="162"/>
      <c r="M887" s="166"/>
      <c r="T887" s="167"/>
      <c r="AT887" s="163" t="s">
        <v>262</v>
      </c>
      <c r="AU887" s="163" t="s">
        <v>87</v>
      </c>
      <c r="AV887" s="12" t="s">
        <v>85</v>
      </c>
      <c r="AW887" s="12" t="s">
        <v>38</v>
      </c>
      <c r="AX887" s="12" t="s">
        <v>78</v>
      </c>
      <c r="AY887" s="163" t="s">
        <v>252</v>
      </c>
    </row>
    <row r="888" spans="2:65" s="12" customFormat="1">
      <c r="B888" s="162"/>
      <c r="D888" s="159" t="s">
        <v>262</v>
      </c>
      <c r="E888" s="163" t="s">
        <v>37</v>
      </c>
      <c r="F888" s="164" t="s">
        <v>784</v>
      </c>
      <c r="H888" s="163" t="s">
        <v>37</v>
      </c>
      <c r="I888" s="165"/>
      <c r="L888" s="162"/>
      <c r="M888" s="166"/>
      <c r="T888" s="167"/>
      <c r="AT888" s="163" t="s">
        <v>262</v>
      </c>
      <c r="AU888" s="163" t="s">
        <v>87</v>
      </c>
      <c r="AV888" s="12" t="s">
        <v>85</v>
      </c>
      <c r="AW888" s="12" t="s">
        <v>38</v>
      </c>
      <c r="AX888" s="12" t="s">
        <v>78</v>
      </c>
      <c r="AY888" s="163" t="s">
        <v>252</v>
      </c>
    </row>
    <row r="889" spans="2:65" s="13" customFormat="1">
      <c r="B889" s="168"/>
      <c r="D889" s="159" t="s">
        <v>262</v>
      </c>
      <c r="E889" s="169" t="s">
        <v>37</v>
      </c>
      <c r="F889" s="170" t="s">
        <v>942</v>
      </c>
      <c r="H889" s="171">
        <v>0.224</v>
      </c>
      <c r="I889" s="172"/>
      <c r="L889" s="168"/>
      <c r="M889" s="173"/>
      <c r="T889" s="174"/>
      <c r="AT889" s="169" t="s">
        <v>262</v>
      </c>
      <c r="AU889" s="169" t="s">
        <v>87</v>
      </c>
      <c r="AV889" s="13" t="s">
        <v>87</v>
      </c>
      <c r="AW889" s="13" t="s">
        <v>38</v>
      </c>
      <c r="AX889" s="13" t="s">
        <v>78</v>
      </c>
      <c r="AY889" s="169" t="s">
        <v>252</v>
      </c>
    </row>
    <row r="890" spans="2:65" s="13" customFormat="1">
      <c r="B890" s="168"/>
      <c r="D890" s="159" t="s">
        <v>262</v>
      </c>
      <c r="E890" s="169" t="s">
        <v>37</v>
      </c>
      <c r="F890" s="170" t="s">
        <v>943</v>
      </c>
      <c r="H890" s="171">
        <v>8.5000000000000006E-2</v>
      </c>
      <c r="I890" s="172"/>
      <c r="L890" s="168"/>
      <c r="M890" s="173"/>
      <c r="T890" s="174"/>
      <c r="AT890" s="169" t="s">
        <v>262</v>
      </c>
      <c r="AU890" s="169" t="s">
        <v>87</v>
      </c>
      <c r="AV890" s="13" t="s">
        <v>87</v>
      </c>
      <c r="AW890" s="13" t="s">
        <v>38</v>
      </c>
      <c r="AX890" s="13" t="s">
        <v>78</v>
      </c>
      <c r="AY890" s="169" t="s">
        <v>252</v>
      </c>
    </row>
    <row r="891" spans="2:65" s="14" customFormat="1">
      <c r="B891" s="175"/>
      <c r="D891" s="159" t="s">
        <v>262</v>
      </c>
      <c r="E891" s="176" t="s">
        <v>37</v>
      </c>
      <c r="F891" s="177" t="s">
        <v>267</v>
      </c>
      <c r="H891" s="178">
        <v>0.309</v>
      </c>
      <c r="I891" s="179"/>
      <c r="L891" s="175"/>
      <c r="M891" s="180"/>
      <c r="T891" s="181"/>
      <c r="AT891" s="176" t="s">
        <v>262</v>
      </c>
      <c r="AU891" s="176" t="s">
        <v>87</v>
      </c>
      <c r="AV891" s="14" t="s">
        <v>258</v>
      </c>
      <c r="AW891" s="14" t="s">
        <v>38</v>
      </c>
      <c r="AX891" s="14" t="s">
        <v>85</v>
      </c>
      <c r="AY891" s="176" t="s">
        <v>252</v>
      </c>
    </row>
    <row r="892" spans="2:65" s="1" customFormat="1" ht="16.5" customHeight="1">
      <c r="B892" s="32"/>
      <c r="C892" s="147" t="s">
        <v>944</v>
      </c>
      <c r="D892" s="147" t="s">
        <v>254</v>
      </c>
      <c r="E892" s="148" t="s">
        <v>945</v>
      </c>
      <c r="F892" s="149" t="s">
        <v>946</v>
      </c>
      <c r="G892" s="150" t="s">
        <v>109</v>
      </c>
      <c r="H892" s="151">
        <v>23.245999999999999</v>
      </c>
      <c r="I892" s="152"/>
      <c r="J892" s="153">
        <f>ROUND(I892*H892,2)</f>
        <v>0</v>
      </c>
      <c r="K892" s="149" t="s">
        <v>257</v>
      </c>
      <c r="L892" s="32"/>
      <c r="M892" s="154" t="s">
        <v>37</v>
      </c>
      <c r="N892" s="155" t="s">
        <v>49</v>
      </c>
      <c r="P892" s="156">
        <f>O892*H892</f>
        <v>0</v>
      </c>
      <c r="Q892" s="156">
        <v>0</v>
      </c>
      <c r="R892" s="156">
        <f>Q892*H892</f>
        <v>0</v>
      </c>
      <c r="S892" s="156">
        <v>2.2000000000000002</v>
      </c>
      <c r="T892" s="157">
        <f>S892*H892</f>
        <v>51.141199999999998</v>
      </c>
      <c r="AR892" s="18" t="s">
        <v>258</v>
      </c>
      <c r="AT892" s="18" t="s">
        <v>254</v>
      </c>
      <c r="AU892" s="18" t="s">
        <v>87</v>
      </c>
      <c r="AY892" s="18" t="s">
        <v>252</v>
      </c>
      <c r="BE892" s="158">
        <f>IF(N892="základní",J892,0)</f>
        <v>0</v>
      </c>
      <c r="BF892" s="158">
        <f>IF(N892="snížená",J892,0)</f>
        <v>0</v>
      </c>
      <c r="BG892" s="158">
        <f>IF(N892="zákl. přenesená",J892,0)</f>
        <v>0</v>
      </c>
      <c r="BH892" s="158">
        <f>IF(N892="sníž. přenesená",J892,0)</f>
        <v>0</v>
      </c>
      <c r="BI892" s="158">
        <f>IF(N892="nulová",J892,0)</f>
        <v>0</v>
      </c>
      <c r="BJ892" s="18" t="s">
        <v>85</v>
      </c>
      <c r="BK892" s="158">
        <f>ROUND(I892*H892,2)</f>
        <v>0</v>
      </c>
      <c r="BL892" s="18" t="s">
        <v>258</v>
      </c>
      <c r="BM892" s="18" t="s">
        <v>947</v>
      </c>
    </row>
    <row r="893" spans="2:65" s="12" customFormat="1">
      <c r="B893" s="162"/>
      <c r="D893" s="159" t="s">
        <v>262</v>
      </c>
      <c r="E893" s="163" t="s">
        <v>37</v>
      </c>
      <c r="F893" s="164" t="s">
        <v>948</v>
      </c>
      <c r="H893" s="163" t="s">
        <v>37</v>
      </c>
      <c r="I893" s="165"/>
      <c r="L893" s="162"/>
      <c r="M893" s="166"/>
      <c r="T893" s="167"/>
      <c r="AT893" s="163" t="s">
        <v>262</v>
      </c>
      <c r="AU893" s="163" t="s">
        <v>87</v>
      </c>
      <c r="AV893" s="12" t="s">
        <v>85</v>
      </c>
      <c r="AW893" s="12" t="s">
        <v>38</v>
      </c>
      <c r="AX893" s="12" t="s">
        <v>78</v>
      </c>
      <c r="AY893" s="163" t="s">
        <v>252</v>
      </c>
    </row>
    <row r="894" spans="2:65" s="12" customFormat="1">
      <c r="B894" s="162"/>
      <c r="D894" s="159" t="s">
        <v>262</v>
      </c>
      <c r="E894" s="163" t="s">
        <v>37</v>
      </c>
      <c r="F894" s="164" t="s">
        <v>338</v>
      </c>
      <c r="H894" s="163" t="s">
        <v>37</v>
      </c>
      <c r="I894" s="165"/>
      <c r="L894" s="162"/>
      <c r="M894" s="166"/>
      <c r="T894" s="167"/>
      <c r="AT894" s="163" t="s">
        <v>262</v>
      </c>
      <c r="AU894" s="163" t="s">
        <v>87</v>
      </c>
      <c r="AV894" s="12" t="s">
        <v>85</v>
      </c>
      <c r="AW894" s="12" t="s">
        <v>38</v>
      </c>
      <c r="AX894" s="12" t="s">
        <v>78</v>
      </c>
      <c r="AY894" s="163" t="s">
        <v>252</v>
      </c>
    </row>
    <row r="895" spans="2:65" s="12" customFormat="1">
      <c r="B895" s="162"/>
      <c r="D895" s="159" t="s">
        <v>262</v>
      </c>
      <c r="E895" s="163" t="s">
        <v>37</v>
      </c>
      <c r="F895" s="164" t="s">
        <v>949</v>
      </c>
      <c r="H895" s="163" t="s">
        <v>37</v>
      </c>
      <c r="I895" s="165"/>
      <c r="L895" s="162"/>
      <c r="M895" s="166"/>
      <c r="T895" s="167"/>
      <c r="AT895" s="163" t="s">
        <v>262</v>
      </c>
      <c r="AU895" s="163" t="s">
        <v>87</v>
      </c>
      <c r="AV895" s="12" t="s">
        <v>85</v>
      </c>
      <c r="AW895" s="12" t="s">
        <v>38</v>
      </c>
      <c r="AX895" s="12" t="s">
        <v>78</v>
      </c>
      <c r="AY895" s="163" t="s">
        <v>252</v>
      </c>
    </row>
    <row r="896" spans="2:65" s="12" customFormat="1">
      <c r="B896" s="162"/>
      <c r="D896" s="159" t="s">
        <v>262</v>
      </c>
      <c r="E896" s="163" t="s">
        <v>37</v>
      </c>
      <c r="F896" s="164" t="s">
        <v>950</v>
      </c>
      <c r="H896" s="163" t="s">
        <v>37</v>
      </c>
      <c r="I896" s="165"/>
      <c r="L896" s="162"/>
      <c r="M896" s="166"/>
      <c r="T896" s="167"/>
      <c r="AT896" s="163" t="s">
        <v>262</v>
      </c>
      <c r="AU896" s="163" t="s">
        <v>87</v>
      </c>
      <c r="AV896" s="12" t="s">
        <v>85</v>
      </c>
      <c r="AW896" s="12" t="s">
        <v>38</v>
      </c>
      <c r="AX896" s="12" t="s">
        <v>78</v>
      </c>
      <c r="AY896" s="163" t="s">
        <v>252</v>
      </c>
    </row>
    <row r="897" spans="2:65" s="13" customFormat="1">
      <c r="B897" s="168"/>
      <c r="D897" s="159" t="s">
        <v>262</v>
      </c>
      <c r="E897" s="169" t="s">
        <v>37</v>
      </c>
      <c r="F897" s="170" t="s">
        <v>951</v>
      </c>
      <c r="H897" s="171">
        <v>22.946000000000002</v>
      </c>
      <c r="I897" s="172"/>
      <c r="L897" s="168"/>
      <c r="M897" s="173"/>
      <c r="T897" s="174"/>
      <c r="AT897" s="169" t="s">
        <v>262</v>
      </c>
      <c r="AU897" s="169" t="s">
        <v>87</v>
      </c>
      <c r="AV897" s="13" t="s">
        <v>87</v>
      </c>
      <c r="AW897" s="13" t="s">
        <v>38</v>
      </c>
      <c r="AX897" s="13" t="s">
        <v>78</v>
      </c>
      <c r="AY897" s="169" t="s">
        <v>252</v>
      </c>
    </row>
    <row r="898" spans="2:65" s="12" customFormat="1">
      <c r="B898" s="162"/>
      <c r="D898" s="159" t="s">
        <v>262</v>
      </c>
      <c r="E898" s="163" t="s">
        <v>37</v>
      </c>
      <c r="F898" s="164" t="s">
        <v>452</v>
      </c>
      <c r="H898" s="163" t="s">
        <v>37</v>
      </c>
      <c r="I898" s="165"/>
      <c r="L898" s="162"/>
      <c r="M898" s="166"/>
      <c r="T898" s="167"/>
      <c r="AT898" s="163" t="s">
        <v>262</v>
      </c>
      <c r="AU898" s="163" t="s">
        <v>87</v>
      </c>
      <c r="AV898" s="12" t="s">
        <v>85</v>
      </c>
      <c r="AW898" s="12" t="s">
        <v>38</v>
      </c>
      <c r="AX898" s="12" t="s">
        <v>78</v>
      </c>
      <c r="AY898" s="163" t="s">
        <v>252</v>
      </c>
    </row>
    <row r="899" spans="2:65" s="13" customFormat="1">
      <c r="B899" s="168"/>
      <c r="D899" s="159" t="s">
        <v>262</v>
      </c>
      <c r="E899" s="169" t="s">
        <v>37</v>
      </c>
      <c r="F899" s="170" t="s">
        <v>952</v>
      </c>
      <c r="H899" s="171">
        <v>0.3</v>
      </c>
      <c r="I899" s="172"/>
      <c r="L899" s="168"/>
      <c r="M899" s="173"/>
      <c r="T899" s="174"/>
      <c r="AT899" s="169" t="s">
        <v>262</v>
      </c>
      <c r="AU899" s="169" t="s">
        <v>87</v>
      </c>
      <c r="AV899" s="13" t="s">
        <v>87</v>
      </c>
      <c r="AW899" s="13" t="s">
        <v>38</v>
      </c>
      <c r="AX899" s="13" t="s">
        <v>78</v>
      </c>
      <c r="AY899" s="169" t="s">
        <v>252</v>
      </c>
    </row>
    <row r="900" spans="2:65" s="14" customFormat="1">
      <c r="B900" s="175"/>
      <c r="D900" s="159" t="s">
        <v>262</v>
      </c>
      <c r="E900" s="176" t="s">
        <v>37</v>
      </c>
      <c r="F900" s="177" t="s">
        <v>267</v>
      </c>
      <c r="H900" s="178">
        <v>23.245999999999999</v>
      </c>
      <c r="I900" s="179"/>
      <c r="L900" s="175"/>
      <c r="M900" s="180"/>
      <c r="T900" s="181"/>
      <c r="AT900" s="176" t="s">
        <v>262</v>
      </c>
      <c r="AU900" s="176" t="s">
        <v>87</v>
      </c>
      <c r="AV900" s="14" t="s">
        <v>258</v>
      </c>
      <c r="AW900" s="14" t="s">
        <v>38</v>
      </c>
      <c r="AX900" s="14" t="s">
        <v>85</v>
      </c>
      <c r="AY900" s="176" t="s">
        <v>252</v>
      </c>
    </row>
    <row r="901" spans="2:65" s="1" customFormat="1" ht="16.5" customHeight="1">
      <c r="B901" s="32"/>
      <c r="C901" s="147" t="s">
        <v>953</v>
      </c>
      <c r="D901" s="147" t="s">
        <v>254</v>
      </c>
      <c r="E901" s="148" t="s">
        <v>954</v>
      </c>
      <c r="F901" s="149" t="s">
        <v>955</v>
      </c>
      <c r="G901" s="150" t="s">
        <v>109</v>
      </c>
      <c r="H901" s="151">
        <v>452.96</v>
      </c>
      <c r="I901" s="152"/>
      <c r="J901" s="153">
        <f>ROUND(I901*H901,2)</f>
        <v>0</v>
      </c>
      <c r="K901" s="149" t="s">
        <v>257</v>
      </c>
      <c r="L901" s="32"/>
      <c r="M901" s="154" t="s">
        <v>37</v>
      </c>
      <c r="N901" s="155" t="s">
        <v>49</v>
      </c>
      <c r="P901" s="156">
        <f>O901*H901</f>
        <v>0</v>
      </c>
      <c r="Q901" s="156">
        <v>0</v>
      </c>
      <c r="R901" s="156">
        <f>Q901*H901</f>
        <v>0</v>
      </c>
      <c r="S901" s="156">
        <v>2.2000000000000002</v>
      </c>
      <c r="T901" s="157">
        <f>S901*H901</f>
        <v>996.51200000000006</v>
      </c>
      <c r="AR901" s="18" t="s">
        <v>258</v>
      </c>
      <c r="AT901" s="18" t="s">
        <v>254</v>
      </c>
      <c r="AU901" s="18" t="s">
        <v>87</v>
      </c>
      <c r="AY901" s="18" t="s">
        <v>252</v>
      </c>
      <c r="BE901" s="158">
        <f>IF(N901="základní",J901,0)</f>
        <v>0</v>
      </c>
      <c r="BF901" s="158">
        <f>IF(N901="snížená",J901,0)</f>
        <v>0</v>
      </c>
      <c r="BG901" s="158">
        <f>IF(N901="zákl. přenesená",J901,0)</f>
        <v>0</v>
      </c>
      <c r="BH901" s="158">
        <f>IF(N901="sníž. přenesená",J901,0)</f>
        <v>0</v>
      </c>
      <c r="BI901" s="158">
        <f>IF(N901="nulová",J901,0)</f>
        <v>0</v>
      </c>
      <c r="BJ901" s="18" t="s">
        <v>85</v>
      </c>
      <c r="BK901" s="158">
        <f>ROUND(I901*H901,2)</f>
        <v>0</v>
      </c>
      <c r="BL901" s="18" t="s">
        <v>258</v>
      </c>
      <c r="BM901" s="18" t="s">
        <v>956</v>
      </c>
    </row>
    <row r="902" spans="2:65" s="12" customFormat="1">
      <c r="B902" s="162"/>
      <c r="D902" s="159" t="s">
        <v>262</v>
      </c>
      <c r="E902" s="163" t="s">
        <v>37</v>
      </c>
      <c r="F902" s="164" t="s">
        <v>957</v>
      </c>
      <c r="H902" s="163" t="s">
        <v>37</v>
      </c>
      <c r="I902" s="165"/>
      <c r="L902" s="162"/>
      <c r="M902" s="166"/>
      <c r="T902" s="167"/>
      <c r="AT902" s="163" t="s">
        <v>262</v>
      </c>
      <c r="AU902" s="163" t="s">
        <v>87</v>
      </c>
      <c r="AV902" s="12" t="s">
        <v>85</v>
      </c>
      <c r="AW902" s="12" t="s">
        <v>38</v>
      </c>
      <c r="AX902" s="12" t="s">
        <v>78</v>
      </c>
      <c r="AY902" s="163" t="s">
        <v>252</v>
      </c>
    </row>
    <row r="903" spans="2:65" s="12" customFormat="1">
      <c r="B903" s="162"/>
      <c r="D903" s="159" t="s">
        <v>262</v>
      </c>
      <c r="E903" s="163" t="s">
        <v>37</v>
      </c>
      <c r="F903" s="164" t="s">
        <v>338</v>
      </c>
      <c r="H903" s="163" t="s">
        <v>37</v>
      </c>
      <c r="I903" s="165"/>
      <c r="L903" s="162"/>
      <c r="M903" s="166"/>
      <c r="T903" s="167"/>
      <c r="AT903" s="163" t="s">
        <v>262</v>
      </c>
      <c r="AU903" s="163" t="s">
        <v>87</v>
      </c>
      <c r="AV903" s="12" t="s">
        <v>85</v>
      </c>
      <c r="AW903" s="12" t="s">
        <v>38</v>
      </c>
      <c r="AX903" s="12" t="s">
        <v>78</v>
      </c>
      <c r="AY903" s="163" t="s">
        <v>252</v>
      </c>
    </row>
    <row r="904" spans="2:65" s="12" customFormat="1">
      <c r="B904" s="162"/>
      <c r="D904" s="159" t="s">
        <v>262</v>
      </c>
      <c r="E904" s="163" t="s">
        <v>37</v>
      </c>
      <c r="F904" s="164" t="s">
        <v>291</v>
      </c>
      <c r="H904" s="163" t="s">
        <v>37</v>
      </c>
      <c r="I904" s="165"/>
      <c r="L904" s="162"/>
      <c r="M904" s="166"/>
      <c r="T904" s="167"/>
      <c r="AT904" s="163" t="s">
        <v>262</v>
      </c>
      <c r="AU904" s="163" t="s">
        <v>87</v>
      </c>
      <c r="AV904" s="12" t="s">
        <v>85</v>
      </c>
      <c r="AW904" s="12" t="s">
        <v>38</v>
      </c>
      <c r="AX904" s="12" t="s">
        <v>78</v>
      </c>
      <c r="AY904" s="163" t="s">
        <v>252</v>
      </c>
    </row>
    <row r="905" spans="2:65" s="12" customFormat="1">
      <c r="B905" s="162"/>
      <c r="D905" s="159" t="s">
        <v>262</v>
      </c>
      <c r="E905" s="163" t="s">
        <v>37</v>
      </c>
      <c r="F905" s="164" t="s">
        <v>958</v>
      </c>
      <c r="H905" s="163" t="s">
        <v>37</v>
      </c>
      <c r="I905" s="165"/>
      <c r="L905" s="162"/>
      <c r="M905" s="166"/>
      <c r="T905" s="167"/>
      <c r="AT905" s="163" t="s">
        <v>262</v>
      </c>
      <c r="AU905" s="163" t="s">
        <v>87</v>
      </c>
      <c r="AV905" s="12" t="s">
        <v>85</v>
      </c>
      <c r="AW905" s="12" t="s">
        <v>38</v>
      </c>
      <c r="AX905" s="12" t="s">
        <v>78</v>
      </c>
      <c r="AY905" s="163" t="s">
        <v>252</v>
      </c>
    </row>
    <row r="906" spans="2:65" s="13" customFormat="1">
      <c r="B906" s="168"/>
      <c r="D906" s="159" t="s">
        <v>262</v>
      </c>
      <c r="E906" s="169" t="s">
        <v>37</v>
      </c>
      <c r="F906" s="170" t="s">
        <v>959</v>
      </c>
      <c r="H906" s="171">
        <v>536.4</v>
      </c>
      <c r="I906" s="172"/>
      <c r="L906" s="168"/>
      <c r="M906" s="173"/>
      <c r="T906" s="174"/>
      <c r="AT906" s="169" t="s">
        <v>262</v>
      </c>
      <c r="AU906" s="169" t="s">
        <v>87</v>
      </c>
      <c r="AV906" s="13" t="s">
        <v>87</v>
      </c>
      <c r="AW906" s="13" t="s">
        <v>38</v>
      </c>
      <c r="AX906" s="13" t="s">
        <v>78</v>
      </c>
      <c r="AY906" s="169" t="s">
        <v>252</v>
      </c>
    </row>
    <row r="907" spans="2:65" s="12" customFormat="1">
      <c r="B907" s="162"/>
      <c r="D907" s="159" t="s">
        <v>262</v>
      </c>
      <c r="E907" s="163" t="s">
        <v>37</v>
      </c>
      <c r="F907" s="164" t="s">
        <v>960</v>
      </c>
      <c r="H907" s="163" t="s">
        <v>37</v>
      </c>
      <c r="I907" s="165"/>
      <c r="L907" s="162"/>
      <c r="M907" s="166"/>
      <c r="T907" s="167"/>
      <c r="AT907" s="163" t="s">
        <v>262</v>
      </c>
      <c r="AU907" s="163" t="s">
        <v>87</v>
      </c>
      <c r="AV907" s="12" t="s">
        <v>85</v>
      </c>
      <c r="AW907" s="12" t="s">
        <v>38</v>
      </c>
      <c r="AX907" s="12" t="s">
        <v>78</v>
      </c>
      <c r="AY907" s="163" t="s">
        <v>252</v>
      </c>
    </row>
    <row r="908" spans="2:65" s="13" customFormat="1">
      <c r="B908" s="168"/>
      <c r="D908" s="159" t="s">
        <v>262</v>
      </c>
      <c r="E908" s="169" t="s">
        <v>37</v>
      </c>
      <c r="F908" s="170" t="s">
        <v>961</v>
      </c>
      <c r="H908" s="171">
        <v>-83.44</v>
      </c>
      <c r="I908" s="172"/>
      <c r="L908" s="168"/>
      <c r="M908" s="173"/>
      <c r="T908" s="174"/>
      <c r="AT908" s="169" t="s">
        <v>262</v>
      </c>
      <c r="AU908" s="169" t="s">
        <v>87</v>
      </c>
      <c r="AV908" s="13" t="s">
        <v>87</v>
      </c>
      <c r="AW908" s="13" t="s">
        <v>38</v>
      </c>
      <c r="AX908" s="13" t="s">
        <v>78</v>
      </c>
      <c r="AY908" s="169" t="s">
        <v>252</v>
      </c>
    </row>
    <row r="909" spans="2:65" s="15" customFormat="1">
      <c r="B909" s="182"/>
      <c r="D909" s="159" t="s">
        <v>262</v>
      </c>
      <c r="E909" s="183" t="s">
        <v>962</v>
      </c>
      <c r="F909" s="184" t="s">
        <v>272</v>
      </c>
      <c r="H909" s="185">
        <v>452.96</v>
      </c>
      <c r="I909" s="186"/>
      <c r="L909" s="182"/>
      <c r="M909" s="187"/>
      <c r="T909" s="188"/>
      <c r="AT909" s="183" t="s">
        <v>262</v>
      </c>
      <c r="AU909" s="183" t="s">
        <v>87</v>
      </c>
      <c r="AV909" s="15" t="s">
        <v>98</v>
      </c>
      <c r="AW909" s="15" t="s">
        <v>38</v>
      </c>
      <c r="AX909" s="15" t="s">
        <v>78</v>
      </c>
      <c r="AY909" s="183" t="s">
        <v>252</v>
      </c>
    </row>
    <row r="910" spans="2:65" s="14" customFormat="1">
      <c r="B910" s="175"/>
      <c r="D910" s="159" t="s">
        <v>262</v>
      </c>
      <c r="E910" s="176" t="s">
        <v>37</v>
      </c>
      <c r="F910" s="177" t="s">
        <v>267</v>
      </c>
      <c r="H910" s="178">
        <v>452.96</v>
      </c>
      <c r="I910" s="179"/>
      <c r="L910" s="175"/>
      <c r="M910" s="180"/>
      <c r="T910" s="181"/>
      <c r="AT910" s="176" t="s">
        <v>262</v>
      </c>
      <c r="AU910" s="176" t="s">
        <v>87</v>
      </c>
      <c r="AV910" s="14" t="s">
        <v>258</v>
      </c>
      <c r="AW910" s="14" t="s">
        <v>38</v>
      </c>
      <c r="AX910" s="14" t="s">
        <v>85</v>
      </c>
      <c r="AY910" s="176" t="s">
        <v>252</v>
      </c>
    </row>
    <row r="911" spans="2:65" s="1" customFormat="1" ht="16.5" customHeight="1">
      <c r="B911" s="32"/>
      <c r="C911" s="147" t="s">
        <v>963</v>
      </c>
      <c r="D911" s="147" t="s">
        <v>254</v>
      </c>
      <c r="E911" s="148" t="s">
        <v>964</v>
      </c>
      <c r="F911" s="149" t="s">
        <v>965</v>
      </c>
      <c r="G911" s="150" t="s">
        <v>109</v>
      </c>
      <c r="H911" s="151">
        <v>34.869</v>
      </c>
      <c r="I911" s="152"/>
      <c r="J911" s="153">
        <f>ROUND(I911*H911,2)</f>
        <v>0</v>
      </c>
      <c r="K911" s="149" t="s">
        <v>257</v>
      </c>
      <c r="L911" s="32"/>
      <c r="M911" s="154" t="s">
        <v>37</v>
      </c>
      <c r="N911" s="155" t="s">
        <v>49</v>
      </c>
      <c r="P911" s="156">
        <f>O911*H911</f>
        <v>0</v>
      </c>
      <c r="Q911" s="156">
        <v>0</v>
      </c>
      <c r="R911" s="156">
        <f>Q911*H911</f>
        <v>0</v>
      </c>
      <c r="S911" s="156">
        <v>1.4</v>
      </c>
      <c r="T911" s="157">
        <f>S911*H911</f>
        <v>48.816599999999994</v>
      </c>
      <c r="AR911" s="18" t="s">
        <v>258</v>
      </c>
      <c r="AT911" s="18" t="s">
        <v>254</v>
      </c>
      <c r="AU911" s="18" t="s">
        <v>87</v>
      </c>
      <c r="AY911" s="18" t="s">
        <v>252</v>
      </c>
      <c r="BE911" s="158">
        <f>IF(N911="základní",J911,0)</f>
        <v>0</v>
      </c>
      <c r="BF911" s="158">
        <f>IF(N911="snížená",J911,0)</f>
        <v>0</v>
      </c>
      <c r="BG911" s="158">
        <f>IF(N911="zákl. přenesená",J911,0)</f>
        <v>0</v>
      </c>
      <c r="BH911" s="158">
        <f>IF(N911="sníž. přenesená",J911,0)</f>
        <v>0</v>
      </c>
      <c r="BI911" s="158">
        <f>IF(N911="nulová",J911,0)</f>
        <v>0</v>
      </c>
      <c r="BJ911" s="18" t="s">
        <v>85</v>
      </c>
      <c r="BK911" s="158">
        <f>ROUND(I911*H911,2)</f>
        <v>0</v>
      </c>
      <c r="BL911" s="18" t="s">
        <v>258</v>
      </c>
      <c r="BM911" s="18" t="s">
        <v>966</v>
      </c>
    </row>
    <row r="912" spans="2:65" s="12" customFormat="1">
      <c r="B912" s="162"/>
      <c r="D912" s="159" t="s">
        <v>262</v>
      </c>
      <c r="E912" s="163" t="s">
        <v>37</v>
      </c>
      <c r="F912" s="164" t="s">
        <v>967</v>
      </c>
      <c r="H912" s="163" t="s">
        <v>37</v>
      </c>
      <c r="I912" s="165"/>
      <c r="L912" s="162"/>
      <c r="M912" s="166"/>
      <c r="T912" s="167"/>
      <c r="AT912" s="163" t="s">
        <v>262</v>
      </c>
      <c r="AU912" s="163" t="s">
        <v>87</v>
      </c>
      <c r="AV912" s="12" t="s">
        <v>85</v>
      </c>
      <c r="AW912" s="12" t="s">
        <v>38</v>
      </c>
      <c r="AX912" s="12" t="s">
        <v>78</v>
      </c>
      <c r="AY912" s="163" t="s">
        <v>252</v>
      </c>
    </row>
    <row r="913" spans="2:65" s="12" customFormat="1">
      <c r="B913" s="162"/>
      <c r="D913" s="159" t="s">
        <v>262</v>
      </c>
      <c r="E913" s="163" t="s">
        <v>37</v>
      </c>
      <c r="F913" s="164" t="s">
        <v>338</v>
      </c>
      <c r="H913" s="163" t="s">
        <v>37</v>
      </c>
      <c r="I913" s="165"/>
      <c r="L913" s="162"/>
      <c r="M913" s="166"/>
      <c r="T913" s="167"/>
      <c r="AT913" s="163" t="s">
        <v>262</v>
      </c>
      <c r="AU913" s="163" t="s">
        <v>87</v>
      </c>
      <c r="AV913" s="12" t="s">
        <v>85</v>
      </c>
      <c r="AW913" s="12" t="s">
        <v>38</v>
      </c>
      <c r="AX913" s="12" t="s">
        <v>78</v>
      </c>
      <c r="AY913" s="163" t="s">
        <v>252</v>
      </c>
    </row>
    <row r="914" spans="2:65" s="12" customFormat="1">
      <c r="B914" s="162"/>
      <c r="D914" s="159" t="s">
        <v>262</v>
      </c>
      <c r="E914" s="163" t="s">
        <v>37</v>
      </c>
      <c r="F914" s="164" t="s">
        <v>949</v>
      </c>
      <c r="H914" s="163" t="s">
        <v>37</v>
      </c>
      <c r="I914" s="165"/>
      <c r="L914" s="162"/>
      <c r="M914" s="166"/>
      <c r="T914" s="167"/>
      <c r="AT914" s="163" t="s">
        <v>262</v>
      </c>
      <c r="AU914" s="163" t="s">
        <v>87</v>
      </c>
      <c r="AV914" s="12" t="s">
        <v>85</v>
      </c>
      <c r="AW914" s="12" t="s">
        <v>38</v>
      </c>
      <c r="AX914" s="12" t="s">
        <v>78</v>
      </c>
      <c r="AY914" s="163" t="s">
        <v>252</v>
      </c>
    </row>
    <row r="915" spans="2:65" s="12" customFormat="1">
      <c r="B915" s="162"/>
      <c r="D915" s="159" t="s">
        <v>262</v>
      </c>
      <c r="E915" s="163" t="s">
        <v>37</v>
      </c>
      <c r="F915" s="164" t="s">
        <v>950</v>
      </c>
      <c r="H915" s="163" t="s">
        <v>37</v>
      </c>
      <c r="I915" s="165"/>
      <c r="L915" s="162"/>
      <c r="M915" s="166"/>
      <c r="T915" s="167"/>
      <c r="AT915" s="163" t="s">
        <v>262</v>
      </c>
      <c r="AU915" s="163" t="s">
        <v>87</v>
      </c>
      <c r="AV915" s="12" t="s">
        <v>85</v>
      </c>
      <c r="AW915" s="12" t="s">
        <v>38</v>
      </c>
      <c r="AX915" s="12" t="s">
        <v>78</v>
      </c>
      <c r="AY915" s="163" t="s">
        <v>252</v>
      </c>
    </row>
    <row r="916" spans="2:65" s="13" customFormat="1">
      <c r="B916" s="168"/>
      <c r="D916" s="159" t="s">
        <v>262</v>
      </c>
      <c r="E916" s="169" t="s">
        <v>37</v>
      </c>
      <c r="F916" s="170" t="s">
        <v>968</v>
      </c>
      <c r="H916" s="171">
        <v>34.418999999999997</v>
      </c>
      <c r="I916" s="172"/>
      <c r="L916" s="168"/>
      <c r="M916" s="173"/>
      <c r="T916" s="174"/>
      <c r="AT916" s="169" t="s">
        <v>262</v>
      </c>
      <c r="AU916" s="169" t="s">
        <v>87</v>
      </c>
      <c r="AV916" s="13" t="s">
        <v>87</v>
      </c>
      <c r="AW916" s="13" t="s">
        <v>38</v>
      </c>
      <c r="AX916" s="13" t="s">
        <v>78</v>
      </c>
      <c r="AY916" s="169" t="s">
        <v>252</v>
      </c>
    </row>
    <row r="917" spans="2:65" s="12" customFormat="1">
      <c r="B917" s="162"/>
      <c r="D917" s="159" t="s">
        <v>262</v>
      </c>
      <c r="E917" s="163" t="s">
        <v>37</v>
      </c>
      <c r="F917" s="164" t="s">
        <v>452</v>
      </c>
      <c r="H917" s="163" t="s">
        <v>37</v>
      </c>
      <c r="I917" s="165"/>
      <c r="L917" s="162"/>
      <c r="M917" s="166"/>
      <c r="T917" s="167"/>
      <c r="AT917" s="163" t="s">
        <v>262</v>
      </c>
      <c r="AU917" s="163" t="s">
        <v>87</v>
      </c>
      <c r="AV917" s="12" t="s">
        <v>85</v>
      </c>
      <c r="AW917" s="12" t="s">
        <v>38</v>
      </c>
      <c r="AX917" s="12" t="s">
        <v>78</v>
      </c>
      <c r="AY917" s="163" t="s">
        <v>252</v>
      </c>
    </row>
    <row r="918" spans="2:65" s="13" customFormat="1">
      <c r="B918" s="168"/>
      <c r="D918" s="159" t="s">
        <v>262</v>
      </c>
      <c r="E918" s="169" t="s">
        <v>37</v>
      </c>
      <c r="F918" s="170" t="s">
        <v>969</v>
      </c>
      <c r="H918" s="171">
        <v>0.45</v>
      </c>
      <c r="I918" s="172"/>
      <c r="L918" s="168"/>
      <c r="M918" s="173"/>
      <c r="T918" s="174"/>
      <c r="AT918" s="169" t="s">
        <v>262</v>
      </c>
      <c r="AU918" s="169" t="s">
        <v>87</v>
      </c>
      <c r="AV918" s="13" t="s">
        <v>87</v>
      </c>
      <c r="AW918" s="13" t="s">
        <v>38</v>
      </c>
      <c r="AX918" s="13" t="s">
        <v>78</v>
      </c>
      <c r="AY918" s="169" t="s">
        <v>252</v>
      </c>
    </row>
    <row r="919" spans="2:65" s="14" customFormat="1">
      <c r="B919" s="175"/>
      <c r="D919" s="159" t="s">
        <v>262</v>
      </c>
      <c r="E919" s="176" t="s">
        <v>37</v>
      </c>
      <c r="F919" s="177" t="s">
        <v>267</v>
      </c>
      <c r="H919" s="178">
        <v>34.869</v>
      </c>
      <c r="I919" s="179"/>
      <c r="L919" s="175"/>
      <c r="M919" s="180"/>
      <c r="T919" s="181"/>
      <c r="AT919" s="176" t="s">
        <v>262</v>
      </c>
      <c r="AU919" s="176" t="s">
        <v>87</v>
      </c>
      <c r="AV919" s="14" t="s">
        <v>258</v>
      </c>
      <c r="AW919" s="14" t="s">
        <v>38</v>
      </c>
      <c r="AX919" s="14" t="s">
        <v>85</v>
      </c>
      <c r="AY919" s="176" t="s">
        <v>252</v>
      </c>
    </row>
    <row r="920" spans="2:65" s="1" customFormat="1" ht="16.5" customHeight="1">
      <c r="B920" s="32"/>
      <c r="C920" s="147" t="s">
        <v>970</v>
      </c>
      <c r="D920" s="147" t="s">
        <v>254</v>
      </c>
      <c r="E920" s="148" t="s">
        <v>971</v>
      </c>
      <c r="F920" s="149" t="s">
        <v>972</v>
      </c>
      <c r="G920" s="150" t="s">
        <v>109</v>
      </c>
      <c r="H920" s="151">
        <v>253.00200000000001</v>
      </c>
      <c r="I920" s="152"/>
      <c r="J920" s="153">
        <f>ROUND(I920*H920,2)</f>
        <v>0</v>
      </c>
      <c r="K920" s="149" t="s">
        <v>257</v>
      </c>
      <c r="L920" s="32"/>
      <c r="M920" s="154" t="s">
        <v>37</v>
      </c>
      <c r="N920" s="155" t="s">
        <v>49</v>
      </c>
      <c r="P920" s="156">
        <f>O920*H920</f>
        <v>0</v>
      </c>
      <c r="Q920" s="156">
        <v>0</v>
      </c>
      <c r="R920" s="156">
        <f>Q920*H920</f>
        <v>0</v>
      </c>
      <c r="S920" s="156">
        <v>1.4</v>
      </c>
      <c r="T920" s="157">
        <f>S920*H920</f>
        <v>354.20279999999997</v>
      </c>
      <c r="AR920" s="18" t="s">
        <v>258</v>
      </c>
      <c r="AT920" s="18" t="s">
        <v>254</v>
      </c>
      <c r="AU920" s="18" t="s">
        <v>87</v>
      </c>
      <c r="AY920" s="18" t="s">
        <v>252</v>
      </c>
      <c r="BE920" s="158">
        <f>IF(N920="základní",J920,0)</f>
        <v>0</v>
      </c>
      <c r="BF920" s="158">
        <f>IF(N920="snížená",J920,0)</f>
        <v>0</v>
      </c>
      <c r="BG920" s="158">
        <f>IF(N920="zákl. přenesená",J920,0)</f>
        <v>0</v>
      </c>
      <c r="BH920" s="158">
        <f>IF(N920="sníž. přenesená",J920,0)</f>
        <v>0</v>
      </c>
      <c r="BI920" s="158">
        <f>IF(N920="nulová",J920,0)</f>
        <v>0</v>
      </c>
      <c r="BJ920" s="18" t="s">
        <v>85</v>
      </c>
      <c r="BK920" s="158">
        <f>ROUND(I920*H920,2)</f>
        <v>0</v>
      </c>
      <c r="BL920" s="18" t="s">
        <v>258</v>
      </c>
      <c r="BM920" s="18" t="s">
        <v>973</v>
      </c>
    </row>
    <row r="921" spans="2:65" s="12" customFormat="1">
      <c r="B921" s="162"/>
      <c r="D921" s="159" t="s">
        <v>262</v>
      </c>
      <c r="E921" s="163" t="s">
        <v>37</v>
      </c>
      <c r="F921" s="164" t="s">
        <v>957</v>
      </c>
      <c r="H921" s="163" t="s">
        <v>37</v>
      </c>
      <c r="I921" s="165"/>
      <c r="L921" s="162"/>
      <c r="M921" s="166"/>
      <c r="T921" s="167"/>
      <c r="AT921" s="163" t="s">
        <v>262</v>
      </c>
      <c r="AU921" s="163" t="s">
        <v>87</v>
      </c>
      <c r="AV921" s="12" t="s">
        <v>85</v>
      </c>
      <c r="AW921" s="12" t="s">
        <v>38</v>
      </c>
      <c r="AX921" s="12" t="s">
        <v>78</v>
      </c>
      <c r="AY921" s="163" t="s">
        <v>252</v>
      </c>
    </row>
    <row r="922" spans="2:65" s="12" customFormat="1">
      <c r="B922" s="162"/>
      <c r="D922" s="159" t="s">
        <v>262</v>
      </c>
      <c r="E922" s="163" t="s">
        <v>37</v>
      </c>
      <c r="F922" s="164" t="s">
        <v>338</v>
      </c>
      <c r="H922" s="163" t="s">
        <v>37</v>
      </c>
      <c r="I922" s="165"/>
      <c r="L922" s="162"/>
      <c r="M922" s="166"/>
      <c r="T922" s="167"/>
      <c r="AT922" s="163" t="s">
        <v>262</v>
      </c>
      <c r="AU922" s="163" t="s">
        <v>87</v>
      </c>
      <c r="AV922" s="12" t="s">
        <v>85</v>
      </c>
      <c r="AW922" s="12" t="s">
        <v>38</v>
      </c>
      <c r="AX922" s="12" t="s">
        <v>78</v>
      </c>
      <c r="AY922" s="163" t="s">
        <v>252</v>
      </c>
    </row>
    <row r="923" spans="2:65" s="12" customFormat="1">
      <c r="B923" s="162"/>
      <c r="D923" s="159" t="s">
        <v>262</v>
      </c>
      <c r="E923" s="163" t="s">
        <v>37</v>
      </c>
      <c r="F923" s="164" t="s">
        <v>291</v>
      </c>
      <c r="H923" s="163" t="s">
        <v>37</v>
      </c>
      <c r="I923" s="165"/>
      <c r="L923" s="162"/>
      <c r="M923" s="166"/>
      <c r="T923" s="167"/>
      <c r="AT923" s="163" t="s">
        <v>262</v>
      </c>
      <c r="AU923" s="163" t="s">
        <v>87</v>
      </c>
      <c r="AV923" s="12" t="s">
        <v>85</v>
      </c>
      <c r="AW923" s="12" t="s">
        <v>38</v>
      </c>
      <c r="AX923" s="12" t="s">
        <v>78</v>
      </c>
      <c r="AY923" s="163" t="s">
        <v>252</v>
      </c>
    </row>
    <row r="924" spans="2:65" s="12" customFormat="1">
      <c r="B924" s="162"/>
      <c r="D924" s="159" t="s">
        <v>262</v>
      </c>
      <c r="E924" s="163" t="s">
        <v>37</v>
      </c>
      <c r="F924" s="164" t="s">
        <v>958</v>
      </c>
      <c r="H924" s="163" t="s">
        <v>37</v>
      </c>
      <c r="I924" s="165"/>
      <c r="L924" s="162"/>
      <c r="M924" s="166"/>
      <c r="T924" s="167"/>
      <c r="AT924" s="163" t="s">
        <v>262</v>
      </c>
      <c r="AU924" s="163" t="s">
        <v>87</v>
      </c>
      <c r="AV924" s="12" t="s">
        <v>85</v>
      </c>
      <c r="AW924" s="12" t="s">
        <v>38</v>
      </c>
      <c r="AX924" s="12" t="s">
        <v>78</v>
      </c>
      <c r="AY924" s="163" t="s">
        <v>252</v>
      </c>
    </row>
    <row r="925" spans="2:65" s="13" customFormat="1">
      <c r="B925" s="168"/>
      <c r="D925" s="159" t="s">
        <v>262</v>
      </c>
      <c r="E925" s="169" t="s">
        <v>37</v>
      </c>
      <c r="F925" s="170" t="s">
        <v>974</v>
      </c>
      <c r="H925" s="171">
        <v>321.83999999999997</v>
      </c>
      <c r="I925" s="172"/>
      <c r="L925" s="168"/>
      <c r="M925" s="173"/>
      <c r="T925" s="174"/>
      <c r="AT925" s="169" t="s">
        <v>262</v>
      </c>
      <c r="AU925" s="169" t="s">
        <v>87</v>
      </c>
      <c r="AV925" s="13" t="s">
        <v>87</v>
      </c>
      <c r="AW925" s="13" t="s">
        <v>38</v>
      </c>
      <c r="AX925" s="13" t="s">
        <v>78</v>
      </c>
      <c r="AY925" s="169" t="s">
        <v>252</v>
      </c>
    </row>
    <row r="926" spans="2:65" s="12" customFormat="1">
      <c r="B926" s="162"/>
      <c r="D926" s="159" t="s">
        <v>262</v>
      </c>
      <c r="E926" s="163" t="s">
        <v>37</v>
      </c>
      <c r="F926" s="164" t="s">
        <v>975</v>
      </c>
      <c r="H926" s="163" t="s">
        <v>37</v>
      </c>
      <c r="I926" s="165"/>
      <c r="L926" s="162"/>
      <c r="M926" s="166"/>
      <c r="T926" s="167"/>
      <c r="AT926" s="163" t="s">
        <v>262</v>
      </c>
      <c r="AU926" s="163" t="s">
        <v>87</v>
      </c>
      <c r="AV926" s="12" t="s">
        <v>85</v>
      </c>
      <c r="AW926" s="12" t="s">
        <v>38</v>
      </c>
      <c r="AX926" s="12" t="s">
        <v>78</v>
      </c>
      <c r="AY926" s="163" t="s">
        <v>252</v>
      </c>
    </row>
    <row r="927" spans="2:65" s="13" customFormat="1">
      <c r="B927" s="168"/>
      <c r="D927" s="159" t="s">
        <v>262</v>
      </c>
      <c r="E927" s="169" t="s">
        <v>37</v>
      </c>
      <c r="F927" s="170" t="s">
        <v>976</v>
      </c>
      <c r="H927" s="171">
        <v>-68.837999999999994</v>
      </c>
      <c r="I927" s="172"/>
      <c r="L927" s="168"/>
      <c r="M927" s="173"/>
      <c r="T927" s="174"/>
      <c r="AT927" s="169" t="s">
        <v>262</v>
      </c>
      <c r="AU927" s="169" t="s">
        <v>87</v>
      </c>
      <c r="AV927" s="13" t="s">
        <v>87</v>
      </c>
      <c r="AW927" s="13" t="s">
        <v>38</v>
      </c>
      <c r="AX927" s="13" t="s">
        <v>78</v>
      </c>
      <c r="AY927" s="169" t="s">
        <v>252</v>
      </c>
    </row>
    <row r="928" spans="2:65" s="15" customFormat="1">
      <c r="B928" s="182"/>
      <c r="D928" s="159" t="s">
        <v>262</v>
      </c>
      <c r="E928" s="183" t="s">
        <v>37</v>
      </c>
      <c r="F928" s="184" t="s">
        <v>272</v>
      </c>
      <c r="H928" s="185">
        <v>253.00200000000001</v>
      </c>
      <c r="I928" s="186"/>
      <c r="L928" s="182"/>
      <c r="M928" s="187"/>
      <c r="T928" s="188"/>
      <c r="AT928" s="183" t="s">
        <v>262</v>
      </c>
      <c r="AU928" s="183" t="s">
        <v>87</v>
      </c>
      <c r="AV928" s="15" t="s">
        <v>98</v>
      </c>
      <c r="AW928" s="15" t="s">
        <v>38</v>
      </c>
      <c r="AX928" s="15" t="s">
        <v>78</v>
      </c>
      <c r="AY928" s="183" t="s">
        <v>252</v>
      </c>
    </row>
    <row r="929" spans="2:65" s="14" customFormat="1">
      <c r="B929" s="175"/>
      <c r="D929" s="159" t="s">
        <v>262</v>
      </c>
      <c r="E929" s="176" t="s">
        <v>37</v>
      </c>
      <c r="F929" s="177" t="s">
        <v>267</v>
      </c>
      <c r="H929" s="178">
        <v>253.00200000000001</v>
      </c>
      <c r="I929" s="179"/>
      <c r="L929" s="175"/>
      <c r="M929" s="180"/>
      <c r="T929" s="181"/>
      <c r="AT929" s="176" t="s">
        <v>262</v>
      </c>
      <c r="AU929" s="176" t="s">
        <v>87</v>
      </c>
      <c r="AV929" s="14" t="s">
        <v>258</v>
      </c>
      <c r="AW929" s="14" t="s">
        <v>38</v>
      </c>
      <c r="AX929" s="14" t="s">
        <v>85</v>
      </c>
      <c r="AY929" s="176" t="s">
        <v>252</v>
      </c>
    </row>
    <row r="930" spans="2:65" s="1" customFormat="1" ht="16.5" customHeight="1">
      <c r="B930" s="32"/>
      <c r="C930" s="147" t="s">
        <v>977</v>
      </c>
      <c r="D930" s="147" t="s">
        <v>254</v>
      </c>
      <c r="E930" s="148" t="s">
        <v>978</v>
      </c>
      <c r="F930" s="149" t="s">
        <v>979</v>
      </c>
      <c r="G930" s="150" t="s">
        <v>152</v>
      </c>
      <c r="H930" s="151">
        <v>30</v>
      </c>
      <c r="I930" s="152"/>
      <c r="J930" s="153">
        <f>ROUND(I930*H930,2)</f>
        <v>0</v>
      </c>
      <c r="K930" s="149" t="s">
        <v>257</v>
      </c>
      <c r="L930" s="32"/>
      <c r="M930" s="154" t="s">
        <v>37</v>
      </c>
      <c r="N930" s="155" t="s">
        <v>49</v>
      </c>
      <c r="P930" s="156">
        <f>O930*H930</f>
        <v>0</v>
      </c>
      <c r="Q930" s="156">
        <v>0</v>
      </c>
      <c r="R930" s="156">
        <f>Q930*H930</f>
        <v>0</v>
      </c>
      <c r="S930" s="156">
        <v>6.8400000000000002E-2</v>
      </c>
      <c r="T930" s="157">
        <f>S930*H930</f>
        <v>2.052</v>
      </c>
      <c r="AR930" s="18" t="s">
        <v>258</v>
      </c>
      <c r="AT930" s="18" t="s">
        <v>254</v>
      </c>
      <c r="AU930" s="18" t="s">
        <v>87</v>
      </c>
      <c r="AY930" s="18" t="s">
        <v>252</v>
      </c>
      <c r="BE930" s="158">
        <f>IF(N930="základní",J930,0)</f>
        <v>0</v>
      </c>
      <c r="BF930" s="158">
        <f>IF(N930="snížená",J930,0)</f>
        <v>0</v>
      </c>
      <c r="BG930" s="158">
        <f>IF(N930="zákl. přenesená",J930,0)</f>
        <v>0</v>
      </c>
      <c r="BH930" s="158">
        <f>IF(N930="sníž. přenesená",J930,0)</f>
        <v>0</v>
      </c>
      <c r="BI930" s="158">
        <f>IF(N930="nulová",J930,0)</f>
        <v>0</v>
      </c>
      <c r="BJ930" s="18" t="s">
        <v>85</v>
      </c>
      <c r="BK930" s="158">
        <f>ROUND(I930*H930,2)</f>
        <v>0</v>
      </c>
      <c r="BL930" s="18" t="s">
        <v>258</v>
      </c>
      <c r="BM930" s="18" t="s">
        <v>980</v>
      </c>
    </row>
    <row r="931" spans="2:65" s="12" customFormat="1">
      <c r="B931" s="162"/>
      <c r="D931" s="159" t="s">
        <v>262</v>
      </c>
      <c r="E931" s="163" t="s">
        <v>37</v>
      </c>
      <c r="F931" s="164" t="s">
        <v>981</v>
      </c>
      <c r="H931" s="163" t="s">
        <v>37</v>
      </c>
      <c r="I931" s="165"/>
      <c r="L931" s="162"/>
      <c r="M931" s="166"/>
      <c r="T931" s="167"/>
      <c r="AT931" s="163" t="s">
        <v>262</v>
      </c>
      <c r="AU931" s="163" t="s">
        <v>87</v>
      </c>
      <c r="AV931" s="12" t="s">
        <v>85</v>
      </c>
      <c r="AW931" s="12" t="s">
        <v>38</v>
      </c>
      <c r="AX931" s="12" t="s">
        <v>78</v>
      </c>
      <c r="AY931" s="163" t="s">
        <v>252</v>
      </c>
    </row>
    <row r="932" spans="2:65" s="12" customFormat="1">
      <c r="B932" s="162"/>
      <c r="D932" s="159" t="s">
        <v>262</v>
      </c>
      <c r="E932" s="163" t="s">
        <v>37</v>
      </c>
      <c r="F932" s="164" t="s">
        <v>264</v>
      </c>
      <c r="H932" s="163" t="s">
        <v>37</v>
      </c>
      <c r="I932" s="165"/>
      <c r="L932" s="162"/>
      <c r="M932" s="166"/>
      <c r="T932" s="167"/>
      <c r="AT932" s="163" t="s">
        <v>262</v>
      </c>
      <c r="AU932" s="163" t="s">
        <v>87</v>
      </c>
      <c r="AV932" s="12" t="s">
        <v>85</v>
      </c>
      <c r="AW932" s="12" t="s">
        <v>38</v>
      </c>
      <c r="AX932" s="12" t="s">
        <v>78</v>
      </c>
      <c r="AY932" s="163" t="s">
        <v>252</v>
      </c>
    </row>
    <row r="933" spans="2:65" s="12" customFormat="1">
      <c r="B933" s="162"/>
      <c r="D933" s="159" t="s">
        <v>262</v>
      </c>
      <c r="E933" s="163" t="s">
        <v>37</v>
      </c>
      <c r="F933" s="164" t="s">
        <v>982</v>
      </c>
      <c r="H933" s="163" t="s">
        <v>37</v>
      </c>
      <c r="I933" s="165"/>
      <c r="L933" s="162"/>
      <c r="M933" s="166"/>
      <c r="T933" s="167"/>
      <c r="AT933" s="163" t="s">
        <v>262</v>
      </c>
      <c r="AU933" s="163" t="s">
        <v>87</v>
      </c>
      <c r="AV933" s="12" t="s">
        <v>85</v>
      </c>
      <c r="AW933" s="12" t="s">
        <v>38</v>
      </c>
      <c r="AX933" s="12" t="s">
        <v>78</v>
      </c>
      <c r="AY933" s="163" t="s">
        <v>252</v>
      </c>
    </row>
    <row r="934" spans="2:65" s="13" customFormat="1">
      <c r="B934" s="168"/>
      <c r="D934" s="159" t="s">
        <v>262</v>
      </c>
      <c r="E934" s="169" t="s">
        <v>37</v>
      </c>
      <c r="F934" s="170" t="s">
        <v>153</v>
      </c>
      <c r="H934" s="171">
        <v>30</v>
      </c>
      <c r="I934" s="172"/>
      <c r="L934" s="168"/>
      <c r="M934" s="173"/>
      <c r="T934" s="174"/>
      <c r="AT934" s="169" t="s">
        <v>262</v>
      </c>
      <c r="AU934" s="169" t="s">
        <v>87</v>
      </c>
      <c r="AV934" s="13" t="s">
        <v>87</v>
      </c>
      <c r="AW934" s="13" t="s">
        <v>38</v>
      </c>
      <c r="AX934" s="13" t="s">
        <v>78</v>
      </c>
      <c r="AY934" s="169" t="s">
        <v>252</v>
      </c>
    </row>
    <row r="935" spans="2:65" s="15" customFormat="1">
      <c r="B935" s="182"/>
      <c r="D935" s="159" t="s">
        <v>262</v>
      </c>
      <c r="E935" s="183" t="s">
        <v>150</v>
      </c>
      <c r="F935" s="184" t="s">
        <v>272</v>
      </c>
      <c r="H935" s="185">
        <v>30</v>
      </c>
      <c r="I935" s="186"/>
      <c r="L935" s="182"/>
      <c r="M935" s="187"/>
      <c r="T935" s="188"/>
      <c r="AT935" s="183" t="s">
        <v>262</v>
      </c>
      <c r="AU935" s="183" t="s">
        <v>87</v>
      </c>
      <c r="AV935" s="15" t="s">
        <v>98</v>
      </c>
      <c r="AW935" s="15" t="s">
        <v>38</v>
      </c>
      <c r="AX935" s="15" t="s">
        <v>78</v>
      </c>
      <c r="AY935" s="183" t="s">
        <v>252</v>
      </c>
    </row>
    <row r="936" spans="2:65" s="14" customFormat="1">
      <c r="B936" s="175"/>
      <c r="D936" s="159" t="s">
        <v>262</v>
      </c>
      <c r="E936" s="176" t="s">
        <v>37</v>
      </c>
      <c r="F936" s="177" t="s">
        <v>267</v>
      </c>
      <c r="H936" s="178">
        <v>30</v>
      </c>
      <c r="I936" s="179"/>
      <c r="L936" s="175"/>
      <c r="M936" s="180"/>
      <c r="T936" s="181"/>
      <c r="AT936" s="176" t="s">
        <v>262</v>
      </c>
      <c r="AU936" s="176" t="s">
        <v>87</v>
      </c>
      <c r="AV936" s="14" t="s">
        <v>258</v>
      </c>
      <c r="AW936" s="14" t="s">
        <v>38</v>
      </c>
      <c r="AX936" s="14" t="s">
        <v>85</v>
      </c>
      <c r="AY936" s="176" t="s">
        <v>252</v>
      </c>
    </row>
    <row r="937" spans="2:65" s="1" customFormat="1" ht="16.5" customHeight="1">
      <c r="B937" s="32"/>
      <c r="C937" s="147" t="s">
        <v>983</v>
      </c>
      <c r="D937" s="147" t="s">
        <v>254</v>
      </c>
      <c r="E937" s="148" t="s">
        <v>984</v>
      </c>
      <c r="F937" s="149" t="s">
        <v>985</v>
      </c>
      <c r="G937" s="150" t="s">
        <v>499</v>
      </c>
      <c r="H937" s="151">
        <v>11.365</v>
      </c>
      <c r="I937" s="152"/>
      <c r="J937" s="153">
        <f>ROUND(I937*H937,2)</f>
        <v>0</v>
      </c>
      <c r="K937" s="149" t="s">
        <v>257</v>
      </c>
      <c r="L937" s="32"/>
      <c r="M937" s="154" t="s">
        <v>37</v>
      </c>
      <c r="N937" s="155" t="s">
        <v>49</v>
      </c>
      <c r="P937" s="156">
        <f>O937*H937</f>
        <v>0</v>
      </c>
      <c r="Q937" s="156">
        <v>0</v>
      </c>
      <c r="R937" s="156">
        <f>Q937*H937</f>
        <v>0</v>
      </c>
      <c r="S937" s="156">
        <v>1</v>
      </c>
      <c r="T937" s="157">
        <f>S937*H937</f>
        <v>11.365</v>
      </c>
      <c r="AR937" s="18" t="s">
        <v>258</v>
      </c>
      <c r="AT937" s="18" t="s">
        <v>254</v>
      </c>
      <c r="AU937" s="18" t="s">
        <v>87</v>
      </c>
      <c r="AY937" s="18" t="s">
        <v>252</v>
      </c>
      <c r="BE937" s="158">
        <f>IF(N937="základní",J937,0)</f>
        <v>0</v>
      </c>
      <c r="BF937" s="158">
        <f>IF(N937="snížená",J937,0)</f>
        <v>0</v>
      </c>
      <c r="BG937" s="158">
        <f>IF(N937="zákl. přenesená",J937,0)</f>
        <v>0</v>
      </c>
      <c r="BH937" s="158">
        <f>IF(N937="sníž. přenesená",J937,0)</f>
        <v>0</v>
      </c>
      <c r="BI937" s="158">
        <f>IF(N937="nulová",J937,0)</f>
        <v>0</v>
      </c>
      <c r="BJ937" s="18" t="s">
        <v>85</v>
      </c>
      <c r="BK937" s="158">
        <f>ROUND(I937*H937,2)</f>
        <v>0</v>
      </c>
      <c r="BL937" s="18" t="s">
        <v>258</v>
      </c>
      <c r="BM937" s="18" t="s">
        <v>986</v>
      </c>
    </row>
    <row r="938" spans="2:65" s="1" customFormat="1" ht="87.75">
      <c r="B938" s="32"/>
      <c r="D938" s="159" t="s">
        <v>260</v>
      </c>
      <c r="F938" s="160" t="s">
        <v>987</v>
      </c>
      <c r="I938" s="92"/>
      <c r="L938" s="32"/>
      <c r="M938" s="161"/>
      <c r="T938" s="50"/>
      <c r="AT938" s="18" t="s">
        <v>260</v>
      </c>
      <c r="AU938" s="18" t="s">
        <v>87</v>
      </c>
    </row>
    <row r="939" spans="2:65" s="12" customFormat="1">
      <c r="B939" s="162"/>
      <c r="D939" s="159" t="s">
        <v>262</v>
      </c>
      <c r="E939" s="163" t="s">
        <v>37</v>
      </c>
      <c r="F939" s="164" t="s">
        <v>988</v>
      </c>
      <c r="H939" s="163" t="s">
        <v>37</v>
      </c>
      <c r="I939" s="165"/>
      <c r="L939" s="162"/>
      <c r="M939" s="166"/>
      <c r="T939" s="167"/>
      <c r="AT939" s="163" t="s">
        <v>262</v>
      </c>
      <c r="AU939" s="163" t="s">
        <v>87</v>
      </c>
      <c r="AV939" s="12" t="s">
        <v>85</v>
      </c>
      <c r="AW939" s="12" t="s">
        <v>38</v>
      </c>
      <c r="AX939" s="12" t="s">
        <v>78</v>
      </c>
      <c r="AY939" s="163" t="s">
        <v>252</v>
      </c>
    </row>
    <row r="940" spans="2:65" s="12" customFormat="1">
      <c r="B940" s="162"/>
      <c r="D940" s="159" t="s">
        <v>262</v>
      </c>
      <c r="E940" s="163" t="s">
        <v>37</v>
      </c>
      <c r="F940" s="164" t="s">
        <v>338</v>
      </c>
      <c r="H940" s="163" t="s">
        <v>37</v>
      </c>
      <c r="I940" s="165"/>
      <c r="L940" s="162"/>
      <c r="M940" s="166"/>
      <c r="T940" s="167"/>
      <c r="AT940" s="163" t="s">
        <v>262</v>
      </c>
      <c r="AU940" s="163" t="s">
        <v>87</v>
      </c>
      <c r="AV940" s="12" t="s">
        <v>85</v>
      </c>
      <c r="AW940" s="12" t="s">
        <v>38</v>
      </c>
      <c r="AX940" s="12" t="s">
        <v>78</v>
      </c>
      <c r="AY940" s="163" t="s">
        <v>252</v>
      </c>
    </row>
    <row r="941" spans="2:65" s="12" customFormat="1">
      <c r="B941" s="162"/>
      <c r="D941" s="159" t="s">
        <v>262</v>
      </c>
      <c r="E941" s="163" t="s">
        <v>37</v>
      </c>
      <c r="F941" s="164" t="s">
        <v>291</v>
      </c>
      <c r="H941" s="163" t="s">
        <v>37</v>
      </c>
      <c r="I941" s="165"/>
      <c r="L941" s="162"/>
      <c r="M941" s="166"/>
      <c r="T941" s="167"/>
      <c r="AT941" s="163" t="s">
        <v>262</v>
      </c>
      <c r="AU941" s="163" t="s">
        <v>87</v>
      </c>
      <c r="AV941" s="12" t="s">
        <v>85</v>
      </c>
      <c r="AW941" s="12" t="s">
        <v>38</v>
      </c>
      <c r="AX941" s="12" t="s">
        <v>78</v>
      </c>
      <c r="AY941" s="163" t="s">
        <v>252</v>
      </c>
    </row>
    <row r="942" spans="2:65" s="12" customFormat="1">
      <c r="B942" s="162"/>
      <c r="D942" s="159" t="s">
        <v>262</v>
      </c>
      <c r="E942" s="163" t="s">
        <v>37</v>
      </c>
      <c r="F942" s="164" t="s">
        <v>912</v>
      </c>
      <c r="H942" s="163" t="s">
        <v>37</v>
      </c>
      <c r="I942" s="165"/>
      <c r="L942" s="162"/>
      <c r="M942" s="166"/>
      <c r="T942" s="167"/>
      <c r="AT942" s="163" t="s">
        <v>262</v>
      </c>
      <c r="AU942" s="163" t="s">
        <v>87</v>
      </c>
      <c r="AV942" s="12" t="s">
        <v>85</v>
      </c>
      <c r="AW942" s="12" t="s">
        <v>38</v>
      </c>
      <c r="AX942" s="12" t="s">
        <v>78</v>
      </c>
      <c r="AY942" s="163" t="s">
        <v>252</v>
      </c>
    </row>
    <row r="943" spans="2:65" s="12" customFormat="1">
      <c r="B943" s="162"/>
      <c r="D943" s="159" t="s">
        <v>262</v>
      </c>
      <c r="E943" s="163" t="s">
        <v>37</v>
      </c>
      <c r="F943" s="164" t="s">
        <v>989</v>
      </c>
      <c r="H943" s="163" t="s">
        <v>37</v>
      </c>
      <c r="I943" s="165"/>
      <c r="L943" s="162"/>
      <c r="M943" s="166"/>
      <c r="T943" s="167"/>
      <c r="AT943" s="163" t="s">
        <v>262</v>
      </c>
      <c r="AU943" s="163" t="s">
        <v>87</v>
      </c>
      <c r="AV943" s="12" t="s">
        <v>85</v>
      </c>
      <c r="AW943" s="12" t="s">
        <v>38</v>
      </c>
      <c r="AX943" s="12" t="s">
        <v>78</v>
      </c>
      <c r="AY943" s="163" t="s">
        <v>252</v>
      </c>
    </row>
    <row r="944" spans="2:65" s="12" customFormat="1">
      <c r="B944" s="162"/>
      <c r="D944" s="159" t="s">
        <v>262</v>
      </c>
      <c r="E944" s="163" t="s">
        <v>37</v>
      </c>
      <c r="F944" s="164" t="s">
        <v>990</v>
      </c>
      <c r="H944" s="163" t="s">
        <v>37</v>
      </c>
      <c r="I944" s="165"/>
      <c r="L944" s="162"/>
      <c r="M944" s="166"/>
      <c r="T944" s="167"/>
      <c r="AT944" s="163" t="s">
        <v>262</v>
      </c>
      <c r="AU944" s="163" t="s">
        <v>87</v>
      </c>
      <c r="AV944" s="12" t="s">
        <v>85</v>
      </c>
      <c r="AW944" s="12" t="s">
        <v>38</v>
      </c>
      <c r="AX944" s="12" t="s">
        <v>78</v>
      </c>
      <c r="AY944" s="163" t="s">
        <v>252</v>
      </c>
    </row>
    <row r="945" spans="2:65" s="12" customFormat="1">
      <c r="B945" s="162"/>
      <c r="D945" s="159" t="s">
        <v>262</v>
      </c>
      <c r="E945" s="163" t="s">
        <v>37</v>
      </c>
      <c r="F945" s="164" t="s">
        <v>991</v>
      </c>
      <c r="H945" s="163" t="s">
        <v>37</v>
      </c>
      <c r="I945" s="165"/>
      <c r="L945" s="162"/>
      <c r="M945" s="166"/>
      <c r="T945" s="167"/>
      <c r="AT945" s="163" t="s">
        <v>262</v>
      </c>
      <c r="AU945" s="163" t="s">
        <v>87</v>
      </c>
      <c r="AV945" s="12" t="s">
        <v>85</v>
      </c>
      <c r="AW945" s="12" t="s">
        <v>38</v>
      </c>
      <c r="AX945" s="12" t="s">
        <v>78</v>
      </c>
      <c r="AY945" s="163" t="s">
        <v>252</v>
      </c>
    </row>
    <row r="946" spans="2:65" s="13" customFormat="1">
      <c r="B946" s="168"/>
      <c r="D946" s="159" t="s">
        <v>262</v>
      </c>
      <c r="E946" s="169" t="s">
        <v>37</v>
      </c>
      <c r="F946" s="170" t="s">
        <v>992</v>
      </c>
      <c r="H946" s="171">
        <v>2.319</v>
      </c>
      <c r="I946" s="172"/>
      <c r="L946" s="168"/>
      <c r="M946" s="173"/>
      <c r="T946" s="174"/>
      <c r="AT946" s="169" t="s">
        <v>262</v>
      </c>
      <c r="AU946" s="169" t="s">
        <v>87</v>
      </c>
      <c r="AV946" s="13" t="s">
        <v>87</v>
      </c>
      <c r="AW946" s="13" t="s">
        <v>38</v>
      </c>
      <c r="AX946" s="13" t="s">
        <v>78</v>
      </c>
      <c r="AY946" s="169" t="s">
        <v>252</v>
      </c>
    </row>
    <row r="947" spans="2:65" s="13" customFormat="1">
      <c r="B947" s="168"/>
      <c r="D947" s="159" t="s">
        <v>262</v>
      </c>
      <c r="E947" s="169" t="s">
        <v>37</v>
      </c>
      <c r="F947" s="170" t="s">
        <v>993</v>
      </c>
      <c r="H947" s="171">
        <v>3.883</v>
      </c>
      <c r="I947" s="172"/>
      <c r="L947" s="168"/>
      <c r="M947" s="173"/>
      <c r="T947" s="174"/>
      <c r="AT947" s="169" t="s">
        <v>262</v>
      </c>
      <c r="AU947" s="169" t="s">
        <v>87</v>
      </c>
      <c r="AV947" s="13" t="s">
        <v>87</v>
      </c>
      <c r="AW947" s="13" t="s">
        <v>38</v>
      </c>
      <c r="AX947" s="13" t="s">
        <v>78</v>
      </c>
      <c r="AY947" s="169" t="s">
        <v>252</v>
      </c>
    </row>
    <row r="948" spans="2:65" s="13" customFormat="1">
      <c r="B948" s="168"/>
      <c r="D948" s="159" t="s">
        <v>262</v>
      </c>
      <c r="E948" s="169" t="s">
        <v>37</v>
      </c>
      <c r="F948" s="170" t="s">
        <v>994</v>
      </c>
      <c r="H948" s="171">
        <v>4.6219999999999999</v>
      </c>
      <c r="I948" s="172"/>
      <c r="L948" s="168"/>
      <c r="M948" s="173"/>
      <c r="T948" s="174"/>
      <c r="AT948" s="169" t="s">
        <v>262</v>
      </c>
      <c r="AU948" s="169" t="s">
        <v>87</v>
      </c>
      <c r="AV948" s="13" t="s">
        <v>87</v>
      </c>
      <c r="AW948" s="13" t="s">
        <v>38</v>
      </c>
      <c r="AX948" s="13" t="s">
        <v>78</v>
      </c>
      <c r="AY948" s="169" t="s">
        <v>252</v>
      </c>
    </row>
    <row r="949" spans="2:65" s="14" customFormat="1">
      <c r="B949" s="175"/>
      <c r="D949" s="159" t="s">
        <v>262</v>
      </c>
      <c r="E949" s="176" t="s">
        <v>37</v>
      </c>
      <c r="F949" s="177" t="s">
        <v>267</v>
      </c>
      <c r="H949" s="178">
        <v>10.824</v>
      </c>
      <c r="I949" s="179"/>
      <c r="L949" s="175"/>
      <c r="M949" s="180"/>
      <c r="T949" s="181"/>
      <c r="AT949" s="176" t="s">
        <v>262</v>
      </c>
      <c r="AU949" s="176" t="s">
        <v>87</v>
      </c>
      <c r="AV949" s="14" t="s">
        <v>258</v>
      </c>
      <c r="AW949" s="14" t="s">
        <v>38</v>
      </c>
      <c r="AX949" s="14" t="s">
        <v>85</v>
      </c>
      <c r="AY949" s="176" t="s">
        <v>252</v>
      </c>
    </row>
    <row r="950" spans="2:65" s="13" customFormat="1">
      <c r="B950" s="168"/>
      <c r="D950" s="159" t="s">
        <v>262</v>
      </c>
      <c r="F950" s="170" t="s">
        <v>995</v>
      </c>
      <c r="H950" s="171">
        <v>11.365</v>
      </c>
      <c r="I950" s="172"/>
      <c r="L950" s="168"/>
      <c r="M950" s="173"/>
      <c r="T950" s="174"/>
      <c r="AT950" s="169" t="s">
        <v>262</v>
      </c>
      <c r="AU950" s="169" t="s">
        <v>87</v>
      </c>
      <c r="AV950" s="13" t="s">
        <v>87</v>
      </c>
      <c r="AW950" s="13" t="s">
        <v>4</v>
      </c>
      <c r="AX950" s="13" t="s">
        <v>85</v>
      </c>
      <c r="AY950" s="169" t="s">
        <v>252</v>
      </c>
    </row>
    <row r="951" spans="2:65" s="1" customFormat="1" ht="16.5" customHeight="1">
      <c r="B951" s="32"/>
      <c r="C951" s="147" t="s">
        <v>996</v>
      </c>
      <c r="D951" s="147" t="s">
        <v>254</v>
      </c>
      <c r="E951" s="148" t="s">
        <v>997</v>
      </c>
      <c r="F951" s="149" t="s">
        <v>998</v>
      </c>
      <c r="G951" s="150" t="s">
        <v>499</v>
      </c>
      <c r="H951" s="151">
        <v>48.156999999999996</v>
      </c>
      <c r="I951" s="152"/>
      <c r="J951" s="153">
        <f>ROUND(I951*H951,2)</f>
        <v>0</v>
      </c>
      <c r="K951" s="149" t="s">
        <v>257</v>
      </c>
      <c r="L951" s="32"/>
      <c r="M951" s="154" t="s">
        <v>37</v>
      </c>
      <c r="N951" s="155" t="s">
        <v>49</v>
      </c>
      <c r="P951" s="156">
        <f>O951*H951</f>
        <v>0</v>
      </c>
      <c r="Q951" s="156">
        <v>0</v>
      </c>
      <c r="R951" s="156">
        <f>Q951*H951</f>
        <v>0</v>
      </c>
      <c r="S951" s="156">
        <v>1</v>
      </c>
      <c r="T951" s="157">
        <f>S951*H951</f>
        <v>48.156999999999996</v>
      </c>
      <c r="AR951" s="18" t="s">
        <v>258</v>
      </c>
      <c r="AT951" s="18" t="s">
        <v>254</v>
      </c>
      <c r="AU951" s="18" t="s">
        <v>87</v>
      </c>
      <c r="AY951" s="18" t="s">
        <v>252</v>
      </c>
      <c r="BE951" s="158">
        <f>IF(N951="základní",J951,0)</f>
        <v>0</v>
      </c>
      <c r="BF951" s="158">
        <f>IF(N951="snížená",J951,0)</f>
        <v>0</v>
      </c>
      <c r="BG951" s="158">
        <f>IF(N951="zákl. přenesená",J951,0)</f>
        <v>0</v>
      </c>
      <c r="BH951" s="158">
        <f>IF(N951="sníž. přenesená",J951,0)</f>
        <v>0</v>
      </c>
      <c r="BI951" s="158">
        <f>IF(N951="nulová",J951,0)</f>
        <v>0</v>
      </c>
      <c r="BJ951" s="18" t="s">
        <v>85</v>
      </c>
      <c r="BK951" s="158">
        <f>ROUND(I951*H951,2)</f>
        <v>0</v>
      </c>
      <c r="BL951" s="18" t="s">
        <v>258</v>
      </c>
      <c r="BM951" s="18" t="s">
        <v>999</v>
      </c>
    </row>
    <row r="952" spans="2:65" s="1" customFormat="1" ht="87.75">
      <c r="B952" s="32"/>
      <c r="D952" s="159" t="s">
        <v>260</v>
      </c>
      <c r="F952" s="160" t="s">
        <v>987</v>
      </c>
      <c r="I952" s="92"/>
      <c r="L952" s="32"/>
      <c r="M952" s="161"/>
      <c r="T952" s="50"/>
      <c r="AT952" s="18" t="s">
        <v>260</v>
      </c>
      <c r="AU952" s="18" t="s">
        <v>87</v>
      </c>
    </row>
    <row r="953" spans="2:65" s="12" customFormat="1">
      <c r="B953" s="162"/>
      <c r="D953" s="159" t="s">
        <v>262</v>
      </c>
      <c r="E953" s="163" t="s">
        <v>37</v>
      </c>
      <c r="F953" s="164" t="s">
        <v>988</v>
      </c>
      <c r="H953" s="163" t="s">
        <v>37</v>
      </c>
      <c r="I953" s="165"/>
      <c r="L953" s="162"/>
      <c r="M953" s="166"/>
      <c r="T953" s="167"/>
      <c r="AT953" s="163" t="s">
        <v>262</v>
      </c>
      <c r="AU953" s="163" t="s">
        <v>87</v>
      </c>
      <c r="AV953" s="12" t="s">
        <v>85</v>
      </c>
      <c r="AW953" s="12" t="s">
        <v>38</v>
      </c>
      <c r="AX953" s="12" t="s">
        <v>78</v>
      </c>
      <c r="AY953" s="163" t="s">
        <v>252</v>
      </c>
    </row>
    <row r="954" spans="2:65" s="12" customFormat="1">
      <c r="B954" s="162"/>
      <c r="D954" s="159" t="s">
        <v>262</v>
      </c>
      <c r="E954" s="163" t="s">
        <v>37</v>
      </c>
      <c r="F954" s="164" t="s">
        <v>338</v>
      </c>
      <c r="H954" s="163" t="s">
        <v>37</v>
      </c>
      <c r="I954" s="165"/>
      <c r="L954" s="162"/>
      <c r="M954" s="166"/>
      <c r="T954" s="167"/>
      <c r="AT954" s="163" t="s">
        <v>262</v>
      </c>
      <c r="AU954" s="163" t="s">
        <v>87</v>
      </c>
      <c r="AV954" s="12" t="s">
        <v>85</v>
      </c>
      <c r="AW954" s="12" t="s">
        <v>38</v>
      </c>
      <c r="AX954" s="12" t="s">
        <v>78</v>
      </c>
      <c r="AY954" s="163" t="s">
        <v>252</v>
      </c>
    </row>
    <row r="955" spans="2:65" s="12" customFormat="1">
      <c r="B955" s="162"/>
      <c r="D955" s="159" t="s">
        <v>262</v>
      </c>
      <c r="E955" s="163" t="s">
        <v>37</v>
      </c>
      <c r="F955" s="164" t="s">
        <v>291</v>
      </c>
      <c r="H955" s="163" t="s">
        <v>37</v>
      </c>
      <c r="I955" s="165"/>
      <c r="L955" s="162"/>
      <c r="M955" s="166"/>
      <c r="T955" s="167"/>
      <c r="AT955" s="163" t="s">
        <v>262</v>
      </c>
      <c r="AU955" s="163" t="s">
        <v>87</v>
      </c>
      <c r="AV955" s="12" t="s">
        <v>85</v>
      </c>
      <c r="AW955" s="12" t="s">
        <v>38</v>
      </c>
      <c r="AX955" s="12" t="s">
        <v>78</v>
      </c>
      <c r="AY955" s="163" t="s">
        <v>252</v>
      </c>
    </row>
    <row r="956" spans="2:65" s="12" customFormat="1">
      <c r="B956" s="162"/>
      <c r="D956" s="159" t="s">
        <v>262</v>
      </c>
      <c r="E956" s="163" t="s">
        <v>37</v>
      </c>
      <c r="F956" s="164" t="s">
        <v>912</v>
      </c>
      <c r="H956" s="163" t="s">
        <v>37</v>
      </c>
      <c r="I956" s="165"/>
      <c r="L956" s="162"/>
      <c r="M956" s="166"/>
      <c r="T956" s="167"/>
      <c r="AT956" s="163" t="s">
        <v>262</v>
      </c>
      <c r="AU956" s="163" t="s">
        <v>87</v>
      </c>
      <c r="AV956" s="12" t="s">
        <v>85</v>
      </c>
      <c r="AW956" s="12" t="s">
        <v>38</v>
      </c>
      <c r="AX956" s="12" t="s">
        <v>78</v>
      </c>
      <c r="AY956" s="163" t="s">
        <v>252</v>
      </c>
    </row>
    <row r="957" spans="2:65" s="12" customFormat="1">
      <c r="B957" s="162"/>
      <c r="D957" s="159" t="s">
        <v>262</v>
      </c>
      <c r="E957" s="163" t="s">
        <v>37</v>
      </c>
      <c r="F957" s="164" t="s">
        <v>989</v>
      </c>
      <c r="H957" s="163" t="s">
        <v>37</v>
      </c>
      <c r="I957" s="165"/>
      <c r="L957" s="162"/>
      <c r="M957" s="166"/>
      <c r="T957" s="167"/>
      <c r="AT957" s="163" t="s">
        <v>262</v>
      </c>
      <c r="AU957" s="163" t="s">
        <v>87</v>
      </c>
      <c r="AV957" s="12" t="s">
        <v>85</v>
      </c>
      <c r="AW957" s="12" t="s">
        <v>38</v>
      </c>
      <c r="AX957" s="12" t="s">
        <v>78</v>
      </c>
      <c r="AY957" s="163" t="s">
        <v>252</v>
      </c>
    </row>
    <row r="958" spans="2:65" s="12" customFormat="1">
      <c r="B958" s="162"/>
      <c r="D958" s="159" t="s">
        <v>262</v>
      </c>
      <c r="E958" s="163" t="s">
        <v>37</v>
      </c>
      <c r="F958" s="164" t="s">
        <v>1000</v>
      </c>
      <c r="H958" s="163" t="s">
        <v>37</v>
      </c>
      <c r="I958" s="165"/>
      <c r="L958" s="162"/>
      <c r="M958" s="166"/>
      <c r="T958" s="167"/>
      <c r="AT958" s="163" t="s">
        <v>262</v>
      </c>
      <c r="AU958" s="163" t="s">
        <v>87</v>
      </c>
      <c r="AV958" s="12" t="s">
        <v>85</v>
      </c>
      <c r="AW958" s="12" t="s">
        <v>38</v>
      </c>
      <c r="AX958" s="12" t="s">
        <v>78</v>
      </c>
      <c r="AY958" s="163" t="s">
        <v>252</v>
      </c>
    </row>
    <row r="959" spans="2:65" s="12" customFormat="1">
      <c r="B959" s="162"/>
      <c r="D959" s="159" t="s">
        <v>262</v>
      </c>
      <c r="E959" s="163" t="s">
        <v>37</v>
      </c>
      <c r="F959" s="164" t="s">
        <v>1001</v>
      </c>
      <c r="H959" s="163" t="s">
        <v>37</v>
      </c>
      <c r="I959" s="165"/>
      <c r="L959" s="162"/>
      <c r="M959" s="166"/>
      <c r="T959" s="167"/>
      <c r="AT959" s="163" t="s">
        <v>262</v>
      </c>
      <c r="AU959" s="163" t="s">
        <v>87</v>
      </c>
      <c r="AV959" s="12" t="s">
        <v>85</v>
      </c>
      <c r="AW959" s="12" t="s">
        <v>38</v>
      </c>
      <c r="AX959" s="12" t="s">
        <v>78</v>
      </c>
      <c r="AY959" s="163" t="s">
        <v>252</v>
      </c>
    </row>
    <row r="960" spans="2:65" s="13" customFormat="1">
      <c r="B960" s="168"/>
      <c r="D960" s="159" t="s">
        <v>262</v>
      </c>
      <c r="E960" s="169" t="s">
        <v>37</v>
      </c>
      <c r="F960" s="170" t="s">
        <v>1002</v>
      </c>
      <c r="H960" s="171">
        <v>25.344000000000001</v>
      </c>
      <c r="I960" s="172"/>
      <c r="L960" s="168"/>
      <c r="M960" s="173"/>
      <c r="T960" s="174"/>
      <c r="AT960" s="169" t="s">
        <v>262</v>
      </c>
      <c r="AU960" s="169" t="s">
        <v>87</v>
      </c>
      <c r="AV960" s="13" t="s">
        <v>87</v>
      </c>
      <c r="AW960" s="13" t="s">
        <v>38</v>
      </c>
      <c r="AX960" s="13" t="s">
        <v>78</v>
      </c>
      <c r="AY960" s="169" t="s">
        <v>252</v>
      </c>
    </row>
    <row r="961" spans="2:51" s="12" customFormat="1">
      <c r="B961" s="162"/>
      <c r="D961" s="159" t="s">
        <v>262</v>
      </c>
      <c r="E961" s="163" t="s">
        <v>37</v>
      </c>
      <c r="F961" s="164" t="s">
        <v>1003</v>
      </c>
      <c r="H961" s="163" t="s">
        <v>37</v>
      </c>
      <c r="I961" s="165"/>
      <c r="L961" s="162"/>
      <c r="M961" s="166"/>
      <c r="T961" s="167"/>
      <c r="AT961" s="163" t="s">
        <v>262</v>
      </c>
      <c r="AU961" s="163" t="s">
        <v>87</v>
      </c>
      <c r="AV961" s="12" t="s">
        <v>85</v>
      </c>
      <c r="AW961" s="12" t="s">
        <v>38</v>
      </c>
      <c r="AX961" s="12" t="s">
        <v>78</v>
      </c>
      <c r="AY961" s="163" t="s">
        <v>252</v>
      </c>
    </row>
    <row r="962" spans="2:51" s="12" customFormat="1">
      <c r="B962" s="162"/>
      <c r="D962" s="159" t="s">
        <v>262</v>
      </c>
      <c r="E962" s="163" t="s">
        <v>37</v>
      </c>
      <c r="F962" s="164" t="s">
        <v>1004</v>
      </c>
      <c r="H962" s="163" t="s">
        <v>37</v>
      </c>
      <c r="I962" s="165"/>
      <c r="L962" s="162"/>
      <c r="M962" s="166"/>
      <c r="T962" s="167"/>
      <c r="AT962" s="163" t="s">
        <v>262</v>
      </c>
      <c r="AU962" s="163" t="s">
        <v>87</v>
      </c>
      <c r="AV962" s="12" t="s">
        <v>85</v>
      </c>
      <c r="AW962" s="12" t="s">
        <v>38</v>
      </c>
      <c r="AX962" s="12" t="s">
        <v>78</v>
      </c>
      <c r="AY962" s="163" t="s">
        <v>252</v>
      </c>
    </row>
    <row r="963" spans="2:51" s="13" customFormat="1">
      <c r="B963" s="168"/>
      <c r="D963" s="159" t="s">
        <v>262</v>
      </c>
      <c r="E963" s="169" t="s">
        <v>37</v>
      </c>
      <c r="F963" s="170" t="s">
        <v>1005</v>
      </c>
      <c r="H963" s="171">
        <v>13.536</v>
      </c>
      <c r="I963" s="172"/>
      <c r="L963" s="168"/>
      <c r="M963" s="173"/>
      <c r="T963" s="174"/>
      <c r="AT963" s="169" t="s">
        <v>262</v>
      </c>
      <c r="AU963" s="169" t="s">
        <v>87</v>
      </c>
      <c r="AV963" s="13" t="s">
        <v>87</v>
      </c>
      <c r="AW963" s="13" t="s">
        <v>38</v>
      </c>
      <c r="AX963" s="13" t="s">
        <v>78</v>
      </c>
      <c r="AY963" s="169" t="s">
        <v>252</v>
      </c>
    </row>
    <row r="964" spans="2:51" s="12" customFormat="1">
      <c r="B964" s="162"/>
      <c r="D964" s="159" t="s">
        <v>262</v>
      </c>
      <c r="E964" s="163" t="s">
        <v>37</v>
      </c>
      <c r="F964" s="164" t="s">
        <v>1006</v>
      </c>
      <c r="H964" s="163" t="s">
        <v>37</v>
      </c>
      <c r="I964" s="165"/>
      <c r="L964" s="162"/>
      <c r="M964" s="166"/>
      <c r="T964" s="167"/>
      <c r="AT964" s="163" t="s">
        <v>262</v>
      </c>
      <c r="AU964" s="163" t="s">
        <v>87</v>
      </c>
      <c r="AV964" s="12" t="s">
        <v>85</v>
      </c>
      <c r="AW964" s="12" t="s">
        <v>38</v>
      </c>
      <c r="AX964" s="12" t="s">
        <v>78</v>
      </c>
      <c r="AY964" s="163" t="s">
        <v>252</v>
      </c>
    </row>
    <row r="965" spans="2:51" s="13" customFormat="1">
      <c r="B965" s="168"/>
      <c r="D965" s="159" t="s">
        <v>262</v>
      </c>
      <c r="E965" s="169" t="s">
        <v>37</v>
      </c>
      <c r="F965" s="170" t="s">
        <v>1007</v>
      </c>
      <c r="H965" s="171">
        <v>-0.90200000000000002</v>
      </c>
      <c r="I965" s="172"/>
      <c r="L965" s="168"/>
      <c r="M965" s="173"/>
      <c r="T965" s="174"/>
      <c r="AT965" s="169" t="s">
        <v>262</v>
      </c>
      <c r="AU965" s="169" t="s">
        <v>87</v>
      </c>
      <c r="AV965" s="13" t="s">
        <v>87</v>
      </c>
      <c r="AW965" s="13" t="s">
        <v>38</v>
      </c>
      <c r="AX965" s="13" t="s">
        <v>78</v>
      </c>
      <c r="AY965" s="169" t="s">
        <v>252</v>
      </c>
    </row>
    <row r="966" spans="2:51" s="12" customFormat="1">
      <c r="B966" s="162"/>
      <c r="D966" s="159" t="s">
        <v>262</v>
      </c>
      <c r="E966" s="163" t="s">
        <v>37</v>
      </c>
      <c r="F966" s="164" t="s">
        <v>1008</v>
      </c>
      <c r="H966" s="163" t="s">
        <v>37</v>
      </c>
      <c r="I966" s="165"/>
      <c r="L966" s="162"/>
      <c r="M966" s="166"/>
      <c r="T966" s="167"/>
      <c r="AT966" s="163" t="s">
        <v>262</v>
      </c>
      <c r="AU966" s="163" t="s">
        <v>87</v>
      </c>
      <c r="AV966" s="12" t="s">
        <v>85</v>
      </c>
      <c r="AW966" s="12" t="s">
        <v>38</v>
      </c>
      <c r="AX966" s="12" t="s">
        <v>78</v>
      </c>
      <c r="AY966" s="163" t="s">
        <v>252</v>
      </c>
    </row>
    <row r="967" spans="2:51" s="12" customFormat="1">
      <c r="B967" s="162"/>
      <c r="D967" s="159" t="s">
        <v>262</v>
      </c>
      <c r="E967" s="163" t="s">
        <v>37</v>
      </c>
      <c r="F967" s="164" t="s">
        <v>1004</v>
      </c>
      <c r="H967" s="163" t="s">
        <v>37</v>
      </c>
      <c r="I967" s="165"/>
      <c r="L967" s="162"/>
      <c r="M967" s="166"/>
      <c r="T967" s="167"/>
      <c r="AT967" s="163" t="s">
        <v>262</v>
      </c>
      <c r="AU967" s="163" t="s">
        <v>87</v>
      </c>
      <c r="AV967" s="12" t="s">
        <v>85</v>
      </c>
      <c r="AW967" s="12" t="s">
        <v>38</v>
      </c>
      <c r="AX967" s="12" t="s">
        <v>78</v>
      </c>
      <c r="AY967" s="163" t="s">
        <v>252</v>
      </c>
    </row>
    <row r="968" spans="2:51" s="13" customFormat="1">
      <c r="B968" s="168"/>
      <c r="D968" s="159" t="s">
        <v>262</v>
      </c>
      <c r="E968" s="169" t="s">
        <v>37</v>
      </c>
      <c r="F968" s="170" t="s">
        <v>1009</v>
      </c>
      <c r="H968" s="171">
        <v>1.105</v>
      </c>
      <c r="I968" s="172"/>
      <c r="L968" s="168"/>
      <c r="M968" s="173"/>
      <c r="T968" s="174"/>
      <c r="AT968" s="169" t="s">
        <v>262</v>
      </c>
      <c r="AU968" s="169" t="s">
        <v>87</v>
      </c>
      <c r="AV968" s="13" t="s">
        <v>87</v>
      </c>
      <c r="AW968" s="13" t="s">
        <v>38</v>
      </c>
      <c r="AX968" s="13" t="s">
        <v>78</v>
      </c>
      <c r="AY968" s="169" t="s">
        <v>252</v>
      </c>
    </row>
    <row r="969" spans="2:51" s="12" customFormat="1">
      <c r="B969" s="162"/>
      <c r="D969" s="159" t="s">
        <v>262</v>
      </c>
      <c r="E969" s="163" t="s">
        <v>37</v>
      </c>
      <c r="F969" s="164" t="s">
        <v>1010</v>
      </c>
      <c r="H969" s="163" t="s">
        <v>37</v>
      </c>
      <c r="I969" s="165"/>
      <c r="L969" s="162"/>
      <c r="M969" s="166"/>
      <c r="T969" s="167"/>
      <c r="AT969" s="163" t="s">
        <v>262</v>
      </c>
      <c r="AU969" s="163" t="s">
        <v>87</v>
      </c>
      <c r="AV969" s="12" t="s">
        <v>85</v>
      </c>
      <c r="AW969" s="12" t="s">
        <v>38</v>
      </c>
      <c r="AX969" s="12" t="s">
        <v>78</v>
      </c>
      <c r="AY969" s="163" t="s">
        <v>252</v>
      </c>
    </row>
    <row r="970" spans="2:51" s="12" customFormat="1">
      <c r="B970" s="162"/>
      <c r="D970" s="159" t="s">
        <v>262</v>
      </c>
      <c r="E970" s="163" t="s">
        <v>37</v>
      </c>
      <c r="F970" s="164" t="s">
        <v>1004</v>
      </c>
      <c r="H970" s="163" t="s">
        <v>37</v>
      </c>
      <c r="I970" s="165"/>
      <c r="L970" s="162"/>
      <c r="M970" s="166"/>
      <c r="T970" s="167"/>
      <c r="AT970" s="163" t="s">
        <v>262</v>
      </c>
      <c r="AU970" s="163" t="s">
        <v>87</v>
      </c>
      <c r="AV970" s="12" t="s">
        <v>85</v>
      </c>
      <c r="AW970" s="12" t="s">
        <v>38</v>
      </c>
      <c r="AX970" s="12" t="s">
        <v>78</v>
      </c>
      <c r="AY970" s="163" t="s">
        <v>252</v>
      </c>
    </row>
    <row r="971" spans="2:51" s="13" customFormat="1">
      <c r="B971" s="168"/>
      <c r="D971" s="159" t="s">
        <v>262</v>
      </c>
      <c r="E971" s="169" t="s">
        <v>37</v>
      </c>
      <c r="F971" s="170" t="s">
        <v>1011</v>
      </c>
      <c r="H971" s="171">
        <v>2.794</v>
      </c>
      <c r="I971" s="172"/>
      <c r="L971" s="168"/>
      <c r="M971" s="173"/>
      <c r="T971" s="174"/>
      <c r="AT971" s="169" t="s">
        <v>262</v>
      </c>
      <c r="AU971" s="169" t="s">
        <v>87</v>
      </c>
      <c r="AV971" s="13" t="s">
        <v>87</v>
      </c>
      <c r="AW971" s="13" t="s">
        <v>38</v>
      </c>
      <c r="AX971" s="13" t="s">
        <v>78</v>
      </c>
      <c r="AY971" s="169" t="s">
        <v>252</v>
      </c>
    </row>
    <row r="972" spans="2:51" s="12" customFormat="1">
      <c r="B972" s="162"/>
      <c r="D972" s="159" t="s">
        <v>262</v>
      </c>
      <c r="E972" s="163" t="s">
        <v>37</v>
      </c>
      <c r="F972" s="164" t="s">
        <v>1012</v>
      </c>
      <c r="H972" s="163" t="s">
        <v>37</v>
      </c>
      <c r="I972" s="165"/>
      <c r="L972" s="162"/>
      <c r="M972" s="166"/>
      <c r="T972" s="167"/>
      <c r="AT972" s="163" t="s">
        <v>262</v>
      </c>
      <c r="AU972" s="163" t="s">
        <v>87</v>
      </c>
      <c r="AV972" s="12" t="s">
        <v>85</v>
      </c>
      <c r="AW972" s="12" t="s">
        <v>38</v>
      </c>
      <c r="AX972" s="12" t="s">
        <v>78</v>
      </c>
      <c r="AY972" s="163" t="s">
        <v>252</v>
      </c>
    </row>
    <row r="973" spans="2:51" s="13" customFormat="1">
      <c r="B973" s="168"/>
      <c r="D973" s="159" t="s">
        <v>262</v>
      </c>
      <c r="E973" s="169" t="s">
        <v>37</v>
      </c>
      <c r="F973" s="170" t="s">
        <v>1013</v>
      </c>
      <c r="H973" s="171">
        <v>-0.15</v>
      </c>
      <c r="I973" s="172"/>
      <c r="L973" s="168"/>
      <c r="M973" s="173"/>
      <c r="T973" s="174"/>
      <c r="AT973" s="169" t="s">
        <v>262</v>
      </c>
      <c r="AU973" s="169" t="s">
        <v>87</v>
      </c>
      <c r="AV973" s="13" t="s">
        <v>87</v>
      </c>
      <c r="AW973" s="13" t="s">
        <v>38</v>
      </c>
      <c r="AX973" s="13" t="s">
        <v>78</v>
      </c>
      <c r="AY973" s="169" t="s">
        <v>252</v>
      </c>
    </row>
    <row r="974" spans="2:51" s="12" customFormat="1">
      <c r="B974" s="162"/>
      <c r="D974" s="159" t="s">
        <v>262</v>
      </c>
      <c r="E974" s="163" t="s">
        <v>37</v>
      </c>
      <c r="F974" s="164" t="s">
        <v>1014</v>
      </c>
      <c r="H974" s="163" t="s">
        <v>37</v>
      </c>
      <c r="I974" s="165"/>
      <c r="L974" s="162"/>
      <c r="M974" s="166"/>
      <c r="T974" s="167"/>
      <c r="AT974" s="163" t="s">
        <v>262</v>
      </c>
      <c r="AU974" s="163" t="s">
        <v>87</v>
      </c>
      <c r="AV974" s="12" t="s">
        <v>85</v>
      </c>
      <c r="AW974" s="12" t="s">
        <v>38</v>
      </c>
      <c r="AX974" s="12" t="s">
        <v>78</v>
      </c>
      <c r="AY974" s="163" t="s">
        <v>252</v>
      </c>
    </row>
    <row r="975" spans="2:51" s="12" customFormat="1">
      <c r="B975" s="162"/>
      <c r="D975" s="159" t="s">
        <v>262</v>
      </c>
      <c r="E975" s="163" t="s">
        <v>37</v>
      </c>
      <c r="F975" s="164" t="s">
        <v>1015</v>
      </c>
      <c r="H975" s="163" t="s">
        <v>37</v>
      </c>
      <c r="I975" s="165"/>
      <c r="L975" s="162"/>
      <c r="M975" s="166"/>
      <c r="T975" s="167"/>
      <c r="AT975" s="163" t="s">
        <v>262</v>
      </c>
      <c r="AU975" s="163" t="s">
        <v>87</v>
      </c>
      <c r="AV975" s="12" t="s">
        <v>85</v>
      </c>
      <c r="AW975" s="12" t="s">
        <v>38</v>
      </c>
      <c r="AX975" s="12" t="s">
        <v>78</v>
      </c>
      <c r="AY975" s="163" t="s">
        <v>252</v>
      </c>
    </row>
    <row r="976" spans="2:51" s="13" customFormat="1">
      <c r="B976" s="168"/>
      <c r="D976" s="159" t="s">
        <v>262</v>
      </c>
      <c r="E976" s="169" t="s">
        <v>37</v>
      </c>
      <c r="F976" s="170" t="s">
        <v>1016</v>
      </c>
      <c r="H976" s="171">
        <v>4.1369999999999996</v>
      </c>
      <c r="I976" s="172"/>
      <c r="L976" s="168"/>
      <c r="M976" s="173"/>
      <c r="T976" s="174"/>
      <c r="AT976" s="169" t="s">
        <v>262</v>
      </c>
      <c r="AU976" s="169" t="s">
        <v>87</v>
      </c>
      <c r="AV976" s="13" t="s">
        <v>87</v>
      </c>
      <c r="AW976" s="13" t="s">
        <v>38</v>
      </c>
      <c r="AX976" s="13" t="s">
        <v>78</v>
      </c>
      <c r="AY976" s="169" t="s">
        <v>252</v>
      </c>
    </row>
    <row r="977" spans="2:65" s="14" customFormat="1">
      <c r="B977" s="175"/>
      <c r="D977" s="159" t="s">
        <v>262</v>
      </c>
      <c r="E977" s="176" t="s">
        <v>37</v>
      </c>
      <c r="F977" s="177" t="s">
        <v>267</v>
      </c>
      <c r="H977" s="178">
        <v>45.863999999999997</v>
      </c>
      <c r="I977" s="179"/>
      <c r="L977" s="175"/>
      <c r="M977" s="180"/>
      <c r="T977" s="181"/>
      <c r="AT977" s="176" t="s">
        <v>262</v>
      </c>
      <c r="AU977" s="176" t="s">
        <v>87</v>
      </c>
      <c r="AV977" s="14" t="s">
        <v>258</v>
      </c>
      <c r="AW977" s="14" t="s">
        <v>38</v>
      </c>
      <c r="AX977" s="14" t="s">
        <v>85</v>
      </c>
      <c r="AY977" s="176" t="s">
        <v>252</v>
      </c>
    </row>
    <row r="978" spans="2:65" s="13" customFormat="1">
      <c r="B978" s="168"/>
      <c r="D978" s="159" t="s">
        <v>262</v>
      </c>
      <c r="F978" s="170" t="s">
        <v>1017</v>
      </c>
      <c r="H978" s="171">
        <v>48.156999999999996</v>
      </c>
      <c r="I978" s="172"/>
      <c r="L978" s="168"/>
      <c r="M978" s="173"/>
      <c r="T978" s="174"/>
      <c r="AT978" s="169" t="s">
        <v>262</v>
      </c>
      <c r="AU978" s="169" t="s">
        <v>87</v>
      </c>
      <c r="AV978" s="13" t="s">
        <v>87</v>
      </c>
      <c r="AW978" s="13" t="s">
        <v>4</v>
      </c>
      <c r="AX978" s="13" t="s">
        <v>85</v>
      </c>
      <c r="AY978" s="169" t="s">
        <v>252</v>
      </c>
    </row>
    <row r="979" spans="2:65" s="1" customFormat="1" ht="16.5" customHeight="1">
      <c r="B979" s="32"/>
      <c r="C979" s="147" t="s">
        <v>1018</v>
      </c>
      <c r="D979" s="147" t="s">
        <v>254</v>
      </c>
      <c r="E979" s="148" t="s">
        <v>1019</v>
      </c>
      <c r="F979" s="149" t="s">
        <v>1020</v>
      </c>
      <c r="G979" s="150" t="s">
        <v>499</v>
      </c>
      <c r="H979" s="151">
        <v>32.103999999999999</v>
      </c>
      <c r="I979" s="152"/>
      <c r="J979" s="153">
        <f>ROUND(I979*H979,2)</f>
        <v>0</v>
      </c>
      <c r="K979" s="149" t="s">
        <v>257</v>
      </c>
      <c r="L979" s="32"/>
      <c r="M979" s="154" t="s">
        <v>37</v>
      </c>
      <c r="N979" s="155" t="s">
        <v>49</v>
      </c>
      <c r="P979" s="156">
        <f>O979*H979</f>
        <v>0</v>
      </c>
      <c r="Q979" s="156">
        <v>0</v>
      </c>
      <c r="R979" s="156">
        <f>Q979*H979</f>
        <v>0</v>
      </c>
      <c r="S979" s="156">
        <v>1</v>
      </c>
      <c r="T979" s="157">
        <f>S979*H979</f>
        <v>32.103999999999999</v>
      </c>
      <c r="AR979" s="18" t="s">
        <v>258</v>
      </c>
      <c r="AT979" s="18" t="s">
        <v>254</v>
      </c>
      <c r="AU979" s="18" t="s">
        <v>87</v>
      </c>
      <c r="AY979" s="18" t="s">
        <v>252</v>
      </c>
      <c r="BE979" s="158">
        <f>IF(N979="základní",J979,0)</f>
        <v>0</v>
      </c>
      <c r="BF979" s="158">
        <f>IF(N979="snížená",J979,0)</f>
        <v>0</v>
      </c>
      <c r="BG979" s="158">
        <f>IF(N979="zákl. přenesená",J979,0)</f>
        <v>0</v>
      </c>
      <c r="BH979" s="158">
        <f>IF(N979="sníž. přenesená",J979,0)</f>
        <v>0</v>
      </c>
      <c r="BI979" s="158">
        <f>IF(N979="nulová",J979,0)</f>
        <v>0</v>
      </c>
      <c r="BJ979" s="18" t="s">
        <v>85</v>
      </c>
      <c r="BK979" s="158">
        <f>ROUND(I979*H979,2)</f>
        <v>0</v>
      </c>
      <c r="BL979" s="18" t="s">
        <v>258</v>
      </c>
      <c r="BM979" s="18" t="s">
        <v>1021</v>
      </c>
    </row>
    <row r="980" spans="2:65" s="1" customFormat="1" ht="87.75">
      <c r="B980" s="32"/>
      <c r="D980" s="159" t="s">
        <v>260</v>
      </c>
      <c r="F980" s="160" t="s">
        <v>987</v>
      </c>
      <c r="I980" s="92"/>
      <c r="L980" s="32"/>
      <c r="M980" s="161"/>
      <c r="T980" s="50"/>
      <c r="AT980" s="18" t="s">
        <v>260</v>
      </c>
      <c r="AU980" s="18" t="s">
        <v>87</v>
      </c>
    </row>
    <row r="981" spans="2:65" s="12" customFormat="1">
      <c r="B981" s="162"/>
      <c r="D981" s="159" t="s">
        <v>262</v>
      </c>
      <c r="E981" s="163" t="s">
        <v>37</v>
      </c>
      <c r="F981" s="164" t="s">
        <v>988</v>
      </c>
      <c r="H981" s="163" t="s">
        <v>37</v>
      </c>
      <c r="I981" s="165"/>
      <c r="L981" s="162"/>
      <c r="M981" s="166"/>
      <c r="T981" s="167"/>
      <c r="AT981" s="163" t="s">
        <v>262</v>
      </c>
      <c r="AU981" s="163" t="s">
        <v>87</v>
      </c>
      <c r="AV981" s="12" t="s">
        <v>85</v>
      </c>
      <c r="AW981" s="12" t="s">
        <v>38</v>
      </c>
      <c r="AX981" s="12" t="s">
        <v>78</v>
      </c>
      <c r="AY981" s="163" t="s">
        <v>252</v>
      </c>
    </row>
    <row r="982" spans="2:65" s="12" customFormat="1">
      <c r="B982" s="162"/>
      <c r="D982" s="159" t="s">
        <v>262</v>
      </c>
      <c r="E982" s="163" t="s">
        <v>37</v>
      </c>
      <c r="F982" s="164" t="s">
        <v>338</v>
      </c>
      <c r="H982" s="163" t="s">
        <v>37</v>
      </c>
      <c r="I982" s="165"/>
      <c r="L982" s="162"/>
      <c r="M982" s="166"/>
      <c r="T982" s="167"/>
      <c r="AT982" s="163" t="s">
        <v>262</v>
      </c>
      <c r="AU982" s="163" t="s">
        <v>87</v>
      </c>
      <c r="AV982" s="12" t="s">
        <v>85</v>
      </c>
      <c r="AW982" s="12" t="s">
        <v>38</v>
      </c>
      <c r="AX982" s="12" t="s">
        <v>78</v>
      </c>
      <c r="AY982" s="163" t="s">
        <v>252</v>
      </c>
    </row>
    <row r="983" spans="2:65" s="12" customFormat="1">
      <c r="B983" s="162"/>
      <c r="D983" s="159" t="s">
        <v>262</v>
      </c>
      <c r="E983" s="163" t="s">
        <v>37</v>
      </c>
      <c r="F983" s="164" t="s">
        <v>291</v>
      </c>
      <c r="H983" s="163" t="s">
        <v>37</v>
      </c>
      <c r="I983" s="165"/>
      <c r="L983" s="162"/>
      <c r="M983" s="166"/>
      <c r="T983" s="167"/>
      <c r="AT983" s="163" t="s">
        <v>262</v>
      </c>
      <c r="AU983" s="163" t="s">
        <v>87</v>
      </c>
      <c r="AV983" s="12" t="s">
        <v>85</v>
      </c>
      <c r="AW983" s="12" t="s">
        <v>38</v>
      </c>
      <c r="AX983" s="12" t="s">
        <v>78</v>
      </c>
      <c r="AY983" s="163" t="s">
        <v>252</v>
      </c>
    </row>
    <row r="984" spans="2:65" s="12" customFormat="1">
      <c r="B984" s="162"/>
      <c r="D984" s="159" t="s">
        <v>262</v>
      </c>
      <c r="E984" s="163" t="s">
        <v>37</v>
      </c>
      <c r="F984" s="164" t="s">
        <v>912</v>
      </c>
      <c r="H984" s="163" t="s">
        <v>37</v>
      </c>
      <c r="I984" s="165"/>
      <c r="L984" s="162"/>
      <c r="M984" s="166"/>
      <c r="T984" s="167"/>
      <c r="AT984" s="163" t="s">
        <v>262</v>
      </c>
      <c r="AU984" s="163" t="s">
        <v>87</v>
      </c>
      <c r="AV984" s="12" t="s">
        <v>85</v>
      </c>
      <c r="AW984" s="12" t="s">
        <v>38</v>
      </c>
      <c r="AX984" s="12" t="s">
        <v>78</v>
      </c>
      <c r="AY984" s="163" t="s">
        <v>252</v>
      </c>
    </row>
    <row r="985" spans="2:65" s="12" customFormat="1">
      <c r="B985" s="162"/>
      <c r="D985" s="159" t="s">
        <v>262</v>
      </c>
      <c r="E985" s="163" t="s">
        <v>37</v>
      </c>
      <c r="F985" s="164" t="s">
        <v>989</v>
      </c>
      <c r="H985" s="163" t="s">
        <v>37</v>
      </c>
      <c r="I985" s="165"/>
      <c r="L985" s="162"/>
      <c r="M985" s="166"/>
      <c r="T985" s="167"/>
      <c r="AT985" s="163" t="s">
        <v>262</v>
      </c>
      <c r="AU985" s="163" t="s">
        <v>87</v>
      </c>
      <c r="AV985" s="12" t="s">
        <v>85</v>
      </c>
      <c r="AW985" s="12" t="s">
        <v>38</v>
      </c>
      <c r="AX985" s="12" t="s">
        <v>78</v>
      </c>
      <c r="AY985" s="163" t="s">
        <v>252</v>
      </c>
    </row>
    <row r="986" spans="2:65" s="12" customFormat="1">
      <c r="B986" s="162"/>
      <c r="D986" s="159" t="s">
        <v>262</v>
      </c>
      <c r="E986" s="163" t="s">
        <v>37</v>
      </c>
      <c r="F986" s="164" t="s">
        <v>1022</v>
      </c>
      <c r="H986" s="163" t="s">
        <v>37</v>
      </c>
      <c r="I986" s="165"/>
      <c r="L986" s="162"/>
      <c r="M986" s="166"/>
      <c r="T986" s="167"/>
      <c r="AT986" s="163" t="s">
        <v>262</v>
      </c>
      <c r="AU986" s="163" t="s">
        <v>87</v>
      </c>
      <c r="AV986" s="12" t="s">
        <v>85</v>
      </c>
      <c r="AW986" s="12" t="s">
        <v>38</v>
      </c>
      <c r="AX986" s="12" t="s">
        <v>78</v>
      </c>
      <c r="AY986" s="163" t="s">
        <v>252</v>
      </c>
    </row>
    <row r="987" spans="2:65" s="12" customFormat="1">
      <c r="B987" s="162"/>
      <c r="D987" s="159" t="s">
        <v>262</v>
      </c>
      <c r="E987" s="163" t="s">
        <v>37</v>
      </c>
      <c r="F987" s="164" t="s">
        <v>1023</v>
      </c>
      <c r="H987" s="163" t="s">
        <v>37</v>
      </c>
      <c r="I987" s="165"/>
      <c r="L987" s="162"/>
      <c r="M987" s="166"/>
      <c r="T987" s="167"/>
      <c r="AT987" s="163" t="s">
        <v>262</v>
      </c>
      <c r="AU987" s="163" t="s">
        <v>87</v>
      </c>
      <c r="AV987" s="12" t="s">
        <v>85</v>
      </c>
      <c r="AW987" s="12" t="s">
        <v>38</v>
      </c>
      <c r="AX987" s="12" t="s">
        <v>78</v>
      </c>
      <c r="AY987" s="163" t="s">
        <v>252</v>
      </c>
    </row>
    <row r="988" spans="2:65" s="13" customFormat="1">
      <c r="B988" s="168"/>
      <c r="D988" s="159" t="s">
        <v>262</v>
      </c>
      <c r="E988" s="169" t="s">
        <v>37</v>
      </c>
      <c r="F988" s="170" t="s">
        <v>1024</v>
      </c>
      <c r="H988" s="171">
        <v>20.507999999999999</v>
      </c>
      <c r="I988" s="172"/>
      <c r="L988" s="168"/>
      <c r="M988" s="173"/>
      <c r="T988" s="174"/>
      <c r="AT988" s="169" t="s">
        <v>262</v>
      </c>
      <c r="AU988" s="169" t="s">
        <v>87</v>
      </c>
      <c r="AV988" s="13" t="s">
        <v>87</v>
      </c>
      <c r="AW988" s="13" t="s">
        <v>38</v>
      </c>
      <c r="AX988" s="13" t="s">
        <v>78</v>
      </c>
      <c r="AY988" s="169" t="s">
        <v>252</v>
      </c>
    </row>
    <row r="989" spans="2:65" s="12" customFormat="1">
      <c r="B989" s="162"/>
      <c r="D989" s="159" t="s">
        <v>262</v>
      </c>
      <c r="E989" s="163" t="s">
        <v>37</v>
      </c>
      <c r="F989" s="164" t="s">
        <v>1025</v>
      </c>
      <c r="H989" s="163" t="s">
        <v>37</v>
      </c>
      <c r="I989" s="165"/>
      <c r="L989" s="162"/>
      <c r="M989" s="166"/>
      <c r="T989" s="167"/>
      <c r="AT989" s="163" t="s">
        <v>262</v>
      </c>
      <c r="AU989" s="163" t="s">
        <v>87</v>
      </c>
      <c r="AV989" s="12" t="s">
        <v>85</v>
      </c>
      <c r="AW989" s="12" t="s">
        <v>38</v>
      </c>
      <c r="AX989" s="12" t="s">
        <v>78</v>
      </c>
      <c r="AY989" s="163" t="s">
        <v>252</v>
      </c>
    </row>
    <row r="990" spans="2:65" s="12" customFormat="1">
      <c r="B990" s="162"/>
      <c r="D990" s="159" t="s">
        <v>262</v>
      </c>
      <c r="E990" s="163" t="s">
        <v>37</v>
      </c>
      <c r="F990" s="164" t="s">
        <v>1026</v>
      </c>
      <c r="H990" s="163" t="s">
        <v>37</v>
      </c>
      <c r="I990" s="165"/>
      <c r="L990" s="162"/>
      <c r="M990" s="166"/>
      <c r="T990" s="167"/>
      <c r="AT990" s="163" t="s">
        <v>262</v>
      </c>
      <c r="AU990" s="163" t="s">
        <v>87</v>
      </c>
      <c r="AV990" s="12" t="s">
        <v>85</v>
      </c>
      <c r="AW990" s="12" t="s">
        <v>38</v>
      </c>
      <c r="AX990" s="12" t="s">
        <v>78</v>
      </c>
      <c r="AY990" s="163" t="s">
        <v>252</v>
      </c>
    </row>
    <row r="991" spans="2:65" s="13" customFormat="1">
      <c r="B991" s="168"/>
      <c r="D991" s="159" t="s">
        <v>262</v>
      </c>
      <c r="E991" s="169" t="s">
        <v>37</v>
      </c>
      <c r="F991" s="170" t="s">
        <v>1027</v>
      </c>
      <c r="H991" s="171">
        <v>7.835</v>
      </c>
      <c r="I991" s="172"/>
      <c r="L991" s="168"/>
      <c r="M991" s="173"/>
      <c r="T991" s="174"/>
      <c r="AT991" s="169" t="s">
        <v>262</v>
      </c>
      <c r="AU991" s="169" t="s">
        <v>87</v>
      </c>
      <c r="AV991" s="13" t="s">
        <v>87</v>
      </c>
      <c r="AW991" s="13" t="s">
        <v>38</v>
      </c>
      <c r="AX991" s="13" t="s">
        <v>78</v>
      </c>
      <c r="AY991" s="169" t="s">
        <v>252</v>
      </c>
    </row>
    <row r="992" spans="2:65" s="12" customFormat="1">
      <c r="B992" s="162"/>
      <c r="D992" s="159" t="s">
        <v>262</v>
      </c>
      <c r="E992" s="163" t="s">
        <v>37</v>
      </c>
      <c r="F992" s="164" t="s">
        <v>1028</v>
      </c>
      <c r="H992" s="163" t="s">
        <v>37</v>
      </c>
      <c r="I992" s="165"/>
      <c r="L992" s="162"/>
      <c r="M992" s="166"/>
      <c r="T992" s="167"/>
      <c r="AT992" s="163" t="s">
        <v>262</v>
      </c>
      <c r="AU992" s="163" t="s">
        <v>87</v>
      </c>
      <c r="AV992" s="12" t="s">
        <v>85</v>
      </c>
      <c r="AW992" s="12" t="s">
        <v>38</v>
      </c>
      <c r="AX992" s="12" t="s">
        <v>78</v>
      </c>
      <c r="AY992" s="163" t="s">
        <v>252</v>
      </c>
    </row>
    <row r="993" spans="2:65" s="12" customFormat="1">
      <c r="B993" s="162"/>
      <c r="D993" s="159" t="s">
        <v>262</v>
      </c>
      <c r="E993" s="163" t="s">
        <v>37</v>
      </c>
      <c r="F993" s="164" t="s">
        <v>1029</v>
      </c>
      <c r="H993" s="163" t="s">
        <v>37</v>
      </c>
      <c r="I993" s="165"/>
      <c r="L993" s="162"/>
      <c r="M993" s="166"/>
      <c r="T993" s="167"/>
      <c r="AT993" s="163" t="s">
        <v>262</v>
      </c>
      <c r="AU993" s="163" t="s">
        <v>87</v>
      </c>
      <c r="AV993" s="12" t="s">
        <v>85</v>
      </c>
      <c r="AW993" s="12" t="s">
        <v>38</v>
      </c>
      <c r="AX993" s="12" t="s">
        <v>78</v>
      </c>
      <c r="AY993" s="163" t="s">
        <v>252</v>
      </c>
    </row>
    <row r="994" spans="2:65" s="13" customFormat="1">
      <c r="B994" s="168"/>
      <c r="D994" s="159" t="s">
        <v>262</v>
      </c>
      <c r="E994" s="169" t="s">
        <v>37</v>
      </c>
      <c r="F994" s="170" t="s">
        <v>1030</v>
      </c>
      <c r="H994" s="171">
        <v>2.2320000000000002</v>
      </c>
      <c r="I994" s="172"/>
      <c r="L994" s="168"/>
      <c r="M994" s="173"/>
      <c r="T994" s="174"/>
      <c r="AT994" s="169" t="s">
        <v>262</v>
      </c>
      <c r="AU994" s="169" t="s">
        <v>87</v>
      </c>
      <c r="AV994" s="13" t="s">
        <v>87</v>
      </c>
      <c r="AW994" s="13" t="s">
        <v>38</v>
      </c>
      <c r="AX994" s="13" t="s">
        <v>78</v>
      </c>
      <c r="AY994" s="169" t="s">
        <v>252</v>
      </c>
    </row>
    <row r="995" spans="2:65" s="14" customFormat="1">
      <c r="B995" s="175"/>
      <c r="D995" s="159" t="s">
        <v>262</v>
      </c>
      <c r="E995" s="176" t="s">
        <v>37</v>
      </c>
      <c r="F995" s="177" t="s">
        <v>267</v>
      </c>
      <c r="H995" s="178">
        <v>30.574999999999999</v>
      </c>
      <c r="I995" s="179"/>
      <c r="L995" s="175"/>
      <c r="M995" s="180"/>
      <c r="T995" s="181"/>
      <c r="AT995" s="176" t="s">
        <v>262</v>
      </c>
      <c r="AU995" s="176" t="s">
        <v>87</v>
      </c>
      <c r="AV995" s="14" t="s">
        <v>258</v>
      </c>
      <c r="AW995" s="14" t="s">
        <v>38</v>
      </c>
      <c r="AX995" s="14" t="s">
        <v>85</v>
      </c>
      <c r="AY995" s="176" t="s">
        <v>252</v>
      </c>
    </row>
    <row r="996" spans="2:65" s="13" customFormat="1">
      <c r="B996" s="168"/>
      <c r="D996" s="159" t="s">
        <v>262</v>
      </c>
      <c r="F996" s="170" t="s">
        <v>1031</v>
      </c>
      <c r="H996" s="171">
        <v>32.103999999999999</v>
      </c>
      <c r="I996" s="172"/>
      <c r="L996" s="168"/>
      <c r="M996" s="173"/>
      <c r="T996" s="174"/>
      <c r="AT996" s="169" t="s">
        <v>262</v>
      </c>
      <c r="AU996" s="169" t="s">
        <v>87</v>
      </c>
      <c r="AV996" s="13" t="s">
        <v>87</v>
      </c>
      <c r="AW996" s="13" t="s">
        <v>4</v>
      </c>
      <c r="AX996" s="13" t="s">
        <v>85</v>
      </c>
      <c r="AY996" s="169" t="s">
        <v>252</v>
      </c>
    </row>
    <row r="997" spans="2:65" s="1" customFormat="1" ht="16.5" customHeight="1">
      <c r="B997" s="32"/>
      <c r="C997" s="147" t="s">
        <v>1032</v>
      </c>
      <c r="D997" s="147" t="s">
        <v>254</v>
      </c>
      <c r="E997" s="148" t="s">
        <v>1033</v>
      </c>
      <c r="F997" s="149" t="s">
        <v>1034</v>
      </c>
      <c r="G997" s="150" t="s">
        <v>198</v>
      </c>
      <c r="H997" s="151">
        <v>87.91</v>
      </c>
      <c r="I997" s="152"/>
      <c r="J997" s="153">
        <f>ROUND(I997*H997,2)</f>
        <v>0</v>
      </c>
      <c r="K997" s="149" t="s">
        <v>257</v>
      </c>
      <c r="L997" s="32"/>
      <c r="M997" s="154" t="s">
        <v>37</v>
      </c>
      <c r="N997" s="155" t="s">
        <v>49</v>
      </c>
      <c r="P997" s="156">
        <f>O997*H997</f>
        <v>0</v>
      </c>
      <c r="Q997" s="156">
        <v>0</v>
      </c>
      <c r="R997" s="156">
        <f>Q997*H997</f>
        <v>0</v>
      </c>
      <c r="S997" s="156">
        <v>2.48E-3</v>
      </c>
      <c r="T997" s="157">
        <f>S997*H997</f>
        <v>0.21801679999999998</v>
      </c>
      <c r="AR997" s="18" t="s">
        <v>258</v>
      </c>
      <c r="AT997" s="18" t="s">
        <v>254</v>
      </c>
      <c r="AU997" s="18" t="s">
        <v>87</v>
      </c>
      <c r="AY997" s="18" t="s">
        <v>252</v>
      </c>
      <c r="BE997" s="158">
        <f>IF(N997="základní",J997,0)</f>
        <v>0</v>
      </c>
      <c r="BF997" s="158">
        <f>IF(N997="snížená",J997,0)</f>
        <v>0</v>
      </c>
      <c r="BG997" s="158">
        <f>IF(N997="zákl. přenesená",J997,0)</f>
        <v>0</v>
      </c>
      <c r="BH997" s="158">
        <f>IF(N997="sníž. přenesená",J997,0)</f>
        <v>0</v>
      </c>
      <c r="BI997" s="158">
        <f>IF(N997="nulová",J997,0)</f>
        <v>0</v>
      </c>
      <c r="BJ997" s="18" t="s">
        <v>85</v>
      </c>
      <c r="BK997" s="158">
        <f>ROUND(I997*H997,2)</f>
        <v>0</v>
      </c>
      <c r="BL997" s="18" t="s">
        <v>258</v>
      </c>
      <c r="BM997" s="18" t="s">
        <v>1035</v>
      </c>
    </row>
    <row r="998" spans="2:65" s="1" customFormat="1" ht="48.75">
      <c r="B998" s="32"/>
      <c r="D998" s="159" t="s">
        <v>260</v>
      </c>
      <c r="F998" s="160" t="s">
        <v>1036</v>
      </c>
      <c r="I998" s="92"/>
      <c r="L998" s="32"/>
      <c r="M998" s="161"/>
      <c r="T998" s="50"/>
      <c r="AT998" s="18" t="s">
        <v>260</v>
      </c>
      <c r="AU998" s="18" t="s">
        <v>87</v>
      </c>
    </row>
    <row r="999" spans="2:65" s="12" customFormat="1">
      <c r="B999" s="162"/>
      <c r="D999" s="159" t="s">
        <v>262</v>
      </c>
      <c r="E999" s="163" t="s">
        <v>37</v>
      </c>
      <c r="F999" s="164" t="s">
        <v>1037</v>
      </c>
      <c r="H999" s="163" t="s">
        <v>37</v>
      </c>
      <c r="I999" s="165"/>
      <c r="L999" s="162"/>
      <c r="M999" s="166"/>
      <c r="T999" s="167"/>
      <c r="AT999" s="163" t="s">
        <v>262</v>
      </c>
      <c r="AU999" s="163" t="s">
        <v>87</v>
      </c>
      <c r="AV999" s="12" t="s">
        <v>85</v>
      </c>
      <c r="AW999" s="12" t="s">
        <v>38</v>
      </c>
      <c r="AX999" s="12" t="s">
        <v>78</v>
      </c>
      <c r="AY999" s="163" t="s">
        <v>252</v>
      </c>
    </row>
    <row r="1000" spans="2:65" s="12" customFormat="1">
      <c r="B1000" s="162"/>
      <c r="D1000" s="159" t="s">
        <v>262</v>
      </c>
      <c r="E1000" s="163" t="s">
        <v>37</v>
      </c>
      <c r="F1000" s="164" t="s">
        <v>264</v>
      </c>
      <c r="H1000" s="163" t="s">
        <v>37</v>
      </c>
      <c r="I1000" s="165"/>
      <c r="L1000" s="162"/>
      <c r="M1000" s="166"/>
      <c r="T1000" s="167"/>
      <c r="AT1000" s="163" t="s">
        <v>262</v>
      </c>
      <c r="AU1000" s="163" t="s">
        <v>87</v>
      </c>
      <c r="AV1000" s="12" t="s">
        <v>85</v>
      </c>
      <c r="AW1000" s="12" t="s">
        <v>38</v>
      </c>
      <c r="AX1000" s="12" t="s">
        <v>78</v>
      </c>
      <c r="AY1000" s="163" t="s">
        <v>252</v>
      </c>
    </row>
    <row r="1001" spans="2:65" s="12" customFormat="1">
      <c r="B1001" s="162"/>
      <c r="D1001" s="159" t="s">
        <v>262</v>
      </c>
      <c r="E1001" s="163" t="s">
        <v>37</v>
      </c>
      <c r="F1001" s="164" t="s">
        <v>1038</v>
      </c>
      <c r="H1001" s="163" t="s">
        <v>37</v>
      </c>
      <c r="I1001" s="165"/>
      <c r="L1001" s="162"/>
      <c r="M1001" s="166"/>
      <c r="T1001" s="167"/>
      <c r="AT1001" s="163" t="s">
        <v>262</v>
      </c>
      <c r="AU1001" s="163" t="s">
        <v>87</v>
      </c>
      <c r="AV1001" s="12" t="s">
        <v>85</v>
      </c>
      <c r="AW1001" s="12" t="s">
        <v>38</v>
      </c>
      <c r="AX1001" s="12" t="s">
        <v>78</v>
      </c>
      <c r="AY1001" s="163" t="s">
        <v>252</v>
      </c>
    </row>
    <row r="1002" spans="2:65" s="13" customFormat="1">
      <c r="B1002" s="168"/>
      <c r="D1002" s="159" t="s">
        <v>262</v>
      </c>
      <c r="E1002" s="169" t="s">
        <v>37</v>
      </c>
      <c r="F1002" s="170" t="s">
        <v>1039</v>
      </c>
      <c r="H1002" s="171">
        <v>87.91</v>
      </c>
      <c r="I1002" s="172"/>
      <c r="L1002" s="168"/>
      <c r="M1002" s="173"/>
      <c r="T1002" s="174"/>
      <c r="AT1002" s="169" t="s">
        <v>262</v>
      </c>
      <c r="AU1002" s="169" t="s">
        <v>87</v>
      </c>
      <c r="AV1002" s="13" t="s">
        <v>87</v>
      </c>
      <c r="AW1002" s="13" t="s">
        <v>38</v>
      </c>
      <c r="AX1002" s="13" t="s">
        <v>78</v>
      </c>
      <c r="AY1002" s="169" t="s">
        <v>252</v>
      </c>
    </row>
    <row r="1003" spans="2:65" s="14" customFormat="1">
      <c r="B1003" s="175"/>
      <c r="D1003" s="159" t="s">
        <v>262</v>
      </c>
      <c r="E1003" s="176" t="s">
        <v>37</v>
      </c>
      <c r="F1003" s="177" t="s">
        <v>267</v>
      </c>
      <c r="H1003" s="178">
        <v>87.91</v>
      </c>
      <c r="I1003" s="179"/>
      <c r="L1003" s="175"/>
      <c r="M1003" s="180"/>
      <c r="T1003" s="181"/>
      <c r="AT1003" s="176" t="s">
        <v>262</v>
      </c>
      <c r="AU1003" s="176" t="s">
        <v>87</v>
      </c>
      <c r="AV1003" s="14" t="s">
        <v>258</v>
      </c>
      <c r="AW1003" s="14" t="s">
        <v>38</v>
      </c>
      <c r="AX1003" s="14" t="s">
        <v>85</v>
      </c>
      <c r="AY1003" s="176" t="s">
        <v>252</v>
      </c>
    </row>
    <row r="1004" spans="2:65" s="1" customFormat="1" ht="16.5" customHeight="1">
      <c r="B1004" s="32"/>
      <c r="C1004" s="147" t="s">
        <v>1040</v>
      </c>
      <c r="D1004" s="147" t="s">
        <v>254</v>
      </c>
      <c r="E1004" s="148" t="s">
        <v>1041</v>
      </c>
      <c r="F1004" s="149" t="s">
        <v>1042</v>
      </c>
      <c r="G1004" s="150" t="s">
        <v>117</v>
      </c>
      <c r="H1004" s="151">
        <v>793.67899999999997</v>
      </c>
      <c r="I1004" s="152"/>
      <c r="J1004" s="153">
        <f>ROUND(I1004*H1004,2)</f>
        <v>0</v>
      </c>
      <c r="K1004" s="149" t="s">
        <v>257</v>
      </c>
      <c r="L1004" s="32"/>
      <c r="M1004" s="154" t="s">
        <v>37</v>
      </c>
      <c r="N1004" s="155" t="s">
        <v>49</v>
      </c>
      <c r="P1004" s="156">
        <f>O1004*H1004</f>
        <v>0</v>
      </c>
      <c r="Q1004" s="156">
        <v>0</v>
      </c>
      <c r="R1004" s="156">
        <f>Q1004*H1004</f>
        <v>0</v>
      </c>
      <c r="S1004" s="156">
        <v>8.9999999999999993E-3</v>
      </c>
      <c r="T1004" s="157">
        <f>S1004*H1004</f>
        <v>7.1431109999999993</v>
      </c>
      <c r="AR1004" s="18" t="s">
        <v>258</v>
      </c>
      <c r="AT1004" s="18" t="s">
        <v>254</v>
      </c>
      <c r="AU1004" s="18" t="s">
        <v>87</v>
      </c>
      <c r="AY1004" s="18" t="s">
        <v>252</v>
      </c>
      <c r="BE1004" s="158">
        <f>IF(N1004="základní",J1004,0)</f>
        <v>0</v>
      </c>
      <c r="BF1004" s="158">
        <f>IF(N1004="snížená",J1004,0)</f>
        <v>0</v>
      </c>
      <c r="BG1004" s="158">
        <f>IF(N1004="zákl. přenesená",J1004,0)</f>
        <v>0</v>
      </c>
      <c r="BH1004" s="158">
        <f>IF(N1004="sníž. přenesená",J1004,0)</f>
        <v>0</v>
      </c>
      <c r="BI1004" s="158">
        <f>IF(N1004="nulová",J1004,0)</f>
        <v>0</v>
      </c>
      <c r="BJ1004" s="18" t="s">
        <v>85</v>
      </c>
      <c r="BK1004" s="158">
        <f>ROUND(I1004*H1004,2)</f>
        <v>0</v>
      </c>
      <c r="BL1004" s="18" t="s">
        <v>258</v>
      </c>
      <c r="BM1004" s="18" t="s">
        <v>1043</v>
      </c>
    </row>
    <row r="1005" spans="2:65" s="1" customFormat="1" ht="107.25">
      <c r="B1005" s="32"/>
      <c r="D1005" s="159" t="s">
        <v>260</v>
      </c>
      <c r="F1005" s="160" t="s">
        <v>1044</v>
      </c>
      <c r="I1005" s="92"/>
      <c r="L1005" s="32"/>
      <c r="M1005" s="161"/>
      <c r="T1005" s="50"/>
      <c r="AT1005" s="18" t="s">
        <v>260</v>
      </c>
      <c r="AU1005" s="18" t="s">
        <v>87</v>
      </c>
    </row>
    <row r="1006" spans="2:65" s="12" customFormat="1">
      <c r="B1006" s="162"/>
      <c r="D1006" s="159" t="s">
        <v>262</v>
      </c>
      <c r="E1006" s="163" t="s">
        <v>37</v>
      </c>
      <c r="F1006" s="164" t="s">
        <v>1045</v>
      </c>
      <c r="H1006" s="163" t="s">
        <v>37</v>
      </c>
      <c r="I1006" s="165"/>
      <c r="L1006" s="162"/>
      <c r="M1006" s="166"/>
      <c r="T1006" s="167"/>
      <c r="AT1006" s="163" t="s">
        <v>262</v>
      </c>
      <c r="AU1006" s="163" t="s">
        <v>87</v>
      </c>
      <c r="AV1006" s="12" t="s">
        <v>85</v>
      </c>
      <c r="AW1006" s="12" t="s">
        <v>38</v>
      </c>
      <c r="AX1006" s="12" t="s">
        <v>78</v>
      </c>
      <c r="AY1006" s="163" t="s">
        <v>252</v>
      </c>
    </row>
    <row r="1007" spans="2:65" s="12" customFormat="1">
      <c r="B1007" s="162"/>
      <c r="D1007" s="159" t="s">
        <v>262</v>
      </c>
      <c r="E1007" s="163" t="s">
        <v>37</v>
      </c>
      <c r="F1007" s="164" t="s">
        <v>338</v>
      </c>
      <c r="H1007" s="163" t="s">
        <v>37</v>
      </c>
      <c r="I1007" s="165"/>
      <c r="L1007" s="162"/>
      <c r="M1007" s="166"/>
      <c r="T1007" s="167"/>
      <c r="AT1007" s="163" t="s">
        <v>262</v>
      </c>
      <c r="AU1007" s="163" t="s">
        <v>87</v>
      </c>
      <c r="AV1007" s="12" t="s">
        <v>85</v>
      </c>
      <c r="AW1007" s="12" t="s">
        <v>38</v>
      </c>
      <c r="AX1007" s="12" t="s">
        <v>78</v>
      </c>
      <c r="AY1007" s="163" t="s">
        <v>252</v>
      </c>
    </row>
    <row r="1008" spans="2:65" s="12" customFormat="1">
      <c r="B1008" s="162"/>
      <c r="D1008" s="159" t="s">
        <v>262</v>
      </c>
      <c r="E1008" s="163" t="s">
        <v>37</v>
      </c>
      <c r="F1008" s="164" t="s">
        <v>291</v>
      </c>
      <c r="H1008" s="163" t="s">
        <v>37</v>
      </c>
      <c r="I1008" s="165"/>
      <c r="L1008" s="162"/>
      <c r="M1008" s="166"/>
      <c r="T1008" s="167"/>
      <c r="AT1008" s="163" t="s">
        <v>262</v>
      </c>
      <c r="AU1008" s="163" t="s">
        <v>87</v>
      </c>
      <c r="AV1008" s="12" t="s">
        <v>85</v>
      </c>
      <c r="AW1008" s="12" t="s">
        <v>38</v>
      </c>
      <c r="AX1008" s="12" t="s">
        <v>78</v>
      </c>
      <c r="AY1008" s="163" t="s">
        <v>252</v>
      </c>
    </row>
    <row r="1009" spans="2:51" s="12" customFormat="1">
      <c r="B1009" s="162"/>
      <c r="D1009" s="159" t="s">
        <v>262</v>
      </c>
      <c r="E1009" s="163" t="s">
        <v>37</v>
      </c>
      <c r="F1009" s="164" t="s">
        <v>912</v>
      </c>
      <c r="H1009" s="163" t="s">
        <v>37</v>
      </c>
      <c r="I1009" s="165"/>
      <c r="L1009" s="162"/>
      <c r="M1009" s="166"/>
      <c r="T1009" s="167"/>
      <c r="AT1009" s="163" t="s">
        <v>262</v>
      </c>
      <c r="AU1009" s="163" t="s">
        <v>87</v>
      </c>
      <c r="AV1009" s="12" t="s">
        <v>85</v>
      </c>
      <c r="AW1009" s="12" t="s">
        <v>38</v>
      </c>
      <c r="AX1009" s="12" t="s">
        <v>78</v>
      </c>
      <c r="AY1009" s="163" t="s">
        <v>252</v>
      </c>
    </row>
    <row r="1010" spans="2:51" s="12" customFormat="1">
      <c r="B1010" s="162"/>
      <c r="D1010" s="159" t="s">
        <v>262</v>
      </c>
      <c r="E1010" s="163" t="s">
        <v>37</v>
      </c>
      <c r="F1010" s="164" t="s">
        <v>628</v>
      </c>
      <c r="H1010" s="163" t="s">
        <v>37</v>
      </c>
      <c r="I1010" s="165"/>
      <c r="L1010" s="162"/>
      <c r="M1010" s="166"/>
      <c r="T1010" s="167"/>
      <c r="AT1010" s="163" t="s">
        <v>262</v>
      </c>
      <c r="AU1010" s="163" t="s">
        <v>87</v>
      </c>
      <c r="AV1010" s="12" t="s">
        <v>85</v>
      </c>
      <c r="AW1010" s="12" t="s">
        <v>38</v>
      </c>
      <c r="AX1010" s="12" t="s">
        <v>78</v>
      </c>
      <c r="AY1010" s="163" t="s">
        <v>252</v>
      </c>
    </row>
    <row r="1011" spans="2:51" s="13" customFormat="1">
      <c r="B1011" s="168"/>
      <c r="D1011" s="159" t="s">
        <v>262</v>
      </c>
      <c r="E1011" s="169" t="s">
        <v>37</v>
      </c>
      <c r="F1011" s="170" t="s">
        <v>1046</v>
      </c>
      <c r="H1011" s="171">
        <v>432.22800000000001</v>
      </c>
      <c r="I1011" s="172"/>
      <c r="L1011" s="168"/>
      <c r="M1011" s="173"/>
      <c r="T1011" s="174"/>
      <c r="AT1011" s="169" t="s">
        <v>262</v>
      </c>
      <c r="AU1011" s="169" t="s">
        <v>87</v>
      </c>
      <c r="AV1011" s="13" t="s">
        <v>87</v>
      </c>
      <c r="AW1011" s="13" t="s">
        <v>38</v>
      </c>
      <c r="AX1011" s="13" t="s">
        <v>78</v>
      </c>
      <c r="AY1011" s="169" t="s">
        <v>252</v>
      </c>
    </row>
    <row r="1012" spans="2:51" s="12" customFormat="1">
      <c r="B1012" s="162"/>
      <c r="D1012" s="159" t="s">
        <v>262</v>
      </c>
      <c r="E1012" s="163" t="s">
        <v>37</v>
      </c>
      <c r="F1012" s="164" t="s">
        <v>1047</v>
      </c>
      <c r="H1012" s="163" t="s">
        <v>37</v>
      </c>
      <c r="I1012" s="165"/>
      <c r="L1012" s="162"/>
      <c r="M1012" s="166"/>
      <c r="T1012" s="167"/>
      <c r="AT1012" s="163" t="s">
        <v>262</v>
      </c>
      <c r="AU1012" s="163" t="s">
        <v>87</v>
      </c>
      <c r="AV1012" s="12" t="s">
        <v>85</v>
      </c>
      <c r="AW1012" s="12" t="s">
        <v>38</v>
      </c>
      <c r="AX1012" s="12" t="s">
        <v>78</v>
      </c>
      <c r="AY1012" s="163" t="s">
        <v>252</v>
      </c>
    </row>
    <row r="1013" spans="2:51" s="13" customFormat="1">
      <c r="B1013" s="168"/>
      <c r="D1013" s="159" t="s">
        <v>262</v>
      </c>
      <c r="E1013" s="169" t="s">
        <v>37</v>
      </c>
      <c r="F1013" s="170" t="s">
        <v>1048</v>
      </c>
      <c r="H1013" s="171">
        <v>-46.8</v>
      </c>
      <c r="I1013" s="172"/>
      <c r="L1013" s="168"/>
      <c r="M1013" s="173"/>
      <c r="T1013" s="174"/>
      <c r="AT1013" s="169" t="s">
        <v>262</v>
      </c>
      <c r="AU1013" s="169" t="s">
        <v>87</v>
      </c>
      <c r="AV1013" s="13" t="s">
        <v>87</v>
      </c>
      <c r="AW1013" s="13" t="s">
        <v>38</v>
      </c>
      <c r="AX1013" s="13" t="s">
        <v>78</v>
      </c>
      <c r="AY1013" s="169" t="s">
        <v>252</v>
      </c>
    </row>
    <row r="1014" spans="2:51" s="12" customFormat="1">
      <c r="B1014" s="162"/>
      <c r="D1014" s="159" t="s">
        <v>262</v>
      </c>
      <c r="E1014" s="163" t="s">
        <v>37</v>
      </c>
      <c r="F1014" s="164" t="s">
        <v>626</v>
      </c>
      <c r="H1014" s="163" t="s">
        <v>37</v>
      </c>
      <c r="I1014" s="165"/>
      <c r="L1014" s="162"/>
      <c r="M1014" s="166"/>
      <c r="T1014" s="167"/>
      <c r="AT1014" s="163" t="s">
        <v>262</v>
      </c>
      <c r="AU1014" s="163" t="s">
        <v>87</v>
      </c>
      <c r="AV1014" s="12" t="s">
        <v>85</v>
      </c>
      <c r="AW1014" s="12" t="s">
        <v>38</v>
      </c>
      <c r="AX1014" s="12" t="s">
        <v>78</v>
      </c>
      <c r="AY1014" s="163" t="s">
        <v>252</v>
      </c>
    </row>
    <row r="1015" spans="2:51" s="13" customFormat="1">
      <c r="B1015" s="168"/>
      <c r="D1015" s="159" t="s">
        <v>262</v>
      </c>
      <c r="E1015" s="169" t="s">
        <v>37</v>
      </c>
      <c r="F1015" s="170" t="s">
        <v>1046</v>
      </c>
      <c r="H1015" s="171">
        <v>432.22800000000001</v>
      </c>
      <c r="I1015" s="172"/>
      <c r="L1015" s="168"/>
      <c r="M1015" s="173"/>
      <c r="T1015" s="174"/>
      <c r="AT1015" s="169" t="s">
        <v>262</v>
      </c>
      <c r="AU1015" s="169" t="s">
        <v>87</v>
      </c>
      <c r="AV1015" s="13" t="s">
        <v>87</v>
      </c>
      <c r="AW1015" s="13" t="s">
        <v>38</v>
      </c>
      <c r="AX1015" s="13" t="s">
        <v>78</v>
      </c>
      <c r="AY1015" s="169" t="s">
        <v>252</v>
      </c>
    </row>
    <row r="1016" spans="2:51" s="12" customFormat="1">
      <c r="B1016" s="162"/>
      <c r="D1016" s="159" t="s">
        <v>262</v>
      </c>
      <c r="E1016" s="163" t="s">
        <v>37</v>
      </c>
      <c r="F1016" s="164" t="s">
        <v>1047</v>
      </c>
      <c r="H1016" s="163" t="s">
        <v>37</v>
      </c>
      <c r="I1016" s="165"/>
      <c r="L1016" s="162"/>
      <c r="M1016" s="166"/>
      <c r="T1016" s="167"/>
      <c r="AT1016" s="163" t="s">
        <v>262</v>
      </c>
      <c r="AU1016" s="163" t="s">
        <v>87</v>
      </c>
      <c r="AV1016" s="12" t="s">
        <v>85</v>
      </c>
      <c r="AW1016" s="12" t="s">
        <v>38</v>
      </c>
      <c r="AX1016" s="12" t="s">
        <v>78</v>
      </c>
      <c r="AY1016" s="163" t="s">
        <v>252</v>
      </c>
    </row>
    <row r="1017" spans="2:51" s="13" customFormat="1">
      <c r="B1017" s="168"/>
      <c r="D1017" s="159" t="s">
        <v>262</v>
      </c>
      <c r="E1017" s="169" t="s">
        <v>37</v>
      </c>
      <c r="F1017" s="170" t="s">
        <v>1048</v>
      </c>
      <c r="H1017" s="171">
        <v>-46.8</v>
      </c>
      <c r="I1017" s="172"/>
      <c r="L1017" s="168"/>
      <c r="M1017" s="173"/>
      <c r="T1017" s="174"/>
      <c r="AT1017" s="169" t="s">
        <v>262</v>
      </c>
      <c r="AU1017" s="169" t="s">
        <v>87</v>
      </c>
      <c r="AV1017" s="13" t="s">
        <v>87</v>
      </c>
      <c r="AW1017" s="13" t="s">
        <v>38</v>
      </c>
      <c r="AX1017" s="13" t="s">
        <v>78</v>
      </c>
      <c r="AY1017" s="169" t="s">
        <v>252</v>
      </c>
    </row>
    <row r="1018" spans="2:51" s="12" customFormat="1">
      <c r="B1018" s="162"/>
      <c r="D1018" s="159" t="s">
        <v>262</v>
      </c>
      <c r="E1018" s="163" t="s">
        <v>37</v>
      </c>
      <c r="F1018" s="164" t="s">
        <v>1049</v>
      </c>
      <c r="H1018" s="163" t="s">
        <v>37</v>
      </c>
      <c r="I1018" s="165"/>
      <c r="L1018" s="162"/>
      <c r="M1018" s="166"/>
      <c r="T1018" s="167"/>
      <c r="AT1018" s="163" t="s">
        <v>262</v>
      </c>
      <c r="AU1018" s="163" t="s">
        <v>87</v>
      </c>
      <c r="AV1018" s="12" t="s">
        <v>85</v>
      </c>
      <c r="AW1018" s="12" t="s">
        <v>38</v>
      </c>
      <c r="AX1018" s="12" t="s">
        <v>78</v>
      </c>
      <c r="AY1018" s="163" t="s">
        <v>252</v>
      </c>
    </row>
    <row r="1019" spans="2:51" s="13" customFormat="1">
      <c r="B1019" s="168"/>
      <c r="D1019" s="159" t="s">
        <v>262</v>
      </c>
      <c r="E1019" s="169" t="s">
        <v>37</v>
      </c>
      <c r="F1019" s="170" t="s">
        <v>1050</v>
      </c>
      <c r="H1019" s="171">
        <v>-5.0030000000000001</v>
      </c>
      <c r="I1019" s="172"/>
      <c r="L1019" s="168"/>
      <c r="M1019" s="173"/>
      <c r="T1019" s="174"/>
      <c r="AT1019" s="169" t="s">
        <v>262</v>
      </c>
      <c r="AU1019" s="169" t="s">
        <v>87</v>
      </c>
      <c r="AV1019" s="13" t="s">
        <v>87</v>
      </c>
      <c r="AW1019" s="13" t="s">
        <v>38</v>
      </c>
      <c r="AX1019" s="13" t="s">
        <v>78</v>
      </c>
      <c r="AY1019" s="169" t="s">
        <v>252</v>
      </c>
    </row>
    <row r="1020" spans="2:51" s="12" customFormat="1">
      <c r="B1020" s="162"/>
      <c r="D1020" s="159" t="s">
        <v>262</v>
      </c>
      <c r="E1020" s="163" t="s">
        <v>37</v>
      </c>
      <c r="F1020" s="164" t="s">
        <v>1051</v>
      </c>
      <c r="H1020" s="163" t="s">
        <v>37</v>
      </c>
      <c r="I1020" s="165"/>
      <c r="L1020" s="162"/>
      <c r="M1020" s="166"/>
      <c r="T1020" s="167"/>
      <c r="AT1020" s="163" t="s">
        <v>262</v>
      </c>
      <c r="AU1020" s="163" t="s">
        <v>87</v>
      </c>
      <c r="AV1020" s="12" t="s">
        <v>85</v>
      </c>
      <c r="AW1020" s="12" t="s">
        <v>38</v>
      </c>
      <c r="AX1020" s="12" t="s">
        <v>78</v>
      </c>
      <c r="AY1020" s="163" t="s">
        <v>252</v>
      </c>
    </row>
    <row r="1021" spans="2:51" s="12" customFormat="1">
      <c r="B1021" s="162"/>
      <c r="D1021" s="159" t="s">
        <v>262</v>
      </c>
      <c r="E1021" s="163" t="s">
        <v>37</v>
      </c>
      <c r="F1021" s="164" t="s">
        <v>1052</v>
      </c>
      <c r="H1021" s="163" t="s">
        <v>37</v>
      </c>
      <c r="I1021" s="165"/>
      <c r="L1021" s="162"/>
      <c r="M1021" s="166"/>
      <c r="T1021" s="167"/>
      <c r="AT1021" s="163" t="s">
        <v>262</v>
      </c>
      <c r="AU1021" s="163" t="s">
        <v>87</v>
      </c>
      <c r="AV1021" s="12" t="s">
        <v>85</v>
      </c>
      <c r="AW1021" s="12" t="s">
        <v>38</v>
      </c>
      <c r="AX1021" s="12" t="s">
        <v>78</v>
      </c>
      <c r="AY1021" s="163" t="s">
        <v>252</v>
      </c>
    </row>
    <row r="1022" spans="2:51" s="13" customFormat="1">
      <c r="B1022" s="168"/>
      <c r="D1022" s="159" t="s">
        <v>262</v>
      </c>
      <c r="E1022" s="169" t="s">
        <v>37</v>
      </c>
      <c r="F1022" s="170" t="s">
        <v>1053</v>
      </c>
      <c r="H1022" s="171">
        <v>91.043000000000006</v>
      </c>
      <c r="I1022" s="172"/>
      <c r="L1022" s="168"/>
      <c r="M1022" s="173"/>
      <c r="T1022" s="174"/>
      <c r="AT1022" s="169" t="s">
        <v>262</v>
      </c>
      <c r="AU1022" s="169" t="s">
        <v>87</v>
      </c>
      <c r="AV1022" s="13" t="s">
        <v>87</v>
      </c>
      <c r="AW1022" s="13" t="s">
        <v>38</v>
      </c>
      <c r="AX1022" s="13" t="s">
        <v>78</v>
      </c>
      <c r="AY1022" s="169" t="s">
        <v>252</v>
      </c>
    </row>
    <row r="1023" spans="2:51" s="12" customFormat="1">
      <c r="B1023" s="162"/>
      <c r="D1023" s="159" t="s">
        <v>262</v>
      </c>
      <c r="E1023" s="163" t="s">
        <v>37</v>
      </c>
      <c r="F1023" s="164" t="s">
        <v>923</v>
      </c>
      <c r="H1023" s="163" t="s">
        <v>37</v>
      </c>
      <c r="I1023" s="165"/>
      <c r="L1023" s="162"/>
      <c r="M1023" s="166"/>
      <c r="T1023" s="167"/>
      <c r="AT1023" s="163" t="s">
        <v>262</v>
      </c>
      <c r="AU1023" s="163" t="s">
        <v>87</v>
      </c>
      <c r="AV1023" s="12" t="s">
        <v>85</v>
      </c>
      <c r="AW1023" s="12" t="s">
        <v>38</v>
      </c>
      <c r="AX1023" s="12" t="s">
        <v>78</v>
      </c>
      <c r="AY1023" s="163" t="s">
        <v>252</v>
      </c>
    </row>
    <row r="1024" spans="2:51" s="13" customFormat="1">
      <c r="B1024" s="168"/>
      <c r="D1024" s="159" t="s">
        <v>262</v>
      </c>
      <c r="E1024" s="169" t="s">
        <v>37</v>
      </c>
      <c r="F1024" s="170" t="s">
        <v>1054</v>
      </c>
      <c r="H1024" s="171">
        <v>11.895</v>
      </c>
      <c r="I1024" s="172"/>
      <c r="L1024" s="168"/>
      <c r="M1024" s="173"/>
      <c r="T1024" s="174"/>
      <c r="AT1024" s="169" t="s">
        <v>262</v>
      </c>
      <c r="AU1024" s="169" t="s">
        <v>87</v>
      </c>
      <c r="AV1024" s="13" t="s">
        <v>87</v>
      </c>
      <c r="AW1024" s="13" t="s">
        <v>38</v>
      </c>
      <c r="AX1024" s="13" t="s">
        <v>78</v>
      </c>
      <c r="AY1024" s="169" t="s">
        <v>252</v>
      </c>
    </row>
    <row r="1025" spans="2:65" s="12" customFormat="1">
      <c r="B1025" s="162"/>
      <c r="D1025" s="159" t="s">
        <v>262</v>
      </c>
      <c r="E1025" s="163" t="s">
        <v>37</v>
      </c>
      <c r="F1025" s="164" t="s">
        <v>1055</v>
      </c>
      <c r="H1025" s="163" t="s">
        <v>37</v>
      </c>
      <c r="I1025" s="165"/>
      <c r="L1025" s="162"/>
      <c r="M1025" s="166"/>
      <c r="T1025" s="167"/>
      <c r="AT1025" s="163" t="s">
        <v>262</v>
      </c>
      <c r="AU1025" s="163" t="s">
        <v>87</v>
      </c>
      <c r="AV1025" s="12" t="s">
        <v>85</v>
      </c>
      <c r="AW1025" s="12" t="s">
        <v>38</v>
      </c>
      <c r="AX1025" s="12" t="s">
        <v>78</v>
      </c>
      <c r="AY1025" s="163" t="s">
        <v>252</v>
      </c>
    </row>
    <row r="1026" spans="2:65" s="12" customFormat="1">
      <c r="B1026" s="162"/>
      <c r="D1026" s="159" t="s">
        <v>262</v>
      </c>
      <c r="E1026" s="163" t="s">
        <v>37</v>
      </c>
      <c r="F1026" s="164" t="s">
        <v>1052</v>
      </c>
      <c r="H1026" s="163" t="s">
        <v>37</v>
      </c>
      <c r="I1026" s="165"/>
      <c r="L1026" s="162"/>
      <c r="M1026" s="166"/>
      <c r="T1026" s="167"/>
      <c r="AT1026" s="163" t="s">
        <v>262</v>
      </c>
      <c r="AU1026" s="163" t="s">
        <v>87</v>
      </c>
      <c r="AV1026" s="12" t="s">
        <v>85</v>
      </c>
      <c r="AW1026" s="12" t="s">
        <v>38</v>
      </c>
      <c r="AX1026" s="12" t="s">
        <v>78</v>
      </c>
      <c r="AY1026" s="163" t="s">
        <v>252</v>
      </c>
    </row>
    <row r="1027" spans="2:65" s="13" customFormat="1">
      <c r="B1027" s="168"/>
      <c r="D1027" s="159" t="s">
        <v>262</v>
      </c>
      <c r="E1027" s="169" t="s">
        <v>37</v>
      </c>
      <c r="F1027" s="170" t="s">
        <v>1053</v>
      </c>
      <c r="H1027" s="171">
        <v>91.043000000000006</v>
      </c>
      <c r="I1027" s="172"/>
      <c r="L1027" s="168"/>
      <c r="M1027" s="173"/>
      <c r="T1027" s="174"/>
      <c r="AT1027" s="169" t="s">
        <v>262</v>
      </c>
      <c r="AU1027" s="169" t="s">
        <v>87</v>
      </c>
      <c r="AV1027" s="13" t="s">
        <v>87</v>
      </c>
      <c r="AW1027" s="13" t="s">
        <v>38</v>
      </c>
      <c r="AX1027" s="13" t="s">
        <v>78</v>
      </c>
      <c r="AY1027" s="169" t="s">
        <v>252</v>
      </c>
    </row>
    <row r="1028" spans="2:65" s="12" customFormat="1">
      <c r="B1028" s="162"/>
      <c r="D1028" s="159" t="s">
        <v>262</v>
      </c>
      <c r="E1028" s="163" t="s">
        <v>37</v>
      </c>
      <c r="F1028" s="164" t="s">
        <v>923</v>
      </c>
      <c r="H1028" s="163" t="s">
        <v>37</v>
      </c>
      <c r="I1028" s="165"/>
      <c r="L1028" s="162"/>
      <c r="M1028" s="166"/>
      <c r="T1028" s="167"/>
      <c r="AT1028" s="163" t="s">
        <v>262</v>
      </c>
      <c r="AU1028" s="163" t="s">
        <v>87</v>
      </c>
      <c r="AV1028" s="12" t="s">
        <v>85</v>
      </c>
      <c r="AW1028" s="12" t="s">
        <v>38</v>
      </c>
      <c r="AX1028" s="12" t="s">
        <v>78</v>
      </c>
      <c r="AY1028" s="163" t="s">
        <v>252</v>
      </c>
    </row>
    <row r="1029" spans="2:65" s="13" customFormat="1">
      <c r="B1029" s="168"/>
      <c r="D1029" s="159" t="s">
        <v>262</v>
      </c>
      <c r="E1029" s="169" t="s">
        <v>37</v>
      </c>
      <c r="F1029" s="170" t="s">
        <v>1054</v>
      </c>
      <c r="H1029" s="171">
        <v>11.895</v>
      </c>
      <c r="I1029" s="172"/>
      <c r="L1029" s="168"/>
      <c r="M1029" s="173"/>
      <c r="T1029" s="174"/>
      <c r="AT1029" s="169" t="s">
        <v>262</v>
      </c>
      <c r="AU1029" s="169" t="s">
        <v>87</v>
      </c>
      <c r="AV1029" s="13" t="s">
        <v>87</v>
      </c>
      <c r="AW1029" s="13" t="s">
        <v>38</v>
      </c>
      <c r="AX1029" s="13" t="s">
        <v>78</v>
      </c>
      <c r="AY1029" s="169" t="s">
        <v>252</v>
      </c>
    </row>
    <row r="1030" spans="2:65" s="12" customFormat="1">
      <c r="B1030" s="162"/>
      <c r="D1030" s="159" t="s">
        <v>262</v>
      </c>
      <c r="E1030" s="163" t="s">
        <v>37</v>
      </c>
      <c r="F1030" s="164" t="s">
        <v>1047</v>
      </c>
      <c r="H1030" s="163" t="s">
        <v>37</v>
      </c>
      <c r="I1030" s="165"/>
      <c r="L1030" s="162"/>
      <c r="M1030" s="166"/>
      <c r="T1030" s="167"/>
      <c r="AT1030" s="163" t="s">
        <v>262</v>
      </c>
      <c r="AU1030" s="163" t="s">
        <v>87</v>
      </c>
      <c r="AV1030" s="12" t="s">
        <v>85</v>
      </c>
      <c r="AW1030" s="12" t="s">
        <v>38</v>
      </c>
      <c r="AX1030" s="12" t="s">
        <v>78</v>
      </c>
      <c r="AY1030" s="163" t="s">
        <v>252</v>
      </c>
    </row>
    <row r="1031" spans="2:65" s="13" customFormat="1">
      <c r="B1031" s="168"/>
      <c r="D1031" s="159" t="s">
        <v>262</v>
      </c>
      <c r="E1031" s="169" t="s">
        <v>37</v>
      </c>
      <c r="F1031" s="170" t="s">
        <v>1056</v>
      </c>
      <c r="H1031" s="171">
        <v>-15.6</v>
      </c>
      <c r="I1031" s="172"/>
      <c r="L1031" s="168"/>
      <c r="M1031" s="173"/>
      <c r="T1031" s="174"/>
      <c r="AT1031" s="169" t="s">
        <v>262</v>
      </c>
      <c r="AU1031" s="169" t="s">
        <v>87</v>
      </c>
      <c r="AV1031" s="13" t="s">
        <v>87</v>
      </c>
      <c r="AW1031" s="13" t="s">
        <v>38</v>
      </c>
      <c r="AX1031" s="13" t="s">
        <v>78</v>
      </c>
      <c r="AY1031" s="169" t="s">
        <v>252</v>
      </c>
    </row>
    <row r="1032" spans="2:65" s="12" customFormat="1">
      <c r="B1032" s="162"/>
      <c r="D1032" s="159" t="s">
        <v>262</v>
      </c>
      <c r="E1032" s="163" t="s">
        <v>37</v>
      </c>
      <c r="F1032" s="164" t="s">
        <v>1057</v>
      </c>
      <c r="H1032" s="163" t="s">
        <v>37</v>
      </c>
      <c r="I1032" s="165"/>
      <c r="L1032" s="162"/>
      <c r="M1032" s="166"/>
      <c r="T1032" s="167"/>
      <c r="AT1032" s="163" t="s">
        <v>262</v>
      </c>
      <c r="AU1032" s="163" t="s">
        <v>87</v>
      </c>
      <c r="AV1032" s="12" t="s">
        <v>85</v>
      </c>
      <c r="AW1032" s="12" t="s">
        <v>38</v>
      </c>
      <c r="AX1032" s="12" t="s">
        <v>78</v>
      </c>
      <c r="AY1032" s="163" t="s">
        <v>252</v>
      </c>
    </row>
    <row r="1033" spans="2:65" s="13" customFormat="1">
      <c r="B1033" s="168"/>
      <c r="D1033" s="159" t="s">
        <v>262</v>
      </c>
      <c r="E1033" s="169" t="s">
        <v>37</v>
      </c>
      <c r="F1033" s="170" t="s">
        <v>1058</v>
      </c>
      <c r="H1033" s="171">
        <v>-162.44999999999999</v>
      </c>
      <c r="I1033" s="172"/>
      <c r="L1033" s="168"/>
      <c r="M1033" s="173"/>
      <c r="T1033" s="174"/>
      <c r="AT1033" s="169" t="s">
        <v>262</v>
      </c>
      <c r="AU1033" s="169" t="s">
        <v>87</v>
      </c>
      <c r="AV1033" s="13" t="s">
        <v>87</v>
      </c>
      <c r="AW1033" s="13" t="s">
        <v>38</v>
      </c>
      <c r="AX1033" s="13" t="s">
        <v>78</v>
      </c>
      <c r="AY1033" s="169" t="s">
        <v>252</v>
      </c>
    </row>
    <row r="1034" spans="2:65" s="14" customFormat="1">
      <c r="B1034" s="175"/>
      <c r="D1034" s="159" t="s">
        <v>262</v>
      </c>
      <c r="E1034" s="176" t="s">
        <v>37</v>
      </c>
      <c r="F1034" s="177" t="s">
        <v>267</v>
      </c>
      <c r="H1034" s="178">
        <v>793.67899999999997</v>
      </c>
      <c r="I1034" s="179"/>
      <c r="L1034" s="175"/>
      <c r="M1034" s="180"/>
      <c r="T1034" s="181"/>
      <c r="AT1034" s="176" t="s">
        <v>262</v>
      </c>
      <c r="AU1034" s="176" t="s">
        <v>87</v>
      </c>
      <c r="AV1034" s="14" t="s">
        <v>258</v>
      </c>
      <c r="AW1034" s="14" t="s">
        <v>38</v>
      </c>
      <c r="AX1034" s="14" t="s">
        <v>85</v>
      </c>
      <c r="AY1034" s="176" t="s">
        <v>252</v>
      </c>
    </row>
    <row r="1035" spans="2:65" s="1" customFormat="1" ht="16.5" customHeight="1">
      <c r="B1035" s="32"/>
      <c r="C1035" s="147" t="s">
        <v>1059</v>
      </c>
      <c r="D1035" s="147" t="s">
        <v>254</v>
      </c>
      <c r="E1035" s="148" t="s">
        <v>1060</v>
      </c>
      <c r="F1035" s="149" t="s">
        <v>1061</v>
      </c>
      <c r="G1035" s="150" t="s">
        <v>117</v>
      </c>
      <c r="H1035" s="151">
        <v>162.44999999999999</v>
      </c>
      <c r="I1035" s="152"/>
      <c r="J1035" s="153">
        <f>ROUND(I1035*H1035,2)</f>
        <v>0</v>
      </c>
      <c r="K1035" s="149" t="s">
        <v>257</v>
      </c>
      <c r="L1035" s="32"/>
      <c r="M1035" s="154" t="s">
        <v>37</v>
      </c>
      <c r="N1035" s="155" t="s">
        <v>49</v>
      </c>
      <c r="P1035" s="156">
        <f>O1035*H1035</f>
        <v>0</v>
      </c>
      <c r="Q1035" s="156">
        <v>0</v>
      </c>
      <c r="R1035" s="156">
        <f>Q1035*H1035</f>
        <v>0</v>
      </c>
      <c r="S1035" s="156">
        <v>2E-3</v>
      </c>
      <c r="T1035" s="157">
        <f>S1035*H1035</f>
        <v>0.32489999999999997</v>
      </c>
      <c r="AR1035" s="18" t="s">
        <v>258</v>
      </c>
      <c r="AT1035" s="18" t="s">
        <v>254</v>
      </c>
      <c r="AU1035" s="18" t="s">
        <v>87</v>
      </c>
      <c r="AY1035" s="18" t="s">
        <v>252</v>
      </c>
      <c r="BE1035" s="158">
        <f>IF(N1035="základní",J1035,0)</f>
        <v>0</v>
      </c>
      <c r="BF1035" s="158">
        <f>IF(N1035="snížená",J1035,0)</f>
        <v>0</v>
      </c>
      <c r="BG1035" s="158">
        <f>IF(N1035="zákl. přenesená",J1035,0)</f>
        <v>0</v>
      </c>
      <c r="BH1035" s="158">
        <f>IF(N1035="sníž. přenesená",J1035,0)</f>
        <v>0</v>
      </c>
      <c r="BI1035" s="158">
        <f>IF(N1035="nulová",J1035,0)</f>
        <v>0</v>
      </c>
      <c r="BJ1035" s="18" t="s">
        <v>85</v>
      </c>
      <c r="BK1035" s="158">
        <f>ROUND(I1035*H1035,2)</f>
        <v>0</v>
      </c>
      <c r="BL1035" s="18" t="s">
        <v>258</v>
      </c>
      <c r="BM1035" s="18" t="s">
        <v>1062</v>
      </c>
    </row>
    <row r="1036" spans="2:65" s="1" customFormat="1" ht="107.25">
      <c r="B1036" s="32"/>
      <c r="D1036" s="159" t="s">
        <v>260</v>
      </c>
      <c r="F1036" s="160" t="s">
        <v>1044</v>
      </c>
      <c r="I1036" s="92"/>
      <c r="L1036" s="32"/>
      <c r="M1036" s="161"/>
      <c r="T1036" s="50"/>
      <c r="AT1036" s="18" t="s">
        <v>260</v>
      </c>
      <c r="AU1036" s="18" t="s">
        <v>87</v>
      </c>
    </row>
    <row r="1037" spans="2:65" s="12" customFormat="1">
      <c r="B1037" s="162"/>
      <c r="D1037" s="159" t="s">
        <v>262</v>
      </c>
      <c r="E1037" s="163" t="s">
        <v>37</v>
      </c>
      <c r="F1037" s="164" t="s">
        <v>1063</v>
      </c>
      <c r="H1037" s="163" t="s">
        <v>37</v>
      </c>
      <c r="I1037" s="165"/>
      <c r="L1037" s="162"/>
      <c r="M1037" s="166"/>
      <c r="T1037" s="167"/>
      <c r="AT1037" s="163" t="s">
        <v>262</v>
      </c>
      <c r="AU1037" s="163" t="s">
        <v>87</v>
      </c>
      <c r="AV1037" s="12" t="s">
        <v>85</v>
      </c>
      <c r="AW1037" s="12" t="s">
        <v>38</v>
      </c>
      <c r="AX1037" s="12" t="s">
        <v>78</v>
      </c>
      <c r="AY1037" s="163" t="s">
        <v>252</v>
      </c>
    </row>
    <row r="1038" spans="2:65" s="12" customFormat="1">
      <c r="B1038" s="162"/>
      <c r="D1038" s="159" t="s">
        <v>262</v>
      </c>
      <c r="E1038" s="163" t="s">
        <v>37</v>
      </c>
      <c r="F1038" s="164" t="s">
        <v>338</v>
      </c>
      <c r="H1038" s="163" t="s">
        <v>37</v>
      </c>
      <c r="I1038" s="165"/>
      <c r="L1038" s="162"/>
      <c r="M1038" s="166"/>
      <c r="T1038" s="167"/>
      <c r="AT1038" s="163" t="s">
        <v>262</v>
      </c>
      <c r="AU1038" s="163" t="s">
        <v>87</v>
      </c>
      <c r="AV1038" s="12" t="s">
        <v>85</v>
      </c>
      <c r="AW1038" s="12" t="s">
        <v>38</v>
      </c>
      <c r="AX1038" s="12" t="s">
        <v>78</v>
      </c>
      <c r="AY1038" s="163" t="s">
        <v>252</v>
      </c>
    </row>
    <row r="1039" spans="2:65" s="12" customFormat="1">
      <c r="B1039" s="162"/>
      <c r="D1039" s="159" t="s">
        <v>262</v>
      </c>
      <c r="E1039" s="163" t="s">
        <v>37</v>
      </c>
      <c r="F1039" s="164" t="s">
        <v>291</v>
      </c>
      <c r="H1039" s="163" t="s">
        <v>37</v>
      </c>
      <c r="I1039" s="165"/>
      <c r="L1039" s="162"/>
      <c r="M1039" s="166"/>
      <c r="T1039" s="167"/>
      <c r="AT1039" s="163" t="s">
        <v>262</v>
      </c>
      <c r="AU1039" s="163" t="s">
        <v>87</v>
      </c>
      <c r="AV1039" s="12" t="s">
        <v>85</v>
      </c>
      <c r="AW1039" s="12" t="s">
        <v>38</v>
      </c>
      <c r="AX1039" s="12" t="s">
        <v>78</v>
      </c>
      <c r="AY1039" s="163" t="s">
        <v>252</v>
      </c>
    </row>
    <row r="1040" spans="2:65" s="12" customFormat="1">
      <c r="B1040" s="162"/>
      <c r="D1040" s="159" t="s">
        <v>262</v>
      </c>
      <c r="E1040" s="163" t="s">
        <v>37</v>
      </c>
      <c r="F1040" s="164" t="s">
        <v>912</v>
      </c>
      <c r="H1040" s="163" t="s">
        <v>37</v>
      </c>
      <c r="I1040" s="165"/>
      <c r="L1040" s="162"/>
      <c r="M1040" s="166"/>
      <c r="T1040" s="167"/>
      <c r="AT1040" s="163" t="s">
        <v>262</v>
      </c>
      <c r="AU1040" s="163" t="s">
        <v>87</v>
      </c>
      <c r="AV1040" s="12" t="s">
        <v>85</v>
      </c>
      <c r="AW1040" s="12" t="s">
        <v>38</v>
      </c>
      <c r="AX1040" s="12" t="s">
        <v>78</v>
      </c>
      <c r="AY1040" s="163" t="s">
        <v>252</v>
      </c>
    </row>
    <row r="1041" spans="2:65" s="12" customFormat="1">
      <c r="B1041" s="162"/>
      <c r="D1041" s="159" t="s">
        <v>262</v>
      </c>
      <c r="E1041" s="163" t="s">
        <v>37</v>
      </c>
      <c r="F1041" s="164" t="s">
        <v>628</v>
      </c>
      <c r="H1041" s="163" t="s">
        <v>37</v>
      </c>
      <c r="I1041" s="165"/>
      <c r="L1041" s="162"/>
      <c r="M1041" s="166"/>
      <c r="T1041" s="167"/>
      <c r="AT1041" s="163" t="s">
        <v>262</v>
      </c>
      <c r="AU1041" s="163" t="s">
        <v>87</v>
      </c>
      <c r="AV1041" s="12" t="s">
        <v>85</v>
      </c>
      <c r="AW1041" s="12" t="s">
        <v>38</v>
      </c>
      <c r="AX1041" s="12" t="s">
        <v>78</v>
      </c>
      <c r="AY1041" s="163" t="s">
        <v>252</v>
      </c>
    </row>
    <row r="1042" spans="2:65" s="13" customFormat="1">
      <c r="B1042" s="168"/>
      <c r="D1042" s="159" t="s">
        <v>262</v>
      </c>
      <c r="E1042" s="169" t="s">
        <v>37</v>
      </c>
      <c r="F1042" s="170" t="s">
        <v>1064</v>
      </c>
      <c r="H1042" s="171">
        <v>41.8</v>
      </c>
      <c r="I1042" s="172"/>
      <c r="L1042" s="168"/>
      <c r="M1042" s="173"/>
      <c r="T1042" s="174"/>
      <c r="AT1042" s="169" t="s">
        <v>262</v>
      </c>
      <c r="AU1042" s="169" t="s">
        <v>87</v>
      </c>
      <c r="AV1042" s="13" t="s">
        <v>87</v>
      </c>
      <c r="AW1042" s="13" t="s">
        <v>38</v>
      </c>
      <c r="AX1042" s="13" t="s">
        <v>78</v>
      </c>
      <c r="AY1042" s="169" t="s">
        <v>252</v>
      </c>
    </row>
    <row r="1043" spans="2:65" s="13" customFormat="1">
      <c r="B1043" s="168"/>
      <c r="D1043" s="159" t="s">
        <v>262</v>
      </c>
      <c r="E1043" s="169" t="s">
        <v>37</v>
      </c>
      <c r="F1043" s="170" t="s">
        <v>1065</v>
      </c>
      <c r="H1043" s="171">
        <v>36.1</v>
      </c>
      <c r="I1043" s="172"/>
      <c r="L1043" s="168"/>
      <c r="M1043" s="173"/>
      <c r="T1043" s="174"/>
      <c r="AT1043" s="169" t="s">
        <v>262</v>
      </c>
      <c r="AU1043" s="169" t="s">
        <v>87</v>
      </c>
      <c r="AV1043" s="13" t="s">
        <v>87</v>
      </c>
      <c r="AW1043" s="13" t="s">
        <v>38</v>
      </c>
      <c r="AX1043" s="13" t="s">
        <v>78</v>
      </c>
      <c r="AY1043" s="169" t="s">
        <v>252</v>
      </c>
    </row>
    <row r="1044" spans="2:65" s="12" customFormat="1">
      <c r="B1044" s="162"/>
      <c r="D1044" s="159" t="s">
        <v>262</v>
      </c>
      <c r="E1044" s="163" t="s">
        <v>37</v>
      </c>
      <c r="F1044" s="164" t="s">
        <v>626</v>
      </c>
      <c r="H1044" s="163" t="s">
        <v>37</v>
      </c>
      <c r="I1044" s="165"/>
      <c r="L1044" s="162"/>
      <c r="M1044" s="166"/>
      <c r="T1044" s="167"/>
      <c r="AT1044" s="163" t="s">
        <v>262</v>
      </c>
      <c r="AU1044" s="163" t="s">
        <v>87</v>
      </c>
      <c r="AV1044" s="12" t="s">
        <v>85</v>
      </c>
      <c r="AW1044" s="12" t="s">
        <v>38</v>
      </c>
      <c r="AX1044" s="12" t="s">
        <v>78</v>
      </c>
      <c r="AY1044" s="163" t="s">
        <v>252</v>
      </c>
    </row>
    <row r="1045" spans="2:65" s="13" customFormat="1">
      <c r="B1045" s="168"/>
      <c r="D1045" s="159" t="s">
        <v>262</v>
      </c>
      <c r="E1045" s="169" t="s">
        <v>37</v>
      </c>
      <c r="F1045" s="170" t="s">
        <v>1066</v>
      </c>
      <c r="H1045" s="171">
        <v>48.45</v>
      </c>
      <c r="I1045" s="172"/>
      <c r="L1045" s="168"/>
      <c r="M1045" s="173"/>
      <c r="T1045" s="174"/>
      <c r="AT1045" s="169" t="s">
        <v>262</v>
      </c>
      <c r="AU1045" s="169" t="s">
        <v>87</v>
      </c>
      <c r="AV1045" s="13" t="s">
        <v>87</v>
      </c>
      <c r="AW1045" s="13" t="s">
        <v>38</v>
      </c>
      <c r="AX1045" s="13" t="s">
        <v>78</v>
      </c>
      <c r="AY1045" s="169" t="s">
        <v>252</v>
      </c>
    </row>
    <row r="1046" spans="2:65" s="13" customFormat="1">
      <c r="B1046" s="168"/>
      <c r="D1046" s="159" t="s">
        <v>262</v>
      </c>
      <c r="E1046" s="169" t="s">
        <v>37</v>
      </c>
      <c r="F1046" s="170" t="s">
        <v>1065</v>
      </c>
      <c r="H1046" s="171">
        <v>36.1</v>
      </c>
      <c r="I1046" s="172"/>
      <c r="L1046" s="168"/>
      <c r="M1046" s="173"/>
      <c r="T1046" s="174"/>
      <c r="AT1046" s="169" t="s">
        <v>262</v>
      </c>
      <c r="AU1046" s="169" t="s">
        <v>87</v>
      </c>
      <c r="AV1046" s="13" t="s">
        <v>87</v>
      </c>
      <c r="AW1046" s="13" t="s">
        <v>38</v>
      </c>
      <c r="AX1046" s="13" t="s">
        <v>78</v>
      </c>
      <c r="AY1046" s="169" t="s">
        <v>252</v>
      </c>
    </row>
    <row r="1047" spans="2:65" s="15" customFormat="1">
      <c r="B1047" s="182"/>
      <c r="D1047" s="159" t="s">
        <v>262</v>
      </c>
      <c r="E1047" s="183" t="s">
        <v>178</v>
      </c>
      <c r="F1047" s="184" t="s">
        <v>272</v>
      </c>
      <c r="H1047" s="185">
        <v>162.44999999999999</v>
      </c>
      <c r="I1047" s="186"/>
      <c r="L1047" s="182"/>
      <c r="M1047" s="187"/>
      <c r="T1047" s="188"/>
      <c r="AT1047" s="183" t="s">
        <v>262</v>
      </c>
      <c r="AU1047" s="183" t="s">
        <v>87</v>
      </c>
      <c r="AV1047" s="15" t="s">
        <v>98</v>
      </c>
      <c r="AW1047" s="15" t="s">
        <v>38</v>
      </c>
      <c r="AX1047" s="15" t="s">
        <v>78</v>
      </c>
      <c r="AY1047" s="183" t="s">
        <v>252</v>
      </c>
    </row>
    <row r="1048" spans="2:65" s="14" customFormat="1">
      <c r="B1048" s="175"/>
      <c r="D1048" s="159" t="s">
        <v>262</v>
      </c>
      <c r="E1048" s="176" t="s">
        <v>37</v>
      </c>
      <c r="F1048" s="177" t="s">
        <v>267</v>
      </c>
      <c r="H1048" s="178">
        <v>162.44999999999999</v>
      </c>
      <c r="I1048" s="179"/>
      <c r="L1048" s="175"/>
      <c r="M1048" s="180"/>
      <c r="T1048" s="181"/>
      <c r="AT1048" s="176" t="s">
        <v>262</v>
      </c>
      <c r="AU1048" s="176" t="s">
        <v>87</v>
      </c>
      <c r="AV1048" s="14" t="s">
        <v>258</v>
      </c>
      <c r="AW1048" s="14" t="s">
        <v>38</v>
      </c>
      <c r="AX1048" s="14" t="s">
        <v>85</v>
      </c>
      <c r="AY1048" s="176" t="s">
        <v>252</v>
      </c>
    </row>
    <row r="1049" spans="2:65" s="1" customFormat="1" ht="16.5" customHeight="1">
      <c r="B1049" s="32"/>
      <c r="C1049" s="147" t="s">
        <v>1067</v>
      </c>
      <c r="D1049" s="147" t="s">
        <v>254</v>
      </c>
      <c r="E1049" s="148" t="s">
        <v>1068</v>
      </c>
      <c r="F1049" s="149" t="s">
        <v>1069</v>
      </c>
      <c r="G1049" s="150" t="s">
        <v>117</v>
      </c>
      <c r="H1049" s="151">
        <v>1141.0239999999999</v>
      </c>
      <c r="I1049" s="152"/>
      <c r="J1049" s="153">
        <f>ROUND(I1049*H1049,2)</f>
        <v>0</v>
      </c>
      <c r="K1049" s="149" t="s">
        <v>257</v>
      </c>
      <c r="L1049" s="32"/>
      <c r="M1049" s="154" t="s">
        <v>37</v>
      </c>
      <c r="N1049" s="155" t="s">
        <v>49</v>
      </c>
      <c r="P1049" s="156">
        <f>O1049*H1049</f>
        <v>0</v>
      </c>
      <c r="Q1049" s="156">
        <v>0</v>
      </c>
      <c r="R1049" s="156">
        <f>Q1049*H1049</f>
        <v>0</v>
      </c>
      <c r="S1049" s="156">
        <v>8.9999999999999993E-3</v>
      </c>
      <c r="T1049" s="157">
        <f>S1049*H1049</f>
        <v>10.269215999999998</v>
      </c>
      <c r="AR1049" s="18" t="s">
        <v>258</v>
      </c>
      <c r="AT1049" s="18" t="s">
        <v>254</v>
      </c>
      <c r="AU1049" s="18" t="s">
        <v>87</v>
      </c>
      <c r="AY1049" s="18" t="s">
        <v>252</v>
      </c>
      <c r="BE1049" s="158">
        <f>IF(N1049="základní",J1049,0)</f>
        <v>0</v>
      </c>
      <c r="BF1049" s="158">
        <f>IF(N1049="snížená",J1049,0)</f>
        <v>0</v>
      </c>
      <c r="BG1049" s="158">
        <f>IF(N1049="zákl. přenesená",J1049,0)</f>
        <v>0</v>
      </c>
      <c r="BH1049" s="158">
        <f>IF(N1049="sníž. přenesená",J1049,0)</f>
        <v>0</v>
      </c>
      <c r="BI1049" s="158">
        <f>IF(N1049="nulová",J1049,0)</f>
        <v>0</v>
      </c>
      <c r="BJ1049" s="18" t="s">
        <v>85</v>
      </c>
      <c r="BK1049" s="158">
        <f>ROUND(I1049*H1049,2)</f>
        <v>0</v>
      </c>
      <c r="BL1049" s="18" t="s">
        <v>258</v>
      </c>
      <c r="BM1049" s="18" t="s">
        <v>1070</v>
      </c>
    </row>
    <row r="1050" spans="2:65" s="1" customFormat="1" ht="107.25">
      <c r="B1050" s="32"/>
      <c r="D1050" s="159" t="s">
        <v>260</v>
      </c>
      <c r="F1050" s="160" t="s">
        <v>1071</v>
      </c>
      <c r="I1050" s="92"/>
      <c r="L1050" s="32"/>
      <c r="M1050" s="161"/>
      <c r="T1050" s="50"/>
      <c r="AT1050" s="18" t="s">
        <v>260</v>
      </c>
      <c r="AU1050" s="18" t="s">
        <v>87</v>
      </c>
    </row>
    <row r="1051" spans="2:65" s="12" customFormat="1">
      <c r="B1051" s="162"/>
      <c r="D1051" s="159" t="s">
        <v>262</v>
      </c>
      <c r="E1051" s="163" t="s">
        <v>37</v>
      </c>
      <c r="F1051" s="164" t="s">
        <v>1072</v>
      </c>
      <c r="H1051" s="163" t="s">
        <v>37</v>
      </c>
      <c r="I1051" s="165"/>
      <c r="L1051" s="162"/>
      <c r="M1051" s="166"/>
      <c r="T1051" s="167"/>
      <c r="AT1051" s="163" t="s">
        <v>262</v>
      </c>
      <c r="AU1051" s="163" t="s">
        <v>87</v>
      </c>
      <c r="AV1051" s="12" t="s">
        <v>85</v>
      </c>
      <c r="AW1051" s="12" t="s">
        <v>38</v>
      </c>
      <c r="AX1051" s="12" t="s">
        <v>78</v>
      </c>
      <c r="AY1051" s="163" t="s">
        <v>252</v>
      </c>
    </row>
    <row r="1052" spans="2:65" s="12" customFormat="1">
      <c r="B1052" s="162"/>
      <c r="D1052" s="159" t="s">
        <v>262</v>
      </c>
      <c r="E1052" s="163" t="s">
        <v>37</v>
      </c>
      <c r="F1052" s="164" t="s">
        <v>1073</v>
      </c>
      <c r="H1052" s="163" t="s">
        <v>37</v>
      </c>
      <c r="I1052" s="165"/>
      <c r="L1052" s="162"/>
      <c r="M1052" s="166"/>
      <c r="T1052" s="167"/>
      <c r="AT1052" s="163" t="s">
        <v>262</v>
      </c>
      <c r="AU1052" s="163" t="s">
        <v>87</v>
      </c>
      <c r="AV1052" s="12" t="s">
        <v>85</v>
      </c>
      <c r="AW1052" s="12" t="s">
        <v>38</v>
      </c>
      <c r="AX1052" s="12" t="s">
        <v>78</v>
      </c>
      <c r="AY1052" s="163" t="s">
        <v>252</v>
      </c>
    </row>
    <row r="1053" spans="2:65" s="12" customFormat="1">
      <c r="B1053" s="162"/>
      <c r="D1053" s="159" t="s">
        <v>262</v>
      </c>
      <c r="E1053" s="163" t="s">
        <v>37</v>
      </c>
      <c r="F1053" s="164" t="s">
        <v>291</v>
      </c>
      <c r="H1053" s="163" t="s">
        <v>37</v>
      </c>
      <c r="I1053" s="165"/>
      <c r="L1053" s="162"/>
      <c r="M1053" s="166"/>
      <c r="T1053" s="167"/>
      <c r="AT1053" s="163" t="s">
        <v>262</v>
      </c>
      <c r="AU1053" s="163" t="s">
        <v>87</v>
      </c>
      <c r="AV1053" s="12" t="s">
        <v>85</v>
      </c>
      <c r="AW1053" s="12" t="s">
        <v>38</v>
      </c>
      <c r="AX1053" s="12" t="s">
        <v>78</v>
      </c>
      <c r="AY1053" s="163" t="s">
        <v>252</v>
      </c>
    </row>
    <row r="1054" spans="2:65" s="13" customFormat="1">
      <c r="B1054" s="168"/>
      <c r="D1054" s="159" t="s">
        <v>262</v>
      </c>
      <c r="E1054" s="169" t="s">
        <v>37</v>
      </c>
      <c r="F1054" s="170" t="s">
        <v>1074</v>
      </c>
      <c r="H1054" s="171">
        <v>1141.0239999999999</v>
      </c>
      <c r="I1054" s="172"/>
      <c r="L1054" s="168"/>
      <c r="M1054" s="173"/>
      <c r="T1054" s="174"/>
      <c r="AT1054" s="169" t="s">
        <v>262</v>
      </c>
      <c r="AU1054" s="169" t="s">
        <v>87</v>
      </c>
      <c r="AV1054" s="13" t="s">
        <v>87</v>
      </c>
      <c r="AW1054" s="13" t="s">
        <v>38</v>
      </c>
      <c r="AX1054" s="13" t="s">
        <v>78</v>
      </c>
      <c r="AY1054" s="169" t="s">
        <v>252</v>
      </c>
    </row>
    <row r="1055" spans="2:65" s="14" customFormat="1">
      <c r="B1055" s="175"/>
      <c r="D1055" s="159" t="s">
        <v>262</v>
      </c>
      <c r="E1055" s="176" t="s">
        <v>37</v>
      </c>
      <c r="F1055" s="177" t="s">
        <v>267</v>
      </c>
      <c r="H1055" s="178">
        <v>1141.0239999999999</v>
      </c>
      <c r="I1055" s="179"/>
      <c r="L1055" s="175"/>
      <c r="M1055" s="180"/>
      <c r="T1055" s="181"/>
      <c r="AT1055" s="176" t="s">
        <v>262</v>
      </c>
      <c r="AU1055" s="176" t="s">
        <v>87</v>
      </c>
      <c r="AV1055" s="14" t="s">
        <v>258</v>
      </c>
      <c r="AW1055" s="14" t="s">
        <v>38</v>
      </c>
      <c r="AX1055" s="14" t="s">
        <v>85</v>
      </c>
      <c r="AY1055" s="176" t="s">
        <v>252</v>
      </c>
    </row>
    <row r="1056" spans="2:65" s="1" customFormat="1" ht="22.5" customHeight="1">
      <c r="B1056" s="32"/>
      <c r="C1056" s="147" t="s">
        <v>1075</v>
      </c>
      <c r="D1056" s="147" t="s">
        <v>254</v>
      </c>
      <c r="E1056" s="148" t="s">
        <v>1076</v>
      </c>
      <c r="F1056" s="149" t="s">
        <v>1077</v>
      </c>
      <c r="G1056" s="150" t="s">
        <v>117</v>
      </c>
      <c r="H1056" s="151">
        <v>117.6</v>
      </c>
      <c r="I1056" s="152"/>
      <c r="J1056" s="153">
        <f>ROUND(I1056*H1056,2)</f>
        <v>0</v>
      </c>
      <c r="K1056" s="149" t="s">
        <v>257</v>
      </c>
      <c r="L1056" s="32"/>
      <c r="M1056" s="154" t="s">
        <v>37</v>
      </c>
      <c r="N1056" s="155" t="s">
        <v>49</v>
      </c>
      <c r="P1056" s="156">
        <f>O1056*H1056</f>
        <v>0</v>
      </c>
      <c r="Q1056" s="156">
        <v>0</v>
      </c>
      <c r="R1056" s="156">
        <f>Q1056*H1056</f>
        <v>0</v>
      </c>
      <c r="S1056" s="156">
        <v>6.6000000000000003E-2</v>
      </c>
      <c r="T1056" s="157">
        <f>S1056*H1056</f>
        <v>7.7615999999999996</v>
      </c>
      <c r="AR1056" s="18" t="s">
        <v>258</v>
      </c>
      <c r="AT1056" s="18" t="s">
        <v>254</v>
      </c>
      <c r="AU1056" s="18" t="s">
        <v>87</v>
      </c>
      <c r="AY1056" s="18" t="s">
        <v>252</v>
      </c>
      <c r="BE1056" s="158">
        <f>IF(N1056="základní",J1056,0)</f>
        <v>0</v>
      </c>
      <c r="BF1056" s="158">
        <f>IF(N1056="snížená",J1056,0)</f>
        <v>0</v>
      </c>
      <c r="BG1056" s="158">
        <f>IF(N1056="zákl. přenesená",J1056,0)</f>
        <v>0</v>
      </c>
      <c r="BH1056" s="158">
        <f>IF(N1056="sníž. přenesená",J1056,0)</f>
        <v>0</v>
      </c>
      <c r="BI1056" s="158">
        <f>IF(N1056="nulová",J1056,0)</f>
        <v>0</v>
      </c>
      <c r="BJ1056" s="18" t="s">
        <v>85</v>
      </c>
      <c r="BK1056" s="158">
        <f>ROUND(I1056*H1056,2)</f>
        <v>0</v>
      </c>
      <c r="BL1056" s="18" t="s">
        <v>258</v>
      </c>
      <c r="BM1056" s="18" t="s">
        <v>1078</v>
      </c>
    </row>
    <row r="1057" spans="2:65" s="1" customFormat="1" ht="68.25">
      <c r="B1057" s="32"/>
      <c r="D1057" s="159" t="s">
        <v>260</v>
      </c>
      <c r="F1057" s="160" t="s">
        <v>1079</v>
      </c>
      <c r="I1057" s="92"/>
      <c r="L1057" s="32"/>
      <c r="M1057" s="161"/>
      <c r="T1057" s="50"/>
      <c r="AT1057" s="18" t="s">
        <v>260</v>
      </c>
      <c r="AU1057" s="18" t="s">
        <v>87</v>
      </c>
    </row>
    <row r="1058" spans="2:65" s="12" customFormat="1">
      <c r="B1058" s="162"/>
      <c r="D1058" s="159" t="s">
        <v>262</v>
      </c>
      <c r="E1058" s="163" t="s">
        <v>37</v>
      </c>
      <c r="F1058" s="164" t="s">
        <v>1080</v>
      </c>
      <c r="H1058" s="163" t="s">
        <v>37</v>
      </c>
      <c r="I1058" s="165"/>
      <c r="L1058" s="162"/>
      <c r="M1058" s="166"/>
      <c r="T1058" s="167"/>
      <c r="AT1058" s="163" t="s">
        <v>262</v>
      </c>
      <c r="AU1058" s="163" t="s">
        <v>87</v>
      </c>
      <c r="AV1058" s="12" t="s">
        <v>85</v>
      </c>
      <c r="AW1058" s="12" t="s">
        <v>38</v>
      </c>
      <c r="AX1058" s="12" t="s">
        <v>78</v>
      </c>
      <c r="AY1058" s="163" t="s">
        <v>252</v>
      </c>
    </row>
    <row r="1059" spans="2:65" s="12" customFormat="1">
      <c r="B1059" s="162"/>
      <c r="D1059" s="159" t="s">
        <v>262</v>
      </c>
      <c r="E1059" s="163" t="s">
        <v>37</v>
      </c>
      <c r="F1059" s="164" t="s">
        <v>338</v>
      </c>
      <c r="H1059" s="163" t="s">
        <v>37</v>
      </c>
      <c r="I1059" s="165"/>
      <c r="L1059" s="162"/>
      <c r="M1059" s="166"/>
      <c r="T1059" s="167"/>
      <c r="AT1059" s="163" t="s">
        <v>262</v>
      </c>
      <c r="AU1059" s="163" t="s">
        <v>87</v>
      </c>
      <c r="AV1059" s="12" t="s">
        <v>85</v>
      </c>
      <c r="AW1059" s="12" t="s">
        <v>38</v>
      </c>
      <c r="AX1059" s="12" t="s">
        <v>78</v>
      </c>
      <c r="AY1059" s="163" t="s">
        <v>252</v>
      </c>
    </row>
    <row r="1060" spans="2:65" s="12" customFormat="1">
      <c r="B1060" s="162"/>
      <c r="D1060" s="159" t="s">
        <v>262</v>
      </c>
      <c r="E1060" s="163" t="s">
        <v>37</v>
      </c>
      <c r="F1060" s="164" t="s">
        <v>291</v>
      </c>
      <c r="H1060" s="163" t="s">
        <v>37</v>
      </c>
      <c r="I1060" s="165"/>
      <c r="L1060" s="162"/>
      <c r="M1060" s="166"/>
      <c r="T1060" s="167"/>
      <c r="AT1060" s="163" t="s">
        <v>262</v>
      </c>
      <c r="AU1060" s="163" t="s">
        <v>87</v>
      </c>
      <c r="AV1060" s="12" t="s">
        <v>85</v>
      </c>
      <c r="AW1060" s="12" t="s">
        <v>38</v>
      </c>
      <c r="AX1060" s="12" t="s">
        <v>78</v>
      </c>
      <c r="AY1060" s="163" t="s">
        <v>252</v>
      </c>
    </row>
    <row r="1061" spans="2:65" s="12" customFormat="1">
      <c r="B1061" s="162"/>
      <c r="D1061" s="159" t="s">
        <v>262</v>
      </c>
      <c r="E1061" s="163" t="s">
        <v>37</v>
      </c>
      <c r="F1061" s="164" t="s">
        <v>912</v>
      </c>
      <c r="H1061" s="163" t="s">
        <v>37</v>
      </c>
      <c r="I1061" s="165"/>
      <c r="L1061" s="162"/>
      <c r="M1061" s="166"/>
      <c r="T1061" s="167"/>
      <c r="AT1061" s="163" t="s">
        <v>262</v>
      </c>
      <c r="AU1061" s="163" t="s">
        <v>87</v>
      </c>
      <c r="AV1061" s="12" t="s">
        <v>85</v>
      </c>
      <c r="AW1061" s="12" t="s">
        <v>38</v>
      </c>
      <c r="AX1061" s="12" t="s">
        <v>78</v>
      </c>
      <c r="AY1061" s="163" t="s">
        <v>252</v>
      </c>
    </row>
    <row r="1062" spans="2:65" s="13" customFormat="1">
      <c r="B1062" s="168"/>
      <c r="D1062" s="159" t="s">
        <v>262</v>
      </c>
      <c r="E1062" s="169" t="s">
        <v>37</v>
      </c>
      <c r="F1062" s="170" t="s">
        <v>1081</v>
      </c>
      <c r="H1062" s="171">
        <v>117.6</v>
      </c>
      <c r="I1062" s="172"/>
      <c r="L1062" s="168"/>
      <c r="M1062" s="173"/>
      <c r="T1062" s="174"/>
      <c r="AT1062" s="169" t="s">
        <v>262</v>
      </c>
      <c r="AU1062" s="169" t="s">
        <v>87</v>
      </c>
      <c r="AV1062" s="13" t="s">
        <v>87</v>
      </c>
      <c r="AW1062" s="13" t="s">
        <v>38</v>
      </c>
      <c r="AX1062" s="13" t="s">
        <v>78</v>
      </c>
      <c r="AY1062" s="169" t="s">
        <v>252</v>
      </c>
    </row>
    <row r="1063" spans="2:65" s="14" customFormat="1">
      <c r="B1063" s="175"/>
      <c r="D1063" s="159" t="s">
        <v>262</v>
      </c>
      <c r="E1063" s="176" t="s">
        <v>37</v>
      </c>
      <c r="F1063" s="177" t="s">
        <v>267</v>
      </c>
      <c r="H1063" s="178">
        <v>117.6</v>
      </c>
      <c r="I1063" s="179"/>
      <c r="L1063" s="175"/>
      <c r="M1063" s="180"/>
      <c r="T1063" s="181"/>
      <c r="AT1063" s="176" t="s">
        <v>262</v>
      </c>
      <c r="AU1063" s="176" t="s">
        <v>87</v>
      </c>
      <c r="AV1063" s="14" t="s">
        <v>258</v>
      </c>
      <c r="AW1063" s="14" t="s">
        <v>38</v>
      </c>
      <c r="AX1063" s="14" t="s">
        <v>85</v>
      </c>
      <c r="AY1063" s="176" t="s">
        <v>252</v>
      </c>
    </row>
    <row r="1064" spans="2:65" s="1" customFormat="1" ht="22.5" customHeight="1">
      <c r="B1064" s="32"/>
      <c r="C1064" s="147" t="s">
        <v>1082</v>
      </c>
      <c r="D1064" s="147" t="s">
        <v>254</v>
      </c>
      <c r="E1064" s="148" t="s">
        <v>1083</v>
      </c>
      <c r="F1064" s="149" t="s">
        <v>1084</v>
      </c>
      <c r="G1064" s="150" t="s">
        <v>109</v>
      </c>
      <c r="H1064" s="151">
        <v>2.8220000000000001</v>
      </c>
      <c r="I1064" s="152"/>
      <c r="J1064" s="153">
        <f>ROUND(I1064*H1064,2)</f>
        <v>0</v>
      </c>
      <c r="K1064" s="149" t="s">
        <v>275</v>
      </c>
      <c r="L1064" s="32"/>
      <c r="M1064" s="154" t="s">
        <v>37</v>
      </c>
      <c r="N1064" s="155" t="s">
        <v>49</v>
      </c>
      <c r="P1064" s="156">
        <f>O1064*H1064</f>
        <v>0</v>
      </c>
      <c r="Q1064" s="156">
        <v>0</v>
      </c>
      <c r="R1064" s="156">
        <f>Q1064*H1064</f>
        <v>0</v>
      </c>
      <c r="S1064" s="156">
        <v>0.25</v>
      </c>
      <c r="T1064" s="157">
        <f>S1064*H1064</f>
        <v>0.70550000000000002</v>
      </c>
      <c r="AR1064" s="18" t="s">
        <v>258</v>
      </c>
      <c r="AT1064" s="18" t="s">
        <v>254</v>
      </c>
      <c r="AU1064" s="18" t="s">
        <v>87</v>
      </c>
      <c r="AY1064" s="18" t="s">
        <v>252</v>
      </c>
      <c r="BE1064" s="158">
        <f>IF(N1064="základní",J1064,0)</f>
        <v>0</v>
      </c>
      <c r="BF1064" s="158">
        <f>IF(N1064="snížená",J1064,0)</f>
        <v>0</v>
      </c>
      <c r="BG1064" s="158">
        <f>IF(N1064="zákl. přenesená",J1064,0)</f>
        <v>0</v>
      </c>
      <c r="BH1064" s="158">
        <f>IF(N1064="sníž. přenesená",J1064,0)</f>
        <v>0</v>
      </c>
      <c r="BI1064" s="158">
        <f>IF(N1064="nulová",J1064,0)</f>
        <v>0</v>
      </c>
      <c r="BJ1064" s="18" t="s">
        <v>85</v>
      </c>
      <c r="BK1064" s="158">
        <f>ROUND(I1064*H1064,2)</f>
        <v>0</v>
      </c>
      <c r="BL1064" s="18" t="s">
        <v>258</v>
      </c>
      <c r="BM1064" s="18" t="s">
        <v>1085</v>
      </c>
    </row>
    <row r="1065" spans="2:65" s="1" customFormat="1" ht="195">
      <c r="B1065" s="32"/>
      <c r="D1065" s="159" t="s">
        <v>260</v>
      </c>
      <c r="F1065" s="160" t="s">
        <v>1086</v>
      </c>
      <c r="I1065" s="92"/>
      <c r="L1065" s="32"/>
      <c r="M1065" s="161"/>
      <c r="T1065" s="50"/>
      <c r="AT1065" s="18" t="s">
        <v>260</v>
      </c>
      <c r="AU1065" s="18" t="s">
        <v>87</v>
      </c>
    </row>
    <row r="1066" spans="2:65" s="12" customFormat="1">
      <c r="B1066" s="162"/>
      <c r="D1066" s="159" t="s">
        <v>262</v>
      </c>
      <c r="E1066" s="163" t="s">
        <v>37</v>
      </c>
      <c r="F1066" s="164" t="s">
        <v>1087</v>
      </c>
      <c r="H1066" s="163" t="s">
        <v>37</v>
      </c>
      <c r="I1066" s="165"/>
      <c r="L1066" s="162"/>
      <c r="M1066" s="166"/>
      <c r="T1066" s="167"/>
      <c r="AT1066" s="163" t="s">
        <v>262</v>
      </c>
      <c r="AU1066" s="163" t="s">
        <v>87</v>
      </c>
      <c r="AV1066" s="12" t="s">
        <v>85</v>
      </c>
      <c r="AW1066" s="12" t="s">
        <v>38</v>
      </c>
      <c r="AX1066" s="12" t="s">
        <v>78</v>
      </c>
      <c r="AY1066" s="163" t="s">
        <v>252</v>
      </c>
    </row>
    <row r="1067" spans="2:65" s="12" customFormat="1">
      <c r="B1067" s="162"/>
      <c r="D1067" s="159" t="s">
        <v>262</v>
      </c>
      <c r="E1067" s="163" t="s">
        <v>37</v>
      </c>
      <c r="F1067" s="164" t="s">
        <v>338</v>
      </c>
      <c r="H1067" s="163" t="s">
        <v>37</v>
      </c>
      <c r="I1067" s="165"/>
      <c r="L1067" s="162"/>
      <c r="M1067" s="166"/>
      <c r="T1067" s="167"/>
      <c r="AT1067" s="163" t="s">
        <v>262</v>
      </c>
      <c r="AU1067" s="163" t="s">
        <v>87</v>
      </c>
      <c r="AV1067" s="12" t="s">
        <v>85</v>
      </c>
      <c r="AW1067" s="12" t="s">
        <v>38</v>
      </c>
      <c r="AX1067" s="12" t="s">
        <v>78</v>
      </c>
      <c r="AY1067" s="163" t="s">
        <v>252</v>
      </c>
    </row>
    <row r="1068" spans="2:65" s="12" customFormat="1">
      <c r="B1068" s="162"/>
      <c r="D1068" s="159" t="s">
        <v>262</v>
      </c>
      <c r="E1068" s="163" t="s">
        <v>37</v>
      </c>
      <c r="F1068" s="164" t="s">
        <v>291</v>
      </c>
      <c r="H1068" s="163" t="s">
        <v>37</v>
      </c>
      <c r="I1068" s="165"/>
      <c r="L1068" s="162"/>
      <c r="M1068" s="166"/>
      <c r="T1068" s="167"/>
      <c r="AT1068" s="163" t="s">
        <v>262</v>
      </c>
      <c r="AU1068" s="163" t="s">
        <v>87</v>
      </c>
      <c r="AV1068" s="12" t="s">
        <v>85</v>
      </c>
      <c r="AW1068" s="12" t="s">
        <v>38</v>
      </c>
      <c r="AX1068" s="12" t="s">
        <v>78</v>
      </c>
      <c r="AY1068" s="163" t="s">
        <v>252</v>
      </c>
    </row>
    <row r="1069" spans="2:65" s="12" customFormat="1">
      <c r="B1069" s="162"/>
      <c r="D1069" s="159" t="s">
        <v>262</v>
      </c>
      <c r="E1069" s="163" t="s">
        <v>37</v>
      </c>
      <c r="F1069" s="164" t="s">
        <v>912</v>
      </c>
      <c r="H1069" s="163" t="s">
        <v>37</v>
      </c>
      <c r="I1069" s="165"/>
      <c r="L1069" s="162"/>
      <c r="M1069" s="166"/>
      <c r="T1069" s="167"/>
      <c r="AT1069" s="163" t="s">
        <v>262</v>
      </c>
      <c r="AU1069" s="163" t="s">
        <v>87</v>
      </c>
      <c r="AV1069" s="12" t="s">
        <v>85</v>
      </c>
      <c r="AW1069" s="12" t="s">
        <v>38</v>
      </c>
      <c r="AX1069" s="12" t="s">
        <v>78</v>
      </c>
      <c r="AY1069" s="163" t="s">
        <v>252</v>
      </c>
    </row>
    <row r="1070" spans="2:65" s="12" customFormat="1">
      <c r="B1070" s="162"/>
      <c r="D1070" s="159" t="s">
        <v>262</v>
      </c>
      <c r="E1070" s="163" t="s">
        <v>37</v>
      </c>
      <c r="F1070" s="164" t="s">
        <v>898</v>
      </c>
      <c r="H1070" s="163" t="s">
        <v>37</v>
      </c>
      <c r="I1070" s="165"/>
      <c r="L1070" s="162"/>
      <c r="M1070" s="166"/>
      <c r="T1070" s="167"/>
      <c r="AT1070" s="163" t="s">
        <v>262</v>
      </c>
      <c r="AU1070" s="163" t="s">
        <v>87</v>
      </c>
      <c r="AV1070" s="12" t="s">
        <v>85</v>
      </c>
      <c r="AW1070" s="12" t="s">
        <v>38</v>
      </c>
      <c r="AX1070" s="12" t="s">
        <v>78</v>
      </c>
      <c r="AY1070" s="163" t="s">
        <v>252</v>
      </c>
    </row>
    <row r="1071" spans="2:65" s="13" customFormat="1">
      <c r="B1071" s="168"/>
      <c r="D1071" s="159" t="s">
        <v>262</v>
      </c>
      <c r="E1071" s="169" t="s">
        <v>37</v>
      </c>
      <c r="F1071" s="170" t="s">
        <v>1088</v>
      </c>
      <c r="H1071" s="171">
        <v>1.4950000000000001</v>
      </c>
      <c r="I1071" s="172"/>
      <c r="L1071" s="168"/>
      <c r="M1071" s="173"/>
      <c r="T1071" s="174"/>
      <c r="AT1071" s="169" t="s">
        <v>262</v>
      </c>
      <c r="AU1071" s="169" t="s">
        <v>87</v>
      </c>
      <c r="AV1071" s="13" t="s">
        <v>87</v>
      </c>
      <c r="AW1071" s="13" t="s">
        <v>38</v>
      </c>
      <c r="AX1071" s="13" t="s">
        <v>78</v>
      </c>
      <c r="AY1071" s="169" t="s">
        <v>252</v>
      </c>
    </row>
    <row r="1072" spans="2:65" s="13" customFormat="1">
      <c r="B1072" s="168"/>
      <c r="D1072" s="159" t="s">
        <v>262</v>
      </c>
      <c r="E1072" s="169" t="s">
        <v>37</v>
      </c>
      <c r="F1072" s="170" t="s">
        <v>1089</v>
      </c>
      <c r="H1072" s="171">
        <v>1.327</v>
      </c>
      <c r="I1072" s="172"/>
      <c r="L1072" s="168"/>
      <c r="M1072" s="173"/>
      <c r="T1072" s="174"/>
      <c r="AT1072" s="169" t="s">
        <v>262</v>
      </c>
      <c r="AU1072" s="169" t="s">
        <v>87</v>
      </c>
      <c r="AV1072" s="13" t="s">
        <v>87</v>
      </c>
      <c r="AW1072" s="13" t="s">
        <v>38</v>
      </c>
      <c r="AX1072" s="13" t="s">
        <v>78</v>
      </c>
      <c r="AY1072" s="169" t="s">
        <v>252</v>
      </c>
    </row>
    <row r="1073" spans="2:65" s="14" customFormat="1">
      <c r="B1073" s="175"/>
      <c r="D1073" s="159" t="s">
        <v>262</v>
      </c>
      <c r="E1073" s="176" t="s">
        <v>37</v>
      </c>
      <c r="F1073" s="177" t="s">
        <v>267</v>
      </c>
      <c r="H1073" s="178">
        <v>2.8220000000000001</v>
      </c>
      <c r="I1073" s="179"/>
      <c r="L1073" s="175"/>
      <c r="M1073" s="180"/>
      <c r="T1073" s="181"/>
      <c r="AT1073" s="176" t="s">
        <v>262</v>
      </c>
      <c r="AU1073" s="176" t="s">
        <v>87</v>
      </c>
      <c r="AV1073" s="14" t="s">
        <v>258</v>
      </c>
      <c r="AW1073" s="14" t="s">
        <v>38</v>
      </c>
      <c r="AX1073" s="14" t="s">
        <v>85</v>
      </c>
      <c r="AY1073" s="176" t="s">
        <v>252</v>
      </c>
    </row>
    <row r="1074" spans="2:65" s="1" customFormat="1" ht="16.5" customHeight="1">
      <c r="B1074" s="32"/>
      <c r="C1074" s="147" t="s">
        <v>1090</v>
      </c>
      <c r="D1074" s="147" t="s">
        <v>254</v>
      </c>
      <c r="E1074" s="148" t="s">
        <v>1091</v>
      </c>
      <c r="F1074" s="149" t="s">
        <v>1092</v>
      </c>
      <c r="G1074" s="150" t="s">
        <v>1093</v>
      </c>
      <c r="H1074" s="151">
        <v>1</v>
      </c>
      <c r="I1074" s="152"/>
      <c r="J1074" s="153">
        <f>ROUND(I1074*H1074,2)</f>
        <v>0</v>
      </c>
      <c r="K1074" s="149" t="s">
        <v>37</v>
      </c>
      <c r="L1074" s="32"/>
      <c r="M1074" s="154" t="s">
        <v>37</v>
      </c>
      <c r="N1074" s="155" t="s">
        <v>49</v>
      </c>
      <c r="P1074" s="156">
        <f>O1074*H1074</f>
        <v>0</v>
      </c>
      <c r="Q1074" s="156">
        <v>0</v>
      </c>
      <c r="R1074" s="156">
        <f>Q1074*H1074</f>
        <v>0</v>
      </c>
      <c r="S1074" s="156">
        <v>2</v>
      </c>
      <c r="T1074" s="157">
        <f>S1074*H1074</f>
        <v>2</v>
      </c>
      <c r="AR1074" s="18" t="s">
        <v>258</v>
      </c>
      <c r="AT1074" s="18" t="s">
        <v>254</v>
      </c>
      <c r="AU1074" s="18" t="s">
        <v>87</v>
      </c>
      <c r="AY1074" s="18" t="s">
        <v>252</v>
      </c>
      <c r="BE1074" s="158">
        <f>IF(N1074="základní",J1074,0)</f>
        <v>0</v>
      </c>
      <c r="BF1074" s="158">
        <f>IF(N1074="snížená",J1074,0)</f>
        <v>0</v>
      </c>
      <c r="BG1074" s="158">
        <f>IF(N1074="zákl. přenesená",J1074,0)</f>
        <v>0</v>
      </c>
      <c r="BH1074" s="158">
        <f>IF(N1074="sníž. přenesená",J1074,0)</f>
        <v>0</v>
      </c>
      <c r="BI1074" s="158">
        <f>IF(N1074="nulová",J1074,0)</f>
        <v>0</v>
      </c>
      <c r="BJ1074" s="18" t="s">
        <v>85</v>
      </c>
      <c r="BK1074" s="158">
        <f>ROUND(I1074*H1074,2)</f>
        <v>0</v>
      </c>
      <c r="BL1074" s="18" t="s">
        <v>258</v>
      </c>
      <c r="BM1074" s="18" t="s">
        <v>1094</v>
      </c>
    </row>
    <row r="1075" spans="2:65" s="11" customFormat="1" ht="22.7" customHeight="1">
      <c r="B1075" s="135"/>
      <c r="D1075" s="136" t="s">
        <v>77</v>
      </c>
      <c r="E1075" s="145" t="s">
        <v>1095</v>
      </c>
      <c r="F1075" s="145" t="s">
        <v>1096</v>
      </c>
      <c r="I1075" s="138"/>
      <c r="J1075" s="146">
        <f>BK1075</f>
        <v>0</v>
      </c>
      <c r="L1075" s="135"/>
      <c r="M1075" s="140"/>
      <c r="P1075" s="141">
        <f>SUM(P1076:P1085)</f>
        <v>0</v>
      </c>
      <c r="R1075" s="141">
        <f>SUM(R1076:R1085)</f>
        <v>0</v>
      </c>
      <c r="T1075" s="142">
        <f>SUM(T1076:T1085)</f>
        <v>0</v>
      </c>
      <c r="AR1075" s="136" t="s">
        <v>85</v>
      </c>
      <c r="AT1075" s="143" t="s">
        <v>77</v>
      </c>
      <c r="AU1075" s="143" t="s">
        <v>85</v>
      </c>
      <c r="AY1075" s="136" t="s">
        <v>252</v>
      </c>
      <c r="BK1075" s="144">
        <f>SUM(BK1076:BK1085)</f>
        <v>0</v>
      </c>
    </row>
    <row r="1076" spans="2:65" s="1" customFormat="1" ht="22.5" customHeight="1">
      <c r="B1076" s="32"/>
      <c r="C1076" s="147" t="s">
        <v>1097</v>
      </c>
      <c r="D1076" s="147" t="s">
        <v>254</v>
      </c>
      <c r="E1076" s="148" t="s">
        <v>1098</v>
      </c>
      <c r="F1076" s="149" t="s">
        <v>1099</v>
      </c>
      <c r="G1076" s="150" t="s">
        <v>499</v>
      </c>
      <c r="H1076" s="151">
        <v>2987.866</v>
      </c>
      <c r="I1076" s="152"/>
      <c r="J1076" s="153">
        <f>ROUND(I1076*H1076,2)</f>
        <v>0</v>
      </c>
      <c r="K1076" s="149" t="s">
        <v>257</v>
      </c>
      <c r="L1076" s="32"/>
      <c r="M1076" s="154" t="s">
        <v>37</v>
      </c>
      <c r="N1076" s="155" t="s">
        <v>49</v>
      </c>
      <c r="P1076" s="156">
        <f>O1076*H1076</f>
        <v>0</v>
      </c>
      <c r="Q1076" s="156">
        <v>0</v>
      </c>
      <c r="R1076" s="156">
        <f>Q1076*H1076</f>
        <v>0</v>
      </c>
      <c r="S1076" s="156">
        <v>0</v>
      </c>
      <c r="T1076" s="157">
        <f>S1076*H1076</f>
        <v>0</v>
      </c>
      <c r="AR1076" s="18" t="s">
        <v>258</v>
      </c>
      <c r="AT1076" s="18" t="s">
        <v>254</v>
      </c>
      <c r="AU1076" s="18" t="s">
        <v>87</v>
      </c>
      <c r="AY1076" s="18" t="s">
        <v>252</v>
      </c>
      <c r="BE1076" s="158">
        <f>IF(N1076="základní",J1076,0)</f>
        <v>0</v>
      </c>
      <c r="BF1076" s="158">
        <f>IF(N1076="snížená",J1076,0)</f>
        <v>0</v>
      </c>
      <c r="BG1076" s="158">
        <f>IF(N1076="zákl. přenesená",J1076,0)</f>
        <v>0</v>
      </c>
      <c r="BH1076" s="158">
        <f>IF(N1076="sníž. přenesená",J1076,0)</f>
        <v>0</v>
      </c>
      <c r="BI1076" s="158">
        <f>IF(N1076="nulová",J1076,0)</f>
        <v>0</v>
      </c>
      <c r="BJ1076" s="18" t="s">
        <v>85</v>
      </c>
      <c r="BK1076" s="158">
        <f>ROUND(I1076*H1076,2)</f>
        <v>0</v>
      </c>
      <c r="BL1076" s="18" t="s">
        <v>258</v>
      </c>
      <c r="BM1076" s="18" t="s">
        <v>1100</v>
      </c>
    </row>
    <row r="1077" spans="2:65" s="1" customFormat="1" ht="224.25">
      <c r="B1077" s="32"/>
      <c r="D1077" s="159" t="s">
        <v>260</v>
      </c>
      <c r="F1077" s="160" t="s">
        <v>1101</v>
      </c>
      <c r="I1077" s="92"/>
      <c r="L1077" s="32"/>
      <c r="M1077" s="161"/>
      <c r="T1077" s="50"/>
      <c r="AT1077" s="18" t="s">
        <v>260</v>
      </c>
      <c r="AU1077" s="18" t="s">
        <v>87</v>
      </c>
    </row>
    <row r="1078" spans="2:65" s="1" customFormat="1" ht="16.5" customHeight="1">
      <c r="B1078" s="32"/>
      <c r="C1078" s="147" t="s">
        <v>1102</v>
      </c>
      <c r="D1078" s="147" t="s">
        <v>254</v>
      </c>
      <c r="E1078" s="148" t="s">
        <v>1103</v>
      </c>
      <c r="F1078" s="149" t="s">
        <v>1104</v>
      </c>
      <c r="G1078" s="150" t="s">
        <v>499</v>
      </c>
      <c r="H1078" s="151">
        <v>2987.866</v>
      </c>
      <c r="I1078" s="152"/>
      <c r="J1078" s="153">
        <f>ROUND(I1078*H1078,2)</f>
        <v>0</v>
      </c>
      <c r="K1078" s="149" t="s">
        <v>257</v>
      </c>
      <c r="L1078" s="32"/>
      <c r="M1078" s="154" t="s">
        <v>37</v>
      </c>
      <c r="N1078" s="155" t="s">
        <v>49</v>
      </c>
      <c r="P1078" s="156">
        <f>O1078*H1078</f>
        <v>0</v>
      </c>
      <c r="Q1078" s="156">
        <v>0</v>
      </c>
      <c r="R1078" s="156">
        <f>Q1078*H1078</f>
        <v>0</v>
      </c>
      <c r="S1078" s="156">
        <v>0</v>
      </c>
      <c r="T1078" s="157">
        <f>S1078*H1078</f>
        <v>0</v>
      </c>
      <c r="AR1078" s="18" t="s">
        <v>258</v>
      </c>
      <c r="AT1078" s="18" t="s">
        <v>254</v>
      </c>
      <c r="AU1078" s="18" t="s">
        <v>87</v>
      </c>
      <c r="AY1078" s="18" t="s">
        <v>252</v>
      </c>
      <c r="BE1078" s="158">
        <f>IF(N1078="základní",J1078,0)</f>
        <v>0</v>
      </c>
      <c r="BF1078" s="158">
        <f>IF(N1078="snížená",J1078,0)</f>
        <v>0</v>
      </c>
      <c r="BG1078" s="158">
        <f>IF(N1078="zákl. přenesená",J1078,0)</f>
        <v>0</v>
      </c>
      <c r="BH1078" s="158">
        <f>IF(N1078="sníž. přenesená",J1078,0)</f>
        <v>0</v>
      </c>
      <c r="BI1078" s="158">
        <f>IF(N1078="nulová",J1078,0)</f>
        <v>0</v>
      </c>
      <c r="BJ1078" s="18" t="s">
        <v>85</v>
      </c>
      <c r="BK1078" s="158">
        <f>ROUND(I1078*H1078,2)</f>
        <v>0</v>
      </c>
      <c r="BL1078" s="18" t="s">
        <v>258</v>
      </c>
      <c r="BM1078" s="18" t="s">
        <v>1105</v>
      </c>
    </row>
    <row r="1079" spans="2:65" s="1" customFormat="1" ht="146.25">
      <c r="B1079" s="32"/>
      <c r="D1079" s="159" t="s">
        <v>260</v>
      </c>
      <c r="F1079" s="160" t="s">
        <v>1106</v>
      </c>
      <c r="I1079" s="92"/>
      <c r="L1079" s="32"/>
      <c r="M1079" s="161"/>
      <c r="T1079" s="50"/>
      <c r="AT1079" s="18" t="s">
        <v>260</v>
      </c>
      <c r="AU1079" s="18" t="s">
        <v>87</v>
      </c>
    </row>
    <row r="1080" spans="2:65" s="1" customFormat="1" ht="22.5" customHeight="1">
      <c r="B1080" s="32"/>
      <c r="C1080" s="147" t="s">
        <v>639</v>
      </c>
      <c r="D1080" s="147" t="s">
        <v>254</v>
      </c>
      <c r="E1080" s="148" t="s">
        <v>1107</v>
      </c>
      <c r="F1080" s="149" t="s">
        <v>1108</v>
      </c>
      <c r="G1080" s="150" t="s">
        <v>499</v>
      </c>
      <c r="H1080" s="151">
        <v>29878.66</v>
      </c>
      <c r="I1080" s="152"/>
      <c r="J1080" s="153">
        <f>ROUND(I1080*H1080,2)</f>
        <v>0</v>
      </c>
      <c r="K1080" s="149" t="s">
        <v>257</v>
      </c>
      <c r="L1080" s="32"/>
      <c r="M1080" s="154" t="s">
        <v>37</v>
      </c>
      <c r="N1080" s="155" t="s">
        <v>49</v>
      </c>
      <c r="P1080" s="156">
        <f>O1080*H1080</f>
        <v>0</v>
      </c>
      <c r="Q1080" s="156">
        <v>0</v>
      </c>
      <c r="R1080" s="156">
        <f>Q1080*H1080</f>
        <v>0</v>
      </c>
      <c r="S1080" s="156">
        <v>0</v>
      </c>
      <c r="T1080" s="157">
        <f>S1080*H1080</f>
        <v>0</v>
      </c>
      <c r="AR1080" s="18" t="s">
        <v>258</v>
      </c>
      <c r="AT1080" s="18" t="s">
        <v>254</v>
      </c>
      <c r="AU1080" s="18" t="s">
        <v>87</v>
      </c>
      <c r="AY1080" s="18" t="s">
        <v>252</v>
      </c>
      <c r="BE1080" s="158">
        <f>IF(N1080="základní",J1080,0)</f>
        <v>0</v>
      </c>
      <c r="BF1080" s="158">
        <f>IF(N1080="snížená",J1080,0)</f>
        <v>0</v>
      </c>
      <c r="BG1080" s="158">
        <f>IF(N1080="zákl. přenesená",J1080,0)</f>
        <v>0</v>
      </c>
      <c r="BH1080" s="158">
        <f>IF(N1080="sníž. přenesená",J1080,0)</f>
        <v>0</v>
      </c>
      <c r="BI1080" s="158">
        <f>IF(N1080="nulová",J1080,0)</f>
        <v>0</v>
      </c>
      <c r="BJ1080" s="18" t="s">
        <v>85</v>
      </c>
      <c r="BK1080" s="158">
        <f>ROUND(I1080*H1080,2)</f>
        <v>0</v>
      </c>
      <c r="BL1080" s="18" t="s">
        <v>258</v>
      </c>
      <c r="BM1080" s="18" t="s">
        <v>1109</v>
      </c>
    </row>
    <row r="1081" spans="2:65" s="1" customFormat="1" ht="146.25">
      <c r="B1081" s="32"/>
      <c r="D1081" s="159" t="s">
        <v>260</v>
      </c>
      <c r="F1081" s="160" t="s">
        <v>1106</v>
      </c>
      <c r="I1081" s="92"/>
      <c r="L1081" s="32"/>
      <c r="M1081" s="161"/>
      <c r="T1081" s="50"/>
      <c r="AT1081" s="18" t="s">
        <v>260</v>
      </c>
      <c r="AU1081" s="18" t="s">
        <v>87</v>
      </c>
    </row>
    <row r="1082" spans="2:65" s="1" customFormat="1" ht="29.25">
      <c r="B1082" s="32"/>
      <c r="D1082" s="159" t="s">
        <v>571</v>
      </c>
      <c r="F1082" s="160" t="s">
        <v>1110</v>
      </c>
      <c r="I1082" s="92"/>
      <c r="L1082" s="32"/>
      <c r="M1082" s="161"/>
      <c r="T1082" s="50"/>
      <c r="AT1082" s="18" t="s">
        <v>571</v>
      </c>
      <c r="AU1082" s="18" t="s">
        <v>87</v>
      </c>
    </row>
    <row r="1083" spans="2:65" s="13" customFormat="1">
      <c r="B1083" s="168"/>
      <c r="D1083" s="159" t="s">
        <v>262</v>
      </c>
      <c r="F1083" s="170" t="s">
        <v>1111</v>
      </c>
      <c r="H1083" s="171">
        <v>29878.66</v>
      </c>
      <c r="I1083" s="172"/>
      <c r="L1083" s="168"/>
      <c r="M1083" s="173"/>
      <c r="T1083" s="174"/>
      <c r="AT1083" s="169" t="s">
        <v>262</v>
      </c>
      <c r="AU1083" s="169" t="s">
        <v>87</v>
      </c>
      <c r="AV1083" s="13" t="s">
        <v>87</v>
      </c>
      <c r="AW1083" s="13" t="s">
        <v>4</v>
      </c>
      <c r="AX1083" s="13" t="s">
        <v>85</v>
      </c>
      <c r="AY1083" s="169" t="s">
        <v>252</v>
      </c>
    </row>
    <row r="1084" spans="2:65" s="1" customFormat="1" ht="16.5" customHeight="1">
      <c r="B1084" s="32"/>
      <c r="C1084" s="147" t="s">
        <v>1112</v>
      </c>
      <c r="D1084" s="147" t="s">
        <v>254</v>
      </c>
      <c r="E1084" s="148" t="s">
        <v>1113</v>
      </c>
      <c r="F1084" s="149" t="s">
        <v>1114</v>
      </c>
      <c r="G1084" s="150" t="s">
        <v>499</v>
      </c>
      <c r="H1084" s="151">
        <v>2987.866</v>
      </c>
      <c r="I1084" s="152"/>
      <c r="J1084" s="153">
        <f>ROUND(I1084*H1084,2)</f>
        <v>0</v>
      </c>
      <c r="K1084" s="149" t="s">
        <v>257</v>
      </c>
      <c r="L1084" s="32"/>
      <c r="M1084" s="154" t="s">
        <v>37</v>
      </c>
      <c r="N1084" s="155" t="s">
        <v>49</v>
      </c>
      <c r="P1084" s="156">
        <f>O1084*H1084</f>
        <v>0</v>
      </c>
      <c r="Q1084" s="156">
        <v>0</v>
      </c>
      <c r="R1084" s="156">
        <f>Q1084*H1084</f>
        <v>0</v>
      </c>
      <c r="S1084" s="156">
        <v>0</v>
      </c>
      <c r="T1084" s="157">
        <f>S1084*H1084</f>
        <v>0</v>
      </c>
      <c r="AR1084" s="18" t="s">
        <v>258</v>
      </c>
      <c r="AT1084" s="18" t="s">
        <v>254</v>
      </c>
      <c r="AU1084" s="18" t="s">
        <v>87</v>
      </c>
      <c r="AY1084" s="18" t="s">
        <v>252</v>
      </c>
      <c r="BE1084" s="158">
        <f>IF(N1084="základní",J1084,0)</f>
        <v>0</v>
      </c>
      <c r="BF1084" s="158">
        <f>IF(N1084="snížená",J1084,0)</f>
        <v>0</v>
      </c>
      <c r="BG1084" s="158">
        <f>IF(N1084="zákl. přenesená",J1084,0)</f>
        <v>0</v>
      </c>
      <c r="BH1084" s="158">
        <f>IF(N1084="sníž. přenesená",J1084,0)</f>
        <v>0</v>
      </c>
      <c r="BI1084" s="158">
        <f>IF(N1084="nulová",J1084,0)</f>
        <v>0</v>
      </c>
      <c r="BJ1084" s="18" t="s">
        <v>85</v>
      </c>
      <c r="BK1084" s="158">
        <f>ROUND(I1084*H1084,2)</f>
        <v>0</v>
      </c>
      <c r="BL1084" s="18" t="s">
        <v>258</v>
      </c>
      <c r="BM1084" s="18" t="s">
        <v>1115</v>
      </c>
    </row>
    <row r="1085" spans="2:65" s="1" customFormat="1" ht="126.75">
      <c r="B1085" s="32"/>
      <c r="D1085" s="159" t="s">
        <v>260</v>
      </c>
      <c r="F1085" s="160" t="s">
        <v>1116</v>
      </c>
      <c r="I1085" s="92"/>
      <c r="L1085" s="32"/>
      <c r="M1085" s="161"/>
      <c r="T1085" s="50"/>
      <c r="AT1085" s="18" t="s">
        <v>260</v>
      </c>
      <c r="AU1085" s="18" t="s">
        <v>87</v>
      </c>
    </row>
    <row r="1086" spans="2:65" s="11" customFormat="1" ht="22.7" customHeight="1">
      <c r="B1086" s="135"/>
      <c r="D1086" s="136" t="s">
        <v>77</v>
      </c>
      <c r="E1086" s="145" t="s">
        <v>1117</v>
      </c>
      <c r="F1086" s="145" t="s">
        <v>1118</v>
      </c>
      <c r="I1086" s="138"/>
      <c r="J1086" s="146">
        <f>BK1086</f>
        <v>0</v>
      </c>
      <c r="L1086" s="135"/>
      <c r="M1086" s="140"/>
      <c r="P1086" s="141">
        <f>SUM(P1087:P1090)</f>
        <v>0</v>
      </c>
      <c r="R1086" s="141">
        <f>SUM(R1087:R1090)</f>
        <v>0</v>
      </c>
      <c r="T1086" s="142">
        <f>SUM(T1087:T1090)</f>
        <v>0</v>
      </c>
      <c r="AR1086" s="136" t="s">
        <v>85</v>
      </c>
      <c r="AT1086" s="143" t="s">
        <v>77</v>
      </c>
      <c r="AU1086" s="143" t="s">
        <v>85</v>
      </c>
      <c r="AY1086" s="136" t="s">
        <v>252</v>
      </c>
      <c r="BK1086" s="144">
        <f>SUM(BK1087:BK1090)</f>
        <v>0</v>
      </c>
    </row>
    <row r="1087" spans="2:65" s="1" customFormat="1" ht="22.5" customHeight="1">
      <c r="B1087" s="32"/>
      <c r="C1087" s="147" t="s">
        <v>1119</v>
      </c>
      <c r="D1087" s="147" t="s">
        <v>254</v>
      </c>
      <c r="E1087" s="148" t="s">
        <v>1120</v>
      </c>
      <c r="F1087" s="149" t="s">
        <v>1121</v>
      </c>
      <c r="G1087" s="150" t="s">
        <v>499</v>
      </c>
      <c r="H1087" s="151">
        <v>788.67700000000002</v>
      </c>
      <c r="I1087" s="152"/>
      <c r="J1087" s="153">
        <f>ROUND(I1087*H1087,2)</f>
        <v>0</v>
      </c>
      <c r="K1087" s="149" t="s">
        <v>257</v>
      </c>
      <c r="L1087" s="32"/>
      <c r="M1087" s="154" t="s">
        <v>37</v>
      </c>
      <c r="N1087" s="155" t="s">
        <v>49</v>
      </c>
      <c r="P1087" s="156">
        <f>O1087*H1087</f>
        <v>0</v>
      </c>
      <c r="Q1087" s="156">
        <v>0</v>
      </c>
      <c r="R1087" s="156">
        <f>Q1087*H1087</f>
        <v>0</v>
      </c>
      <c r="S1087" s="156">
        <v>0</v>
      </c>
      <c r="T1087" s="157">
        <f>S1087*H1087</f>
        <v>0</v>
      </c>
      <c r="AR1087" s="18" t="s">
        <v>258</v>
      </c>
      <c r="AT1087" s="18" t="s">
        <v>254</v>
      </c>
      <c r="AU1087" s="18" t="s">
        <v>87</v>
      </c>
      <c r="AY1087" s="18" t="s">
        <v>252</v>
      </c>
      <c r="BE1087" s="158">
        <f>IF(N1087="základní",J1087,0)</f>
        <v>0</v>
      </c>
      <c r="BF1087" s="158">
        <f>IF(N1087="snížená",J1087,0)</f>
        <v>0</v>
      </c>
      <c r="BG1087" s="158">
        <f>IF(N1087="zákl. přenesená",J1087,0)</f>
        <v>0</v>
      </c>
      <c r="BH1087" s="158">
        <f>IF(N1087="sníž. přenesená",J1087,0)</f>
        <v>0</v>
      </c>
      <c r="BI1087" s="158">
        <f>IF(N1087="nulová",J1087,0)</f>
        <v>0</v>
      </c>
      <c r="BJ1087" s="18" t="s">
        <v>85</v>
      </c>
      <c r="BK1087" s="158">
        <f>ROUND(I1087*H1087,2)</f>
        <v>0</v>
      </c>
      <c r="BL1087" s="18" t="s">
        <v>258</v>
      </c>
      <c r="BM1087" s="18" t="s">
        <v>1122</v>
      </c>
    </row>
    <row r="1088" spans="2:65" s="1" customFormat="1" ht="146.25">
      <c r="B1088" s="32"/>
      <c r="D1088" s="159" t="s">
        <v>260</v>
      </c>
      <c r="F1088" s="160" t="s">
        <v>1123</v>
      </c>
      <c r="I1088" s="92"/>
      <c r="L1088" s="32"/>
      <c r="M1088" s="161"/>
      <c r="T1088" s="50"/>
      <c r="AT1088" s="18" t="s">
        <v>260</v>
      </c>
      <c r="AU1088" s="18" t="s">
        <v>87</v>
      </c>
    </row>
    <row r="1089" spans="2:65" s="1" customFormat="1" ht="22.5" customHeight="1">
      <c r="B1089" s="32"/>
      <c r="C1089" s="147" t="s">
        <v>1124</v>
      </c>
      <c r="D1089" s="147" t="s">
        <v>254</v>
      </c>
      <c r="E1089" s="148" t="s">
        <v>1125</v>
      </c>
      <c r="F1089" s="149" t="s">
        <v>1126</v>
      </c>
      <c r="G1089" s="150" t="s">
        <v>499</v>
      </c>
      <c r="H1089" s="151">
        <v>1967.204</v>
      </c>
      <c r="I1089" s="152"/>
      <c r="J1089" s="153">
        <f>ROUND(I1089*H1089,2)</f>
        <v>0</v>
      </c>
      <c r="K1089" s="149" t="s">
        <v>257</v>
      </c>
      <c r="L1089" s="32"/>
      <c r="M1089" s="154" t="s">
        <v>37</v>
      </c>
      <c r="N1089" s="155" t="s">
        <v>49</v>
      </c>
      <c r="P1089" s="156">
        <f>O1089*H1089</f>
        <v>0</v>
      </c>
      <c r="Q1089" s="156">
        <v>0</v>
      </c>
      <c r="R1089" s="156">
        <f>Q1089*H1089</f>
        <v>0</v>
      </c>
      <c r="S1089" s="156">
        <v>0</v>
      </c>
      <c r="T1089" s="157">
        <f>S1089*H1089</f>
        <v>0</v>
      </c>
      <c r="AR1089" s="18" t="s">
        <v>258</v>
      </c>
      <c r="AT1089" s="18" t="s">
        <v>254</v>
      </c>
      <c r="AU1089" s="18" t="s">
        <v>87</v>
      </c>
      <c r="AY1089" s="18" t="s">
        <v>252</v>
      </c>
      <c r="BE1089" s="158">
        <f>IF(N1089="základní",J1089,0)</f>
        <v>0</v>
      </c>
      <c r="BF1089" s="158">
        <f>IF(N1089="snížená",J1089,0)</f>
        <v>0</v>
      </c>
      <c r="BG1089" s="158">
        <f>IF(N1089="zákl. přenesená",J1089,0)</f>
        <v>0</v>
      </c>
      <c r="BH1089" s="158">
        <f>IF(N1089="sníž. přenesená",J1089,0)</f>
        <v>0</v>
      </c>
      <c r="BI1089" s="158">
        <f>IF(N1089="nulová",J1089,0)</f>
        <v>0</v>
      </c>
      <c r="BJ1089" s="18" t="s">
        <v>85</v>
      </c>
      <c r="BK1089" s="158">
        <f>ROUND(I1089*H1089,2)</f>
        <v>0</v>
      </c>
      <c r="BL1089" s="18" t="s">
        <v>258</v>
      </c>
      <c r="BM1089" s="18" t="s">
        <v>1127</v>
      </c>
    </row>
    <row r="1090" spans="2:65" s="1" customFormat="1" ht="48.75">
      <c r="B1090" s="32"/>
      <c r="D1090" s="159" t="s">
        <v>260</v>
      </c>
      <c r="F1090" s="160" t="s">
        <v>1128</v>
      </c>
      <c r="I1090" s="92"/>
      <c r="L1090" s="32"/>
      <c r="M1090" s="161"/>
      <c r="T1090" s="50"/>
      <c r="AT1090" s="18" t="s">
        <v>260</v>
      </c>
      <c r="AU1090" s="18" t="s">
        <v>87</v>
      </c>
    </row>
    <row r="1091" spans="2:65" s="11" customFormat="1" ht="26.1" customHeight="1">
      <c r="B1091" s="135"/>
      <c r="D1091" s="136" t="s">
        <v>77</v>
      </c>
      <c r="E1091" s="137" t="s">
        <v>1129</v>
      </c>
      <c r="F1091" s="137" t="s">
        <v>1130</v>
      </c>
      <c r="I1091" s="138"/>
      <c r="J1091" s="139">
        <f>BK1091</f>
        <v>0</v>
      </c>
      <c r="L1091" s="135"/>
      <c r="M1091" s="140"/>
      <c r="P1091" s="141">
        <f>P1092+P1100+P1347+P1422+P1446</f>
        <v>0</v>
      </c>
      <c r="R1091" s="141">
        <f>R1092+R1100+R1347+R1422+R1446</f>
        <v>95.292300929999996</v>
      </c>
      <c r="T1091" s="142">
        <f>T1092+T1100+T1347+T1422+T1446</f>
        <v>4.9159956999999999</v>
      </c>
      <c r="AR1091" s="136" t="s">
        <v>87</v>
      </c>
      <c r="AT1091" s="143" t="s">
        <v>77</v>
      </c>
      <c r="AU1091" s="143" t="s">
        <v>78</v>
      </c>
      <c r="AY1091" s="136" t="s">
        <v>252</v>
      </c>
      <c r="BK1091" s="144">
        <f>BK1092+BK1100+BK1347+BK1422+BK1446</f>
        <v>0</v>
      </c>
    </row>
    <row r="1092" spans="2:65" s="11" customFormat="1" ht="22.7" customHeight="1">
      <c r="B1092" s="135"/>
      <c r="D1092" s="136" t="s">
        <v>77</v>
      </c>
      <c r="E1092" s="145" t="s">
        <v>1131</v>
      </c>
      <c r="F1092" s="145" t="s">
        <v>1132</v>
      </c>
      <c r="I1092" s="138"/>
      <c r="J1092" s="146">
        <f>BK1092</f>
        <v>0</v>
      </c>
      <c r="L1092" s="135"/>
      <c r="M1092" s="140"/>
      <c r="P1092" s="141">
        <f>P1093+P1096+P1098</f>
        <v>0</v>
      </c>
      <c r="R1092" s="141">
        <f>R1093+R1096+R1098</f>
        <v>0</v>
      </c>
      <c r="T1092" s="142">
        <f>T1093+T1096+T1098</f>
        <v>0</v>
      </c>
      <c r="AR1092" s="136" t="s">
        <v>87</v>
      </c>
      <c r="AT1092" s="143" t="s">
        <v>77</v>
      </c>
      <c r="AU1092" s="143" t="s">
        <v>85</v>
      </c>
      <c r="AY1092" s="136" t="s">
        <v>252</v>
      </c>
      <c r="BK1092" s="144">
        <f>BK1093+BK1096+BK1098</f>
        <v>0</v>
      </c>
    </row>
    <row r="1093" spans="2:65" s="11" customFormat="1" ht="20.85" customHeight="1">
      <c r="B1093" s="135"/>
      <c r="D1093" s="136" t="s">
        <v>77</v>
      </c>
      <c r="E1093" s="145" t="s">
        <v>1133</v>
      </c>
      <c r="F1093" s="145" t="s">
        <v>1134</v>
      </c>
      <c r="I1093" s="138"/>
      <c r="J1093" s="146">
        <f>BK1093</f>
        <v>0</v>
      </c>
      <c r="L1093" s="135"/>
      <c r="M1093" s="140"/>
      <c r="P1093" s="141">
        <f>SUM(P1094:P1095)</f>
        <v>0</v>
      </c>
      <c r="R1093" s="141">
        <f>SUM(R1094:R1095)</f>
        <v>0</v>
      </c>
      <c r="T1093" s="142">
        <f>SUM(T1094:T1095)</f>
        <v>0</v>
      </c>
      <c r="AR1093" s="136" t="s">
        <v>87</v>
      </c>
      <c r="AT1093" s="143" t="s">
        <v>77</v>
      </c>
      <c r="AU1093" s="143" t="s">
        <v>87</v>
      </c>
      <c r="AY1093" s="136" t="s">
        <v>252</v>
      </c>
      <c r="BK1093" s="144">
        <f>SUM(BK1094:BK1095)</f>
        <v>0</v>
      </c>
    </row>
    <row r="1094" spans="2:65" s="1" customFormat="1" ht="22.5" customHeight="1">
      <c r="B1094" s="32"/>
      <c r="C1094" s="189" t="s">
        <v>1135</v>
      </c>
      <c r="D1094" s="189" t="s">
        <v>496</v>
      </c>
      <c r="E1094" s="190" t="s">
        <v>1136</v>
      </c>
      <c r="F1094" s="191" t="s">
        <v>1137</v>
      </c>
      <c r="G1094" s="192" t="s">
        <v>152</v>
      </c>
      <c r="H1094" s="193">
        <v>1</v>
      </c>
      <c r="I1094" s="194"/>
      <c r="J1094" s="195">
        <f>ROUND(I1094*H1094,2)</f>
        <v>0</v>
      </c>
      <c r="K1094" s="191" t="s">
        <v>37</v>
      </c>
      <c r="L1094" s="196"/>
      <c r="M1094" s="197" t="s">
        <v>37</v>
      </c>
      <c r="N1094" s="198" t="s">
        <v>49</v>
      </c>
      <c r="P1094" s="156">
        <f>O1094*H1094</f>
        <v>0</v>
      </c>
      <c r="Q1094" s="156">
        <v>0</v>
      </c>
      <c r="R1094" s="156">
        <f>Q1094*H1094</f>
        <v>0</v>
      </c>
      <c r="S1094" s="156">
        <v>0</v>
      </c>
      <c r="T1094" s="157">
        <f>S1094*H1094</f>
        <v>0</v>
      </c>
      <c r="AR1094" s="18" t="s">
        <v>556</v>
      </c>
      <c r="AT1094" s="18" t="s">
        <v>496</v>
      </c>
      <c r="AU1094" s="18" t="s">
        <v>98</v>
      </c>
      <c r="AY1094" s="18" t="s">
        <v>252</v>
      </c>
      <c r="BE1094" s="158">
        <f>IF(N1094="základní",J1094,0)</f>
        <v>0</v>
      </c>
      <c r="BF1094" s="158">
        <f>IF(N1094="snížená",J1094,0)</f>
        <v>0</v>
      </c>
      <c r="BG1094" s="158">
        <f>IF(N1094="zákl. přenesená",J1094,0)</f>
        <v>0</v>
      </c>
      <c r="BH1094" s="158">
        <f>IF(N1094="sníž. přenesená",J1094,0)</f>
        <v>0</v>
      </c>
      <c r="BI1094" s="158">
        <f>IF(N1094="nulová",J1094,0)</f>
        <v>0</v>
      </c>
      <c r="BJ1094" s="18" t="s">
        <v>85</v>
      </c>
      <c r="BK1094" s="158">
        <f>ROUND(I1094*H1094,2)</f>
        <v>0</v>
      </c>
      <c r="BL1094" s="18" t="s">
        <v>406</v>
      </c>
      <c r="BM1094" s="18" t="s">
        <v>1138</v>
      </c>
    </row>
    <row r="1095" spans="2:65" s="1" customFormat="1" ht="22.5" customHeight="1">
      <c r="B1095" s="32"/>
      <c r="C1095" s="189" t="s">
        <v>1139</v>
      </c>
      <c r="D1095" s="189" t="s">
        <v>496</v>
      </c>
      <c r="E1095" s="190" t="s">
        <v>1140</v>
      </c>
      <c r="F1095" s="191" t="s">
        <v>1141</v>
      </c>
      <c r="G1095" s="192" t="s">
        <v>152</v>
      </c>
      <c r="H1095" s="193">
        <v>1</v>
      </c>
      <c r="I1095" s="194"/>
      <c r="J1095" s="195">
        <f>ROUND(I1095*H1095,2)</f>
        <v>0</v>
      </c>
      <c r="K1095" s="191" t="s">
        <v>37</v>
      </c>
      <c r="L1095" s="196"/>
      <c r="M1095" s="197" t="s">
        <v>37</v>
      </c>
      <c r="N1095" s="198" t="s">
        <v>49</v>
      </c>
      <c r="P1095" s="156">
        <f>O1095*H1095</f>
        <v>0</v>
      </c>
      <c r="Q1095" s="156">
        <v>0</v>
      </c>
      <c r="R1095" s="156">
        <f>Q1095*H1095</f>
        <v>0</v>
      </c>
      <c r="S1095" s="156">
        <v>0</v>
      </c>
      <c r="T1095" s="157">
        <f>S1095*H1095</f>
        <v>0</v>
      </c>
      <c r="AR1095" s="18" t="s">
        <v>556</v>
      </c>
      <c r="AT1095" s="18" t="s">
        <v>496</v>
      </c>
      <c r="AU1095" s="18" t="s">
        <v>98</v>
      </c>
      <c r="AY1095" s="18" t="s">
        <v>252</v>
      </c>
      <c r="BE1095" s="158">
        <f>IF(N1095="základní",J1095,0)</f>
        <v>0</v>
      </c>
      <c r="BF1095" s="158">
        <f>IF(N1095="snížená",J1095,0)</f>
        <v>0</v>
      </c>
      <c r="BG1095" s="158">
        <f>IF(N1095="zákl. přenesená",J1095,0)</f>
        <v>0</v>
      </c>
      <c r="BH1095" s="158">
        <f>IF(N1095="sníž. přenesená",J1095,0)</f>
        <v>0</v>
      </c>
      <c r="BI1095" s="158">
        <f>IF(N1095="nulová",J1095,0)</f>
        <v>0</v>
      </c>
      <c r="BJ1095" s="18" t="s">
        <v>85</v>
      </c>
      <c r="BK1095" s="158">
        <f>ROUND(I1095*H1095,2)</f>
        <v>0</v>
      </c>
      <c r="BL1095" s="18" t="s">
        <v>406</v>
      </c>
      <c r="BM1095" s="18" t="s">
        <v>1142</v>
      </c>
    </row>
    <row r="1096" spans="2:65" s="11" customFormat="1" ht="20.85" customHeight="1">
      <c r="B1096" s="135"/>
      <c r="D1096" s="136" t="s">
        <v>77</v>
      </c>
      <c r="E1096" s="145" t="s">
        <v>1143</v>
      </c>
      <c r="F1096" s="145" t="s">
        <v>1144</v>
      </c>
      <c r="I1096" s="138"/>
      <c r="J1096" s="146">
        <f>BK1096</f>
        <v>0</v>
      </c>
      <c r="L1096" s="135"/>
      <c r="M1096" s="140"/>
      <c r="P1096" s="141">
        <f>P1097</f>
        <v>0</v>
      </c>
      <c r="R1096" s="141">
        <f>R1097</f>
        <v>0</v>
      </c>
      <c r="T1096" s="142">
        <f>T1097</f>
        <v>0</v>
      </c>
      <c r="AR1096" s="136" t="s">
        <v>87</v>
      </c>
      <c r="AT1096" s="143" t="s">
        <v>77</v>
      </c>
      <c r="AU1096" s="143" t="s">
        <v>87</v>
      </c>
      <c r="AY1096" s="136" t="s">
        <v>252</v>
      </c>
      <c r="BK1096" s="144">
        <f>BK1097</f>
        <v>0</v>
      </c>
    </row>
    <row r="1097" spans="2:65" s="1" customFormat="1" ht="33.75" customHeight="1">
      <c r="B1097" s="32"/>
      <c r="C1097" s="189" t="s">
        <v>1145</v>
      </c>
      <c r="D1097" s="189" t="s">
        <v>496</v>
      </c>
      <c r="E1097" s="190" t="s">
        <v>1146</v>
      </c>
      <c r="F1097" s="191" t="s">
        <v>1147</v>
      </c>
      <c r="G1097" s="192" t="s">
        <v>198</v>
      </c>
      <c r="H1097" s="193">
        <v>275</v>
      </c>
      <c r="I1097" s="194"/>
      <c r="J1097" s="195">
        <f>ROUND(I1097*H1097,2)</f>
        <v>0</v>
      </c>
      <c r="K1097" s="191" t="s">
        <v>37</v>
      </c>
      <c r="L1097" s="196"/>
      <c r="M1097" s="197" t="s">
        <v>37</v>
      </c>
      <c r="N1097" s="198" t="s">
        <v>49</v>
      </c>
      <c r="P1097" s="156">
        <f>O1097*H1097</f>
        <v>0</v>
      </c>
      <c r="Q1097" s="156">
        <v>0</v>
      </c>
      <c r="R1097" s="156">
        <f>Q1097*H1097</f>
        <v>0</v>
      </c>
      <c r="S1097" s="156">
        <v>0</v>
      </c>
      <c r="T1097" s="157">
        <f>S1097*H1097</f>
        <v>0</v>
      </c>
      <c r="AR1097" s="18" t="s">
        <v>556</v>
      </c>
      <c r="AT1097" s="18" t="s">
        <v>496</v>
      </c>
      <c r="AU1097" s="18" t="s">
        <v>98</v>
      </c>
      <c r="AY1097" s="18" t="s">
        <v>252</v>
      </c>
      <c r="BE1097" s="158">
        <f>IF(N1097="základní",J1097,0)</f>
        <v>0</v>
      </c>
      <c r="BF1097" s="158">
        <f>IF(N1097="snížená",J1097,0)</f>
        <v>0</v>
      </c>
      <c r="BG1097" s="158">
        <f>IF(N1097="zákl. přenesená",J1097,0)</f>
        <v>0</v>
      </c>
      <c r="BH1097" s="158">
        <f>IF(N1097="sníž. přenesená",J1097,0)</f>
        <v>0</v>
      </c>
      <c r="BI1097" s="158">
        <f>IF(N1097="nulová",J1097,0)</f>
        <v>0</v>
      </c>
      <c r="BJ1097" s="18" t="s">
        <v>85</v>
      </c>
      <c r="BK1097" s="158">
        <f>ROUND(I1097*H1097,2)</f>
        <v>0</v>
      </c>
      <c r="BL1097" s="18" t="s">
        <v>406</v>
      </c>
      <c r="BM1097" s="18" t="s">
        <v>1148</v>
      </c>
    </row>
    <row r="1098" spans="2:65" s="11" customFormat="1" ht="20.85" customHeight="1">
      <c r="B1098" s="135"/>
      <c r="D1098" s="136" t="s">
        <v>77</v>
      </c>
      <c r="E1098" s="145" t="s">
        <v>1149</v>
      </c>
      <c r="F1098" s="145" t="s">
        <v>1150</v>
      </c>
      <c r="I1098" s="138"/>
      <c r="J1098" s="146">
        <f>BK1098</f>
        <v>0</v>
      </c>
      <c r="L1098" s="135"/>
      <c r="M1098" s="140"/>
      <c r="P1098" s="141">
        <f>P1099</f>
        <v>0</v>
      </c>
      <c r="R1098" s="141">
        <f>R1099</f>
        <v>0</v>
      </c>
      <c r="T1098" s="142">
        <f>T1099</f>
        <v>0</v>
      </c>
      <c r="AR1098" s="136" t="s">
        <v>87</v>
      </c>
      <c r="AT1098" s="143" t="s">
        <v>77</v>
      </c>
      <c r="AU1098" s="143" t="s">
        <v>87</v>
      </c>
      <c r="AY1098" s="136" t="s">
        <v>252</v>
      </c>
      <c r="BK1098" s="144">
        <f>BK1099</f>
        <v>0</v>
      </c>
    </row>
    <row r="1099" spans="2:65" s="1" customFormat="1" ht="22.5" customHeight="1">
      <c r="B1099" s="32"/>
      <c r="C1099" s="189" t="s">
        <v>1151</v>
      </c>
      <c r="D1099" s="189" t="s">
        <v>496</v>
      </c>
      <c r="E1099" s="190" t="s">
        <v>1152</v>
      </c>
      <c r="F1099" s="191" t="s">
        <v>1153</v>
      </c>
      <c r="G1099" s="192" t="s">
        <v>152</v>
      </c>
      <c r="H1099" s="193">
        <v>6</v>
      </c>
      <c r="I1099" s="194"/>
      <c r="J1099" s="195">
        <f>ROUND(I1099*H1099,2)</f>
        <v>0</v>
      </c>
      <c r="K1099" s="191" t="s">
        <v>37</v>
      </c>
      <c r="L1099" s="196"/>
      <c r="M1099" s="197" t="s">
        <v>37</v>
      </c>
      <c r="N1099" s="198" t="s">
        <v>49</v>
      </c>
      <c r="P1099" s="156">
        <f>O1099*H1099</f>
        <v>0</v>
      </c>
      <c r="Q1099" s="156">
        <v>0</v>
      </c>
      <c r="R1099" s="156">
        <f>Q1099*H1099</f>
        <v>0</v>
      </c>
      <c r="S1099" s="156">
        <v>0</v>
      </c>
      <c r="T1099" s="157">
        <f>S1099*H1099</f>
        <v>0</v>
      </c>
      <c r="AR1099" s="18" t="s">
        <v>556</v>
      </c>
      <c r="AT1099" s="18" t="s">
        <v>496</v>
      </c>
      <c r="AU1099" s="18" t="s">
        <v>98</v>
      </c>
      <c r="AY1099" s="18" t="s">
        <v>252</v>
      </c>
      <c r="BE1099" s="158">
        <f>IF(N1099="základní",J1099,0)</f>
        <v>0</v>
      </c>
      <c r="BF1099" s="158">
        <f>IF(N1099="snížená",J1099,0)</f>
        <v>0</v>
      </c>
      <c r="BG1099" s="158">
        <f>IF(N1099="zákl. přenesená",J1099,0)</f>
        <v>0</v>
      </c>
      <c r="BH1099" s="158">
        <f>IF(N1099="sníž. přenesená",J1099,0)</f>
        <v>0</v>
      </c>
      <c r="BI1099" s="158">
        <f>IF(N1099="nulová",J1099,0)</f>
        <v>0</v>
      </c>
      <c r="BJ1099" s="18" t="s">
        <v>85</v>
      </c>
      <c r="BK1099" s="158">
        <f>ROUND(I1099*H1099,2)</f>
        <v>0</v>
      </c>
      <c r="BL1099" s="18" t="s">
        <v>406</v>
      </c>
      <c r="BM1099" s="18" t="s">
        <v>1154</v>
      </c>
    </row>
    <row r="1100" spans="2:65" s="11" customFormat="1" ht="22.7" customHeight="1">
      <c r="B1100" s="135"/>
      <c r="D1100" s="136" t="s">
        <v>77</v>
      </c>
      <c r="E1100" s="145" t="s">
        <v>1155</v>
      </c>
      <c r="F1100" s="145" t="s">
        <v>1156</v>
      </c>
      <c r="I1100" s="138"/>
      <c r="J1100" s="146">
        <f>BK1100</f>
        <v>0</v>
      </c>
      <c r="L1100" s="135"/>
      <c r="M1100" s="140"/>
      <c r="P1100" s="141">
        <f>SUM(P1101:P1346)</f>
        <v>0</v>
      </c>
      <c r="R1100" s="141">
        <f>SUM(R1101:R1346)</f>
        <v>31.921316090000001</v>
      </c>
      <c r="T1100" s="142">
        <f>SUM(T1101:T1346)</f>
        <v>4.0051199999999998</v>
      </c>
      <c r="AR1100" s="136" t="s">
        <v>87</v>
      </c>
      <c r="AT1100" s="143" t="s">
        <v>77</v>
      </c>
      <c r="AU1100" s="143" t="s">
        <v>85</v>
      </c>
      <c r="AY1100" s="136" t="s">
        <v>252</v>
      </c>
      <c r="BK1100" s="144">
        <f>SUM(BK1101:BK1346)</f>
        <v>0</v>
      </c>
    </row>
    <row r="1101" spans="2:65" s="1" customFormat="1" ht="16.5" customHeight="1">
      <c r="B1101" s="32"/>
      <c r="C1101" s="147" t="s">
        <v>1157</v>
      </c>
      <c r="D1101" s="147" t="s">
        <v>254</v>
      </c>
      <c r="E1101" s="148" t="s">
        <v>1158</v>
      </c>
      <c r="F1101" s="149" t="s">
        <v>1159</v>
      </c>
      <c r="G1101" s="150" t="s">
        <v>109</v>
      </c>
      <c r="H1101" s="151">
        <v>48.386000000000003</v>
      </c>
      <c r="I1101" s="152"/>
      <c r="J1101" s="153">
        <f>ROUND(I1101*H1101,2)</f>
        <v>0</v>
      </c>
      <c r="K1101" s="149" t="s">
        <v>275</v>
      </c>
      <c r="L1101" s="32"/>
      <c r="M1101" s="154" t="s">
        <v>37</v>
      </c>
      <c r="N1101" s="155" t="s">
        <v>49</v>
      </c>
      <c r="P1101" s="156">
        <f>O1101*H1101</f>
        <v>0</v>
      </c>
      <c r="Q1101" s="156">
        <v>0</v>
      </c>
      <c r="R1101" s="156">
        <f>Q1101*H1101</f>
        <v>0</v>
      </c>
      <c r="S1101" s="156">
        <v>0</v>
      </c>
      <c r="T1101" s="157">
        <f>S1101*H1101</f>
        <v>0</v>
      </c>
      <c r="AR1101" s="18" t="s">
        <v>258</v>
      </c>
      <c r="AT1101" s="18" t="s">
        <v>254</v>
      </c>
      <c r="AU1101" s="18" t="s">
        <v>87</v>
      </c>
      <c r="AY1101" s="18" t="s">
        <v>252</v>
      </c>
      <c r="BE1101" s="158">
        <f>IF(N1101="základní",J1101,0)</f>
        <v>0</v>
      </c>
      <c r="BF1101" s="158">
        <f>IF(N1101="snížená",J1101,0)</f>
        <v>0</v>
      </c>
      <c r="BG1101" s="158">
        <f>IF(N1101="zákl. přenesená",J1101,0)</f>
        <v>0</v>
      </c>
      <c r="BH1101" s="158">
        <f>IF(N1101="sníž. přenesená",J1101,0)</f>
        <v>0</v>
      </c>
      <c r="BI1101" s="158">
        <f>IF(N1101="nulová",J1101,0)</f>
        <v>0</v>
      </c>
      <c r="BJ1101" s="18" t="s">
        <v>85</v>
      </c>
      <c r="BK1101" s="158">
        <f>ROUND(I1101*H1101,2)</f>
        <v>0</v>
      </c>
      <c r="BL1101" s="18" t="s">
        <v>258</v>
      </c>
      <c r="BM1101" s="18" t="s">
        <v>1160</v>
      </c>
    </row>
    <row r="1102" spans="2:65" s="1" customFormat="1" ht="136.5">
      <c r="B1102" s="32"/>
      <c r="D1102" s="159" t="s">
        <v>260</v>
      </c>
      <c r="F1102" s="160" t="s">
        <v>1161</v>
      </c>
      <c r="I1102" s="92"/>
      <c r="L1102" s="32"/>
      <c r="M1102" s="161"/>
      <c r="T1102" s="50"/>
      <c r="AT1102" s="18" t="s">
        <v>260</v>
      </c>
      <c r="AU1102" s="18" t="s">
        <v>87</v>
      </c>
    </row>
    <row r="1103" spans="2:65" s="12" customFormat="1">
      <c r="B1103" s="162"/>
      <c r="D1103" s="159" t="s">
        <v>262</v>
      </c>
      <c r="E1103" s="163" t="s">
        <v>37</v>
      </c>
      <c r="F1103" s="164" t="s">
        <v>1162</v>
      </c>
      <c r="H1103" s="163" t="s">
        <v>37</v>
      </c>
      <c r="I1103" s="165"/>
      <c r="L1103" s="162"/>
      <c r="M1103" s="166"/>
      <c r="T1103" s="167"/>
      <c r="AT1103" s="163" t="s">
        <v>262</v>
      </c>
      <c r="AU1103" s="163" t="s">
        <v>87</v>
      </c>
      <c r="AV1103" s="12" t="s">
        <v>85</v>
      </c>
      <c r="AW1103" s="12" t="s">
        <v>38</v>
      </c>
      <c r="AX1103" s="12" t="s">
        <v>78</v>
      </c>
      <c r="AY1103" s="163" t="s">
        <v>252</v>
      </c>
    </row>
    <row r="1104" spans="2:65" s="12" customFormat="1">
      <c r="B1104" s="162"/>
      <c r="D1104" s="159" t="s">
        <v>262</v>
      </c>
      <c r="E1104" s="163" t="s">
        <v>37</v>
      </c>
      <c r="F1104" s="164" t="s">
        <v>859</v>
      </c>
      <c r="H1104" s="163" t="s">
        <v>37</v>
      </c>
      <c r="I1104" s="165"/>
      <c r="L1104" s="162"/>
      <c r="M1104" s="166"/>
      <c r="T1104" s="167"/>
      <c r="AT1104" s="163" t="s">
        <v>262</v>
      </c>
      <c r="AU1104" s="163" t="s">
        <v>87</v>
      </c>
      <c r="AV1104" s="12" t="s">
        <v>85</v>
      </c>
      <c r="AW1104" s="12" t="s">
        <v>38</v>
      </c>
      <c r="AX1104" s="12" t="s">
        <v>78</v>
      </c>
      <c r="AY1104" s="163" t="s">
        <v>252</v>
      </c>
    </row>
    <row r="1105" spans="2:65" s="12" customFormat="1">
      <c r="B1105" s="162"/>
      <c r="D1105" s="159" t="s">
        <v>262</v>
      </c>
      <c r="E1105" s="163" t="s">
        <v>37</v>
      </c>
      <c r="F1105" s="164" t="s">
        <v>1163</v>
      </c>
      <c r="H1105" s="163" t="s">
        <v>37</v>
      </c>
      <c r="I1105" s="165"/>
      <c r="L1105" s="162"/>
      <c r="M1105" s="166"/>
      <c r="T1105" s="167"/>
      <c r="AT1105" s="163" t="s">
        <v>262</v>
      </c>
      <c r="AU1105" s="163" t="s">
        <v>87</v>
      </c>
      <c r="AV1105" s="12" t="s">
        <v>85</v>
      </c>
      <c r="AW1105" s="12" t="s">
        <v>38</v>
      </c>
      <c r="AX1105" s="12" t="s">
        <v>78</v>
      </c>
      <c r="AY1105" s="163" t="s">
        <v>252</v>
      </c>
    </row>
    <row r="1106" spans="2:65" s="13" customFormat="1">
      <c r="B1106" s="168"/>
      <c r="D1106" s="159" t="s">
        <v>262</v>
      </c>
      <c r="E1106" s="169" t="s">
        <v>37</v>
      </c>
      <c r="F1106" s="170" t="s">
        <v>1164</v>
      </c>
      <c r="H1106" s="171">
        <v>39.103999999999999</v>
      </c>
      <c r="I1106" s="172"/>
      <c r="L1106" s="168"/>
      <c r="M1106" s="173"/>
      <c r="T1106" s="174"/>
      <c r="AT1106" s="169" t="s">
        <v>262</v>
      </c>
      <c r="AU1106" s="169" t="s">
        <v>87</v>
      </c>
      <c r="AV1106" s="13" t="s">
        <v>87</v>
      </c>
      <c r="AW1106" s="13" t="s">
        <v>38</v>
      </c>
      <c r="AX1106" s="13" t="s">
        <v>78</v>
      </c>
      <c r="AY1106" s="169" t="s">
        <v>252</v>
      </c>
    </row>
    <row r="1107" spans="2:65" s="12" customFormat="1">
      <c r="B1107" s="162"/>
      <c r="D1107" s="159" t="s">
        <v>262</v>
      </c>
      <c r="E1107" s="163" t="s">
        <v>37</v>
      </c>
      <c r="F1107" s="164" t="s">
        <v>1165</v>
      </c>
      <c r="H1107" s="163" t="s">
        <v>37</v>
      </c>
      <c r="I1107" s="165"/>
      <c r="L1107" s="162"/>
      <c r="M1107" s="166"/>
      <c r="T1107" s="167"/>
      <c r="AT1107" s="163" t="s">
        <v>262</v>
      </c>
      <c r="AU1107" s="163" t="s">
        <v>87</v>
      </c>
      <c r="AV1107" s="12" t="s">
        <v>85</v>
      </c>
      <c r="AW1107" s="12" t="s">
        <v>38</v>
      </c>
      <c r="AX1107" s="12" t="s">
        <v>78</v>
      </c>
      <c r="AY1107" s="163" t="s">
        <v>252</v>
      </c>
    </row>
    <row r="1108" spans="2:65" s="13" customFormat="1">
      <c r="B1108" s="168"/>
      <c r="D1108" s="159" t="s">
        <v>262</v>
      </c>
      <c r="E1108" s="169" t="s">
        <v>37</v>
      </c>
      <c r="F1108" s="170" t="s">
        <v>1166</v>
      </c>
      <c r="H1108" s="171">
        <v>1.2370000000000001</v>
      </c>
      <c r="I1108" s="172"/>
      <c r="L1108" s="168"/>
      <c r="M1108" s="173"/>
      <c r="T1108" s="174"/>
      <c r="AT1108" s="169" t="s">
        <v>262</v>
      </c>
      <c r="AU1108" s="169" t="s">
        <v>87</v>
      </c>
      <c r="AV1108" s="13" t="s">
        <v>87</v>
      </c>
      <c r="AW1108" s="13" t="s">
        <v>38</v>
      </c>
      <c r="AX1108" s="13" t="s">
        <v>78</v>
      </c>
      <c r="AY1108" s="169" t="s">
        <v>252</v>
      </c>
    </row>
    <row r="1109" spans="2:65" s="12" customFormat="1">
      <c r="B1109" s="162"/>
      <c r="D1109" s="159" t="s">
        <v>262</v>
      </c>
      <c r="E1109" s="163" t="s">
        <v>37</v>
      </c>
      <c r="F1109" s="164" t="s">
        <v>1167</v>
      </c>
      <c r="H1109" s="163" t="s">
        <v>37</v>
      </c>
      <c r="I1109" s="165"/>
      <c r="L1109" s="162"/>
      <c r="M1109" s="166"/>
      <c r="T1109" s="167"/>
      <c r="AT1109" s="163" t="s">
        <v>262</v>
      </c>
      <c r="AU1109" s="163" t="s">
        <v>87</v>
      </c>
      <c r="AV1109" s="12" t="s">
        <v>85</v>
      </c>
      <c r="AW1109" s="12" t="s">
        <v>38</v>
      </c>
      <c r="AX1109" s="12" t="s">
        <v>78</v>
      </c>
      <c r="AY1109" s="163" t="s">
        <v>252</v>
      </c>
    </row>
    <row r="1110" spans="2:65" s="12" customFormat="1">
      <c r="B1110" s="162"/>
      <c r="D1110" s="159" t="s">
        <v>262</v>
      </c>
      <c r="E1110" s="163" t="s">
        <v>37</v>
      </c>
      <c r="F1110" s="164" t="s">
        <v>1168</v>
      </c>
      <c r="H1110" s="163" t="s">
        <v>37</v>
      </c>
      <c r="I1110" s="165"/>
      <c r="L1110" s="162"/>
      <c r="M1110" s="166"/>
      <c r="T1110" s="167"/>
      <c r="AT1110" s="163" t="s">
        <v>262</v>
      </c>
      <c r="AU1110" s="163" t="s">
        <v>87</v>
      </c>
      <c r="AV1110" s="12" t="s">
        <v>85</v>
      </c>
      <c r="AW1110" s="12" t="s">
        <v>38</v>
      </c>
      <c r="AX1110" s="12" t="s">
        <v>78</v>
      </c>
      <c r="AY1110" s="163" t="s">
        <v>252</v>
      </c>
    </row>
    <row r="1111" spans="2:65" s="12" customFormat="1">
      <c r="B1111" s="162"/>
      <c r="D1111" s="159" t="s">
        <v>262</v>
      </c>
      <c r="E1111" s="163" t="s">
        <v>37</v>
      </c>
      <c r="F1111" s="164" t="s">
        <v>575</v>
      </c>
      <c r="H1111" s="163" t="s">
        <v>37</v>
      </c>
      <c r="I1111" s="165"/>
      <c r="L1111" s="162"/>
      <c r="M1111" s="166"/>
      <c r="T1111" s="167"/>
      <c r="AT1111" s="163" t="s">
        <v>262</v>
      </c>
      <c r="AU1111" s="163" t="s">
        <v>87</v>
      </c>
      <c r="AV1111" s="12" t="s">
        <v>85</v>
      </c>
      <c r="AW1111" s="12" t="s">
        <v>38</v>
      </c>
      <c r="AX1111" s="12" t="s">
        <v>78</v>
      </c>
      <c r="AY1111" s="163" t="s">
        <v>252</v>
      </c>
    </row>
    <row r="1112" spans="2:65" s="12" customFormat="1">
      <c r="B1112" s="162"/>
      <c r="D1112" s="159" t="s">
        <v>262</v>
      </c>
      <c r="E1112" s="163" t="s">
        <v>37</v>
      </c>
      <c r="F1112" s="164" t="s">
        <v>1169</v>
      </c>
      <c r="H1112" s="163" t="s">
        <v>37</v>
      </c>
      <c r="I1112" s="165"/>
      <c r="L1112" s="162"/>
      <c r="M1112" s="166"/>
      <c r="T1112" s="167"/>
      <c r="AT1112" s="163" t="s">
        <v>262</v>
      </c>
      <c r="AU1112" s="163" t="s">
        <v>87</v>
      </c>
      <c r="AV1112" s="12" t="s">
        <v>85</v>
      </c>
      <c r="AW1112" s="12" t="s">
        <v>38</v>
      </c>
      <c r="AX1112" s="12" t="s">
        <v>78</v>
      </c>
      <c r="AY1112" s="163" t="s">
        <v>252</v>
      </c>
    </row>
    <row r="1113" spans="2:65" s="12" customFormat="1">
      <c r="B1113" s="162"/>
      <c r="D1113" s="159" t="s">
        <v>262</v>
      </c>
      <c r="E1113" s="163" t="s">
        <v>37</v>
      </c>
      <c r="F1113" s="164" t="s">
        <v>1170</v>
      </c>
      <c r="H1113" s="163" t="s">
        <v>37</v>
      </c>
      <c r="I1113" s="165"/>
      <c r="L1113" s="162"/>
      <c r="M1113" s="166"/>
      <c r="T1113" s="167"/>
      <c r="AT1113" s="163" t="s">
        <v>262</v>
      </c>
      <c r="AU1113" s="163" t="s">
        <v>87</v>
      </c>
      <c r="AV1113" s="12" t="s">
        <v>85</v>
      </c>
      <c r="AW1113" s="12" t="s">
        <v>38</v>
      </c>
      <c r="AX1113" s="12" t="s">
        <v>78</v>
      </c>
      <c r="AY1113" s="163" t="s">
        <v>252</v>
      </c>
    </row>
    <row r="1114" spans="2:65" s="12" customFormat="1">
      <c r="B1114" s="162"/>
      <c r="D1114" s="159" t="s">
        <v>262</v>
      </c>
      <c r="E1114" s="163" t="s">
        <v>37</v>
      </c>
      <c r="F1114" s="164" t="s">
        <v>1171</v>
      </c>
      <c r="H1114" s="163" t="s">
        <v>37</v>
      </c>
      <c r="I1114" s="165"/>
      <c r="L1114" s="162"/>
      <c r="M1114" s="166"/>
      <c r="T1114" s="167"/>
      <c r="AT1114" s="163" t="s">
        <v>262</v>
      </c>
      <c r="AU1114" s="163" t="s">
        <v>87</v>
      </c>
      <c r="AV1114" s="12" t="s">
        <v>85</v>
      </c>
      <c r="AW1114" s="12" t="s">
        <v>38</v>
      </c>
      <c r="AX1114" s="12" t="s">
        <v>78</v>
      </c>
      <c r="AY1114" s="163" t="s">
        <v>252</v>
      </c>
    </row>
    <row r="1115" spans="2:65" s="13" customFormat="1">
      <c r="B1115" s="168"/>
      <c r="D1115" s="159" t="s">
        <v>262</v>
      </c>
      <c r="E1115" s="169" t="s">
        <v>37</v>
      </c>
      <c r="F1115" s="170" t="s">
        <v>1172</v>
      </c>
      <c r="H1115" s="171">
        <v>8.0449999999999999</v>
      </c>
      <c r="I1115" s="172"/>
      <c r="L1115" s="168"/>
      <c r="M1115" s="173"/>
      <c r="T1115" s="174"/>
      <c r="AT1115" s="169" t="s">
        <v>262</v>
      </c>
      <c r="AU1115" s="169" t="s">
        <v>87</v>
      </c>
      <c r="AV1115" s="13" t="s">
        <v>87</v>
      </c>
      <c r="AW1115" s="13" t="s">
        <v>38</v>
      </c>
      <c r="AX1115" s="13" t="s">
        <v>78</v>
      </c>
      <c r="AY1115" s="169" t="s">
        <v>252</v>
      </c>
    </row>
    <row r="1116" spans="2:65" s="14" customFormat="1">
      <c r="B1116" s="175"/>
      <c r="D1116" s="159" t="s">
        <v>262</v>
      </c>
      <c r="E1116" s="176" t="s">
        <v>37</v>
      </c>
      <c r="F1116" s="177" t="s">
        <v>267</v>
      </c>
      <c r="H1116" s="178">
        <v>48.386000000000003</v>
      </c>
      <c r="I1116" s="179"/>
      <c r="L1116" s="175"/>
      <c r="M1116" s="180"/>
      <c r="T1116" s="181"/>
      <c r="AT1116" s="176" t="s">
        <v>262</v>
      </c>
      <c r="AU1116" s="176" t="s">
        <v>87</v>
      </c>
      <c r="AV1116" s="14" t="s">
        <v>258</v>
      </c>
      <c r="AW1116" s="14" t="s">
        <v>38</v>
      </c>
      <c r="AX1116" s="14" t="s">
        <v>85</v>
      </c>
      <c r="AY1116" s="176" t="s">
        <v>252</v>
      </c>
    </row>
    <row r="1117" spans="2:65" s="1" customFormat="1" ht="16.5" customHeight="1">
      <c r="B1117" s="32"/>
      <c r="C1117" s="147" t="s">
        <v>1173</v>
      </c>
      <c r="D1117" s="147" t="s">
        <v>254</v>
      </c>
      <c r="E1117" s="148" t="s">
        <v>1174</v>
      </c>
      <c r="F1117" s="149" t="s">
        <v>1175</v>
      </c>
      <c r="G1117" s="150" t="s">
        <v>198</v>
      </c>
      <c r="H1117" s="151">
        <v>88.384</v>
      </c>
      <c r="I1117" s="152"/>
      <c r="J1117" s="153">
        <f>ROUND(I1117*H1117,2)</f>
        <v>0</v>
      </c>
      <c r="K1117" s="149" t="s">
        <v>257</v>
      </c>
      <c r="L1117" s="32"/>
      <c r="M1117" s="154" t="s">
        <v>37</v>
      </c>
      <c r="N1117" s="155" t="s">
        <v>49</v>
      </c>
      <c r="P1117" s="156">
        <f>O1117*H1117</f>
        <v>0</v>
      </c>
      <c r="Q1117" s="156">
        <v>0</v>
      </c>
      <c r="R1117" s="156">
        <f>Q1117*H1117</f>
        <v>0</v>
      </c>
      <c r="S1117" s="156">
        <v>0</v>
      </c>
      <c r="T1117" s="157">
        <f>S1117*H1117</f>
        <v>0</v>
      </c>
      <c r="AR1117" s="18" t="s">
        <v>406</v>
      </c>
      <c r="AT1117" s="18" t="s">
        <v>254</v>
      </c>
      <c r="AU1117" s="18" t="s">
        <v>87</v>
      </c>
      <c r="AY1117" s="18" t="s">
        <v>252</v>
      </c>
      <c r="BE1117" s="158">
        <f>IF(N1117="základní",J1117,0)</f>
        <v>0</v>
      </c>
      <c r="BF1117" s="158">
        <f>IF(N1117="snížená",J1117,0)</f>
        <v>0</v>
      </c>
      <c r="BG1117" s="158">
        <f>IF(N1117="zákl. přenesená",J1117,0)</f>
        <v>0</v>
      </c>
      <c r="BH1117" s="158">
        <f>IF(N1117="sníž. přenesená",J1117,0)</f>
        <v>0</v>
      </c>
      <c r="BI1117" s="158">
        <f>IF(N1117="nulová",J1117,0)</f>
        <v>0</v>
      </c>
      <c r="BJ1117" s="18" t="s">
        <v>85</v>
      </c>
      <c r="BK1117" s="158">
        <f>ROUND(I1117*H1117,2)</f>
        <v>0</v>
      </c>
      <c r="BL1117" s="18" t="s">
        <v>406</v>
      </c>
      <c r="BM1117" s="18" t="s">
        <v>1176</v>
      </c>
    </row>
    <row r="1118" spans="2:65" s="12" customFormat="1">
      <c r="B1118" s="162"/>
      <c r="D1118" s="159" t="s">
        <v>262</v>
      </c>
      <c r="E1118" s="163" t="s">
        <v>37</v>
      </c>
      <c r="F1118" s="164" t="s">
        <v>1177</v>
      </c>
      <c r="H1118" s="163" t="s">
        <v>37</v>
      </c>
      <c r="I1118" s="165"/>
      <c r="L1118" s="162"/>
      <c r="M1118" s="166"/>
      <c r="T1118" s="167"/>
      <c r="AT1118" s="163" t="s">
        <v>262</v>
      </c>
      <c r="AU1118" s="163" t="s">
        <v>87</v>
      </c>
      <c r="AV1118" s="12" t="s">
        <v>85</v>
      </c>
      <c r="AW1118" s="12" t="s">
        <v>38</v>
      </c>
      <c r="AX1118" s="12" t="s">
        <v>78</v>
      </c>
      <c r="AY1118" s="163" t="s">
        <v>252</v>
      </c>
    </row>
    <row r="1119" spans="2:65" s="12" customFormat="1">
      <c r="B1119" s="162"/>
      <c r="D1119" s="159" t="s">
        <v>262</v>
      </c>
      <c r="E1119" s="163" t="s">
        <v>37</v>
      </c>
      <c r="F1119" s="164" t="s">
        <v>831</v>
      </c>
      <c r="H1119" s="163" t="s">
        <v>37</v>
      </c>
      <c r="I1119" s="165"/>
      <c r="L1119" s="162"/>
      <c r="M1119" s="166"/>
      <c r="T1119" s="167"/>
      <c r="AT1119" s="163" t="s">
        <v>262</v>
      </c>
      <c r="AU1119" s="163" t="s">
        <v>87</v>
      </c>
      <c r="AV1119" s="12" t="s">
        <v>85</v>
      </c>
      <c r="AW1119" s="12" t="s">
        <v>38</v>
      </c>
      <c r="AX1119" s="12" t="s">
        <v>78</v>
      </c>
      <c r="AY1119" s="163" t="s">
        <v>252</v>
      </c>
    </row>
    <row r="1120" spans="2:65" s="12" customFormat="1">
      <c r="B1120" s="162"/>
      <c r="D1120" s="159" t="s">
        <v>262</v>
      </c>
      <c r="E1120" s="163" t="s">
        <v>37</v>
      </c>
      <c r="F1120" s="164" t="s">
        <v>1178</v>
      </c>
      <c r="H1120" s="163" t="s">
        <v>37</v>
      </c>
      <c r="I1120" s="165"/>
      <c r="L1120" s="162"/>
      <c r="M1120" s="166"/>
      <c r="T1120" s="167"/>
      <c r="AT1120" s="163" t="s">
        <v>262</v>
      </c>
      <c r="AU1120" s="163" t="s">
        <v>87</v>
      </c>
      <c r="AV1120" s="12" t="s">
        <v>85</v>
      </c>
      <c r="AW1120" s="12" t="s">
        <v>38</v>
      </c>
      <c r="AX1120" s="12" t="s">
        <v>78</v>
      </c>
      <c r="AY1120" s="163" t="s">
        <v>252</v>
      </c>
    </row>
    <row r="1121" spans="2:65" s="12" customFormat="1">
      <c r="B1121" s="162"/>
      <c r="D1121" s="159" t="s">
        <v>262</v>
      </c>
      <c r="E1121" s="163" t="s">
        <v>37</v>
      </c>
      <c r="F1121" s="164" t="s">
        <v>575</v>
      </c>
      <c r="H1121" s="163" t="s">
        <v>37</v>
      </c>
      <c r="I1121" s="165"/>
      <c r="L1121" s="162"/>
      <c r="M1121" s="166"/>
      <c r="T1121" s="167"/>
      <c r="AT1121" s="163" t="s">
        <v>262</v>
      </c>
      <c r="AU1121" s="163" t="s">
        <v>87</v>
      </c>
      <c r="AV1121" s="12" t="s">
        <v>85</v>
      </c>
      <c r="AW1121" s="12" t="s">
        <v>38</v>
      </c>
      <c r="AX1121" s="12" t="s">
        <v>78</v>
      </c>
      <c r="AY1121" s="163" t="s">
        <v>252</v>
      </c>
    </row>
    <row r="1122" spans="2:65" s="12" customFormat="1">
      <c r="B1122" s="162"/>
      <c r="D1122" s="159" t="s">
        <v>262</v>
      </c>
      <c r="E1122" s="163" t="s">
        <v>37</v>
      </c>
      <c r="F1122" s="164" t="s">
        <v>1179</v>
      </c>
      <c r="H1122" s="163" t="s">
        <v>37</v>
      </c>
      <c r="I1122" s="165"/>
      <c r="L1122" s="162"/>
      <c r="M1122" s="166"/>
      <c r="T1122" s="167"/>
      <c r="AT1122" s="163" t="s">
        <v>262</v>
      </c>
      <c r="AU1122" s="163" t="s">
        <v>87</v>
      </c>
      <c r="AV1122" s="12" t="s">
        <v>85</v>
      </c>
      <c r="AW1122" s="12" t="s">
        <v>38</v>
      </c>
      <c r="AX1122" s="12" t="s">
        <v>78</v>
      </c>
      <c r="AY1122" s="163" t="s">
        <v>252</v>
      </c>
    </row>
    <row r="1123" spans="2:65" s="12" customFormat="1">
      <c r="B1123" s="162"/>
      <c r="D1123" s="159" t="s">
        <v>262</v>
      </c>
      <c r="E1123" s="163" t="s">
        <v>37</v>
      </c>
      <c r="F1123" s="164" t="s">
        <v>655</v>
      </c>
      <c r="H1123" s="163" t="s">
        <v>37</v>
      </c>
      <c r="I1123" s="165"/>
      <c r="L1123" s="162"/>
      <c r="M1123" s="166"/>
      <c r="T1123" s="167"/>
      <c r="AT1123" s="163" t="s">
        <v>262</v>
      </c>
      <c r="AU1123" s="163" t="s">
        <v>87</v>
      </c>
      <c r="AV1123" s="12" t="s">
        <v>85</v>
      </c>
      <c r="AW1123" s="12" t="s">
        <v>38</v>
      </c>
      <c r="AX1123" s="12" t="s">
        <v>78</v>
      </c>
      <c r="AY1123" s="163" t="s">
        <v>252</v>
      </c>
    </row>
    <row r="1124" spans="2:65" s="12" customFormat="1">
      <c r="B1124" s="162"/>
      <c r="D1124" s="159" t="s">
        <v>262</v>
      </c>
      <c r="E1124" s="163" t="s">
        <v>37</v>
      </c>
      <c r="F1124" s="164" t="s">
        <v>761</v>
      </c>
      <c r="H1124" s="163" t="s">
        <v>37</v>
      </c>
      <c r="I1124" s="165"/>
      <c r="L1124" s="162"/>
      <c r="M1124" s="166"/>
      <c r="T1124" s="167"/>
      <c r="AT1124" s="163" t="s">
        <v>262</v>
      </c>
      <c r="AU1124" s="163" t="s">
        <v>87</v>
      </c>
      <c r="AV1124" s="12" t="s">
        <v>85</v>
      </c>
      <c r="AW1124" s="12" t="s">
        <v>38</v>
      </c>
      <c r="AX1124" s="12" t="s">
        <v>78</v>
      </c>
      <c r="AY1124" s="163" t="s">
        <v>252</v>
      </c>
    </row>
    <row r="1125" spans="2:65" s="13" customFormat="1">
      <c r="B1125" s="168"/>
      <c r="D1125" s="159" t="s">
        <v>262</v>
      </c>
      <c r="E1125" s="169" t="s">
        <v>37</v>
      </c>
      <c r="F1125" s="170" t="s">
        <v>1180</v>
      </c>
      <c r="H1125" s="171">
        <v>29.28</v>
      </c>
      <c r="I1125" s="172"/>
      <c r="L1125" s="168"/>
      <c r="M1125" s="173"/>
      <c r="T1125" s="174"/>
      <c r="AT1125" s="169" t="s">
        <v>262</v>
      </c>
      <c r="AU1125" s="169" t="s">
        <v>87</v>
      </c>
      <c r="AV1125" s="13" t="s">
        <v>87</v>
      </c>
      <c r="AW1125" s="13" t="s">
        <v>38</v>
      </c>
      <c r="AX1125" s="13" t="s">
        <v>78</v>
      </c>
      <c r="AY1125" s="169" t="s">
        <v>252</v>
      </c>
    </row>
    <row r="1126" spans="2:65" s="13" customFormat="1">
      <c r="B1126" s="168"/>
      <c r="D1126" s="159" t="s">
        <v>262</v>
      </c>
      <c r="E1126" s="169" t="s">
        <v>37</v>
      </c>
      <c r="F1126" s="170" t="s">
        <v>1181</v>
      </c>
      <c r="H1126" s="171">
        <v>14.912000000000001</v>
      </c>
      <c r="I1126" s="172"/>
      <c r="L1126" s="168"/>
      <c r="M1126" s="173"/>
      <c r="T1126" s="174"/>
      <c r="AT1126" s="169" t="s">
        <v>262</v>
      </c>
      <c r="AU1126" s="169" t="s">
        <v>87</v>
      </c>
      <c r="AV1126" s="13" t="s">
        <v>87</v>
      </c>
      <c r="AW1126" s="13" t="s">
        <v>38</v>
      </c>
      <c r="AX1126" s="13" t="s">
        <v>78</v>
      </c>
      <c r="AY1126" s="169" t="s">
        <v>252</v>
      </c>
    </row>
    <row r="1127" spans="2:65" s="12" customFormat="1">
      <c r="B1127" s="162"/>
      <c r="D1127" s="159" t="s">
        <v>262</v>
      </c>
      <c r="E1127" s="163" t="s">
        <v>37</v>
      </c>
      <c r="F1127" s="164" t="s">
        <v>658</v>
      </c>
      <c r="H1127" s="163" t="s">
        <v>37</v>
      </c>
      <c r="I1127" s="165"/>
      <c r="L1127" s="162"/>
      <c r="M1127" s="166"/>
      <c r="T1127" s="167"/>
      <c r="AT1127" s="163" t="s">
        <v>262</v>
      </c>
      <c r="AU1127" s="163" t="s">
        <v>87</v>
      </c>
      <c r="AV1127" s="12" t="s">
        <v>85</v>
      </c>
      <c r="AW1127" s="12" t="s">
        <v>38</v>
      </c>
      <c r="AX1127" s="12" t="s">
        <v>78</v>
      </c>
      <c r="AY1127" s="163" t="s">
        <v>252</v>
      </c>
    </row>
    <row r="1128" spans="2:65" s="12" customFormat="1">
      <c r="B1128" s="162"/>
      <c r="D1128" s="159" t="s">
        <v>262</v>
      </c>
      <c r="E1128" s="163" t="s">
        <v>37</v>
      </c>
      <c r="F1128" s="164" t="s">
        <v>761</v>
      </c>
      <c r="H1128" s="163" t="s">
        <v>37</v>
      </c>
      <c r="I1128" s="165"/>
      <c r="L1128" s="162"/>
      <c r="M1128" s="166"/>
      <c r="T1128" s="167"/>
      <c r="AT1128" s="163" t="s">
        <v>262</v>
      </c>
      <c r="AU1128" s="163" t="s">
        <v>87</v>
      </c>
      <c r="AV1128" s="12" t="s">
        <v>85</v>
      </c>
      <c r="AW1128" s="12" t="s">
        <v>38</v>
      </c>
      <c r="AX1128" s="12" t="s">
        <v>78</v>
      </c>
      <c r="AY1128" s="163" t="s">
        <v>252</v>
      </c>
    </row>
    <row r="1129" spans="2:65" s="13" customFormat="1">
      <c r="B1129" s="168"/>
      <c r="D1129" s="159" t="s">
        <v>262</v>
      </c>
      <c r="E1129" s="169" t="s">
        <v>37</v>
      </c>
      <c r="F1129" s="170" t="s">
        <v>1180</v>
      </c>
      <c r="H1129" s="171">
        <v>29.28</v>
      </c>
      <c r="I1129" s="172"/>
      <c r="L1129" s="168"/>
      <c r="M1129" s="173"/>
      <c r="T1129" s="174"/>
      <c r="AT1129" s="169" t="s">
        <v>262</v>
      </c>
      <c r="AU1129" s="169" t="s">
        <v>87</v>
      </c>
      <c r="AV1129" s="13" t="s">
        <v>87</v>
      </c>
      <c r="AW1129" s="13" t="s">
        <v>38</v>
      </c>
      <c r="AX1129" s="13" t="s">
        <v>78</v>
      </c>
      <c r="AY1129" s="169" t="s">
        <v>252</v>
      </c>
    </row>
    <row r="1130" spans="2:65" s="13" customFormat="1">
      <c r="B1130" s="168"/>
      <c r="D1130" s="159" t="s">
        <v>262</v>
      </c>
      <c r="E1130" s="169" t="s">
        <v>37</v>
      </c>
      <c r="F1130" s="170" t="s">
        <v>1181</v>
      </c>
      <c r="H1130" s="171">
        <v>14.912000000000001</v>
      </c>
      <c r="I1130" s="172"/>
      <c r="L1130" s="168"/>
      <c r="M1130" s="173"/>
      <c r="T1130" s="174"/>
      <c r="AT1130" s="169" t="s">
        <v>262</v>
      </c>
      <c r="AU1130" s="169" t="s">
        <v>87</v>
      </c>
      <c r="AV1130" s="13" t="s">
        <v>87</v>
      </c>
      <c r="AW1130" s="13" t="s">
        <v>38</v>
      </c>
      <c r="AX1130" s="13" t="s">
        <v>78</v>
      </c>
      <c r="AY1130" s="169" t="s">
        <v>252</v>
      </c>
    </row>
    <row r="1131" spans="2:65" s="15" customFormat="1">
      <c r="B1131" s="182"/>
      <c r="D1131" s="159" t="s">
        <v>262</v>
      </c>
      <c r="E1131" s="183" t="s">
        <v>196</v>
      </c>
      <c r="F1131" s="184" t="s">
        <v>272</v>
      </c>
      <c r="H1131" s="185">
        <v>88.384</v>
      </c>
      <c r="I1131" s="186"/>
      <c r="L1131" s="182"/>
      <c r="M1131" s="187"/>
      <c r="T1131" s="188"/>
      <c r="AT1131" s="183" t="s">
        <v>262</v>
      </c>
      <c r="AU1131" s="183" t="s">
        <v>87</v>
      </c>
      <c r="AV1131" s="15" t="s">
        <v>98</v>
      </c>
      <c r="AW1131" s="15" t="s">
        <v>38</v>
      </c>
      <c r="AX1131" s="15" t="s">
        <v>78</v>
      </c>
      <c r="AY1131" s="183" t="s">
        <v>252</v>
      </c>
    </row>
    <row r="1132" spans="2:65" s="14" customFormat="1">
      <c r="B1132" s="175"/>
      <c r="D1132" s="159" t="s">
        <v>262</v>
      </c>
      <c r="E1132" s="176" t="s">
        <v>37</v>
      </c>
      <c r="F1132" s="177" t="s">
        <v>267</v>
      </c>
      <c r="H1132" s="178">
        <v>88.384</v>
      </c>
      <c r="I1132" s="179"/>
      <c r="L1132" s="175"/>
      <c r="M1132" s="180"/>
      <c r="T1132" s="181"/>
      <c r="AT1132" s="176" t="s">
        <v>262</v>
      </c>
      <c r="AU1132" s="176" t="s">
        <v>87</v>
      </c>
      <c r="AV1132" s="14" t="s">
        <v>258</v>
      </c>
      <c r="AW1132" s="14" t="s">
        <v>38</v>
      </c>
      <c r="AX1132" s="14" t="s">
        <v>85</v>
      </c>
      <c r="AY1132" s="176" t="s">
        <v>252</v>
      </c>
    </row>
    <row r="1133" spans="2:65" s="1" customFormat="1" ht="16.5" customHeight="1">
      <c r="B1133" s="32"/>
      <c r="C1133" s="189" t="s">
        <v>1182</v>
      </c>
      <c r="D1133" s="189" t="s">
        <v>496</v>
      </c>
      <c r="E1133" s="190" t="s">
        <v>1183</v>
      </c>
      <c r="F1133" s="191" t="s">
        <v>1184</v>
      </c>
      <c r="G1133" s="192" t="s">
        <v>109</v>
      </c>
      <c r="H1133" s="193">
        <v>1.361</v>
      </c>
      <c r="I1133" s="194"/>
      <c r="J1133" s="195">
        <f>ROUND(I1133*H1133,2)</f>
        <v>0</v>
      </c>
      <c r="K1133" s="191" t="s">
        <v>257</v>
      </c>
      <c r="L1133" s="196"/>
      <c r="M1133" s="197" t="s">
        <v>37</v>
      </c>
      <c r="N1133" s="198" t="s">
        <v>49</v>
      </c>
      <c r="P1133" s="156">
        <f>O1133*H1133</f>
        <v>0</v>
      </c>
      <c r="Q1133" s="156">
        <v>0.55000000000000004</v>
      </c>
      <c r="R1133" s="156">
        <f>Q1133*H1133</f>
        <v>0.74855000000000005</v>
      </c>
      <c r="S1133" s="156">
        <v>0</v>
      </c>
      <c r="T1133" s="157">
        <f>S1133*H1133</f>
        <v>0</v>
      </c>
      <c r="AR1133" s="18" t="s">
        <v>556</v>
      </c>
      <c r="AT1133" s="18" t="s">
        <v>496</v>
      </c>
      <c r="AU1133" s="18" t="s">
        <v>87</v>
      </c>
      <c r="AY1133" s="18" t="s">
        <v>252</v>
      </c>
      <c r="BE1133" s="158">
        <f>IF(N1133="základní",J1133,0)</f>
        <v>0</v>
      </c>
      <c r="BF1133" s="158">
        <f>IF(N1133="snížená",J1133,0)</f>
        <v>0</v>
      </c>
      <c r="BG1133" s="158">
        <f>IF(N1133="zákl. přenesená",J1133,0)</f>
        <v>0</v>
      </c>
      <c r="BH1133" s="158">
        <f>IF(N1133="sníž. přenesená",J1133,0)</f>
        <v>0</v>
      </c>
      <c r="BI1133" s="158">
        <f>IF(N1133="nulová",J1133,0)</f>
        <v>0</v>
      </c>
      <c r="BJ1133" s="18" t="s">
        <v>85</v>
      </c>
      <c r="BK1133" s="158">
        <f>ROUND(I1133*H1133,2)</f>
        <v>0</v>
      </c>
      <c r="BL1133" s="18" t="s">
        <v>406</v>
      </c>
      <c r="BM1133" s="18" t="s">
        <v>1185</v>
      </c>
    </row>
    <row r="1134" spans="2:65" s="12" customFormat="1">
      <c r="B1134" s="162"/>
      <c r="D1134" s="159" t="s">
        <v>262</v>
      </c>
      <c r="E1134" s="163" t="s">
        <v>37</v>
      </c>
      <c r="F1134" s="164" t="s">
        <v>1186</v>
      </c>
      <c r="H1134" s="163" t="s">
        <v>37</v>
      </c>
      <c r="I1134" s="165"/>
      <c r="L1134" s="162"/>
      <c r="M1134" s="166"/>
      <c r="T1134" s="167"/>
      <c r="AT1134" s="163" t="s">
        <v>262</v>
      </c>
      <c r="AU1134" s="163" t="s">
        <v>87</v>
      </c>
      <c r="AV1134" s="12" t="s">
        <v>85</v>
      </c>
      <c r="AW1134" s="12" t="s">
        <v>38</v>
      </c>
      <c r="AX1134" s="12" t="s">
        <v>78</v>
      </c>
      <c r="AY1134" s="163" t="s">
        <v>252</v>
      </c>
    </row>
    <row r="1135" spans="2:65" s="12" customFormat="1">
      <c r="B1135" s="162"/>
      <c r="D1135" s="159" t="s">
        <v>262</v>
      </c>
      <c r="E1135" s="163" t="s">
        <v>37</v>
      </c>
      <c r="F1135" s="164" t="s">
        <v>1177</v>
      </c>
      <c r="H1135" s="163" t="s">
        <v>37</v>
      </c>
      <c r="I1135" s="165"/>
      <c r="L1135" s="162"/>
      <c r="M1135" s="166"/>
      <c r="T1135" s="167"/>
      <c r="AT1135" s="163" t="s">
        <v>262</v>
      </c>
      <c r="AU1135" s="163" t="s">
        <v>87</v>
      </c>
      <c r="AV1135" s="12" t="s">
        <v>85</v>
      </c>
      <c r="AW1135" s="12" t="s">
        <v>38</v>
      </c>
      <c r="AX1135" s="12" t="s">
        <v>78</v>
      </c>
      <c r="AY1135" s="163" t="s">
        <v>252</v>
      </c>
    </row>
    <row r="1136" spans="2:65" s="13" customFormat="1">
      <c r="B1136" s="168"/>
      <c r="D1136" s="159" t="s">
        <v>262</v>
      </c>
      <c r="E1136" s="169" t="s">
        <v>37</v>
      </c>
      <c r="F1136" s="170" t="s">
        <v>1166</v>
      </c>
      <c r="H1136" s="171">
        <v>1.2370000000000001</v>
      </c>
      <c r="I1136" s="172"/>
      <c r="L1136" s="168"/>
      <c r="M1136" s="173"/>
      <c r="T1136" s="174"/>
      <c r="AT1136" s="169" t="s">
        <v>262</v>
      </c>
      <c r="AU1136" s="169" t="s">
        <v>87</v>
      </c>
      <c r="AV1136" s="13" t="s">
        <v>87</v>
      </c>
      <c r="AW1136" s="13" t="s">
        <v>38</v>
      </c>
      <c r="AX1136" s="13" t="s">
        <v>78</v>
      </c>
      <c r="AY1136" s="169" t="s">
        <v>252</v>
      </c>
    </row>
    <row r="1137" spans="2:65" s="14" customFormat="1">
      <c r="B1137" s="175"/>
      <c r="D1137" s="159" t="s">
        <v>262</v>
      </c>
      <c r="E1137" s="176" t="s">
        <v>37</v>
      </c>
      <c r="F1137" s="177" t="s">
        <v>267</v>
      </c>
      <c r="H1137" s="178">
        <v>1.2370000000000001</v>
      </c>
      <c r="I1137" s="179"/>
      <c r="L1137" s="175"/>
      <c r="M1137" s="180"/>
      <c r="T1137" s="181"/>
      <c r="AT1137" s="176" t="s">
        <v>262</v>
      </c>
      <c r="AU1137" s="176" t="s">
        <v>87</v>
      </c>
      <c r="AV1137" s="14" t="s">
        <v>258</v>
      </c>
      <c r="AW1137" s="14" t="s">
        <v>38</v>
      </c>
      <c r="AX1137" s="14" t="s">
        <v>85</v>
      </c>
      <c r="AY1137" s="176" t="s">
        <v>252</v>
      </c>
    </row>
    <row r="1138" spans="2:65" s="13" customFormat="1">
      <c r="B1138" s="168"/>
      <c r="D1138" s="159" t="s">
        <v>262</v>
      </c>
      <c r="F1138" s="170" t="s">
        <v>1187</v>
      </c>
      <c r="H1138" s="171">
        <v>1.361</v>
      </c>
      <c r="I1138" s="172"/>
      <c r="L1138" s="168"/>
      <c r="M1138" s="173"/>
      <c r="T1138" s="174"/>
      <c r="AT1138" s="169" t="s">
        <v>262</v>
      </c>
      <c r="AU1138" s="169" t="s">
        <v>87</v>
      </c>
      <c r="AV1138" s="13" t="s">
        <v>87</v>
      </c>
      <c r="AW1138" s="13" t="s">
        <v>4</v>
      </c>
      <c r="AX1138" s="13" t="s">
        <v>85</v>
      </c>
      <c r="AY1138" s="169" t="s">
        <v>252</v>
      </c>
    </row>
    <row r="1139" spans="2:65" s="1" customFormat="1" ht="16.5" customHeight="1">
      <c r="B1139" s="32"/>
      <c r="C1139" s="147" t="s">
        <v>1188</v>
      </c>
      <c r="D1139" s="147" t="s">
        <v>254</v>
      </c>
      <c r="E1139" s="148" t="s">
        <v>1189</v>
      </c>
      <c r="F1139" s="149" t="s">
        <v>1190</v>
      </c>
      <c r="G1139" s="150" t="s">
        <v>117</v>
      </c>
      <c r="H1139" s="151">
        <v>178.38399999999999</v>
      </c>
      <c r="I1139" s="152"/>
      <c r="J1139" s="153">
        <f>ROUND(I1139*H1139,2)</f>
        <v>0</v>
      </c>
      <c r="K1139" s="149" t="s">
        <v>257</v>
      </c>
      <c r="L1139" s="32"/>
      <c r="M1139" s="154" t="s">
        <v>37</v>
      </c>
      <c r="N1139" s="155" t="s">
        <v>49</v>
      </c>
      <c r="P1139" s="156">
        <f>O1139*H1139</f>
        <v>0</v>
      </c>
      <c r="Q1139" s="156">
        <v>0</v>
      </c>
      <c r="R1139" s="156">
        <f>Q1139*H1139</f>
        <v>0</v>
      </c>
      <c r="S1139" s="156">
        <v>0</v>
      </c>
      <c r="T1139" s="157">
        <f>S1139*H1139</f>
        <v>0</v>
      </c>
      <c r="AR1139" s="18" t="s">
        <v>406</v>
      </c>
      <c r="AT1139" s="18" t="s">
        <v>254</v>
      </c>
      <c r="AU1139" s="18" t="s">
        <v>87</v>
      </c>
      <c r="AY1139" s="18" t="s">
        <v>252</v>
      </c>
      <c r="BE1139" s="158">
        <f>IF(N1139="základní",J1139,0)</f>
        <v>0</v>
      </c>
      <c r="BF1139" s="158">
        <f>IF(N1139="snížená",J1139,0)</f>
        <v>0</v>
      </c>
      <c r="BG1139" s="158">
        <f>IF(N1139="zákl. přenesená",J1139,0)</f>
        <v>0</v>
      </c>
      <c r="BH1139" s="158">
        <f>IF(N1139="sníž. přenesená",J1139,0)</f>
        <v>0</v>
      </c>
      <c r="BI1139" s="158">
        <f>IF(N1139="nulová",J1139,0)</f>
        <v>0</v>
      </c>
      <c r="BJ1139" s="18" t="s">
        <v>85</v>
      </c>
      <c r="BK1139" s="158">
        <f>ROUND(I1139*H1139,2)</f>
        <v>0</v>
      </c>
      <c r="BL1139" s="18" t="s">
        <v>406</v>
      </c>
      <c r="BM1139" s="18" t="s">
        <v>1191</v>
      </c>
    </row>
    <row r="1140" spans="2:65" s="1" customFormat="1" ht="48.75">
      <c r="B1140" s="32"/>
      <c r="D1140" s="159" t="s">
        <v>260</v>
      </c>
      <c r="F1140" s="160" t="s">
        <v>1192</v>
      </c>
      <c r="I1140" s="92"/>
      <c r="L1140" s="32"/>
      <c r="M1140" s="161"/>
      <c r="T1140" s="50"/>
      <c r="AT1140" s="18" t="s">
        <v>260</v>
      </c>
      <c r="AU1140" s="18" t="s">
        <v>87</v>
      </c>
    </row>
    <row r="1141" spans="2:65" s="12" customFormat="1">
      <c r="B1141" s="162"/>
      <c r="D1141" s="159" t="s">
        <v>262</v>
      </c>
      <c r="E1141" s="163" t="s">
        <v>37</v>
      </c>
      <c r="F1141" s="164" t="s">
        <v>653</v>
      </c>
      <c r="H1141" s="163" t="s">
        <v>37</v>
      </c>
      <c r="I1141" s="165"/>
      <c r="L1141" s="162"/>
      <c r="M1141" s="166"/>
      <c r="T1141" s="167"/>
      <c r="AT1141" s="163" t="s">
        <v>262</v>
      </c>
      <c r="AU1141" s="163" t="s">
        <v>87</v>
      </c>
      <c r="AV1141" s="12" t="s">
        <v>85</v>
      </c>
      <c r="AW1141" s="12" t="s">
        <v>38</v>
      </c>
      <c r="AX1141" s="12" t="s">
        <v>78</v>
      </c>
      <c r="AY1141" s="163" t="s">
        <v>252</v>
      </c>
    </row>
    <row r="1142" spans="2:65" s="12" customFormat="1">
      <c r="B1142" s="162"/>
      <c r="D1142" s="159" t="s">
        <v>262</v>
      </c>
      <c r="E1142" s="163" t="s">
        <v>37</v>
      </c>
      <c r="F1142" s="164" t="s">
        <v>831</v>
      </c>
      <c r="H1142" s="163" t="s">
        <v>37</v>
      </c>
      <c r="I1142" s="165"/>
      <c r="L1142" s="162"/>
      <c r="M1142" s="166"/>
      <c r="T1142" s="167"/>
      <c r="AT1142" s="163" t="s">
        <v>262</v>
      </c>
      <c r="AU1142" s="163" t="s">
        <v>87</v>
      </c>
      <c r="AV1142" s="12" t="s">
        <v>85</v>
      </c>
      <c r="AW1142" s="12" t="s">
        <v>38</v>
      </c>
      <c r="AX1142" s="12" t="s">
        <v>78</v>
      </c>
      <c r="AY1142" s="163" t="s">
        <v>252</v>
      </c>
    </row>
    <row r="1143" spans="2:65" s="12" customFormat="1">
      <c r="B1143" s="162"/>
      <c r="D1143" s="159" t="s">
        <v>262</v>
      </c>
      <c r="E1143" s="163" t="s">
        <v>37</v>
      </c>
      <c r="F1143" s="164" t="s">
        <v>1178</v>
      </c>
      <c r="H1143" s="163" t="s">
        <v>37</v>
      </c>
      <c r="I1143" s="165"/>
      <c r="L1143" s="162"/>
      <c r="M1143" s="166"/>
      <c r="T1143" s="167"/>
      <c r="AT1143" s="163" t="s">
        <v>262</v>
      </c>
      <c r="AU1143" s="163" t="s">
        <v>87</v>
      </c>
      <c r="AV1143" s="12" t="s">
        <v>85</v>
      </c>
      <c r="AW1143" s="12" t="s">
        <v>38</v>
      </c>
      <c r="AX1143" s="12" t="s">
        <v>78</v>
      </c>
      <c r="AY1143" s="163" t="s">
        <v>252</v>
      </c>
    </row>
    <row r="1144" spans="2:65" s="12" customFormat="1">
      <c r="B1144" s="162"/>
      <c r="D1144" s="159" t="s">
        <v>262</v>
      </c>
      <c r="E1144" s="163" t="s">
        <v>37</v>
      </c>
      <c r="F1144" s="164" t="s">
        <v>575</v>
      </c>
      <c r="H1144" s="163" t="s">
        <v>37</v>
      </c>
      <c r="I1144" s="165"/>
      <c r="L1144" s="162"/>
      <c r="M1144" s="166"/>
      <c r="T1144" s="167"/>
      <c r="AT1144" s="163" t="s">
        <v>262</v>
      </c>
      <c r="AU1144" s="163" t="s">
        <v>87</v>
      </c>
      <c r="AV1144" s="12" t="s">
        <v>85</v>
      </c>
      <c r="AW1144" s="12" t="s">
        <v>38</v>
      </c>
      <c r="AX1144" s="12" t="s">
        <v>78</v>
      </c>
      <c r="AY1144" s="163" t="s">
        <v>252</v>
      </c>
    </row>
    <row r="1145" spans="2:65" s="12" customFormat="1">
      <c r="B1145" s="162"/>
      <c r="D1145" s="159" t="s">
        <v>262</v>
      </c>
      <c r="E1145" s="163" t="s">
        <v>37</v>
      </c>
      <c r="F1145" s="164" t="s">
        <v>1179</v>
      </c>
      <c r="H1145" s="163" t="s">
        <v>37</v>
      </c>
      <c r="I1145" s="165"/>
      <c r="L1145" s="162"/>
      <c r="M1145" s="166"/>
      <c r="T1145" s="167"/>
      <c r="AT1145" s="163" t="s">
        <v>262</v>
      </c>
      <c r="AU1145" s="163" t="s">
        <v>87</v>
      </c>
      <c r="AV1145" s="12" t="s">
        <v>85</v>
      </c>
      <c r="AW1145" s="12" t="s">
        <v>38</v>
      </c>
      <c r="AX1145" s="12" t="s">
        <v>78</v>
      </c>
      <c r="AY1145" s="163" t="s">
        <v>252</v>
      </c>
    </row>
    <row r="1146" spans="2:65" s="12" customFormat="1">
      <c r="B1146" s="162"/>
      <c r="D1146" s="159" t="s">
        <v>262</v>
      </c>
      <c r="E1146" s="163" t="s">
        <v>37</v>
      </c>
      <c r="F1146" s="164" t="s">
        <v>655</v>
      </c>
      <c r="H1146" s="163" t="s">
        <v>37</v>
      </c>
      <c r="I1146" s="165"/>
      <c r="L1146" s="162"/>
      <c r="M1146" s="166"/>
      <c r="T1146" s="167"/>
      <c r="AT1146" s="163" t="s">
        <v>262</v>
      </c>
      <c r="AU1146" s="163" t="s">
        <v>87</v>
      </c>
      <c r="AV1146" s="12" t="s">
        <v>85</v>
      </c>
      <c r="AW1146" s="12" t="s">
        <v>38</v>
      </c>
      <c r="AX1146" s="12" t="s">
        <v>78</v>
      </c>
      <c r="AY1146" s="163" t="s">
        <v>252</v>
      </c>
    </row>
    <row r="1147" spans="2:65" s="12" customFormat="1">
      <c r="B1147" s="162"/>
      <c r="D1147" s="159" t="s">
        <v>262</v>
      </c>
      <c r="E1147" s="163" t="s">
        <v>37</v>
      </c>
      <c r="F1147" s="164" t="s">
        <v>761</v>
      </c>
      <c r="H1147" s="163" t="s">
        <v>37</v>
      </c>
      <c r="I1147" s="165"/>
      <c r="L1147" s="162"/>
      <c r="M1147" s="166"/>
      <c r="T1147" s="167"/>
      <c r="AT1147" s="163" t="s">
        <v>262</v>
      </c>
      <c r="AU1147" s="163" t="s">
        <v>87</v>
      </c>
      <c r="AV1147" s="12" t="s">
        <v>85</v>
      </c>
      <c r="AW1147" s="12" t="s">
        <v>38</v>
      </c>
      <c r="AX1147" s="12" t="s">
        <v>78</v>
      </c>
      <c r="AY1147" s="163" t="s">
        <v>252</v>
      </c>
    </row>
    <row r="1148" spans="2:65" s="13" customFormat="1">
      <c r="B1148" s="168"/>
      <c r="D1148" s="159" t="s">
        <v>262</v>
      </c>
      <c r="E1148" s="169" t="s">
        <v>37</v>
      </c>
      <c r="F1148" s="170" t="s">
        <v>1193</v>
      </c>
      <c r="H1148" s="171">
        <v>42.622</v>
      </c>
      <c r="I1148" s="172"/>
      <c r="L1148" s="168"/>
      <c r="M1148" s="173"/>
      <c r="T1148" s="174"/>
      <c r="AT1148" s="169" t="s">
        <v>262</v>
      </c>
      <c r="AU1148" s="169" t="s">
        <v>87</v>
      </c>
      <c r="AV1148" s="13" t="s">
        <v>87</v>
      </c>
      <c r="AW1148" s="13" t="s">
        <v>38</v>
      </c>
      <c r="AX1148" s="13" t="s">
        <v>78</v>
      </c>
      <c r="AY1148" s="169" t="s">
        <v>252</v>
      </c>
    </row>
    <row r="1149" spans="2:65" s="12" customFormat="1">
      <c r="B1149" s="162"/>
      <c r="D1149" s="159" t="s">
        <v>262</v>
      </c>
      <c r="E1149" s="163" t="s">
        <v>37</v>
      </c>
      <c r="F1149" s="164" t="s">
        <v>658</v>
      </c>
      <c r="H1149" s="163" t="s">
        <v>37</v>
      </c>
      <c r="I1149" s="165"/>
      <c r="L1149" s="162"/>
      <c r="M1149" s="166"/>
      <c r="T1149" s="167"/>
      <c r="AT1149" s="163" t="s">
        <v>262</v>
      </c>
      <c r="AU1149" s="163" t="s">
        <v>87</v>
      </c>
      <c r="AV1149" s="12" t="s">
        <v>85</v>
      </c>
      <c r="AW1149" s="12" t="s">
        <v>38</v>
      </c>
      <c r="AX1149" s="12" t="s">
        <v>78</v>
      </c>
      <c r="AY1149" s="163" t="s">
        <v>252</v>
      </c>
    </row>
    <row r="1150" spans="2:65" s="12" customFormat="1">
      <c r="B1150" s="162"/>
      <c r="D1150" s="159" t="s">
        <v>262</v>
      </c>
      <c r="E1150" s="163" t="s">
        <v>37</v>
      </c>
      <c r="F1150" s="164" t="s">
        <v>761</v>
      </c>
      <c r="H1150" s="163" t="s">
        <v>37</v>
      </c>
      <c r="I1150" s="165"/>
      <c r="L1150" s="162"/>
      <c r="M1150" s="166"/>
      <c r="T1150" s="167"/>
      <c r="AT1150" s="163" t="s">
        <v>262</v>
      </c>
      <c r="AU1150" s="163" t="s">
        <v>87</v>
      </c>
      <c r="AV1150" s="12" t="s">
        <v>85</v>
      </c>
      <c r="AW1150" s="12" t="s">
        <v>38</v>
      </c>
      <c r="AX1150" s="12" t="s">
        <v>78</v>
      </c>
      <c r="AY1150" s="163" t="s">
        <v>252</v>
      </c>
    </row>
    <row r="1151" spans="2:65" s="13" customFormat="1">
      <c r="B1151" s="168"/>
      <c r="D1151" s="159" t="s">
        <v>262</v>
      </c>
      <c r="E1151" s="169" t="s">
        <v>37</v>
      </c>
      <c r="F1151" s="170" t="s">
        <v>1193</v>
      </c>
      <c r="H1151" s="171">
        <v>42.622</v>
      </c>
      <c r="I1151" s="172"/>
      <c r="L1151" s="168"/>
      <c r="M1151" s="173"/>
      <c r="T1151" s="174"/>
      <c r="AT1151" s="169" t="s">
        <v>262</v>
      </c>
      <c r="AU1151" s="169" t="s">
        <v>87</v>
      </c>
      <c r="AV1151" s="13" t="s">
        <v>87</v>
      </c>
      <c r="AW1151" s="13" t="s">
        <v>38</v>
      </c>
      <c r="AX1151" s="13" t="s">
        <v>78</v>
      </c>
      <c r="AY1151" s="169" t="s">
        <v>252</v>
      </c>
    </row>
    <row r="1152" spans="2:65" s="15" customFormat="1">
      <c r="B1152" s="182"/>
      <c r="D1152" s="159" t="s">
        <v>262</v>
      </c>
      <c r="E1152" s="183" t="s">
        <v>181</v>
      </c>
      <c r="F1152" s="184" t="s">
        <v>272</v>
      </c>
      <c r="H1152" s="185">
        <v>85.244</v>
      </c>
      <c r="I1152" s="186"/>
      <c r="L1152" s="182"/>
      <c r="M1152" s="187"/>
      <c r="T1152" s="188"/>
      <c r="AT1152" s="183" t="s">
        <v>262</v>
      </c>
      <c r="AU1152" s="183" t="s">
        <v>87</v>
      </c>
      <c r="AV1152" s="15" t="s">
        <v>98</v>
      </c>
      <c r="AW1152" s="15" t="s">
        <v>38</v>
      </c>
      <c r="AX1152" s="15" t="s">
        <v>78</v>
      </c>
      <c r="AY1152" s="183" t="s">
        <v>252</v>
      </c>
    </row>
    <row r="1153" spans="2:65" s="12" customFormat="1">
      <c r="B1153" s="162"/>
      <c r="D1153" s="159" t="s">
        <v>262</v>
      </c>
      <c r="E1153" s="163" t="s">
        <v>37</v>
      </c>
      <c r="F1153" s="164" t="s">
        <v>1194</v>
      </c>
      <c r="H1153" s="163" t="s">
        <v>37</v>
      </c>
      <c r="I1153" s="165"/>
      <c r="L1153" s="162"/>
      <c r="M1153" s="166"/>
      <c r="T1153" s="167"/>
      <c r="AT1153" s="163" t="s">
        <v>262</v>
      </c>
      <c r="AU1153" s="163" t="s">
        <v>87</v>
      </c>
      <c r="AV1153" s="12" t="s">
        <v>85</v>
      </c>
      <c r="AW1153" s="12" t="s">
        <v>38</v>
      </c>
      <c r="AX1153" s="12" t="s">
        <v>78</v>
      </c>
      <c r="AY1153" s="163" t="s">
        <v>252</v>
      </c>
    </row>
    <row r="1154" spans="2:65" s="12" customFormat="1">
      <c r="B1154" s="162"/>
      <c r="D1154" s="159" t="s">
        <v>262</v>
      </c>
      <c r="E1154" s="163" t="s">
        <v>37</v>
      </c>
      <c r="F1154" s="164" t="s">
        <v>831</v>
      </c>
      <c r="H1154" s="163" t="s">
        <v>37</v>
      </c>
      <c r="I1154" s="165"/>
      <c r="L1154" s="162"/>
      <c r="M1154" s="166"/>
      <c r="T1154" s="167"/>
      <c r="AT1154" s="163" t="s">
        <v>262</v>
      </c>
      <c r="AU1154" s="163" t="s">
        <v>87</v>
      </c>
      <c r="AV1154" s="12" t="s">
        <v>85</v>
      </c>
      <c r="AW1154" s="12" t="s">
        <v>38</v>
      </c>
      <c r="AX1154" s="12" t="s">
        <v>78</v>
      </c>
      <c r="AY1154" s="163" t="s">
        <v>252</v>
      </c>
    </row>
    <row r="1155" spans="2:65" s="12" customFormat="1">
      <c r="B1155" s="162"/>
      <c r="D1155" s="159" t="s">
        <v>262</v>
      </c>
      <c r="E1155" s="163" t="s">
        <v>37</v>
      </c>
      <c r="F1155" s="164" t="s">
        <v>1178</v>
      </c>
      <c r="H1155" s="163" t="s">
        <v>37</v>
      </c>
      <c r="I1155" s="165"/>
      <c r="L1155" s="162"/>
      <c r="M1155" s="166"/>
      <c r="T1155" s="167"/>
      <c r="AT1155" s="163" t="s">
        <v>262</v>
      </c>
      <c r="AU1155" s="163" t="s">
        <v>87</v>
      </c>
      <c r="AV1155" s="12" t="s">
        <v>85</v>
      </c>
      <c r="AW1155" s="12" t="s">
        <v>38</v>
      </c>
      <c r="AX1155" s="12" t="s">
        <v>78</v>
      </c>
      <c r="AY1155" s="163" t="s">
        <v>252</v>
      </c>
    </row>
    <row r="1156" spans="2:65" s="12" customFormat="1">
      <c r="B1156" s="162"/>
      <c r="D1156" s="159" t="s">
        <v>262</v>
      </c>
      <c r="E1156" s="163" t="s">
        <v>37</v>
      </c>
      <c r="F1156" s="164" t="s">
        <v>575</v>
      </c>
      <c r="H1156" s="163" t="s">
        <v>37</v>
      </c>
      <c r="I1156" s="165"/>
      <c r="L1156" s="162"/>
      <c r="M1156" s="166"/>
      <c r="T1156" s="167"/>
      <c r="AT1156" s="163" t="s">
        <v>262</v>
      </c>
      <c r="AU1156" s="163" t="s">
        <v>87</v>
      </c>
      <c r="AV1156" s="12" t="s">
        <v>85</v>
      </c>
      <c r="AW1156" s="12" t="s">
        <v>38</v>
      </c>
      <c r="AX1156" s="12" t="s">
        <v>78</v>
      </c>
      <c r="AY1156" s="163" t="s">
        <v>252</v>
      </c>
    </row>
    <row r="1157" spans="2:65" s="12" customFormat="1">
      <c r="B1157" s="162"/>
      <c r="D1157" s="159" t="s">
        <v>262</v>
      </c>
      <c r="E1157" s="163" t="s">
        <v>37</v>
      </c>
      <c r="F1157" s="164" t="s">
        <v>1179</v>
      </c>
      <c r="H1157" s="163" t="s">
        <v>37</v>
      </c>
      <c r="I1157" s="165"/>
      <c r="L1157" s="162"/>
      <c r="M1157" s="166"/>
      <c r="T1157" s="167"/>
      <c r="AT1157" s="163" t="s">
        <v>262</v>
      </c>
      <c r="AU1157" s="163" t="s">
        <v>87</v>
      </c>
      <c r="AV1157" s="12" t="s">
        <v>85</v>
      </c>
      <c r="AW1157" s="12" t="s">
        <v>38</v>
      </c>
      <c r="AX1157" s="12" t="s">
        <v>78</v>
      </c>
      <c r="AY1157" s="163" t="s">
        <v>252</v>
      </c>
    </row>
    <row r="1158" spans="2:65" s="12" customFormat="1">
      <c r="B1158" s="162"/>
      <c r="D1158" s="159" t="s">
        <v>262</v>
      </c>
      <c r="E1158" s="163" t="s">
        <v>37</v>
      </c>
      <c r="F1158" s="164" t="s">
        <v>655</v>
      </c>
      <c r="H1158" s="163" t="s">
        <v>37</v>
      </c>
      <c r="I1158" s="165"/>
      <c r="L1158" s="162"/>
      <c r="M1158" s="166"/>
      <c r="T1158" s="167"/>
      <c r="AT1158" s="163" t="s">
        <v>262</v>
      </c>
      <c r="AU1158" s="163" t="s">
        <v>87</v>
      </c>
      <c r="AV1158" s="12" t="s">
        <v>85</v>
      </c>
      <c r="AW1158" s="12" t="s">
        <v>38</v>
      </c>
      <c r="AX1158" s="12" t="s">
        <v>78</v>
      </c>
      <c r="AY1158" s="163" t="s">
        <v>252</v>
      </c>
    </row>
    <row r="1159" spans="2:65" s="12" customFormat="1">
      <c r="B1159" s="162"/>
      <c r="D1159" s="159" t="s">
        <v>262</v>
      </c>
      <c r="E1159" s="163" t="s">
        <v>37</v>
      </c>
      <c r="F1159" s="164" t="s">
        <v>1195</v>
      </c>
      <c r="H1159" s="163" t="s">
        <v>37</v>
      </c>
      <c r="I1159" s="165"/>
      <c r="L1159" s="162"/>
      <c r="M1159" s="166"/>
      <c r="T1159" s="167"/>
      <c r="AT1159" s="163" t="s">
        <v>262</v>
      </c>
      <c r="AU1159" s="163" t="s">
        <v>87</v>
      </c>
      <c r="AV1159" s="12" t="s">
        <v>85</v>
      </c>
      <c r="AW1159" s="12" t="s">
        <v>38</v>
      </c>
      <c r="AX1159" s="12" t="s">
        <v>78</v>
      </c>
      <c r="AY1159" s="163" t="s">
        <v>252</v>
      </c>
    </row>
    <row r="1160" spans="2:65" s="13" customFormat="1">
      <c r="B1160" s="168"/>
      <c r="D1160" s="159" t="s">
        <v>262</v>
      </c>
      <c r="E1160" s="169" t="s">
        <v>37</v>
      </c>
      <c r="F1160" s="170" t="s">
        <v>1196</v>
      </c>
      <c r="H1160" s="171">
        <v>46.57</v>
      </c>
      <c r="I1160" s="172"/>
      <c r="L1160" s="168"/>
      <c r="M1160" s="173"/>
      <c r="T1160" s="174"/>
      <c r="AT1160" s="169" t="s">
        <v>262</v>
      </c>
      <c r="AU1160" s="169" t="s">
        <v>87</v>
      </c>
      <c r="AV1160" s="13" t="s">
        <v>87</v>
      </c>
      <c r="AW1160" s="13" t="s">
        <v>38</v>
      </c>
      <c r="AX1160" s="13" t="s">
        <v>78</v>
      </c>
      <c r="AY1160" s="169" t="s">
        <v>252</v>
      </c>
    </row>
    <row r="1161" spans="2:65" s="12" customFormat="1">
      <c r="B1161" s="162"/>
      <c r="D1161" s="159" t="s">
        <v>262</v>
      </c>
      <c r="E1161" s="163" t="s">
        <v>37</v>
      </c>
      <c r="F1161" s="164" t="s">
        <v>658</v>
      </c>
      <c r="H1161" s="163" t="s">
        <v>37</v>
      </c>
      <c r="I1161" s="165"/>
      <c r="L1161" s="162"/>
      <c r="M1161" s="166"/>
      <c r="T1161" s="167"/>
      <c r="AT1161" s="163" t="s">
        <v>262</v>
      </c>
      <c r="AU1161" s="163" t="s">
        <v>87</v>
      </c>
      <c r="AV1161" s="12" t="s">
        <v>85</v>
      </c>
      <c r="AW1161" s="12" t="s">
        <v>38</v>
      </c>
      <c r="AX1161" s="12" t="s">
        <v>78</v>
      </c>
      <c r="AY1161" s="163" t="s">
        <v>252</v>
      </c>
    </row>
    <row r="1162" spans="2:65" s="12" customFormat="1">
      <c r="B1162" s="162"/>
      <c r="D1162" s="159" t="s">
        <v>262</v>
      </c>
      <c r="E1162" s="163" t="s">
        <v>37</v>
      </c>
      <c r="F1162" s="164" t="s">
        <v>1195</v>
      </c>
      <c r="H1162" s="163" t="s">
        <v>37</v>
      </c>
      <c r="I1162" s="165"/>
      <c r="L1162" s="162"/>
      <c r="M1162" s="166"/>
      <c r="T1162" s="167"/>
      <c r="AT1162" s="163" t="s">
        <v>262</v>
      </c>
      <c r="AU1162" s="163" t="s">
        <v>87</v>
      </c>
      <c r="AV1162" s="12" t="s">
        <v>85</v>
      </c>
      <c r="AW1162" s="12" t="s">
        <v>38</v>
      </c>
      <c r="AX1162" s="12" t="s">
        <v>78</v>
      </c>
      <c r="AY1162" s="163" t="s">
        <v>252</v>
      </c>
    </row>
    <row r="1163" spans="2:65" s="13" customFormat="1">
      <c r="B1163" s="168"/>
      <c r="D1163" s="159" t="s">
        <v>262</v>
      </c>
      <c r="E1163" s="169" t="s">
        <v>37</v>
      </c>
      <c r="F1163" s="170" t="s">
        <v>1196</v>
      </c>
      <c r="H1163" s="171">
        <v>46.57</v>
      </c>
      <c r="I1163" s="172"/>
      <c r="L1163" s="168"/>
      <c r="M1163" s="173"/>
      <c r="T1163" s="174"/>
      <c r="AT1163" s="169" t="s">
        <v>262</v>
      </c>
      <c r="AU1163" s="169" t="s">
        <v>87</v>
      </c>
      <c r="AV1163" s="13" t="s">
        <v>87</v>
      </c>
      <c r="AW1163" s="13" t="s">
        <v>38</v>
      </c>
      <c r="AX1163" s="13" t="s">
        <v>78</v>
      </c>
      <c r="AY1163" s="169" t="s">
        <v>252</v>
      </c>
    </row>
    <row r="1164" spans="2:65" s="15" customFormat="1">
      <c r="B1164" s="182"/>
      <c r="D1164" s="159" t="s">
        <v>262</v>
      </c>
      <c r="E1164" s="183" t="s">
        <v>184</v>
      </c>
      <c r="F1164" s="184" t="s">
        <v>272</v>
      </c>
      <c r="H1164" s="185">
        <v>93.14</v>
      </c>
      <c r="I1164" s="186"/>
      <c r="L1164" s="182"/>
      <c r="M1164" s="187"/>
      <c r="T1164" s="188"/>
      <c r="AT1164" s="183" t="s">
        <v>262</v>
      </c>
      <c r="AU1164" s="183" t="s">
        <v>87</v>
      </c>
      <c r="AV1164" s="15" t="s">
        <v>98</v>
      </c>
      <c r="AW1164" s="15" t="s">
        <v>38</v>
      </c>
      <c r="AX1164" s="15" t="s">
        <v>78</v>
      </c>
      <c r="AY1164" s="183" t="s">
        <v>252</v>
      </c>
    </row>
    <row r="1165" spans="2:65" s="14" customFormat="1">
      <c r="B1165" s="175"/>
      <c r="D1165" s="159" t="s">
        <v>262</v>
      </c>
      <c r="E1165" s="176" t="s">
        <v>37</v>
      </c>
      <c r="F1165" s="177" t="s">
        <v>267</v>
      </c>
      <c r="H1165" s="178">
        <v>178.38399999999999</v>
      </c>
      <c r="I1165" s="179"/>
      <c r="L1165" s="175"/>
      <c r="M1165" s="180"/>
      <c r="T1165" s="181"/>
      <c r="AT1165" s="176" t="s">
        <v>262</v>
      </c>
      <c r="AU1165" s="176" t="s">
        <v>87</v>
      </c>
      <c r="AV1165" s="14" t="s">
        <v>258</v>
      </c>
      <c r="AW1165" s="14" t="s">
        <v>38</v>
      </c>
      <c r="AX1165" s="14" t="s">
        <v>85</v>
      </c>
      <c r="AY1165" s="176" t="s">
        <v>252</v>
      </c>
    </row>
    <row r="1166" spans="2:65" s="1" customFormat="1" ht="16.5" customHeight="1">
      <c r="B1166" s="32"/>
      <c r="C1166" s="189" t="s">
        <v>1197</v>
      </c>
      <c r="D1166" s="189" t="s">
        <v>496</v>
      </c>
      <c r="E1166" s="190" t="s">
        <v>1198</v>
      </c>
      <c r="F1166" s="191" t="s">
        <v>1199</v>
      </c>
      <c r="G1166" s="192" t="s">
        <v>117</v>
      </c>
      <c r="H1166" s="193">
        <v>196.22200000000001</v>
      </c>
      <c r="I1166" s="194"/>
      <c r="J1166" s="195">
        <f>ROUND(I1166*H1166,2)</f>
        <v>0</v>
      </c>
      <c r="K1166" s="191" t="s">
        <v>37</v>
      </c>
      <c r="L1166" s="196"/>
      <c r="M1166" s="197" t="s">
        <v>37</v>
      </c>
      <c r="N1166" s="198" t="s">
        <v>49</v>
      </c>
      <c r="P1166" s="156">
        <f>O1166*H1166</f>
        <v>0</v>
      </c>
      <c r="Q1166" s="156">
        <v>7.0499999999999998E-3</v>
      </c>
      <c r="R1166" s="156">
        <f>Q1166*H1166</f>
        <v>1.3833651</v>
      </c>
      <c r="S1166" s="156">
        <v>0</v>
      </c>
      <c r="T1166" s="157">
        <f>S1166*H1166</f>
        <v>0</v>
      </c>
      <c r="AR1166" s="18" t="s">
        <v>556</v>
      </c>
      <c r="AT1166" s="18" t="s">
        <v>496</v>
      </c>
      <c r="AU1166" s="18" t="s">
        <v>87</v>
      </c>
      <c r="AY1166" s="18" t="s">
        <v>252</v>
      </c>
      <c r="BE1166" s="158">
        <f>IF(N1166="základní",J1166,0)</f>
        <v>0</v>
      </c>
      <c r="BF1166" s="158">
        <f>IF(N1166="snížená",J1166,0)</f>
        <v>0</v>
      </c>
      <c r="BG1166" s="158">
        <f>IF(N1166="zákl. přenesená",J1166,0)</f>
        <v>0</v>
      </c>
      <c r="BH1166" s="158">
        <f>IF(N1166="sníž. přenesená",J1166,0)</f>
        <v>0</v>
      </c>
      <c r="BI1166" s="158">
        <f>IF(N1166="nulová",J1166,0)</f>
        <v>0</v>
      </c>
      <c r="BJ1166" s="18" t="s">
        <v>85</v>
      </c>
      <c r="BK1166" s="158">
        <f>ROUND(I1166*H1166,2)</f>
        <v>0</v>
      </c>
      <c r="BL1166" s="18" t="s">
        <v>406</v>
      </c>
      <c r="BM1166" s="18" t="s">
        <v>1200</v>
      </c>
    </row>
    <row r="1167" spans="2:65" s="12" customFormat="1">
      <c r="B1167" s="162"/>
      <c r="D1167" s="159" t="s">
        <v>262</v>
      </c>
      <c r="E1167" s="163" t="s">
        <v>37</v>
      </c>
      <c r="F1167" s="164" t="s">
        <v>1186</v>
      </c>
      <c r="H1167" s="163" t="s">
        <v>37</v>
      </c>
      <c r="I1167" s="165"/>
      <c r="L1167" s="162"/>
      <c r="M1167" s="166"/>
      <c r="T1167" s="167"/>
      <c r="AT1167" s="163" t="s">
        <v>262</v>
      </c>
      <c r="AU1167" s="163" t="s">
        <v>87</v>
      </c>
      <c r="AV1167" s="12" t="s">
        <v>85</v>
      </c>
      <c r="AW1167" s="12" t="s">
        <v>38</v>
      </c>
      <c r="AX1167" s="12" t="s">
        <v>78</v>
      </c>
      <c r="AY1167" s="163" t="s">
        <v>252</v>
      </c>
    </row>
    <row r="1168" spans="2:65" s="12" customFormat="1">
      <c r="B1168" s="162"/>
      <c r="D1168" s="159" t="s">
        <v>262</v>
      </c>
      <c r="E1168" s="163" t="s">
        <v>37</v>
      </c>
      <c r="F1168" s="164" t="s">
        <v>653</v>
      </c>
      <c r="H1168" s="163" t="s">
        <v>37</v>
      </c>
      <c r="I1168" s="165"/>
      <c r="L1168" s="162"/>
      <c r="M1168" s="166"/>
      <c r="T1168" s="167"/>
      <c r="AT1168" s="163" t="s">
        <v>262</v>
      </c>
      <c r="AU1168" s="163" t="s">
        <v>87</v>
      </c>
      <c r="AV1168" s="12" t="s">
        <v>85</v>
      </c>
      <c r="AW1168" s="12" t="s">
        <v>38</v>
      </c>
      <c r="AX1168" s="12" t="s">
        <v>78</v>
      </c>
      <c r="AY1168" s="163" t="s">
        <v>252</v>
      </c>
    </row>
    <row r="1169" spans="2:65" s="13" customFormat="1">
      <c r="B1169" s="168"/>
      <c r="D1169" s="159" t="s">
        <v>262</v>
      </c>
      <c r="E1169" s="169" t="s">
        <v>37</v>
      </c>
      <c r="F1169" s="170" t="s">
        <v>181</v>
      </c>
      <c r="H1169" s="171">
        <v>85.244</v>
      </c>
      <c r="I1169" s="172"/>
      <c r="L1169" s="168"/>
      <c r="M1169" s="173"/>
      <c r="T1169" s="174"/>
      <c r="AT1169" s="169" t="s">
        <v>262</v>
      </c>
      <c r="AU1169" s="169" t="s">
        <v>87</v>
      </c>
      <c r="AV1169" s="13" t="s">
        <v>87</v>
      </c>
      <c r="AW1169" s="13" t="s">
        <v>38</v>
      </c>
      <c r="AX1169" s="13" t="s">
        <v>78</v>
      </c>
      <c r="AY1169" s="169" t="s">
        <v>252</v>
      </c>
    </row>
    <row r="1170" spans="2:65" s="12" customFormat="1">
      <c r="B1170" s="162"/>
      <c r="D1170" s="159" t="s">
        <v>262</v>
      </c>
      <c r="E1170" s="163" t="s">
        <v>37</v>
      </c>
      <c r="F1170" s="164" t="s">
        <v>1194</v>
      </c>
      <c r="H1170" s="163" t="s">
        <v>37</v>
      </c>
      <c r="I1170" s="165"/>
      <c r="L1170" s="162"/>
      <c r="M1170" s="166"/>
      <c r="T1170" s="167"/>
      <c r="AT1170" s="163" t="s">
        <v>262</v>
      </c>
      <c r="AU1170" s="163" t="s">
        <v>87</v>
      </c>
      <c r="AV1170" s="12" t="s">
        <v>85</v>
      </c>
      <c r="AW1170" s="12" t="s">
        <v>38</v>
      </c>
      <c r="AX1170" s="12" t="s">
        <v>78</v>
      </c>
      <c r="AY1170" s="163" t="s">
        <v>252</v>
      </c>
    </row>
    <row r="1171" spans="2:65" s="13" customFormat="1">
      <c r="B1171" s="168"/>
      <c r="D1171" s="159" t="s">
        <v>262</v>
      </c>
      <c r="E1171" s="169" t="s">
        <v>37</v>
      </c>
      <c r="F1171" s="170" t="s">
        <v>184</v>
      </c>
      <c r="H1171" s="171">
        <v>93.14</v>
      </c>
      <c r="I1171" s="172"/>
      <c r="L1171" s="168"/>
      <c r="M1171" s="173"/>
      <c r="T1171" s="174"/>
      <c r="AT1171" s="169" t="s">
        <v>262</v>
      </c>
      <c r="AU1171" s="169" t="s">
        <v>87</v>
      </c>
      <c r="AV1171" s="13" t="s">
        <v>87</v>
      </c>
      <c r="AW1171" s="13" t="s">
        <v>38</v>
      </c>
      <c r="AX1171" s="13" t="s">
        <v>78</v>
      </c>
      <c r="AY1171" s="169" t="s">
        <v>252</v>
      </c>
    </row>
    <row r="1172" spans="2:65" s="14" customFormat="1">
      <c r="B1172" s="175"/>
      <c r="D1172" s="159" t="s">
        <v>262</v>
      </c>
      <c r="E1172" s="176" t="s">
        <v>37</v>
      </c>
      <c r="F1172" s="177" t="s">
        <v>267</v>
      </c>
      <c r="H1172" s="178">
        <v>178.38399999999999</v>
      </c>
      <c r="I1172" s="179"/>
      <c r="L1172" s="175"/>
      <c r="M1172" s="180"/>
      <c r="T1172" s="181"/>
      <c r="AT1172" s="176" t="s">
        <v>262</v>
      </c>
      <c r="AU1172" s="176" t="s">
        <v>87</v>
      </c>
      <c r="AV1172" s="14" t="s">
        <v>258</v>
      </c>
      <c r="AW1172" s="14" t="s">
        <v>38</v>
      </c>
      <c r="AX1172" s="14" t="s">
        <v>85</v>
      </c>
      <c r="AY1172" s="176" t="s">
        <v>252</v>
      </c>
    </row>
    <row r="1173" spans="2:65" s="13" customFormat="1">
      <c r="B1173" s="168"/>
      <c r="D1173" s="159" t="s">
        <v>262</v>
      </c>
      <c r="F1173" s="170" t="s">
        <v>1201</v>
      </c>
      <c r="H1173" s="171">
        <v>196.22200000000001</v>
      </c>
      <c r="I1173" s="172"/>
      <c r="L1173" s="168"/>
      <c r="M1173" s="173"/>
      <c r="T1173" s="174"/>
      <c r="AT1173" s="169" t="s">
        <v>262</v>
      </c>
      <c r="AU1173" s="169" t="s">
        <v>87</v>
      </c>
      <c r="AV1173" s="13" t="s">
        <v>87</v>
      </c>
      <c r="AW1173" s="13" t="s">
        <v>4</v>
      </c>
      <c r="AX1173" s="13" t="s">
        <v>85</v>
      </c>
      <c r="AY1173" s="169" t="s">
        <v>252</v>
      </c>
    </row>
    <row r="1174" spans="2:65" s="1" customFormat="1" ht="16.5" customHeight="1">
      <c r="B1174" s="32"/>
      <c r="C1174" s="189" t="s">
        <v>1202</v>
      </c>
      <c r="D1174" s="189" t="s">
        <v>496</v>
      </c>
      <c r="E1174" s="190" t="s">
        <v>1203</v>
      </c>
      <c r="F1174" s="191" t="s">
        <v>1204</v>
      </c>
      <c r="G1174" s="192" t="s">
        <v>117</v>
      </c>
      <c r="H1174" s="193">
        <v>12.294</v>
      </c>
      <c r="I1174" s="194"/>
      <c r="J1174" s="195">
        <f>ROUND(I1174*H1174,2)</f>
        <v>0</v>
      </c>
      <c r="K1174" s="191" t="s">
        <v>37</v>
      </c>
      <c r="L1174" s="196"/>
      <c r="M1174" s="197" t="s">
        <v>37</v>
      </c>
      <c r="N1174" s="198" t="s">
        <v>49</v>
      </c>
      <c r="P1174" s="156">
        <f>O1174*H1174</f>
        <v>0</v>
      </c>
      <c r="Q1174" s="156">
        <v>7.0499999999999998E-3</v>
      </c>
      <c r="R1174" s="156">
        <f>Q1174*H1174</f>
        <v>8.6672700000000005E-2</v>
      </c>
      <c r="S1174" s="156">
        <v>0</v>
      </c>
      <c r="T1174" s="157">
        <f>S1174*H1174</f>
        <v>0</v>
      </c>
      <c r="AR1174" s="18" t="s">
        <v>556</v>
      </c>
      <c r="AT1174" s="18" t="s">
        <v>496</v>
      </c>
      <c r="AU1174" s="18" t="s">
        <v>87</v>
      </c>
      <c r="AY1174" s="18" t="s">
        <v>252</v>
      </c>
      <c r="BE1174" s="158">
        <f>IF(N1174="základní",J1174,0)</f>
        <v>0</v>
      </c>
      <c r="BF1174" s="158">
        <f>IF(N1174="snížená",J1174,0)</f>
        <v>0</v>
      </c>
      <c r="BG1174" s="158">
        <f>IF(N1174="zákl. přenesená",J1174,0)</f>
        <v>0</v>
      </c>
      <c r="BH1174" s="158">
        <f>IF(N1174="sníž. přenesená",J1174,0)</f>
        <v>0</v>
      </c>
      <c r="BI1174" s="158">
        <f>IF(N1174="nulová",J1174,0)</f>
        <v>0</v>
      </c>
      <c r="BJ1174" s="18" t="s">
        <v>85</v>
      </c>
      <c r="BK1174" s="158">
        <f>ROUND(I1174*H1174,2)</f>
        <v>0</v>
      </c>
      <c r="BL1174" s="18" t="s">
        <v>406</v>
      </c>
      <c r="BM1174" s="18" t="s">
        <v>1205</v>
      </c>
    </row>
    <row r="1175" spans="2:65" s="12" customFormat="1">
      <c r="B1175" s="162"/>
      <c r="D1175" s="159" t="s">
        <v>262</v>
      </c>
      <c r="E1175" s="163" t="s">
        <v>37</v>
      </c>
      <c r="F1175" s="164" t="s">
        <v>1186</v>
      </c>
      <c r="H1175" s="163" t="s">
        <v>37</v>
      </c>
      <c r="I1175" s="165"/>
      <c r="L1175" s="162"/>
      <c r="M1175" s="166"/>
      <c r="T1175" s="167"/>
      <c r="AT1175" s="163" t="s">
        <v>262</v>
      </c>
      <c r="AU1175" s="163" t="s">
        <v>87</v>
      </c>
      <c r="AV1175" s="12" t="s">
        <v>85</v>
      </c>
      <c r="AW1175" s="12" t="s">
        <v>38</v>
      </c>
      <c r="AX1175" s="12" t="s">
        <v>78</v>
      </c>
      <c r="AY1175" s="163" t="s">
        <v>252</v>
      </c>
    </row>
    <row r="1176" spans="2:65" s="12" customFormat="1">
      <c r="B1176" s="162"/>
      <c r="D1176" s="159" t="s">
        <v>262</v>
      </c>
      <c r="E1176" s="163" t="s">
        <v>37</v>
      </c>
      <c r="F1176" s="164" t="s">
        <v>1206</v>
      </c>
      <c r="H1176" s="163" t="s">
        <v>37</v>
      </c>
      <c r="I1176" s="165"/>
      <c r="L1176" s="162"/>
      <c r="M1176" s="166"/>
      <c r="T1176" s="167"/>
      <c r="AT1176" s="163" t="s">
        <v>262</v>
      </c>
      <c r="AU1176" s="163" t="s">
        <v>87</v>
      </c>
      <c r="AV1176" s="12" t="s">
        <v>85</v>
      </c>
      <c r="AW1176" s="12" t="s">
        <v>38</v>
      </c>
      <c r="AX1176" s="12" t="s">
        <v>78</v>
      </c>
      <c r="AY1176" s="163" t="s">
        <v>252</v>
      </c>
    </row>
    <row r="1177" spans="2:65" s="12" customFormat="1">
      <c r="B1177" s="162"/>
      <c r="D1177" s="159" t="s">
        <v>262</v>
      </c>
      <c r="E1177" s="163" t="s">
        <v>37</v>
      </c>
      <c r="F1177" s="164" t="s">
        <v>1207</v>
      </c>
      <c r="H1177" s="163" t="s">
        <v>37</v>
      </c>
      <c r="I1177" s="165"/>
      <c r="L1177" s="162"/>
      <c r="M1177" s="166"/>
      <c r="T1177" s="167"/>
      <c r="AT1177" s="163" t="s">
        <v>262</v>
      </c>
      <c r="AU1177" s="163" t="s">
        <v>87</v>
      </c>
      <c r="AV1177" s="12" t="s">
        <v>85</v>
      </c>
      <c r="AW1177" s="12" t="s">
        <v>38</v>
      </c>
      <c r="AX1177" s="12" t="s">
        <v>78</v>
      </c>
      <c r="AY1177" s="163" t="s">
        <v>252</v>
      </c>
    </row>
    <row r="1178" spans="2:65" s="12" customFormat="1">
      <c r="B1178" s="162"/>
      <c r="D1178" s="159" t="s">
        <v>262</v>
      </c>
      <c r="E1178" s="163" t="s">
        <v>37</v>
      </c>
      <c r="F1178" s="164" t="s">
        <v>1208</v>
      </c>
      <c r="H1178" s="163" t="s">
        <v>37</v>
      </c>
      <c r="I1178" s="165"/>
      <c r="L1178" s="162"/>
      <c r="M1178" s="166"/>
      <c r="T1178" s="167"/>
      <c r="AT1178" s="163" t="s">
        <v>262</v>
      </c>
      <c r="AU1178" s="163" t="s">
        <v>87</v>
      </c>
      <c r="AV1178" s="12" t="s">
        <v>85</v>
      </c>
      <c r="AW1178" s="12" t="s">
        <v>38</v>
      </c>
      <c r="AX1178" s="12" t="s">
        <v>78</v>
      </c>
      <c r="AY1178" s="163" t="s">
        <v>252</v>
      </c>
    </row>
    <row r="1179" spans="2:65" s="13" customFormat="1">
      <c r="B1179" s="168"/>
      <c r="D1179" s="159" t="s">
        <v>262</v>
      </c>
      <c r="E1179" s="169" t="s">
        <v>37</v>
      </c>
      <c r="F1179" s="170" t="s">
        <v>1209</v>
      </c>
      <c r="H1179" s="171">
        <v>2.5579999999999998</v>
      </c>
      <c r="I1179" s="172"/>
      <c r="L1179" s="168"/>
      <c r="M1179" s="173"/>
      <c r="T1179" s="174"/>
      <c r="AT1179" s="169" t="s">
        <v>262</v>
      </c>
      <c r="AU1179" s="169" t="s">
        <v>87</v>
      </c>
      <c r="AV1179" s="13" t="s">
        <v>87</v>
      </c>
      <c r="AW1179" s="13" t="s">
        <v>38</v>
      </c>
      <c r="AX1179" s="13" t="s">
        <v>78</v>
      </c>
      <c r="AY1179" s="169" t="s">
        <v>252</v>
      </c>
    </row>
    <row r="1180" spans="2:65" s="12" customFormat="1">
      <c r="B1180" s="162"/>
      <c r="D1180" s="159" t="s">
        <v>262</v>
      </c>
      <c r="E1180" s="163" t="s">
        <v>37</v>
      </c>
      <c r="F1180" s="164" t="s">
        <v>1210</v>
      </c>
      <c r="H1180" s="163" t="s">
        <v>37</v>
      </c>
      <c r="I1180" s="165"/>
      <c r="L1180" s="162"/>
      <c r="M1180" s="166"/>
      <c r="T1180" s="167"/>
      <c r="AT1180" s="163" t="s">
        <v>262</v>
      </c>
      <c r="AU1180" s="163" t="s">
        <v>87</v>
      </c>
      <c r="AV1180" s="12" t="s">
        <v>85</v>
      </c>
      <c r="AW1180" s="12" t="s">
        <v>38</v>
      </c>
      <c r="AX1180" s="12" t="s">
        <v>78</v>
      </c>
      <c r="AY1180" s="163" t="s">
        <v>252</v>
      </c>
    </row>
    <row r="1181" spans="2:65" s="13" customFormat="1">
      <c r="B1181" s="168"/>
      <c r="D1181" s="159" t="s">
        <v>262</v>
      </c>
      <c r="E1181" s="169" t="s">
        <v>37</v>
      </c>
      <c r="F1181" s="170" t="s">
        <v>1209</v>
      </c>
      <c r="H1181" s="171">
        <v>2.5579999999999998</v>
      </c>
      <c r="I1181" s="172"/>
      <c r="L1181" s="168"/>
      <c r="M1181" s="173"/>
      <c r="T1181" s="174"/>
      <c r="AT1181" s="169" t="s">
        <v>262</v>
      </c>
      <c r="AU1181" s="169" t="s">
        <v>87</v>
      </c>
      <c r="AV1181" s="13" t="s">
        <v>87</v>
      </c>
      <c r="AW1181" s="13" t="s">
        <v>38</v>
      </c>
      <c r="AX1181" s="13" t="s">
        <v>78</v>
      </c>
      <c r="AY1181" s="169" t="s">
        <v>252</v>
      </c>
    </row>
    <row r="1182" spans="2:65" s="12" customFormat="1">
      <c r="B1182" s="162"/>
      <c r="D1182" s="159" t="s">
        <v>262</v>
      </c>
      <c r="E1182" s="163" t="s">
        <v>37</v>
      </c>
      <c r="F1182" s="164" t="s">
        <v>1211</v>
      </c>
      <c r="H1182" s="163" t="s">
        <v>37</v>
      </c>
      <c r="I1182" s="165"/>
      <c r="L1182" s="162"/>
      <c r="M1182" s="166"/>
      <c r="T1182" s="167"/>
      <c r="AT1182" s="163" t="s">
        <v>262</v>
      </c>
      <c r="AU1182" s="163" t="s">
        <v>87</v>
      </c>
      <c r="AV1182" s="12" t="s">
        <v>85</v>
      </c>
      <c r="AW1182" s="12" t="s">
        <v>38</v>
      </c>
      <c r="AX1182" s="12" t="s">
        <v>78</v>
      </c>
      <c r="AY1182" s="163" t="s">
        <v>252</v>
      </c>
    </row>
    <row r="1183" spans="2:65" s="12" customFormat="1">
      <c r="B1183" s="162"/>
      <c r="D1183" s="159" t="s">
        <v>262</v>
      </c>
      <c r="E1183" s="163" t="s">
        <v>37</v>
      </c>
      <c r="F1183" s="164" t="s">
        <v>1208</v>
      </c>
      <c r="H1183" s="163" t="s">
        <v>37</v>
      </c>
      <c r="I1183" s="165"/>
      <c r="L1183" s="162"/>
      <c r="M1183" s="166"/>
      <c r="T1183" s="167"/>
      <c r="AT1183" s="163" t="s">
        <v>262</v>
      </c>
      <c r="AU1183" s="163" t="s">
        <v>87</v>
      </c>
      <c r="AV1183" s="12" t="s">
        <v>85</v>
      </c>
      <c r="AW1183" s="12" t="s">
        <v>38</v>
      </c>
      <c r="AX1183" s="12" t="s">
        <v>78</v>
      </c>
      <c r="AY1183" s="163" t="s">
        <v>252</v>
      </c>
    </row>
    <row r="1184" spans="2:65" s="13" customFormat="1">
      <c r="B1184" s="168"/>
      <c r="D1184" s="159" t="s">
        <v>262</v>
      </c>
      <c r="E1184" s="169" t="s">
        <v>37</v>
      </c>
      <c r="F1184" s="170" t="s">
        <v>1212</v>
      </c>
      <c r="H1184" s="171">
        <v>3.03</v>
      </c>
      <c r="I1184" s="172"/>
      <c r="L1184" s="168"/>
      <c r="M1184" s="173"/>
      <c r="T1184" s="174"/>
      <c r="AT1184" s="169" t="s">
        <v>262</v>
      </c>
      <c r="AU1184" s="169" t="s">
        <v>87</v>
      </c>
      <c r="AV1184" s="13" t="s">
        <v>87</v>
      </c>
      <c r="AW1184" s="13" t="s">
        <v>38</v>
      </c>
      <c r="AX1184" s="13" t="s">
        <v>78</v>
      </c>
      <c r="AY1184" s="169" t="s">
        <v>252</v>
      </c>
    </row>
    <row r="1185" spans="2:65" s="12" customFormat="1">
      <c r="B1185" s="162"/>
      <c r="D1185" s="159" t="s">
        <v>262</v>
      </c>
      <c r="E1185" s="163" t="s">
        <v>37</v>
      </c>
      <c r="F1185" s="164" t="s">
        <v>1210</v>
      </c>
      <c r="H1185" s="163" t="s">
        <v>37</v>
      </c>
      <c r="I1185" s="165"/>
      <c r="L1185" s="162"/>
      <c r="M1185" s="166"/>
      <c r="T1185" s="167"/>
      <c r="AT1185" s="163" t="s">
        <v>262</v>
      </c>
      <c r="AU1185" s="163" t="s">
        <v>87</v>
      </c>
      <c r="AV1185" s="12" t="s">
        <v>85</v>
      </c>
      <c r="AW1185" s="12" t="s">
        <v>38</v>
      </c>
      <c r="AX1185" s="12" t="s">
        <v>78</v>
      </c>
      <c r="AY1185" s="163" t="s">
        <v>252</v>
      </c>
    </row>
    <row r="1186" spans="2:65" s="13" customFormat="1">
      <c r="B1186" s="168"/>
      <c r="D1186" s="159" t="s">
        <v>262</v>
      </c>
      <c r="E1186" s="169" t="s">
        <v>37</v>
      </c>
      <c r="F1186" s="170" t="s">
        <v>1212</v>
      </c>
      <c r="H1186" s="171">
        <v>3.03</v>
      </c>
      <c r="I1186" s="172"/>
      <c r="L1186" s="168"/>
      <c r="M1186" s="173"/>
      <c r="T1186" s="174"/>
      <c r="AT1186" s="169" t="s">
        <v>262</v>
      </c>
      <c r="AU1186" s="169" t="s">
        <v>87</v>
      </c>
      <c r="AV1186" s="13" t="s">
        <v>87</v>
      </c>
      <c r="AW1186" s="13" t="s">
        <v>38</v>
      </c>
      <c r="AX1186" s="13" t="s">
        <v>78</v>
      </c>
      <c r="AY1186" s="169" t="s">
        <v>252</v>
      </c>
    </row>
    <row r="1187" spans="2:65" s="15" customFormat="1">
      <c r="B1187" s="182"/>
      <c r="D1187" s="159" t="s">
        <v>262</v>
      </c>
      <c r="E1187" s="183" t="s">
        <v>154</v>
      </c>
      <c r="F1187" s="184" t="s">
        <v>272</v>
      </c>
      <c r="H1187" s="185">
        <v>11.176</v>
      </c>
      <c r="I1187" s="186"/>
      <c r="L1187" s="182"/>
      <c r="M1187" s="187"/>
      <c r="T1187" s="188"/>
      <c r="AT1187" s="183" t="s">
        <v>262</v>
      </c>
      <c r="AU1187" s="183" t="s">
        <v>87</v>
      </c>
      <c r="AV1187" s="15" t="s">
        <v>98</v>
      </c>
      <c r="AW1187" s="15" t="s">
        <v>38</v>
      </c>
      <c r="AX1187" s="15" t="s">
        <v>78</v>
      </c>
      <c r="AY1187" s="183" t="s">
        <v>252</v>
      </c>
    </row>
    <row r="1188" spans="2:65" s="14" customFormat="1">
      <c r="B1188" s="175"/>
      <c r="D1188" s="159" t="s">
        <v>262</v>
      </c>
      <c r="E1188" s="176" t="s">
        <v>37</v>
      </c>
      <c r="F1188" s="177" t="s">
        <v>267</v>
      </c>
      <c r="H1188" s="178">
        <v>11.176</v>
      </c>
      <c r="I1188" s="179"/>
      <c r="L1188" s="175"/>
      <c r="M1188" s="180"/>
      <c r="T1188" s="181"/>
      <c r="AT1188" s="176" t="s">
        <v>262</v>
      </c>
      <c r="AU1188" s="176" t="s">
        <v>87</v>
      </c>
      <c r="AV1188" s="14" t="s">
        <v>258</v>
      </c>
      <c r="AW1188" s="14" t="s">
        <v>38</v>
      </c>
      <c r="AX1188" s="14" t="s">
        <v>85</v>
      </c>
      <c r="AY1188" s="176" t="s">
        <v>252</v>
      </c>
    </row>
    <row r="1189" spans="2:65" s="13" customFormat="1">
      <c r="B1189" s="168"/>
      <c r="D1189" s="159" t="s">
        <v>262</v>
      </c>
      <c r="F1189" s="170" t="s">
        <v>1213</v>
      </c>
      <c r="H1189" s="171">
        <v>12.294</v>
      </c>
      <c r="I1189" s="172"/>
      <c r="L1189" s="168"/>
      <c r="M1189" s="173"/>
      <c r="T1189" s="174"/>
      <c r="AT1189" s="169" t="s">
        <v>262</v>
      </c>
      <c r="AU1189" s="169" t="s">
        <v>87</v>
      </c>
      <c r="AV1189" s="13" t="s">
        <v>87</v>
      </c>
      <c r="AW1189" s="13" t="s">
        <v>4</v>
      </c>
      <c r="AX1189" s="13" t="s">
        <v>85</v>
      </c>
      <c r="AY1189" s="169" t="s">
        <v>252</v>
      </c>
    </row>
    <row r="1190" spans="2:65" s="1" customFormat="1" ht="16.5" customHeight="1">
      <c r="B1190" s="32"/>
      <c r="C1190" s="147" t="s">
        <v>1214</v>
      </c>
      <c r="D1190" s="147" t="s">
        <v>254</v>
      </c>
      <c r="E1190" s="148" t="s">
        <v>1215</v>
      </c>
      <c r="F1190" s="149" t="s">
        <v>1216</v>
      </c>
      <c r="G1190" s="150" t="s">
        <v>109</v>
      </c>
      <c r="H1190" s="151">
        <v>5.976</v>
      </c>
      <c r="I1190" s="152"/>
      <c r="J1190" s="153">
        <f>ROUND(I1190*H1190,2)</f>
        <v>0</v>
      </c>
      <c r="K1190" s="149" t="s">
        <v>257</v>
      </c>
      <c r="L1190" s="32"/>
      <c r="M1190" s="154" t="s">
        <v>37</v>
      </c>
      <c r="N1190" s="155" t="s">
        <v>49</v>
      </c>
      <c r="P1190" s="156">
        <f>O1190*H1190</f>
        <v>0</v>
      </c>
      <c r="Q1190" s="156">
        <v>1.2659999999999999E-2</v>
      </c>
      <c r="R1190" s="156">
        <f>Q1190*H1190</f>
        <v>7.565616E-2</v>
      </c>
      <c r="S1190" s="156">
        <v>0</v>
      </c>
      <c r="T1190" s="157">
        <f>S1190*H1190</f>
        <v>0</v>
      </c>
      <c r="AR1190" s="18" t="s">
        <v>406</v>
      </c>
      <c r="AT1190" s="18" t="s">
        <v>254</v>
      </c>
      <c r="AU1190" s="18" t="s">
        <v>87</v>
      </c>
      <c r="AY1190" s="18" t="s">
        <v>252</v>
      </c>
      <c r="BE1190" s="158">
        <f>IF(N1190="základní",J1190,0)</f>
        <v>0</v>
      </c>
      <c r="BF1190" s="158">
        <f>IF(N1190="snížená",J1190,0)</f>
        <v>0</v>
      </c>
      <c r="BG1190" s="158">
        <f>IF(N1190="zákl. přenesená",J1190,0)</f>
        <v>0</v>
      </c>
      <c r="BH1190" s="158">
        <f>IF(N1190="sníž. přenesená",J1190,0)</f>
        <v>0</v>
      </c>
      <c r="BI1190" s="158">
        <f>IF(N1190="nulová",J1190,0)</f>
        <v>0</v>
      </c>
      <c r="BJ1190" s="18" t="s">
        <v>85</v>
      </c>
      <c r="BK1190" s="158">
        <f>ROUND(I1190*H1190,2)</f>
        <v>0</v>
      </c>
      <c r="BL1190" s="18" t="s">
        <v>406</v>
      </c>
      <c r="BM1190" s="18" t="s">
        <v>1217</v>
      </c>
    </row>
    <row r="1191" spans="2:65" s="1" customFormat="1" ht="146.25">
      <c r="B1191" s="32"/>
      <c r="D1191" s="159" t="s">
        <v>260</v>
      </c>
      <c r="F1191" s="160" t="s">
        <v>1218</v>
      </c>
      <c r="I1191" s="92"/>
      <c r="L1191" s="32"/>
      <c r="M1191" s="161"/>
      <c r="T1191" s="50"/>
      <c r="AT1191" s="18" t="s">
        <v>260</v>
      </c>
      <c r="AU1191" s="18" t="s">
        <v>87</v>
      </c>
    </row>
    <row r="1192" spans="2:65" s="12" customFormat="1">
      <c r="B1192" s="162"/>
      <c r="D1192" s="159" t="s">
        <v>262</v>
      </c>
      <c r="E1192" s="163" t="s">
        <v>37</v>
      </c>
      <c r="F1192" s="164" t="s">
        <v>653</v>
      </c>
      <c r="H1192" s="163" t="s">
        <v>37</v>
      </c>
      <c r="I1192" s="165"/>
      <c r="L1192" s="162"/>
      <c r="M1192" s="166"/>
      <c r="T1192" s="167"/>
      <c r="AT1192" s="163" t="s">
        <v>262</v>
      </c>
      <c r="AU1192" s="163" t="s">
        <v>87</v>
      </c>
      <c r="AV1192" s="12" t="s">
        <v>85</v>
      </c>
      <c r="AW1192" s="12" t="s">
        <v>38</v>
      </c>
      <c r="AX1192" s="12" t="s">
        <v>78</v>
      </c>
      <c r="AY1192" s="163" t="s">
        <v>252</v>
      </c>
    </row>
    <row r="1193" spans="2:65" s="12" customFormat="1">
      <c r="B1193" s="162"/>
      <c r="D1193" s="159" t="s">
        <v>262</v>
      </c>
      <c r="E1193" s="163" t="s">
        <v>37</v>
      </c>
      <c r="F1193" s="164" t="s">
        <v>1219</v>
      </c>
      <c r="H1193" s="163" t="s">
        <v>37</v>
      </c>
      <c r="I1193" s="165"/>
      <c r="L1193" s="162"/>
      <c r="M1193" s="166"/>
      <c r="T1193" s="167"/>
      <c r="AT1193" s="163" t="s">
        <v>262</v>
      </c>
      <c r="AU1193" s="163" t="s">
        <v>87</v>
      </c>
      <c r="AV1193" s="12" t="s">
        <v>85</v>
      </c>
      <c r="AW1193" s="12" t="s">
        <v>38</v>
      </c>
      <c r="AX1193" s="12" t="s">
        <v>78</v>
      </c>
      <c r="AY1193" s="163" t="s">
        <v>252</v>
      </c>
    </row>
    <row r="1194" spans="2:65" s="13" customFormat="1">
      <c r="B1194" s="168"/>
      <c r="D1194" s="159" t="s">
        <v>262</v>
      </c>
      <c r="E1194" s="169" t="s">
        <v>37</v>
      </c>
      <c r="F1194" s="170" t="s">
        <v>1220</v>
      </c>
      <c r="H1194" s="171">
        <v>2.1309999999999998</v>
      </c>
      <c r="I1194" s="172"/>
      <c r="L1194" s="168"/>
      <c r="M1194" s="173"/>
      <c r="T1194" s="174"/>
      <c r="AT1194" s="169" t="s">
        <v>262</v>
      </c>
      <c r="AU1194" s="169" t="s">
        <v>87</v>
      </c>
      <c r="AV1194" s="13" t="s">
        <v>87</v>
      </c>
      <c r="AW1194" s="13" t="s">
        <v>38</v>
      </c>
      <c r="AX1194" s="13" t="s">
        <v>78</v>
      </c>
      <c r="AY1194" s="169" t="s">
        <v>252</v>
      </c>
    </row>
    <row r="1195" spans="2:65" s="12" customFormat="1">
      <c r="B1195" s="162"/>
      <c r="D1195" s="159" t="s">
        <v>262</v>
      </c>
      <c r="E1195" s="163" t="s">
        <v>37</v>
      </c>
      <c r="F1195" s="164" t="s">
        <v>1221</v>
      </c>
      <c r="H1195" s="163" t="s">
        <v>37</v>
      </c>
      <c r="I1195" s="165"/>
      <c r="L1195" s="162"/>
      <c r="M1195" s="166"/>
      <c r="T1195" s="167"/>
      <c r="AT1195" s="163" t="s">
        <v>262</v>
      </c>
      <c r="AU1195" s="163" t="s">
        <v>87</v>
      </c>
      <c r="AV1195" s="12" t="s">
        <v>85</v>
      </c>
      <c r="AW1195" s="12" t="s">
        <v>38</v>
      </c>
      <c r="AX1195" s="12" t="s">
        <v>78</v>
      </c>
      <c r="AY1195" s="163" t="s">
        <v>252</v>
      </c>
    </row>
    <row r="1196" spans="2:65" s="13" customFormat="1">
      <c r="B1196" s="168"/>
      <c r="D1196" s="159" t="s">
        <v>262</v>
      </c>
      <c r="E1196" s="169" t="s">
        <v>37</v>
      </c>
      <c r="F1196" s="170" t="s">
        <v>1166</v>
      </c>
      <c r="H1196" s="171">
        <v>1.2370000000000001</v>
      </c>
      <c r="I1196" s="172"/>
      <c r="L1196" s="168"/>
      <c r="M1196" s="173"/>
      <c r="T1196" s="174"/>
      <c r="AT1196" s="169" t="s">
        <v>262</v>
      </c>
      <c r="AU1196" s="169" t="s">
        <v>87</v>
      </c>
      <c r="AV1196" s="13" t="s">
        <v>87</v>
      </c>
      <c r="AW1196" s="13" t="s">
        <v>38</v>
      </c>
      <c r="AX1196" s="13" t="s">
        <v>78</v>
      </c>
      <c r="AY1196" s="169" t="s">
        <v>252</v>
      </c>
    </row>
    <row r="1197" spans="2:65" s="12" customFormat="1">
      <c r="B1197" s="162"/>
      <c r="D1197" s="159" t="s">
        <v>262</v>
      </c>
      <c r="E1197" s="163" t="s">
        <v>37</v>
      </c>
      <c r="F1197" s="164" t="s">
        <v>1194</v>
      </c>
      <c r="H1197" s="163" t="s">
        <v>37</v>
      </c>
      <c r="I1197" s="165"/>
      <c r="L1197" s="162"/>
      <c r="M1197" s="166"/>
      <c r="T1197" s="167"/>
      <c r="AT1197" s="163" t="s">
        <v>262</v>
      </c>
      <c r="AU1197" s="163" t="s">
        <v>87</v>
      </c>
      <c r="AV1197" s="12" t="s">
        <v>85</v>
      </c>
      <c r="AW1197" s="12" t="s">
        <v>38</v>
      </c>
      <c r="AX1197" s="12" t="s">
        <v>78</v>
      </c>
      <c r="AY1197" s="163" t="s">
        <v>252</v>
      </c>
    </row>
    <row r="1198" spans="2:65" s="12" customFormat="1">
      <c r="B1198" s="162"/>
      <c r="D1198" s="159" t="s">
        <v>262</v>
      </c>
      <c r="E1198" s="163" t="s">
        <v>37</v>
      </c>
      <c r="F1198" s="164" t="s">
        <v>1219</v>
      </c>
      <c r="H1198" s="163" t="s">
        <v>37</v>
      </c>
      <c r="I1198" s="165"/>
      <c r="L1198" s="162"/>
      <c r="M1198" s="166"/>
      <c r="T1198" s="167"/>
      <c r="AT1198" s="163" t="s">
        <v>262</v>
      </c>
      <c r="AU1198" s="163" t="s">
        <v>87</v>
      </c>
      <c r="AV1198" s="12" t="s">
        <v>85</v>
      </c>
      <c r="AW1198" s="12" t="s">
        <v>38</v>
      </c>
      <c r="AX1198" s="12" t="s">
        <v>78</v>
      </c>
      <c r="AY1198" s="163" t="s">
        <v>252</v>
      </c>
    </row>
    <row r="1199" spans="2:65" s="13" customFormat="1">
      <c r="B1199" s="168"/>
      <c r="D1199" s="159" t="s">
        <v>262</v>
      </c>
      <c r="E1199" s="169" t="s">
        <v>37</v>
      </c>
      <c r="F1199" s="170" t="s">
        <v>1222</v>
      </c>
      <c r="H1199" s="171">
        <v>2.3290000000000002</v>
      </c>
      <c r="I1199" s="172"/>
      <c r="L1199" s="168"/>
      <c r="M1199" s="173"/>
      <c r="T1199" s="174"/>
      <c r="AT1199" s="169" t="s">
        <v>262</v>
      </c>
      <c r="AU1199" s="169" t="s">
        <v>87</v>
      </c>
      <c r="AV1199" s="13" t="s">
        <v>87</v>
      </c>
      <c r="AW1199" s="13" t="s">
        <v>38</v>
      </c>
      <c r="AX1199" s="13" t="s">
        <v>78</v>
      </c>
      <c r="AY1199" s="169" t="s">
        <v>252</v>
      </c>
    </row>
    <row r="1200" spans="2:65" s="12" customFormat="1">
      <c r="B1200" s="162"/>
      <c r="D1200" s="159" t="s">
        <v>262</v>
      </c>
      <c r="E1200" s="163" t="s">
        <v>37</v>
      </c>
      <c r="F1200" s="164" t="s">
        <v>1223</v>
      </c>
      <c r="H1200" s="163" t="s">
        <v>37</v>
      </c>
      <c r="I1200" s="165"/>
      <c r="L1200" s="162"/>
      <c r="M1200" s="166"/>
      <c r="T1200" s="167"/>
      <c r="AT1200" s="163" t="s">
        <v>262</v>
      </c>
      <c r="AU1200" s="163" t="s">
        <v>87</v>
      </c>
      <c r="AV1200" s="12" t="s">
        <v>85</v>
      </c>
      <c r="AW1200" s="12" t="s">
        <v>38</v>
      </c>
      <c r="AX1200" s="12" t="s">
        <v>78</v>
      </c>
      <c r="AY1200" s="163" t="s">
        <v>252</v>
      </c>
    </row>
    <row r="1201" spans="2:65" s="13" customFormat="1">
      <c r="B1201" s="168"/>
      <c r="D1201" s="159" t="s">
        <v>262</v>
      </c>
      <c r="E1201" s="169" t="s">
        <v>37</v>
      </c>
      <c r="F1201" s="170" t="s">
        <v>1224</v>
      </c>
      <c r="H1201" s="171">
        <v>0.27900000000000003</v>
      </c>
      <c r="I1201" s="172"/>
      <c r="L1201" s="168"/>
      <c r="M1201" s="173"/>
      <c r="T1201" s="174"/>
      <c r="AT1201" s="169" t="s">
        <v>262</v>
      </c>
      <c r="AU1201" s="169" t="s">
        <v>87</v>
      </c>
      <c r="AV1201" s="13" t="s">
        <v>87</v>
      </c>
      <c r="AW1201" s="13" t="s">
        <v>38</v>
      </c>
      <c r="AX1201" s="13" t="s">
        <v>78</v>
      </c>
      <c r="AY1201" s="169" t="s">
        <v>252</v>
      </c>
    </row>
    <row r="1202" spans="2:65" s="14" customFormat="1">
      <c r="B1202" s="175"/>
      <c r="D1202" s="159" t="s">
        <v>262</v>
      </c>
      <c r="E1202" s="176" t="s">
        <v>37</v>
      </c>
      <c r="F1202" s="177" t="s">
        <v>267</v>
      </c>
      <c r="H1202" s="178">
        <v>5.976</v>
      </c>
      <c r="I1202" s="179"/>
      <c r="L1202" s="175"/>
      <c r="M1202" s="180"/>
      <c r="T1202" s="181"/>
      <c r="AT1202" s="176" t="s">
        <v>262</v>
      </c>
      <c r="AU1202" s="176" t="s">
        <v>87</v>
      </c>
      <c r="AV1202" s="14" t="s">
        <v>258</v>
      </c>
      <c r="AW1202" s="14" t="s">
        <v>38</v>
      </c>
      <c r="AX1202" s="14" t="s">
        <v>85</v>
      </c>
      <c r="AY1202" s="176" t="s">
        <v>252</v>
      </c>
    </row>
    <row r="1203" spans="2:65" s="1" customFormat="1" ht="22.5" customHeight="1">
      <c r="B1203" s="32"/>
      <c r="C1203" s="147" t="s">
        <v>1225</v>
      </c>
      <c r="D1203" s="147" t="s">
        <v>254</v>
      </c>
      <c r="E1203" s="148" t="s">
        <v>1226</v>
      </c>
      <c r="F1203" s="149" t="s">
        <v>1227</v>
      </c>
      <c r="G1203" s="150" t="s">
        <v>198</v>
      </c>
      <c r="H1203" s="151">
        <v>340.06</v>
      </c>
      <c r="I1203" s="152"/>
      <c r="J1203" s="153">
        <f>ROUND(I1203*H1203,2)</f>
        <v>0</v>
      </c>
      <c r="K1203" s="149" t="s">
        <v>257</v>
      </c>
      <c r="L1203" s="32"/>
      <c r="M1203" s="154" t="s">
        <v>37</v>
      </c>
      <c r="N1203" s="155" t="s">
        <v>49</v>
      </c>
      <c r="P1203" s="156">
        <f>O1203*H1203</f>
        <v>0</v>
      </c>
      <c r="Q1203" s="156">
        <v>0</v>
      </c>
      <c r="R1203" s="156">
        <f>Q1203*H1203</f>
        <v>0</v>
      </c>
      <c r="S1203" s="156">
        <v>0</v>
      </c>
      <c r="T1203" s="157">
        <f>S1203*H1203</f>
        <v>0</v>
      </c>
      <c r="AR1203" s="18" t="s">
        <v>406</v>
      </c>
      <c r="AT1203" s="18" t="s">
        <v>254</v>
      </c>
      <c r="AU1203" s="18" t="s">
        <v>87</v>
      </c>
      <c r="AY1203" s="18" t="s">
        <v>252</v>
      </c>
      <c r="BE1203" s="158">
        <f>IF(N1203="základní",J1203,0)</f>
        <v>0</v>
      </c>
      <c r="BF1203" s="158">
        <f>IF(N1203="snížená",J1203,0)</f>
        <v>0</v>
      </c>
      <c r="BG1203" s="158">
        <f>IF(N1203="zákl. přenesená",J1203,0)</f>
        <v>0</v>
      </c>
      <c r="BH1203" s="158">
        <f>IF(N1203="sníž. přenesená",J1203,0)</f>
        <v>0</v>
      </c>
      <c r="BI1203" s="158">
        <f>IF(N1203="nulová",J1203,0)</f>
        <v>0</v>
      </c>
      <c r="BJ1203" s="18" t="s">
        <v>85</v>
      </c>
      <c r="BK1203" s="158">
        <f>ROUND(I1203*H1203,2)</f>
        <v>0</v>
      </c>
      <c r="BL1203" s="18" t="s">
        <v>406</v>
      </c>
      <c r="BM1203" s="18" t="s">
        <v>1228</v>
      </c>
    </row>
    <row r="1204" spans="2:65" s="1" customFormat="1" ht="87.75">
      <c r="B1204" s="32"/>
      <c r="D1204" s="159" t="s">
        <v>260</v>
      </c>
      <c r="F1204" s="160" t="s">
        <v>1229</v>
      </c>
      <c r="I1204" s="92"/>
      <c r="L1204" s="32"/>
      <c r="M1204" s="161"/>
      <c r="T1204" s="50"/>
      <c r="AT1204" s="18" t="s">
        <v>260</v>
      </c>
      <c r="AU1204" s="18" t="s">
        <v>87</v>
      </c>
    </row>
    <row r="1205" spans="2:65" s="12" customFormat="1">
      <c r="B1205" s="162"/>
      <c r="D1205" s="159" t="s">
        <v>262</v>
      </c>
      <c r="E1205" s="163" t="s">
        <v>37</v>
      </c>
      <c r="F1205" s="164" t="s">
        <v>1162</v>
      </c>
      <c r="H1205" s="163" t="s">
        <v>37</v>
      </c>
      <c r="I1205" s="165"/>
      <c r="L1205" s="162"/>
      <c r="M1205" s="166"/>
      <c r="T1205" s="167"/>
      <c r="AT1205" s="163" t="s">
        <v>262</v>
      </c>
      <c r="AU1205" s="163" t="s">
        <v>87</v>
      </c>
      <c r="AV1205" s="12" t="s">
        <v>85</v>
      </c>
      <c r="AW1205" s="12" t="s">
        <v>38</v>
      </c>
      <c r="AX1205" s="12" t="s">
        <v>78</v>
      </c>
      <c r="AY1205" s="163" t="s">
        <v>252</v>
      </c>
    </row>
    <row r="1206" spans="2:65" s="12" customFormat="1">
      <c r="B1206" s="162"/>
      <c r="D1206" s="159" t="s">
        <v>262</v>
      </c>
      <c r="E1206" s="163" t="s">
        <v>37</v>
      </c>
      <c r="F1206" s="164" t="s">
        <v>859</v>
      </c>
      <c r="H1206" s="163" t="s">
        <v>37</v>
      </c>
      <c r="I1206" s="165"/>
      <c r="L1206" s="162"/>
      <c r="M1206" s="166"/>
      <c r="T1206" s="167"/>
      <c r="AT1206" s="163" t="s">
        <v>262</v>
      </c>
      <c r="AU1206" s="163" t="s">
        <v>87</v>
      </c>
      <c r="AV1206" s="12" t="s">
        <v>85</v>
      </c>
      <c r="AW1206" s="12" t="s">
        <v>38</v>
      </c>
      <c r="AX1206" s="12" t="s">
        <v>78</v>
      </c>
      <c r="AY1206" s="163" t="s">
        <v>252</v>
      </c>
    </row>
    <row r="1207" spans="2:65" s="12" customFormat="1">
      <c r="B1207" s="162"/>
      <c r="D1207" s="159" t="s">
        <v>262</v>
      </c>
      <c r="E1207" s="163" t="s">
        <v>37</v>
      </c>
      <c r="F1207" s="164" t="s">
        <v>1163</v>
      </c>
      <c r="H1207" s="163" t="s">
        <v>37</v>
      </c>
      <c r="I1207" s="165"/>
      <c r="L1207" s="162"/>
      <c r="M1207" s="166"/>
      <c r="T1207" s="167"/>
      <c r="AT1207" s="163" t="s">
        <v>262</v>
      </c>
      <c r="AU1207" s="163" t="s">
        <v>87</v>
      </c>
      <c r="AV1207" s="12" t="s">
        <v>85</v>
      </c>
      <c r="AW1207" s="12" t="s">
        <v>38</v>
      </c>
      <c r="AX1207" s="12" t="s">
        <v>78</v>
      </c>
      <c r="AY1207" s="163" t="s">
        <v>252</v>
      </c>
    </row>
    <row r="1208" spans="2:65" s="13" customFormat="1">
      <c r="B1208" s="168"/>
      <c r="D1208" s="159" t="s">
        <v>262</v>
      </c>
      <c r="E1208" s="169" t="s">
        <v>37</v>
      </c>
      <c r="F1208" s="170" t="s">
        <v>1230</v>
      </c>
      <c r="H1208" s="171">
        <v>340.06</v>
      </c>
      <c r="I1208" s="172"/>
      <c r="L1208" s="168"/>
      <c r="M1208" s="173"/>
      <c r="T1208" s="174"/>
      <c r="AT1208" s="169" t="s">
        <v>262</v>
      </c>
      <c r="AU1208" s="169" t="s">
        <v>87</v>
      </c>
      <c r="AV1208" s="13" t="s">
        <v>87</v>
      </c>
      <c r="AW1208" s="13" t="s">
        <v>38</v>
      </c>
      <c r="AX1208" s="13" t="s">
        <v>78</v>
      </c>
      <c r="AY1208" s="169" t="s">
        <v>252</v>
      </c>
    </row>
    <row r="1209" spans="2:65" s="14" customFormat="1">
      <c r="B1209" s="175"/>
      <c r="D1209" s="159" t="s">
        <v>262</v>
      </c>
      <c r="E1209" s="176" t="s">
        <v>37</v>
      </c>
      <c r="F1209" s="177" t="s">
        <v>267</v>
      </c>
      <c r="H1209" s="178">
        <v>340.06</v>
      </c>
      <c r="I1209" s="179"/>
      <c r="L1209" s="175"/>
      <c r="M1209" s="180"/>
      <c r="T1209" s="181"/>
      <c r="AT1209" s="176" t="s">
        <v>262</v>
      </c>
      <c r="AU1209" s="176" t="s">
        <v>87</v>
      </c>
      <c r="AV1209" s="14" t="s">
        <v>258</v>
      </c>
      <c r="AW1209" s="14" t="s">
        <v>38</v>
      </c>
      <c r="AX1209" s="14" t="s">
        <v>85</v>
      </c>
      <c r="AY1209" s="176" t="s">
        <v>252</v>
      </c>
    </row>
    <row r="1210" spans="2:65" s="1" customFormat="1" ht="22.5" customHeight="1">
      <c r="B1210" s="32"/>
      <c r="C1210" s="147" t="s">
        <v>1231</v>
      </c>
      <c r="D1210" s="147" t="s">
        <v>254</v>
      </c>
      <c r="E1210" s="148" t="s">
        <v>1232</v>
      </c>
      <c r="F1210" s="149" t="s">
        <v>1233</v>
      </c>
      <c r="G1210" s="150" t="s">
        <v>198</v>
      </c>
      <c r="H1210" s="151">
        <v>977.3</v>
      </c>
      <c r="I1210" s="152"/>
      <c r="J1210" s="153">
        <f>ROUND(I1210*H1210,2)</f>
        <v>0</v>
      </c>
      <c r="K1210" s="149" t="s">
        <v>257</v>
      </c>
      <c r="L1210" s="32"/>
      <c r="M1210" s="154" t="s">
        <v>37</v>
      </c>
      <c r="N1210" s="155" t="s">
        <v>49</v>
      </c>
      <c r="P1210" s="156">
        <f>O1210*H1210</f>
        <v>0</v>
      </c>
      <c r="Q1210" s="156">
        <v>0</v>
      </c>
      <c r="R1210" s="156">
        <f>Q1210*H1210</f>
        <v>0</v>
      </c>
      <c r="S1210" s="156">
        <v>0</v>
      </c>
      <c r="T1210" s="157">
        <f>S1210*H1210</f>
        <v>0</v>
      </c>
      <c r="AR1210" s="18" t="s">
        <v>406</v>
      </c>
      <c r="AT1210" s="18" t="s">
        <v>254</v>
      </c>
      <c r="AU1210" s="18" t="s">
        <v>87</v>
      </c>
      <c r="AY1210" s="18" t="s">
        <v>252</v>
      </c>
      <c r="BE1210" s="158">
        <f>IF(N1210="základní",J1210,0)</f>
        <v>0</v>
      </c>
      <c r="BF1210" s="158">
        <f>IF(N1210="snížená",J1210,0)</f>
        <v>0</v>
      </c>
      <c r="BG1210" s="158">
        <f>IF(N1210="zákl. přenesená",J1210,0)</f>
        <v>0</v>
      </c>
      <c r="BH1210" s="158">
        <f>IF(N1210="sníž. přenesená",J1210,0)</f>
        <v>0</v>
      </c>
      <c r="BI1210" s="158">
        <f>IF(N1210="nulová",J1210,0)</f>
        <v>0</v>
      </c>
      <c r="BJ1210" s="18" t="s">
        <v>85</v>
      </c>
      <c r="BK1210" s="158">
        <f>ROUND(I1210*H1210,2)</f>
        <v>0</v>
      </c>
      <c r="BL1210" s="18" t="s">
        <v>406</v>
      </c>
      <c r="BM1210" s="18" t="s">
        <v>1234</v>
      </c>
    </row>
    <row r="1211" spans="2:65" s="1" customFormat="1" ht="87.75">
      <c r="B1211" s="32"/>
      <c r="D1211" s="159" t="s">
        <v>260</v>
      </c>
      <c r="F1211" s="160" t="s">
        <v>1229</v>
      </c>
      <c r="I1211" s="92"/>
      <c r="L1211" s="32"/>
      <c r="M1211" s="161"/>
      <c r="T1211" s="50"/>
      <c r="AT1211" s="18" t="s">
        <v>260</v>
      </c>
      <c r="AU1211" s="18" t="s">
        <v>87</v>
      </c>
    </row>
    <row r="1212" spans="2:65" s="12" customFormat="1">
      <c r="B1212" s="162"/>
      <c r="D1212" s="159" t="s">
        <v>262</v>
      </c>
      <c r="E1212" s="163" t="s">
        <v>37</v>
      </c>
      <c r="F1212" s="164" t="s">
        <v>1162</v>
      </c>
      <c r="H1212" s="163" t="s">
        <v>37</v>
      </c>
      <c r="I1212" s="165"/>
      <c r="L1212" s="162"/>
      <c r="M1212" s="166"/>
      <c r="T1212" s="167"/>
      <c r="AT1212" s="163" t="s">
        <v>262</v>
      </c>
      <c r="AU1212" s="163" t="s">
        <v>87</v>
      </c>
      <c r="AV1212" s="12" t="s">
        <v>85</v>
      </c>
      <c r="AW1212" s="12" t="s">
        <v>38</v>
      </c>
      <c r="AX1212" s="12" t="s">
        <v>78</v>
      </c>
      <c r="AY1212" s="163" t="s">
        <v>252</v>
      </c>
    </row>
    <row r="1213" spans="2:65" s="12" customFormat="1">
      <c r="B1213" s="162"/>
      <c r="D1213" s="159" t="s">
        <v>262</v>
      </c>
      <c r="E1213" s="163" t="s">
        <v>37</v>
      </c>
      <c r="F1213" s="164" t="s">
        <v>859</v>
      </c>
      <c r="H1213" s="163" t="s">
        <v>37</v>
      </c>
      <c r="I1213" s="165"/>
      <c r="L1213" s="162"/>
      <c r="M1213" s="166"/>
      <c r="T1213" s="167"/>
      <c r="AT1213" s="163" t="s">
        <v>262</v>
      </c>
      <c r="AU1213" s="163" t="s">
        <v>87</v>
      </c>
      <c r="AV1213" s="12" t="s">
        <v>85</v>
      </c>
      <c r="AW1213" s="12" t="s">
        <v>38</v>
      </c>
      <c r="AX1213" s="12" t="s">
        <v>78</v>
      </c>
      <c r="AY1213" s="163" t="s">
        <v>252</v>
      </c>
    </row>
    <row r="1214" spans="2:65" s="12" customFormat="1">
      <c r="B1214" s="162"/>
      <c r="D1214" s="159" t="s">
        <v>262</v>
      </c>
      <c r="E1214" s="163" t="s">
        <v>37</v>
      </c>
      <c r="F1214" s="164" t="s">
        <v>1163</v>
      </c>
      <c r="H1214" s="163" t="s">
        <v>37</v>
      </c>
      <c r="I1214" s="165"/>
      <c r="L1214" s="162"/>
      <c r="M1214" s="166"/>
      <c r="T1214" s="167"/>
      <c r="AT1214" s="163" t="s">
        <v>262</v>
      </c>
      <c r="AU1214" s="163" t="s">
        <v>87</v>
      </c>
      <c r="AV1214" s="12" t="s">
        <v>85</v>
      </c>
      <c r="AW1214" s="12" t="s">
        <v>38</v>
      </c>
      <c r="AX1214" s="12" t="s">
        <v>78</v>
      </c>
      <c r="AY1214" s="163" t="s">
        <v>252</v>
      </c>
    </row>
    <row r="1215" spans="2:65" s="13" customFormat="1">
      <c r="B1215" s="168"/>
      <c r="D1215" s="159" t="s">
        <v>262</v>
      </c>
      <c r="E1215" s="169" t="s">
        <v>37</v>
      </c>
      <c r="F1215" s="170" t="s">
        <v>1235</v>
      </c>
      <c r="H1215" s="171">
        <v>977.3</v>
      </c>
      <c r="I1215" s="172"/>
      <c r="L1215" s="168"/>
      <c r="M1215" s="173"/>
      <c r="T1215" s="174"/>
      <c r="AT1215" s="169" t="s">
        <v>262</v>
      </c>
      <c r="AU1215" s="169" t="s">
        <v>87</v>
      </c>
      <c r="AV1215" s="13" t="s">
        <v>87</v>
      </c>
      <c r="AW1215" s="13" t="s">
        <v>38</v>
      </c>
      <c r="AX1215" s="13" t="s">
        <v>78</v>
      </c>
      <c r="AY1215" s="169" t="s">
        <v>252</v>
      </c>
    </row>
    <row r="1216" spans="2:65" s="14" customFormat="1">
      <c r="B1216" s="175"/>
      <c r="D1216" s="159" t="s">
        <v>262</v>
      </c>
      <c r="E1216" s="176" t="s">
        <v>37</v>
      </c>
      <c r="F1216" s="177" t="s">
        <v>267</v>
      </c>
      <c r="H1216" s="178">
        <v>977.3</v>
      </c>
      <c r="I1216" s="179"/>
      <c r="L1216" s="175"/>
      <c r="M1216" s="180"/>
      <c r="T1216" s="181"/>
      <c r="AT1216" s="176" t="s">
        <v>262</v>
      </c>
      <c r="AU1216" s="176" t="s">
        <v>87</v>
      </c>
      <c r="AV1216" s="14" t="s">
        <v>258</v>
      </c>
      <c r="AW1216" s="14" t="s">
        <v>38</v>
      </c>
      <c r="AX1216" s="14" t="s">
        <v>85</v>
      </c>
      <c r="AY1216" s="176" t="s">
        <v>252</v>
      </c>
    </row>
    <row r="1217" spans="2:65" s="1" customFormat="1" ht="22.5" customHeight="1">
      <c r="B1217" s="32"/>
      <c r="C1217" s="147" t="s">
        <v>1236</v>
      </c>
      <c r="D1217" s="147" t="s">
        <v>254</v>
      </c>
      <c r="E1217" s="148" t="s">
        <v>1237</v>
      </c>
      <c r="F1217" s="149" t="s">
        <v>1238</v>
      </c>
      <c r="G1217" s="150" t="s">
        <v>198</v>
      </c>
      <c r="H1217" s="151">
        <v>49.76</v>
      </c>
      <c r="I1217" s="152"/>
      <c r="J1217" s="153">
        <f>ROUND(I1217*H1217,2)</f>
        <v>0</v>
      </c>
      <c r="K1217" s="149" t="s">
        <v>257</v>
      </c>
      <c r="L1217" s="32"/>
      <c r="M1217" s="154" t="s">
        <v>37</v>
      </c>
      <c r="N1217" s="155" t="s">
        <v>49</v>
      </c>
      <c r="P1217" s="156">
        <f>O1217*H1217</f>
        <v>0</v>
      </c>
      <c r="Q1217" s="156">
        <v>0</v>
      </c>
      <c r="R1217" s="156">
        <f>Q1217*H1217</f>
        <v>0</v>
      </c>
      <c r="S1217" s="156">
        <v>0</v>
      </c>
      <c r="T1217" s="157">
        <f>S1217*H1217</f>
        <v>0</v>
      </c>
      <c r="AR1217" s="18" t="s">
        <v>406</v>
      </c>
      <c r="AT1217" s="18" t="s">
        <v>254</v>
      </c>
      <c r="AU1217" s="18" t="s">
        <v>87</v>
      </c>
      <c r="AY1217" s="18" t="s">
        <v>252</v>
      </c>
      <c r="BE1217" s="158">
        <f>IF(N1217="základní",J1217,0)</f>
        <v>0</v>
      </c>
      <c r="BF1217" s="158">
        <f>IF(N1217="snížená",J1217,0)</f>
        <v>0</v>
      </c>
      <c r="BG1217" s="158">
        <f>IF(N1217="zákl. přenesená",J1217,0)</f>
        <v>0</v>
      </c>
      <c r="BH1217" s="158">
        <f>IF(N1217="sníž. přenesená",J1217,0)</f>
        <v>0</v>
      </c>
      <c r="BI1217" s="158">
        <f>IF(N1217="nulová",J1217,0)</f>
        <v>0</v>
      </c>
      <c r="BJ1217" s="18" t="s">
        <v>85</v>
      </c>
      <c r="BK1217" s="158">
        <f>ROUND(I1217*H1217,2)</f>
        <v>0</v>
      </c>
      <c r="BL1217" s="18" t="s">
        <v>406</v>
      </c>
      <c r="BM1217" s="18" t="s">
        <v>1239</v>
      </c>
    </row>
    <row r="1218" spans="2:65" s="1" customFormat="1" ht="87.75">
      <c r="B1218" s="32"/>
      <c r="D1218" s="159" t="s">
        <v>260</v>
      </c>
      <c r="F1218" s="160" t="s">
        <v>1229</v>
      </c>
      <c r="I1218" s="92"/>
      <c r="L1218" s="32"/>
      <c r="M1218" s="161"/>
      <c r="T1218" s="50"/>
      <c r="AT1218" s="18" t="s">
        <v>260</v>
      </c>
      <c r="AU1218" s="18" t="s">
        <v>87</v>
      </c>
    </row>
    <row r="1219" spans="2:65" s="12" customFormat="1">
      <c r="B1219" s="162"/>
      <c r="D1219" s="159" t="s">
        <v>262</v>
      </c>
      <c r="E1219" s="163" t="s">
        <v>37</v>
      </c>
      <c r="F1219" s="164" t="s">
        <v>1162</v>
      </c>
      <c r="H1219" s="163" t="s">
        <v>37</v>
      </c>
      <c r="I1219" s="165"/>
      <c r="L1219" s="162"/>
      <c r="M1219" s="166"/>
      <c r="T1219" s="167"/>
      <c r="AT1219" s="163" t="s">
        <v>262</v>
      </c>
      <c r="AU1219" s="163" t="s">
        <v>87</v>
      </c>
      <c r="AV1219" s="12" t="s">
        <v>85</v>
      </c>
      <c r="AW1219" s="12" t="s">
        <v>38</v>
      </c>
      <c r="AX1219" s="12" t="s">
        <v>78</v>
      </c>
      <c r="AY1219" s="163" t="s">
        <v>252</v>
      </c>
    </row>
    <row r="1220" spans="2:65" s="12" customFormat="1">
      <c r="B1220" s="162"/>
      <c r="D1220" s="159" t="s">
        <v>262</v>
      </c>
      <c r="E1220" s="163" t="s">
        <v>37</v>
      </c>
      <c r="F1220" s="164" t="s">
        <v>859</v>
      </c>
      <c r="H1220" s="163" t="s">
        <v>37</v>
      </c>
      <c r="I1220" s="165"/>
      <c r="L1220" s="162"/>
      <c r="M1220" s="166"/>
      <c r="T1220" s="167"/>
      <c r="AT1220" s="163" t="s">
        <v>262</v>
      </c>
      <c r="AU1220" s="163" t="s">
        <v>87</v>
      </c>
      <c r="AV1220" s="12" t="s">
        <v>85</v>
      </c>
      <c r="AW1220" s="12" t="s">
        <v>38</v>
      </c>
      <c r="AX1220" s="12" t="s">
        <v>78</v>
      </c>
      <c r="AY1220" s="163" t="s">
        <v>252</v>
      </c>
    </row>
    <row r="1221" spans="2:65" s="12" customFormat="1">
      <c r="B1221" s="162"/>
      <c r="D1221" s="159" t="s">
        <v>262</v>
      </c>
      <c r="E1221" s="163" t="s">
        <v>37</v>
      </c>
      <c r="F1221" s="164" t="s">
        <v>1163</v>
      </c>
      <c r="H1221" s="163" t="s">
        <v>37</v>
      </c>
      <c r="I1221" s="165"/>
      <c r="L1221" s="162"/>
      <c r="M1221" s="166"/>
      <c r="T1221" s="167"/>
      <c r="AT1221" s="163" t="s">
        <v>262</v>
      </c>
      <c r="AU1221" s="163" t="s">
        <v>87</v>
      </c>
      <c r="AV1221" s="12" t="s">
        <v>85</v>
      </c>
      <c r="AW1221" s="12" t="s">
        <v>38</v>
      </c>
      <c r="AX1221" s="12" t="s">
        <v>78</v>
      </c>
      <c r="AY1221" s="163" t="s">
        <v>252</v>
      </c>
    </row>
    <row r="1222" spans="2:65" s="13" customFormat="1">
      <c r="B1222" s="168"/>
      <c r="D1222" s="159" t="s">
        <v>262</v>
      </c>
      <c r="E1222" s="169" t="s">
        <v>37</v>
      </c>
      <c r="F1222" s="170" t="s">
        <v>1240</v>
      </c>
      <c r="H1222" s="171">
        <v>49.76</v>
      </c>
      <c r="I1222" s="172"/>
      <c r="L1222" s="168"/>
      <c r="M1222" s="173"/>
      <c r="T1222" s="174"/>
      <c r="AT1222" s="169" t="s">
        <v>262</v>
      </c>
      <c r="AU1222" s="169" t="s">
        <v>87</v>
      </c>
      <c r="AV1222" s="13" t="s">
        <v>87</v>
      </c>
      <c r="AW1222" s="13" t="s">
        <v>38</v>
      </c>
      <c r="AX1222" s="13" t="s">
        <v>78</v>
      </c>
      <c r="AY1222" s="169" t="s">
        <v>252</v>
      </c>
    </row>
    <row r="1223" spans="2:65" s="14" customFormat="1">
      <c r="B1223" s="175"/>
      <c r="D1223" s="159" t="s">
        <v>262</v>
      </c>
      <c r="E1223" s="176" t="s">
        <v>37</v>
      </c>
      <c r="F1223" s="177" t="s">
        <v>267</v>
      </c>
      <c r="H1223" s="178">
        <v>49.76</v>
      </c>
      <c r="I1223" s="179"/>
      <c r="L1223" s="175"/>
      <c r="M1223" s="180"/>
      <c r="T1223" s="181"/>
      <c r="AT1223" s="176" t="s">
        <v>262</v>
      </c>
      <c r="AU1223" s="176" t="s">
        <v>87</v>
      </c>
      <c r="AV1223" s="14" t="s">
        <v>258</v>
      </c>
      <c r="AW1223" s="14" t="s">
        <v>38</v>
      </c>
      <c r="AX1223" s="14" t="s">
        <v>85</v>
      </c>
      <c r="AY1223" s="176" t="s">
        <v>252</v>
      </c>
    </row>
    <row r="1224" spans="2:65" s="1" customFormat="1" ht="22.5" customHeight="1">
      <c r="B1224" s="32"/>
      <c r="C1224" s="147" t="s">
        <v>1241</v>
      </c>
      <c r="D1224" s="147" t="s">
        <v>254</v>
      </c>
      <c r="E1224" s="148" t="s">
        <v>1242</v>
      </c>
      <c r="F1224" s="149" t="s">
        <v>1243</v>
      </c>
      <c r="G1224" s="150" t="s">
        <v>198</v>
      </c>
      <c r="H1224" s="151">
        <v>357.5</v>
      </c>
      <c r="I1224" s="152"/>
      <c r="J1224" s="153">
        <f>ROUND(I1224*H1224,2)</f>
        <v>0</v>
      </c>
      <c r="K1224" s="149" t="s">
        <v>257</v>
      </c>
      <c r="L1224" s="32"/>
      <c r="M1224" s="154" t="s">
        <v>37</v>
      </c>
      <c r="N1224" s="155" t="s">
        <v>49</v>
      </c>
      <c r="P1224" s="156">
        <f>O1224*H1224</f>
        <v>0</v>
      </c>
      <c r="Q1224" s="156">
        <v>0</v>
      </c>
      <c r="R1224" s="156">
        <f>Q1224*H1224</f>
        <v>0</v>
      </c>
      <c r="S1224" s="156">
        <v>0</v>
      </c>
      <c r="T1224" s="157">
        <f>S1224*H1224</f>
        <v>0</v>
      </c>
      <c r="AR1224" s="18" t="s">
        <v>406</v>
      </c>
      <c r="AT1224" s="18" t="s">
        <v>254</v>
      </c>
      <c r="AU1224" s="18" t="s">
        <v>87</v>
      </c>
      <c r="AY1224" s="18" t="s">
        <v>252</v>
      </c>
      <c r="BE1224" s="158">
        <f>IF(N1224="základní",J1224,0)</f>
        <v>0</v>
      </c>
      <c r="BF1224" s="158">
        <f>IF(N1224="snížená",J1224,0)</f>
        <v>0</v>
      </c>
      <c r="BG1224" s="158">
        <f>IF(N1224="zákl. přenesená",J1224,0)</f>
        <v>0</v>
      </c>
      <c r="BH1224" s="158">
        <f>IF(N1224="sníž. přenesená",J1224,0)</f>
        <v>0</v>
      </c>
      <c r="BI1224" s="158">
        <f>IF(N1224="nulová",J1224,0)</f>
        <v>0</v>
      </c>
      <c r="BJ1224" s="18" t="s">
        <v>85</v>
      </c>
      <c r="BK1224" s="158">
        <f>ROUND(I1224*H1224,2)</f>
        <v>0</v>
      </c>
      <c r="BL1224" s="18" t="s">
        <v>406</v>
      </c>
      <c r="BM1224" s="18" t="s">
        <v>1244</v>
      </c>
    </row>
    <row r="1225" spans="2:65" s="1" customFormat="1" ht="87.75">
      <c r="B1225" s="32"/>
      <c r="D1225" s="159" t="s">
        <v>260</v>
      </c>
      <c r="F1225" s="160" t="s">
        <v>1229</v>
      </c>
      <c r="I1225" s="92"/>
      <c r="L1225" s="32"/>
      <c r="M1225" s="161"/>
      <c r="T1225" s="50"/>
      <c r="AT1225" s="18" t="s">
        <v>260</v>
      </c>
      <c r="AU1225" s="18" t="s">
        <v>87</v>
      </c>
    </row>
    <row r="1226" spans="2:65" s="12" customFormat="1">
      <c r="B1226" s="162"/>
      <c r="D1226" s="159" t="s">
        <v>262</v>
      </c>
      <c r="E1226" s="163" t="s">
        <v>37</v>
      </c>
      <c r="F1226" s="164" t="s">
        <v>1162</v>
      </c>
      <c r="H1226" s="163" t="s">
        <v>37</v>
      </c>
      <c r="I1226" s="165"/>
      <c r="L1226" s="162"/>
      <c r="M1226" s="166"/>
      <c r="T1226" s="167"/>
      <c r="AT1226" s="163" t="s">
        <v>262</v>
      </c>
      <c r="AU1226" s="163" t="s">
        <v>87</v>
      </c>
      <c r="AV1226" s="12" t="s">
        <v>85</v>
      </c>
      <c r="AW1226" s="12" t="s">
        <v>38</v>
      </c>
      <c r="AX1226" s="12" t="s">
        <v>78</v>
      </c>
      <c r="AY1226" s="163" t="s">
        <v>252</v>
      </c>
    </row>
    <row r="1227" spans="2:65" s="12" customFormat="1">
      <c r="B1227" s="162"/>
      <c r="D1227" s="159" t="s">
        <v>262</v>
      </c>
      <c r="E1227" s="163" t="s">
        <v>37</v>
      </c>
      <c r="F1227" s="164" t="s">
        <v>859</v>
      </c>
      <c r="H1227" s="163" t="s">
        <v>37</v>
      </c>
      <c r="I1227" s="165"/>
      <c r="L1227" s="162"/>
      <c r="M1227" s="166"/>
      <c r="T1227" s="167"/>
      <c r="AT1227" s="163" t="s">
        <v>262</v>
      </c>
      <c r="AU1227" s="163" t="s">
        <v>87</v>
      </c>
      <c r="AV1227" s="12" t="s">
        <v>85</v>
      </c>
      <c r="AW1227" s="12" t="s">
        <v>38</v>
      </c>
      <c r="AX1227" s="12" t="s">
        <v>78</v>
      </c>
      <c r="AY1227" s="163" t="s">
        <v>252</v>
      </c>
    </row>
    <row r="1228" spans="2:65" s="12" customFormat="1">
      <c r="B1228" s="162"/>
      <c r="D1228" s="159" t="s">
        <v>262</v>
      </c>
      <c r="E1228" s="163" t="s">
        <v>37</v>
      </c>
      <c r="F1228" s="164" t="s">
        <v>1163</v>
      </c>
      <c r="H1228" s="163" t="s">
        <v>37</v>
      </c>
      <c r="I1228" s="165"/>
      <c r="L1228" s="162"/>
      <c r="M1228" s="166"/>
      <c r="T1228" s="167"/>
      <c r="AT1228" s="163" t="s">
        <v>262</v>
      </c>
      <c r="AU1228" s="163" t="s">
        <v>87</v>
      </c>
      <c r="AV1228" s="12" t="s">
        <v>85</v>
      </c>
      <c r="AW1228" s="12" t="s">
        <v>38</v>
      </c>
      <c r="AX1228" s="12" t="s">
        <v>78</v>
      </c>
      <c r="AY1228" s="163" t="s">
        <v>252</v>
      </c>
    </row>
    <row r="1229" spans="2:65" s="13" customFormat="1">
      <c r="B1229" s="168"/>
      <c r="D1229" s="159" t="s">
        <v>262</v>
      </c>
      <c r="E1229" s="169" t="s">
        <v>37</v>
      </c>
      <c r="F1229" s="170" t="s">
        <v>1245</v>
      </c>
      <c r="H1229" s="171">
        <v>357.5</v>
      </c>
      <c r="I1229" s="172"/>
      <c r="L1229" s="168"/>
      <c r="M1229" s="173"/>
      <c r="T1229" s="174"/>
      <c r="AT1229" s="169" t="s">
        <v>262</v>
      </c>
      <c r="AU1229" s="169" t="s">
        <v>87</v>
      </c>
      <c r="AV1229" s="13" t="s">
        <v>87</v>
      </c>
      <c r="AW1229" s="13" t="s">
        <v>38</v>
      </c>
      <c r="AX1229" s="13" t="s">
        <v>78</v>
      </c>
      <c r="AY1229" s="169" t="s">
        <v>252</v>
      </c>
    </row>
    <row r="1230" spans="2:65" s="14" customFormat="1">
      <c r="B1230" s="175"/>
      <c r="D1230" s="159" t="s">
        <v>262</v>
      </c>
      <c r="E1230" s="176" t="s">
        <v>37</v>
      </c>
      <c r="F1230" s="177" t="s">
        <v>267</v>
      </c>
      <c r="H1230" s="178">
        <v>357.5</v>
      </c>
      <c r="I1230" s="179"/>
      <c r="L1230" s="175"/>
      <c r="M1230" s="180"/>
      <c r="T1230" s="181"/>
      <c r="AT1230" s="176" t="s">
        <v>262</v>
      </c>
      <c r="AU1230" s="176" t="s">
        <v>87</v>
      </c>
      <c r="AV1230" s="14" t="s">
        <v>258</v>
      </c>
      <c r="AW1230" s="14" t="s">
        <v>38</v>
      </c>
      <c r="AX1230" s="14" t="s">
        <v>85</v>
      </c>
      <c r="AY1230" s="176" t="s">
        <v>252</v>
      </c>
    </row>
    <row r="1231" spans="2:65" s="1" customFormat="1" ht="16.5" customHeight="1">
      <c r="B1231" s="32"/>
      <c r="C1231" s="189" t="s">
        <v>1246</v>
      </c>
      <c r="D1231" s="189" t="s">
        <v>496</v>
      </c>
      <c r="E1231" s="190" t="s">
        <v>1247</v>
      </c>
      <c r="F1231" s="191" t="s">
        <v>1248</v>
      </c>
      <c r="G1231" s="192" t="s">
        <v>109</v>
      </c>
      <c r="H1231" s="193">
        <v>43.014000000000003</v>
      </c>
      <c r="I1231" s="194"/>
      <c r="J1231" s="195">
        <f>ROUND(I1231*H1231,2)</f>
        <v>0</v>
      </c>
      <c r="K1231" s="191" t="s">
        <v>37</v>
      </c>
      <c r="L1231" s="196"/>
      <c r="M1231" s="197" t="s">
        <v>37</v>
      </c>
      <c r="N1231" s="198" t="s">
        <v>49</v>
      </c>
      <c r="P1231" s="156">
        <f>O1231*H1231</f>
        <v>0</v>
      </c>
      <c r="Q1231" s="156">
        <v>0.55000000000000004</v>
      </c>
      <c r="R1231" s="156">
        <f>Q1231*H1231</f>
        <v>23.657700000000002</v>
      </c>
      <c r="S1231" s="156">
        <v>0</v>
      </c>
      <c r="T1231" s="157">
        <f>S1231*H1231</f>
        <v>0</v>
      </c>
      <c r="AR1231" s="18" t="s">
        <v>556</v>
      </c>
      <c r="AT1231" s="18" t="s">
        <v>496</v>
      </c>
      <c r="AU1231" s="18" t="s">
        <v>87</v>
      </c>
      <c r="AY1231" s="18" t="s">
        <v>252</v>
      </c>
      <c r="BE1231" s="158">
        <f>IF(N1231="základní",J1231,0)</f>
        <v>0</v>
      </c>
      <c r="BF1231" s="158">
        <f>IF(N1231="snížená",J1231,0)</f>
        <v>0</v>
      </c>
      <c r="BG1231" s="158">
        <f>IF(N1231="zákl. přenesená",J1231,0)</f>
        <v>0</v>
      </c>
      <c r="BH1231" s="158">
        <f>IF(N1231="sníž. přenesená",J1231,0)</f>
        <v>0</v>
      </c>
      <c r="BI1231" s="158">
        <f>IF(N1231="nulová",J1231,0)</f>
        <v>0</v>
      </c>
      <c r="BJ1231" s="18" t="s">
        <v>85</v>
      </c>
      <c r="BK1231" s="158">
        <f>ROUND(I1231*H1231,2)</f>
        <v>0</v>
      </c>
      <c r="BL1231" s="18" t="s">
        <v>406</v>
      </c>
      <c r="BM1231" s="18" t="s">
        <v>1249</v>
      </c>
    </row>
    <row r="1232" spans="2:65" s="12" customFormat="1">
      <c r="B1232" s="162"/>
      <c r="D1232" s="159" t="s">
        <v>262</v>
      </c>
      <c r="E1232" s="163" t="s">
        <v>37</v>
      </c>
      <c r="F1232" s="164" t="s">
        <v>1186</v>
      </c>
      <c r="H1232" s="163" t="s">
        <v>37</v>
      </c>
      <c r="I1232" s="165"/>
      <c r="L1232" s="162"/>
      <c r="M1232" s="166"/>
      <c r="T1232" s="167"/>
      <c r="AT1232" s="163" t="s">
        <v>262</v>
      </c>
      <c r="AU1232" s="163" t="s">
        <v>87</v>
      </c>
      <c r="AV1232" s="12" t="s">
        <v>85</v>
      </c>
      <c r="AW1232" s="12" t="s">
        <v>38</v>
      </c>
      <c r="AX1232" s="12" t="s">
        <v>78</v>
      </c>
      <c r="AY1232" s="163" t="s">
        <v>252</v>
      </c>
    </row>
    <row r="1233" spans="2:65" s="12" customFormat="1">
      <c r="B1233" s="162"/>
      <c r="D1233" s="159" t="s">
        <v>262</v>
      </c>
      <c r="E1233" s="163" t="s">
        <v>37</v>
      </c>
      <c r="F1233" s="164" t="s">
        <v>1162</v>
      </c>
      <c r="H1233" s="163" t="s">
        <v>37</v>
      </c>
      <c r="I1233" s="165"/>
      <c r="L1233" s="162"/>
      <c r="M1233" s="166"/>
      <c r="T1233" s="167"/>
      <c r="AT1233" s="163" t="s">
        <v>262</v>
      </c>
      <c r="AU1233" s="163" t="s">
        <v>87</v>
      </c>
      <c r="AV1233" s="12" t="s">
        <v>85</v>
      </c>
      <c r="AW1233" s="12" t="s">
        <v>38</v>
      </c>
      <c r="AX1233" s="12" t="s">
        <v>78</v>
      </c>
      <c r="AY1233" s="163" t="s">
        <v>252</v>
      </c>
    </row>
    <row r="1234" spans="2:65" s="12" customFormat="1">
      <c r="B1234" s="162"/>
      <c r="D1234" s="159" t="s">
        <v>262</v>
      </c>
      <c r="E1234" s="163" t="s">
        <v>37</v>
      </c>
      <c r="F1234" s="164" t="s">
        <v>859</v>
      </c>
      <c r="H1234" s="163" t="s">
        <v>37</v>
      </c>
      <c r="I1234" s="165"/>
      <c r="L1234" s="162"/>
      <c r="M1234" s="166"/>
      <c r="T1234" s="167"/>
      <c r="AT1234" s="163" t="s">
        <v>262</v>
      </c>
      <c r="AU1234" s="163" t="s">
        <v>87</v>
      </c>
      <c r="AV1234" s="12" t="s">
        <v>85</v>
      </c>
      <c r="AW1234" s="12" t="s">
        <v>38</v>
      </c>
      <c r="AX1234" s="12" t="s">
        <v>78</v>
      </c>
      <c r="AY1234" s="163" t="s">
        <v>252</v>
      </c>
    </row>
    <row r="1235" spans="2:65" s="12" customFormat="1">
      <c r="B1235" s="162"/>
      <c r="D1235" s="159" t="s">
        <v>262</v>
      </c>
      <c r="E1235" s="163" t="s">
        <v>37</v>
      </c>
      <c r="F1235" s="164" t="s">
        <v>1163</v>
      </c>
      <c r="H1235" s="163" t="s">
        <v>37</v>
      </c>
      <c r="I1235" s="165"/>
      <c r="L1235" s="162"/>
      <c r="M1235" s="166"/>
      <c r="T1235" s="167"/>
      <c r="AT1235" s="163" t="s">
        <v>262</v>
      </c>
      <c r="AU1235" s="163" t="s">
        <v>87</v>
      </c>
      <c r="AV1235" s="12" t="s">
        <v>85</v>
      </c>
      <c r="AW1235" s="12" t="s">
        <v>38</v>
      </c>
      <c r="AX1235" s="12" t="s">
        <v>78</v>
      </c>
      <c r="AY1235" s="163" t="s">
        <v>252</v>
      </c>
    </row>
    <row r="1236" spans="2:65" s="13" customFormat="1">
      <c r="B1236" s="168"/>
      <c r="D1236" s="159" t="s">
        <v>262</v>
      </c>
      <c r="E1236" s="169" t="s">
        <v>37</v>
      </c>
      <c r="F1236" s="170" t="s">
        <v>1164</v>
      </c>
      <c r="H1236" s="171">
        <v>39.103999999999999</v>
      </c>
      <c r="I1236" s="172"/>
      <c r="L1236" s="168"/>
      <c r="M1236" s="173"/>
      <c r="T1236" s="174"/>
      <c r="AT1236" s="169" t="s">
        <v>262</v>
      </c>
      <c r="AU1236" s="169" t="s">
        <v>87</v>
      </c>
      <c r="AV1236" s="13" t="s">
        <v>87</v>
      </c>
      <c r="AW1236" s="13" t="s">
        <v>38</v>
      </c>
      <c r="AX1236" s="13" t="s">
        <v>78</v>
      </c>
      <c r="AY1236" s="169" t="s">
        <v>252</v>
      </c>
    </row>
    <row r="1237" spans="2:65" s="14" customFormat="1">
      <c r="B1237" s="175"/>
      <c r="D1237" s="159" t="s">
        <v>262</v>
      </c>
      <c r="E1237" s="176" t="s">
        <v>37</v>
      </c>
      <c r="F1237" s="177" t="s">
        <v>267</v>
      </c>
      <c r="H1237" s="178">
        <v>39.103999999999999</v>
      </c>
      <c r="I1237" s="179"/>
      <c r="L1237" s="175"/>
      <c r="M1237" s="180"/>
      <c r="T1237" s="181"/>
      <c r="AT1237" s="176" t="s">
        <v>262</v>
      </c>
      <c r="AU1237" s="176" t="s">
        <v>87</v>
      </c>
      <c r="AV1237" s="14" t="s">
        <v>258</v>
      </c>
      <c r="AW1237" s="14" t="s">
        <v>38</v>
      </c>
      <c r="AX1237" s="14" t="s">
        <v>85</v>
      </c>
      <c r="AY1237" s="176" t="s">
        <v>252</v>
      </c>
    </row>
    <row r="1238" spans="2:65" s="13" customFormat="1">
      <c r="B1238" s="168"/>
      <c r="D1238" s="159" t="s">
        <v>262</v>
      </c>
      <c r="F1238" s="170" t="s">
        <v>1250</v>
      </c>
      <c r="H1238" s="171">
        <v>43.014000000000003</v>
      </c>
      <c r="I1238" s="172"/>
      <c r="L1238" s="168"/>
      <c r="M1238" s="173"/>
      <c r="T1238" s="174"/>
      <c r="AT1238" s="169" t="s">
        <v>262</v>
      </c>
      <c r="AU1238" s="169" t="s">
        <v>87</v>
      </c>
      <c r="AV1238" s="13" t="s">
        <v>87</v>
      </c>
      <c r="AW1238" s="13" t="s">
        <v>4</v>
      </c>
      <c r="AX1238" s="13" t="s">
        <v>85</v>
      </c>
      <c r="AY1238" s="169" t="s">
        <v>252</v>
      </c>
    </row>
    <row r="1239" spans="2:65" s="1" customFormat="1" ht="16.5" customHeight="1">
      <c r="B1239" s="32"/>
      <c r="C1239" s="147" t="s">
        <v>1251</v>
      </c>
      <c r="D1239" s="147" t="s">
        <v>254</v>
      </c>
      <c r="E1239" s="148" t="s">
        <v>1252</v>
      </c>
      <c r="F1239" s="149" t="s">
        <v>1253</v>
      </c>
      <c r="G1239" s="150" t="s">
        <v>152</v>
      </c>
      <c r="H1239" s="151">
        <v>8</v>
      </c>
      <c r="I1239" s="152"/>
      <c r="J1239" s="153">
        <f>ROUND(I1239*H1239,2)</f>
        <v>0</v>
      </c>
      <c r="K1239" s="149" t="s">
        <v>37</v>
      </c>
      <c r="L1239" s="32"/>
      <c r="M1239" s="154" t="s">
        <v>37</v>
      </c>
      <c r="N1239" s="155" t="s">
        <v>49</v>
      </c>
      <c r="P1239" s="156">
        <f>O1239*H1239</f>
        <v>0</v>
      </c>
      <c r="Q1239" s="156">
        <v>0</v>
      </c>
      <c r="R1239" s="156">
        <f>Q1239*H1239</f>
        <v>0</v>
      </c>
      <c r="S1239" s="156">
        <v>0</v>
      </c>
      <c r="T1239" s="157">
        <f>S1239*H1239</f>
        <v>0</v>
      </c>
      <c r="AR1239" s="18" t="s">
        <v>406</v>
      </c>
      <c r="AT1239" s="18" t="s">
        <v>254</v>
      </c>
      <c r="AU1239" s="18" t="s">
        <v>87</v>
      </c>
      <c r="AY1239" s="18" t="s">
        <v>252</v>
      </c>
      <c r="BE1239" s="158">
        <f>IF(N1239="základní",J1239,0)</f>
        <v>0</v>
      </c>
      <c r="BF1239" s="158">
        <f>IF(N1239="snížená",J1239,0)</f>
        <v>0</v>
      </c>
      <c r="BG1239" s="158">
        <f>IF(N1239="zákl. přenesená",J1239,0)</f>
        <v>0</v>
      </c>
      <c r="BH1239" s="158">
        <f>IF(N1239="sníž. přenesená",J1239,0)</f>
        <v>0</v>
      </c>
      <c r="BI1239" s="158">
        <f>IF(N1239="nulová",J1239,0)</f>
        <v>0</v>
      </c>
      <c r="BJ1239" s="18" t="s">
        <v>85</v>
      </c>
      <c r="BK1239" s="158">
        <f>ROUND(I1239*H1239,2)</f>
        <v>0</v>
      </c>
      <c r="BL1239" s="18" t="s">
        <v>406</v>
      </c>
      <c r="BM1239" s="18" t="s">
        <v>1254</v>
      </c>
    </row>
    <row r="1240" spans="2:65" s="1" customFormat="1" ht="29.25">
      <c r="B1240" s="32"/>
      <c r="D1240" s="159" t="s">
        <v>571</v>
      </c>
      <c r="F1240" s="160" t="s">
        <v>1255</v>
      </c>
      <c r="I1240" s="92"/>
      <c r="L1240" s="32"/>
      <c r="M1240" s="161"/>
      <c r="T1240" s="50"/>
      <c r="AT1240" s="18" t="s">
        <v>571</v>
      </c>
      <c r="AU1240" s="18" t="s">
        <v>87</v>
      </c>
    </row>
    <row r="1241" spans="2:65" s="12" customFormat="1">
      <c r="B1241" s="162"/>
      <c r="D1241" s="159" t="s">
        <v>262</v>
      </c>
      <c r="E1241" s="163" t="s">
        <v>37</v>
      </c>
      <c r="F1241" s="164" t="s">
        <v>1162</v>
      </c>
      <c r="H1241" s="163" t="s">
        <v>37</v>
      </c>
      <c r="I1241" s="165"/>
      <c r="L1241" s="162"/>
      <c r="M1241" s="166"/>
      <c r="T1241" s="167"/>
      <c r="AT1241" s="163" t="s">
        <v>262</v>
      </c>
      <c r="AU1241" s="163" t="s">
        <v>87</v>
      </c>
      <c r="AV1241" s="12" t="s">
        <v>85</v>
      </c>
      <c r="AW1241" s="12" t="s">
        <v>38</v>
      </c>
      <c r="AX1241" s="12" t="s">
        <v>78</v>
      </c>
      <c r="AY1241" s="163" t="s">
        <v>252</v>
      </c>
    </row>
    <row r="1242" spans="2:65" s="12" customFormat="1">
      <c r="B1242" s="162"/>
      <c r="D1242" s="159" t="s">
        <v>262</v>
      </c>
      <c r="E1242" s="163" t="s">
        <v>37</v>
      </c>
      <c r="F1242" s="164" t="s">
        <v>859</v>
      </c>
      <c r="H1242" s="163" t="s">
        <v>37</v>
      </c>
      <c r="I1242" s="165"/>
      <c r="L1242" s="162"/>
      <c r="M1242" s="166"/>
      <c r="T1242" s="167"/>
      <c r="AT1242" s="163" t="s">
        <v>262</v>
      </c>
      <c r="AU1242" s="163" t="s">
        <v>87</v>
      </c>
      <c r="AV1242" s="12" t="s">
        <v>85</v>
      </c>
      <c r="AW1242" s="12" t="s">
        <v>38</v>
      </c>
      <c r="AX1242" s="12" t="s">
        <v>78</v>
      </c>
      <c r="AY1242" s="163" t="s">
        <v>252</v>
      </c>
    </row>
    <row r="1243" spans="2:65" s="12" customFormat="1">
      <c r="B1243" s="162"/>
      <c r="D1243" s="159" t="s">
        <v>262</v>
      </c>
      <c r="E1243" s="163" t="s">
        <v>37</v>
      </c>
      <c r="F1243" s="164" t="s">
        <v>575</v>
      </c>
      <c r="H1243" s="163" t="s">
        <v>37</v>
      </c>
      <c r="I1243" s="165"/>
      <c r="L1243" s="162"/>
      <c r="M1243" s="166"/>
      <c r="T1243" s="167"/>
      <c r="AT1243" s="163" t="s">
        <v>262</v>
      </c>
      <c r="AU1243" s="163" t="s">
        <v>87</v>
      </c>
      <c r="AV1243" s="12" t="s">
        <v>85</v>
      </c>
      <c r="AW1243" s="12" t="s">
        <v>38</v>
      </c>
      <c r="AX1243" s="12" t="s">
        <v>78</v>
      </c>
      <c r="AY1243" s="163" t="s">
        <v>252</v>
      </c>
    </row>
    <row r="1244" spans="2:65" s="12" customFormat="1">
      <c r="B1244" s="162"/>
      <c r="D1244" s="159" t="s">
        <v>262</v>
      </c>
      <c r="E1244" s="163" t="s">
        <v>37</v>
      </c>
      <c r="F1244" s="164" t="s">
        <v>1256</v>
      </c>
      <c r="H1244" s="163" t="s">
        <v>37</v>
      </c>
      <c r="I1244" s="165"/>
      <c r="L1244" s="162"/>
      <c r="M1244" s="166"/>
      <c r="T1244" s="167"/>
      <c r="AT1244" s="163" t="s">
        <v>262</v>
      </c>
      <c r="AU1244" s="163" t="s">
        <v>87</v>
      </c>
      <c r="AV1244" s="12" t="s">
        <v>85</v>
      </c>
      <c r="AW1244" s="12" t="s">
        <v>38</v>
      </c>
      <c r="AX1244" s="12" t="s">
        <v>78</v>
      </c>
      <c r="AY1244" s="163" t="s">
        <v>252</v>
      </c>
    </row>
    <row r="1245" spans="2:65" s="12" customFormat="1">
      <c r="B1245" s="162"/>
      <c r="D1245" s="159" t="s">
        <v>262</v>
      </c>
      <c r="E1245" s="163" t="s">
        <v>37</v>
      </c>
      <c r="F1245" s="164" t="s">
        <v>1257</v>
      </c>
      <c r="H1245" s="163" t="s">
        <v>37</v>
      </c>
      <c r="I1245" s="165"/>
      <c r="L1245" s="162"/>
      <c r="M1245" s="166"/>
      <c r="T1245" s="167"/>
      <c r="AT1245" s="163" t="s">
        <v>262</v>
      </c>
      <c r="AU1245" s="163" t="s">
        <v>87</v>
      </c>
      <c r="AV1245" s="12" t="s">
        <v>85</v>
      </c>
      <c r="AW1245" s="12" t="s">
        <v>38</v>
      </c>
      <c r="AX1245" s="12" t="s">
        <v>78</v>
      </c>
      <c r="AY1245" s="163" t="s">
        <v>252</v>
      </c>
    </row>
    <row r="1246" spans="2:65" s="13" customFormat="1">
      <c r="B1246" s="168"/>
      <c r="D1246" s="159" t="s">
        <v>262</v>
      </c>
      <c r="E1246" s="169" t="s">
        <v>37</v>
      </c>
      <c r="F1246" s="170" t="s">
        <v>332</v>
      </c>
      <c r="H1246" s="171">
        <v>8</v>
      </c>
      <c r="I1246" s="172"/>
      <c r="L1246" s="168"/>
      <c r="M1246" s="173"/>
      <c r="T1246" s="174"/>
      <c r="AT1246" s="169" t="s">
        <v>262</v>
      </c>
      <c r="AU1246" s="169" t="s">
        <v>87</v>
      </c>
      <c r="AV1246" s="13" t="s">
        <v>87</v>
      </c>
      <c r="AW1246" s="13" t="s">
        <v>38</v>
      </c>
      <c r="AX1246" s="13" t="s">
        <v>78</v>
      </c>
      <c r="AY1246" s="169" t="s">
        <v>252</v>
      </c>
    </row>
    <row r="1247" spans="2:65" s="14" customFormat="1">
      <c r="B1247" s="175"/>
      <c r="D1247" s="159" t="s">
        <v>262</v>
      </c>
      <c r="E1247" s="176" t="s">
        <v>37</v>
      </c>
      <c r="F1247" s="177" t="s">
        <v>267</v>
      </c>
      <c r="H1247" s="178">
        <v>8</v>
      </c>
      <c r="I1247" s="179"/>
      <c r="L1247" s="175"/>
      <c r="M1247" s="180"/>
      <c r="T1247" s="181"/>
      <c r="AT1247" s="176" t="s">
        <v>262</v>
      </c>
      <c r="AU1247" s="176" t="s">
        <v>87</v>
      </c>
      <c r="AV1247" s="14" t="s">
        <v>258</v>
      </c>
      <c r="AW1247" s="14" t="s">
        <v>38</v>
      </c>
      <c r="AX1247" s="14" t="s">
        <v>85</v>
      </c>
      <c r="AY1247" s="176" t="s">
        <v>252</v>
      </c>
    </row>
    <row r="1248" spans="2:65" s="1" customFormat="1" ht="16.5" customHeight="1">
      <c r="B1248" s="32"/>
      <c r="C1248" s="147" t="s">
        <v>1258</v>
      </c>
      <c r="D1248" s="147" t="s">
        <v>254</v>
      </c>
      <c r="E1248" s="148" t="s">
        <v>1259</v>
      </c>
      <c r="F1248" s="149" t="s">
        <v>1260</v>
      </c>
      <c r="G1248" s="150" t="s">
        <v>152</v>
      </c>
      <c r="H1248" s="151">
        <v>16</v>
      </c>
      <c r="I1248" s="152"/>
      <c r="J1248" s="153">
        <f>ROUND(I1248*H1248,2)</f>
        <v>0</v>
      </c>
      <c r="K1248" s="149" t="s">
        <v>37</v>
      </c>
      <c r="L1248" s="32"/>
      <c r="M1248" s="154" t="s">
        <v>37</v>
      </c>
      <c r="N1248" s="155" t="s">
        <v>49</v>
      </c>
      <c r="P1248" s="156">
        <f>O1248*H1248</f>
        <v>0</v>
      </c>
      <c r="Q1248" s="156">
        <v>0</v>
      </c>
      <c r="R1248" s="156">
        <f>Q1248*H1248</f>
        <v>0</v>
      </c>
      <c r="S1248" s="156">
        <v>0</v>
      </c>
      <c r="T1248" s="157">
        <f>S1248*H1248</f>
        <v>0</v>
      </c>
      <c r="AR1248" s="18" t="s">
        <v>406</v>
      </c>
      <c r="AT1248" s="18" t="s">
        <v>254</v>
      </c>
      <c r="AU1248" s="18" t="s">
        <v>87</v>
      </c>
      <c r="AY1248" s="18" t="s">
        <v>252</v>
      </c>
      <c r="BE1248" s="158">
        <f>IF(N1248="základní",J1248,0)</f>
        <v>0</v>
      </c>
      <c r="BF1248" s="158">
        <f>IF(N1248="snížená",J1248,0)</f>
        <v>0</v>
      </c>
      <c r="BG1248" s="158">
        <f>IF(N1248="zákl. přenesená",J1248,0)</f>
        <v>0</v>
      </c>
      <c r="BH1248" s="158">
        <f>IF(N1248="sníž. přenesená",J1248,0)</f>
        <v>0</v>
      </c>
      <c r="BI1248" s="158">
        <f>IF(N1248="nulová",J1248,0)</f>
        <v>0</v>
      </c>
      <c r="BJ1248" s="18" t="s">
        <v>85</v>
      </c>
      <c r="BK1248" s="158">
        <f>ROUND(I1248*H1248,2)</f>
        <v>0</v>
      </c>
      <c r="BL1248" s="18" t="s">
        <v>406</v>
      </c>
      <c r="BM1248" s="18" t="s">
        <v>1261</v>
      </c>
    </row>
    <row r="1249" spans="2:65" s="1" customFormat="1" ht="29.25">
      <c r="B1249" s="32"/>
      <c r="D1249" s="159" t="s">
        <v>571</v>
      </c>
      <c r="F1249" s="160" t="s">
        <v>1255</v>
      </c>
      <c r="I1249" s="92"/>
      <c r="L1249" s="32"/>
      <c r="M1249" s="161"/>
      <c r="T1249" s="50"/>
      <c r="AT1249" s="18" t="s">
        <v>571</v>
      </c>
      <c r="AU1249" s="18" t="s">
        <v>87</v>
      </c>
    </row>
    <row r="1250" spans="2:65" s="12" customFormat="1">
      <c r="B1250" s="162"/>
      <c r="D1250" s="159" t="s">
        <v>262</v>
      </c>
      <c r="E1250" s="163" t="s">
        <v>37</v>
      </c>
      <c r="F1250" s="164" t="s">
        <v>1162</v>
      </c>
      <c r="H1250" s="163" t="s">
        <v>37</v>
      </c>
      <c r="I1250" s="165"/>
      <c r="L1250" s="162"/>
      <c r="M1250" s="166"/>
      <c r="T1250" s="167"/>
      <c r="AT1250" s="163" t="s">
        <v>262</v>
      </c>
      <c r="AU1250" s="163" t="s">
        <v>87</v>
      </c>
      <c r="AV1250" s="12" t="s">
        <v>85</v>
      </c>
      <c r="AW1250" s="12" t="s">
        <v>38</v>
      </c>
      <c r="AX1250" s="12" t="s">
        <v>78</v>
      </c>
      <c r="AY1250" s="163" t="s">
        <v>252</v>
      </c>
    </row>
    <row r="1251" spans="2:65" s="12" customFormat="1">
      <c r="B1251" s="162"/>
      <c r="D1251" s="159" t="s">
        <v>262</v>
      </c>
      <c r="E1251" s="163" t="s">
        <v>37</v>
      </c>
      <c r="F1251" s="164" t="s">
        <v>859</v>
      </c>
      <c r="H1251" s="163" t="s">
        <v>37</v>
      </c>
      <c r="I1251" s="165"/>
      <c r="L1251" s="162"/>
      <c r="M1251" s="166"/>
      <c r="T1251" s="167"/>
      <c r="AT1251" s="163" t="s">
        <v>262</v>
      </c>
      <c r="AU1251" s="163" t="s">
        <v>87</v>
      </c>
      <c r="AV1251" s="12" t="s">
        <v>85</v>
      </c>
      <c r="AW1251" s="12" t="s">
        <v>38</v>
      </c>
      <c r="AX1251" s="12" t="s">
        <v>78</v>
      </c>
      <c r="AY1251" s="163" t="s">
        <v>252</v>
      </c>
    </row>
    <row r="1252" spans="2:65" s="12" customFormat="1">
      <c r="B1252" s="162"/>
      <c r="D1252" s="159" t="s">
        <v>262</v>
      </c>
      <c r="E1252" s="163" t="s">
        <v>37</v>
      </c>
      <c r="F1252" s="164" t="s">
        <v>575</v>
      </c>
      <c r="H1252" s="163" t="s">
        <v>37</v>
      </c>
      <c r="I1252" s="165"/>
      <c r="L1252" s="162"/>
      <c r="M1252" s="166"/>
      <c r="T1252" s="167"/>
      <c r="AT1252" s="163" t="s">
        <v>262</v>
      </c>
      <c r="AU1252" s="163" t="s">
        <v>87</v>
      </c>
      <c r="AV1252" s="12" t="s">
        <v>85</v>
      </c>
      <c r="AW1252" s="12" t="s">
        <v>38</v>
      </c>
      <c r="AX1252" s="12" t="s">
        <v>78</v>
      </c>
      <c r="AY1252" s="163" t="s">
        <v>252</v>
      </c>
    </row>
    <row r="1253" spans="2:65" s="12" customFormat="1">
      <c r="B1253" s="162"/>
      <c r="D1253" s="159" t="s">
        <v>262</v>
      </c>
      <c r="E1253" s="163" t="s">
        <v>37</v>
      </c>
      <c r="F1253" s="164" t="s">
        <v>1256</v>
      </c>
      <c r="H1253" s="163" t="s">
        <v>37</v>
      </c>
      <c r="I1253" s="165"/>
      <c r="L1253" s="162"/>
      <c r="M1253" s="166"/>
      <c r="T1253" s="167"/>
      <c r="AT1253" s="163" t="s">
        <v>262</v>
      </c>
      <c r="AU1253" s="163" t="s">
        <v>87</v>
      </c>
      <c r="AV1253" s="12" t="s">
        <v>85</v>
      </c>
      <c r="AW1253" s="12" t="s">
        <v>38</v>
      </c>
      <c r="AX1253" s="12" t="s">
        <v>78</v>
      </c>
      <c r="AY1253" s="163" t="s">
        <v>252</v>
      </c>
    </row>
    <row r="1254" spans="2:65" s="12" customFormat="1">
      <c r="B1254" s="162"/>
      <c r="D1254" s="159" t="s">
        <v>262</v>
      </c>
      <c r="E1254" s="163" t="s">
        <v>37</v>
      </c>
      <c r="F1254" s="164" t="s">
        <v>1262</v>
      </c>
      <c r="H1254" s="163" t="s">
        <v>37</v>
      </c>
      <c r="I1254" s="165"/>
      <c r="L1254" s="162"/>
      <c r="M1254" s="166"/>
      <c r="T1254" s="167"/>
      <c r="AT1254" s="163" t="s">
        <v>262</v>
      </c>
      <c r="AU1254" s="163" t="s">
        <v>87</v>
      </c>
      <c r="AV1254" s="12" t="s">
        <v>85</v>
      </c>
      <c r="AW1254" s="12" t="s">
        <v>38</v>
      </c>
      <c r="AX1254" s="12" t="s">
        <v>78</v>
      </c>
      <c r="AY1254" s="163" t="s">
        <v>252</v>
      </c>
    </row>
    <row r="1255" spans="2:65" s="13" customFormat="1">
      <c r="B1255" s="168"/>
      <c r="D1255" s="159" t="s">
        <v>262</v>
      </c>
      <c r="E1255" s="169" t="s">
        <v>37</v>
      </c>
      <c r="F1255" s="170" t="s">
        <v>406</v>
      </c>
      <c r="H1255" s="171">
        <v>16</v>
      </c>
      <c r="I1255" s="172"/>
      <c r="L1255" s="168"/>
      <c r="M1255" s="173"/>
      <c r="T1255" s="174"/>
      <c r="AT1255" s="169" t="s">
        <v>262</v>
      </c>
      <c r="AU1255" s="169" t="s">
        <v>87</v>
      </c>
      <c r="AV1255" s="13" t="s">
        <v>87</v>
      </c>
      <c r="AW1255" s="13" t="s">
        <v>38</v>
      </c>
      <c r="AX1255" s="13" t="s">
        <v>78</v>
      </c>
      <c r="AY1255" s="169" t="s">
        <v>252</v>
      </c>
    </row>
    <row r="1256" spans="2:65" s="14" customFormat="1">
      <c r="B1256" s="175"/>
      <c r="D1256" s="159" t="s">
        <v>262</v>
      </c>
      <c r="E1256" s="176" t="s">
        <v>37</v>
      </c>
      <c r="F1256" s="177" t="s">
        <v>267</v>
      </c>
      <c r="H1256" s="178">
        <v>16</v>
      </c>
      <c r="I1256" s="179"/>
      <c r="L1256" s="175"/>
      <c r="M1256" s="180"/>
      <c r="T1256" s="181"/>
      <c r="AT1256" s="176" t="s">
        <v>262</v>
      </c>
      <c r="AU1256" s="176" t="s">
        <v>87</v>
      </c>
      <c r="AV1256" s="14" t="s">
        <v>258</v>
      </c>
      <c r="AW1256" s="14" t="s">
        <v>38</v>
      </c>
      <c r="AX1256" s="14" t="s">
        <v>85</v>
      </c>
      <c r="AY1256" s="176" t="s">
        <v>252</v>
      </c>
    </row>
    <row r="1257" spans="2:65" s="1" customFormat="1" ht="16.5" customHeight="1">
      <c r="B1257" s="32"/>
      <c r="C1257" s="147" t="s">
        <v>1263</v>
      </c>
      <c r="D1257" s="147" t="s">
        <v>254</v>
      </c>
      <c r="E1257" s="148" t="s">
        <v>1264</v>
      </c>
      <c r="F1257" s="149" t="s">
        <v>1265</v>
      </c>
      <c r="G1257" s="150" t="s">
        <v>152</v>
      </c>
      <c r="H1257" s="151">
        <v>48</v>
      </c>
      <c r="I1257" s="152"/>
      <c r="J1257" s="153">
        <f>ROUND(I1257*H1257,2)</f>
        <v>0</v>
      </c>
      <c r="K1257" s="149" t="s">
        <v>37</v>
      </c>
      <c r="L1257" s="32"/>
      <c r="M1257" s="154" t="s">
        <v>37</v>
      </c>
      <c r="N1257" s="155" t="s">
        <v>49</v>
      </c>
      <c r="P1257" s="156">
        <f>O1257*H1257</f>
        <v>0</v>
      </c>
      <c r="Q1257" s="156">
        <v>0</v>
      </c>
      <c r="R1257" s="156">
        <f>Q1257*H1257</f>
        <v>0</v>
      </c>
      <c r="S1257" s="156">
        <v>0</v>
      </c>
      <c r="T1257" s="157">
        <f>S1257*H1257</f>
        <v>0</v>
      </c>
      <c r="AR1257" s="18" t="s">
        <v>406</v>
      </c>
      <c r="AT1257" s="18" t="s">
        <v>254</v>
      </c>
      <c r="AU1257" s="18" t="s">
        <v>87</v>
      </c>
      <c r="AY1257" s="18" t="s">
        <v>252</v>
      </c>
      <c r="BE1257" s="158">
        <f>IF(N1257="základní",J1257,0)</f>
        <v>0</v>
      </c>
      <c r="BF1257" s="158">
        <f>IF(N1257="snížená",J1257,0)</f>
        <v>0</v>
      </c>
      <c r="BG1257" s="158">
        <f>IF(N1257="zákl. přenesená",J1257,0)</f>
        <v>0</v>
      </c>
      <c r="BH1257" s="158">
        <f>IF(N1257="sníž. přenesená",J1257,0)</f>
        <v>0</v>
      </c>
      <c r="BI1257" s="158">
        <f>IF(N1257="nulová",J1257,0)</f>
        <v>0</v>
      </c>
      <c r="BJ1257" s="18" t="s">
        <v>85</v>
      </c>
      <c r="BK1257" s="158">
        <f>ROUND(I1257*H1257,2)</f>
        <v>0</v>
      </c>
      <c r="BL1257" s="18" t="s">
        <v>406</v>
      </c>
      <c r="BM1257" s="18" t="s">
        <v>1266</v>
      </c>
    </row>
    <row r="1258" spans="2:65" s="1" customFormat="1" ht="29.25">
      <c r="B1258" s="32"/>
      <c r="D1258" s="159" t="s">
        <v>571</v>
      </c>
      <c r="F1258" s="160" t="s">
        <v>1255</v>
      </c>
      <c r="I1258" s="92"/>
      <c r="L1258" s="32"/>
      <c r="M1258" s="161"/>
      <c r="T1258" s="50"/>
      <c r="AT1258" s="18" t="s">
        <v>571</v>
      </c>
      <c r="AU1258" s="18" t="s">
        <v>87</v>
      </c>
    </row>
    <row r="1259" spans="2:65" s="12" customFormat="1">
      <c r="B1259" s="162"/>
      <c r="D1259" s="159" t="s">
        <v>262</v>
      </c>
      <c r="E1259" s="163" t="s">
        <v>37</v>
      </c>
      <c r="F1259" s="164" t="s">
        <v>1162</v>
      </c>
      <c r="H1259" s="163" t="s">
        <v>37</v>
      </c>
      <c r="I1259" s="165"/>
      <c r="L1259" s="162"/>
      <c r="M1259" s="166"/>
      <c r="T1259" s="167"/>
      <c r="AT1259" s="163" t="s">
        <v>262</v>
      </c>
      <c r="AU1259" s="163" t="s">
        <v>87</v>
      </c>
      <c r="AV1259" s="12" t="s">
        <v>85</v>
      </c>
      <c r="AW1259" s="12" t="s">
        <v>38</v>
      </c>
      <c r="AX1259" s="12" t="s">
        <v>78</v>
      </c>
      <c r="AY1259" s="163" t="s">
        <v>252</v>
      </c>
    </row>
    <row r="1260" spans="2:65" s="12" customFormat="1">
      <c r="B1260" s="162"/>
      <c r="D1260" s="159" t="s">
        <v>262</v>
      </c>
      <c r="E1260" s="163" t="s">
        <v>37</v>
      </c>
      <c r="F1260" s="164" t="s">
        <v>859</v>
      </c>
      <c r="H1260" s="163" t="s">
        <v>37</v>
      </c>
      <c r="I1260" s="165"/>
      <c r="L1260" s="162"/>
      <c r="M1260" s="166"/>
      <c r="T1260" s="167"/>
      <c r="AT1260" s="163" t="s">
        <v>262</v>
      </c>
      <c r="AU1260" s="163" t="s">
        <v>87</v>
      </c>
      <c r="AV1260" s="12" t="s">
        <v>85</v>
      </c>
      <c r="AW1260" s="12" t="s">
        <v>38</v>
      </c>
      <c r="AX1260" s="12" t="s">
        <v>78</v>
      </c>
      <c r="AY1260" s="163" t="s">
        <v>252</v>
      </c>
    </row>
    <row r="1261" spans="2:65" s="12" customFormat="1">
      <c r="B1261" s="162"/>
      <c r="D1261" s="159" t="s">
        <v>262</v>
      </c>
      <c r="E1261" s="163" t="s">
        <v>37</v>
      </c>
      <c r="F1261" s="164" t="s">
        <v>575</v>
      </c>
      <c r="H1261" s="163" t="s">
        <v>37</v>
      </c>
      <c r="I1261" s="165"/>
      <c r="L1261" s="162"/>
      <c r="M1261" s="166"/>
      <c r="T1261" s="167"/>
      <c r="AT1261" s="163" t="s">
        <v>262</v>
      </c>
      <c r="AU1261" s="163" t="s">
        <v>87</v>
      </c>
      <c r="AV1261" s="12" t="s">
        <v>85</v>
      </c>
      <c r="AW1261" s="12" t="s">
        <v>38</v>
      </c>
      <c r="AX1261" s="12" t="s">
        <v>78</v>
      </c>
      <c r="AY1261" s="163" t="s">
        <v>252</v>
      </c>
    </row>
    <row r="1262" spans="2:65" s="12" customFormat="1">
      <c r="B1262" s="162"/>
      <c r="D1262" s="159" t="s">
        <v>262</v>
      </c>
      <c r="E1262" s="163" t="s">
        <v>37</v>
      </c>
      <c r="F1262" s="164" t="s">
        <v>1256</v>
      </c>
      <c r="H1262" s="163" t="s">
        <v>37</v>
      </c>
      <c r="I1262" s="165"/>
      <c r="L1262" s="162"/>
      <c r="M1262" s="166"/>
      <c r="T1262" s="167"/>
      <c r="AT1262" s="163" t="s">
        <v>262</v>
      </c>
      <c r="AU1262" s="163" t="s">
        <v>87</v>
      </c>
      <c r="AV1262" s="12" t="s">
        <v>85</v>
      </c>
      <c r="AW1262" s="12" t="s">
        <v>38</v>
      </c>
      <c r="AX1262" s="12" t="s">
        <v>78</v>
      </c>
      <c r="AY1262" s="163" t="s">
        <v>252</v>
      </c>
    </row>
    <row r="1263" spans="2:65" s="12" customFormat="1">
      <c r="B1263" s="162"/>
      <c r="D1263" s="159" t="s">
        <v>262</v>
      </c>
      <c r="E1263" s="163" t="s">
        <v>37</v>
      </c>
      <c r="F1263" s="164" t="s">
        <v>1267</v>
      </c>
      <c r="H1263" s="163" t="s">
        <v>37</v>
      </c>
      <c r="I1263" s="165"/>
      <c r="L1263" s="162"/>
      <c r="M1263" s="166"/>
      <c r="T1263" s="167"/>
      <c r="AT1263" s="163" t="s">
        <v>262</v>
      </c>
      <c r="AU1263" s="163" t="s">
        <v>87</v>
      </c>
      <c r="AV1263" s="12" t="s">
        <v>85</v>
      </c>
      <c r="AW1263" s="12" t="s">
        <v>38</v>
      </c>
      <c r="AX1263" s="12" t="s">
        <v>78</v>
      </c>
      <c r="AY1263" s="163" t="s">
        <v>252</v>
      </c>
    </row>
    <row r="1264" spans="2:65" s="13" customFormat="1">
      <c r="B1264" s="168"/>
      <c r="D1264" s="159" t="s">
        <v>262</v>
      </c>
      <c r="E1264" s="169" t="s">
        <v>37</v>
      </c>
      <c r="F1264" s="170" t="s">
        <v>685</v>
      </c>
      <c r="H1264" s="171">
        <v>48</v>
      </c>
      <c r="I1264" s="172"/>
      <c r="L1264" s="168"/>
      <c r="M1264" s="173"/>
      <c r="T1264" s="174"/>
      <c r="AT1264" s="169" t="s">
        <v>262</v>
      </c>
      <c r="AU1264" s="169" t="s">
        <v>87</v>
      </c>
      <c r="AV1264" s="13" t="s">
        <v>87</v>
      </c>
      <c r="AW1264" s="13" t="s">
        <v>38</v>
      </c>
      <c r="AX1264" s="13" t="s">
        <v>78</v>
      </c>
      <c r="AY1264" s="169" t="s">
        <v>252</v>
      </c>
    </row>
    <row r="1265" spans="2:65" s="14" customFormat="1">
      <c r="B1265" s="175"/>
      <c r="D1265" s="159" t="s">
        <v>262</v>
      </c>
      <c r="E1265" s="176" t="s">
        <v>37</v>
      </c>
      <c r="F1265" s="177" t="s">
        <v>267</v>
      </c>
      <c r="H1265" s="178">
        <v>48</v>
      </c>
      <c r="I1265" s="179"/>
      <c r="L1265" s="175"/>
      <c r="M1265" s="180"/>
      <c r="T1265" s="181"/>
      <c r="AT1265" s="176" t="s">
        <v>262</v>
      </c>
      <c r="AU1265" s="176" t="s">
        <v>87</v>
      </c>
      <c r="AV1265" s="14" t="s">
        <v>258</v>
      </c>
      <c r="AW1265" s="14" t="s">
        <v>38</v>
      </c>
      <c r="AX1265" s="14" t="s">
        <v>85</v>
      </c>
      <c r="AY1265" s="176" t="s">
        <v>252</v>
      </c>
    </row>
    <row r="1266" spans="2:65" s="1" customFormat="1" ht="16.5" customHeight="1">
      <c r="B1266" s="32"/>
      <c r="C1266" s="147" t="s">
        <v>1268</v>
      </c>
      <c r="D1266" s="147" t="s">
        <v>254</v>
      </c>
      <c r="E1266" s="148" t="s">
        <v>1269</v>
      </c>
      <c r="F1266" s="149" t="s">
        <v>1270</v>
      </c>
      <c r="G1266" s="150" t="s">
        <v>152</v>
      </c>
      <c r="H1266" s="151">
        <v>232</v>
      </c>
      <c r="I1266" s="152"/>
      <c r="J1266" s="153">
        <f>ROUND(I1266*H1266,2)</f>
        <v>0</v>
      </c>
      <c r="K1266" s="149" t="s">
        <v>37</v>
      </c>
      <c r="L1266" s="32"/>
      <c r="M1266" s="154" t="s">
        <v>37</v>
      </c>
      <c r="N1266" s="155" t="s">
        <v>49</v>
      </c>
      <c r="P1266" s="156">
        <f>O1266*H1266</f>
        <v>0</v>
      </c>
      <c r="Q1266" s="156">
        <v>0</v>
      </c>
      <c r="R1266" s="156">
        <f>Q1266*H1266</f>
        <v>0</v>
      </c>
      <c r="S1266" s="156">
        <v>0</v>
      </c>
      <c r="T1266" s="157">
        <f>S1266*H1266</f>
        <v>0</v>
      </c>
      <c r="AR1266" s="18" t="s">
        <v>406</v>
      </c>
      <c r="AT1266" s="18" t="s">
        <v>254</v>
      </c>
      <c r="AU1266" s="18" t="s">
        <v>87</v>
      </c>
      <c r="AY1266" s="18" t="s">
        <v>252</v>
      </c>
      <c r="BE1266" s="158">
        <f>IF(N1266="základní",J1266,0)</f>
        <v>0</v>
      </c>
      <c r="BF1266" s="158">
        <f>IF(N1266="snížená",J1266,0)</f>
        <v>0</v>
      </c>
      <c r="BG1266" s="158">
        <f>IF(N1266="zákl. přenesená",J1266,0)</f>
        <v>0</v>
      </c>
      <c r="BH1266" s="158">
        <f>IF(N1266="sníž. přenesená",J1266,0)</f>
        <v>0</v>
      </c>
      <c r="BI1266" s="158">
        <f>IF(N1266="nulová",J1266,0)</f>
        <v>0</v>
      </c>
      <c r="BJ1266" s="18" t="s">
        <v>85</v>
      </c>
      <c r="BK1266" s="158">
        <f>ROUND(I1266*H1266,2)</f>
        <v>0</v>
      </c>
      <c r="BL1266" s="18" t="s">
        <v>406</v>
      </c>
      <c r="BM1266" s="18" t="s">
        <v>1271</v>
      </c>
    </row>
    <row r="1267" spans="2:65" s="1" customFormat="1" ht="29.25">
      <c r="B1267" s="32"/>
      <c r="D1267" s="159" t="s">
        <v>571</v>
      </c>
      <c r="F1267" s="160" t="s">
        <v>1255</v>
      </c>
      <c r="I1267" s="92"/>
      <c r="L1267" s="32"/>
      <c r="M1267" s="161"/>
      <c r="T1267" s="50"/>
      <c r="AT1267" s="18" t="s">
        <v>571</v>
      </c>
      <c r="AU1267" s="18" t="s">
        <v>87</v>
      </c>
    </row>
    <row r="1268" spans="2:65" s="12" customFormat="1">
      <c r="B1268" s="162"/>
      <c r="D1268" s="159" t="s">
        <v>262</v>
      </c>
      <c r="E1268" s="163" t="s">
        <v>37</v>
      </c>
      <c r="F1268" s="164" t="s">
        <v>1162</v>
      </c>
      <c r="H1268" s="163" t="s">
        <v>37</v>
      </c>
      <c r="I1268" s="165"/>
      <c r="L1268" s="162"/>
      <c r="M1268" s="166"/>
      <c r="T1268" s="167"/>
      <c r="AT1268" s="163" t="s">
        <v>262</v>
      </c>
      <c r="AU1268" s="163" t="s">
        <v>87</v>
      </c>
      <c r="AV1268" s="12" t="s">
        <v>85</v>
      </c>
      <c r="AW1268" s="12" t="s">
        <v>38</v>
      </c>
      <c r="AX1268" s="12" t="s">
        <v>78</v>
      </c>
      <c r="AY1268" s="163" t="s">
        <v>252</v>
      </c>
    </row>
    <row r="1269" spans="2:65" s="12" customFormat="1">
      <c r="B1269" s="162"/>
      <c r="D1269" s="159" t="s">
        <v>262</v>
      </c>
      <c r="E1269" s="163" t="s">
        <v>37</v>
      </c>
      <c r="F1269" s="164" t="s">
        <v>859</v>
      </c>
      <c r="H1269" s="163" t="s">
        <v>37</v>
      </c>
      <c r="I1269" s="165"/>
      <c r="L1269" s="162"/>
      <c r="M1269" s="166"/>
      <c r="T1269" s="167"/>
      <c r="AT1269" s="163" t="s">
        <v>262</v>
      </c>
      <c r="AU1269" s="163" t="s">
        <v>87</v>
      </c>
      <c r="AV1269" s="12" t="s">
        <v>85</v>
      </c>
      <c r="AW1269" s="12" t="s">
        <v>38</v>
      </c>
      <c r="AX1269" s="12" t="s">
        <v>78</v>
      </c>
      <c r="AY1269" s="163" t="s">
        <v>252</v>
      </c>
    </row>
    <row r="1270" spans="2:65" s="12" customFormat="1">
      <c r="B1270" s="162"/>
      <c r="D1270" s="159" t="s">
        <v>262</v>
      </c>
      <c r="E1270" s="163" t="s">
        <v>37</v>
      </c>
      <c r="F1270" s="164" t="s">
        <v>575</v>
      </c>
      <c r="H1270" s="163" t="s">
        <v>37</v>
      </c>
      <c r="I1270" s="165"/>
      <c r="L1270" s="162"/>
      <c r="M1270" s="166"/>
      <c r="T1270" s="167"/>
      <c r="AT1270" s="163" t="s">
        <v>262</v>
      </c>
      <c r="AU1270" s="163" t="s">
        <v>87</v>
      </c>
      <c r="AV1270" s="12" t="s">
        <v>85</v>
      </c>
      <c r="AW1270" s="12" t="s">
        <v>38</v>
      </c>
      <c r="AX1270" s="12" t="s">
        <v>78</v>
      </c>
      <c r="AY1270" s="163" t="s">
        <v>252</v>
      </c>
    </row>
    <row r="1271" spans="2:65" s="12" customFormat="1">
      <c r="B1271" s="162"/>
      <c r="D1271" s="159" t="s">
        <v>262</v>
      </c>
      <c r="E1271" s="163" t="s">
        <v>37</v>
      </c>
      <c r="F1271" s="164" t="s">
        <v>1256</v>
      </c>
      <c r="H1271" s="163" t="s">
        <v>37</v>
      </c>
      <c r="I1271" s="165"/>
      <c r="L1271" s="162"/>
      <c r="M1271" s="166"/>
      <c r="T1271" s="167"/>
      <c r="AT1271" s="163" t="s">
        <v>262</v>
      </c>
      <c r="AU1271" s="163" t="s">
        <v>87</v>
      </c>
      <c r="AV1271" s="12" t="s">
        <v>85</v>
      </c>
      <c r="AW1271" s="12" t="s">
        <v>38</v>
      </c>
      <c r="AX1271" s="12" t="s">
        <v>78</v>
      </c>
      <c r="AY1271" s="163" t="s">
        <v>252</v>
      </c>
    </row>
    <row r="1272" spans="2:65" s="12" customFormat="1">
      <c r="B1272" s="162"/>
      <c r="D1272" s="159" t="s">
        <v>262</v>
      </c>
      <c r="E1272" s="163" t="s">
        <v>37</v>
      </c>
      <c r="F1272" s="164" t="s">
        <v>1272</v>
      </c>
      <c r="H1272" s="163" t="s">
        <v>37</v>
      </c>
      <c r="I1272" s="165"/>
      <c r="L1272" s="162"/>
      <c r="M1272" s="166"/>
      <c r="T1272" s="167"/>
      <c r="AT1272" s="163" t="s">
        <v>262</v>
      </c>
      <c r="AU1272" s="163" t="s">
        <v>87</v>
      </c>
      <c r="AV1272" s="12" t="s">
        <v>85</v>
      </c>
      <c r="AW1272" s="12" t="s">
        <v>38</v>
      </c>
      <c r="AX1272" s="12" t="s">
        <v>78</v>
      </c>
      <c r="AY1272" s="163" t="s">
        <v>252</v>
      </c>
    </row>
    <row r="1273" spans="2:65" s="12" customFormat="1">
      <c r="B1273" s="162"/>
      <c r="D1273" s="159" t="s">
        <v>262</v>
      </c>
      <c r="E1273" s="163" t="s">
        <v>37</v>
      </c>
      <c r="F1273" s="164" t="s">
        <v>1273</v>
      </c>
      <c r="H1273" s="163" t="s">
        <v>37</v>
      </c>
      <c r="I1273" s="165"/>
      <c r="L1273" s="162"/>
      <c r="M1273" s="166"/>
      <c r="T1273" s="167"/>
      <c r="AT1273" s="163" t="s">
        <v>262</v>
      </c>
      <c r="AU1273" s="163" t="s">
        <v>87</v>
      </c>
      <c r="AV1273" s="12" t="s">
        <v>85</v>
      </c>
      <c r="AW1273" s="12" t="s">
        <v>38</v>
      </c>
      <c r="AX1273" s="12" t="s">
        <v>78</v>
      </c>
      <c r="AY1273" s="163" t="s">
        <v>252</v>
      </c>
    </row>
    <row r="1274" spans="2:65" s="13" customFormat="1">
      <c r="B1274" s="168"/>
      <c r="D1274" s="159" t="s">
        <v>262</v>
      </c>
      <c r="E1274" s="169" t="s">
        <v>37</v>
      </c>
      <c r="F1274" s="170" t="s">
        <v>1274</v>
      </c>
      <c r="H1274" s="171">
        <v>232</v>
      </c>
      <c r="I1274" s="172"/>
      <c r="L1274" s="168"/>
      <c r="M1274" s="173"/>
      <c r="T1274" s="174"/>
      <c r="AT1274" s="169" t="s">
        <v>262</v>
      </c>
      <c r="AU1274" s="169" t="s">
        <v>87</v>
      </c>
      <c r="AV1274" s="13" t="s">
        <v>87</v>
      </c>
      <c r="AW1274" s="13" t="s">
        <v>38</v>
      </c>
      <c r="AX1274" s="13" t="s">
        <v>78</v>
      </c>
      <c r="AY1274" s="169" t="s">
        <v>252</v>
      </c>
    </row>
    <row r="1275" spans="2:65" s="14" customFormat="1">
      <c r="B1275" s="175"/>
      <c r="D1275" s="159" t="s">
        <v>262</v>
      </c>
      <c r="E1275" s="176" t="s">
        <v>37</v>
      </c>
      <c r="F1275" s="177" t="s">
        <v>267</v>
      </c>
      <c r="H1275" s="178">
        <v>232</v>
      </c>
      <c r="I1275" s="179"/>
      <c r="L1275" s="175"/>
      <c r="M1275" s="180"/>
      <c r="T1275" s="181"/>
      <c r="AT1275" s="176" t="s">
        <v>262</v>
      </c>
      <c r="AU1275" s="176" t="s">
        <v>87</v>
      </c>
      <c r="AV1275" s="14" t="s">
        <v>258</v>
      </c>
      <c r="AW1275" s="14" t="s">
        <v>38</v>
      </c>
      <c r="AX1275" s="14" t="s">
        <v>85</v>
      </c>
      <c r="AY1275" s="176" t="s">
        <v>252</v>
      </c>
    </row>
    <row r="1276" spans="2:65" s="1" customFormat="1" ht="16.5" customHeight="1">
      <c r="B1276" s="32"/>
      <c r="C1276" s="147" t="s">
        <v>1275</v>
      </c>
      <c r="D1276" s="147" t="s">
        <v>254</v>
      </c>
      <c r="E1276" s="148" t="s">
        <v>1276</v>
      </c>
      <c r="F1276" s="149" t="s">
        <v>1277</v>
      </c>
      <c r="G1276" s="150" t="s">
        <v>152</v>
      </c>
      <c r="H1276" s="151">
        <v>16</v>
      </c>
      <c r="I1276" s="152"/>
      <c r="J1276" s="153">
        <f>ROUND(I1276*H1276,2)</f>
        <v>0</v>
      </c>
      <c r="K1276" s="149" t="s">
        <v>37</v>
      </c>
      <c r="L1276" s="32"/>
      <c r="M1276" s="154" t="s">
        <v>37</v>
      </c>
      <c r="N1276" s="155" t="s">
        <v>49</v>
      </c>
      <c r="P1276" s="156">
        <f>O1276*H1276</f>
        <v>0</v>
      </c>
      <c r="Q1276" s="156">
        <v>0</v>
      </c>
      <c r="R1276" s="156">
        <f>Q1276*H1276</f>
        <v>0</v>
      </c>
      <c r="S1276" s="156">
        <v>0</v>
      </c>
      <c r="T1276" s="157">
        <f>S1276*H1276</f>
        <v>0</v>
      </c>
      <c r="AR1276" s="18" t="s">
        <v>406</v>
      </c>
      <c r="AT1276" s="18" t="s">
        <v>254</v>
      </c>
      <c r="AU1276" s="18" t="s">
        <v>87</v>
      </c>
      <c r="AY1276" s="18" t="s">
        <v>252</v>
      </c>
      <c r="BE1276" s="158">
        <f>IF(N1276="základní",J1276,0)</f>
        <v>0</v>
      </c>
      <c r="BF1276" s="158">
        <f>IF(N1276="snížená",J1276,0)</f>
        <v>0</v>
      </c>
      <c r="BG1276" s="158">
        <f>IF(N1276="zákl. přenesená",J1276,0)</f>
        <v>0</v>
      </c>
      <c r="BH1276" s="158">
        <f>IF(N1276="sníž. přenesená",J1276,0)</f>
        <v>0</v>
      </c>
      <c r="BI1276" s="158">
        <f>IF(N1276="nulová",J1276,0)</f>
        <v>0</v>
      </c>
      <c r="BJ1276" s="18" t="s">
        <v>85</v>
      </c>
      <c r="BK1276" s="158">
        <f>ROUND(I1276*H1276,2)</f>
        <v>0</v>
      </c>
      <c r="BL1276" s="18" t="s">
        <v>406</v>
      </c>
      <c r="BM1276" s="18" t="s">
        <v>1278</v>
      </c>
    </row>
    <row r="1277" spans="2:65" s="1" customFormat="1" ht="29.25">
      <c r="B1277" s="32"/>
      <c r="D1277" s="159" t="s">
        <v>571</v>
      </c>
      <c r="F1277" s="160" t="s">
        <v>1255</v>
      </c>
      <c r="I1277" s="92"/>
      <c r="L1277" s="32"/>
      <c r="M1277" s="161"/>
      <c r="T1277" s="50"/>
      <c r="AT1277" s="18" t="s">
        <v>571</v>
      </c>
      <c r="AU1277" s="18" t="s">
        <v>87</v>
      </c>
    </row>
    <row r="1278" spans="2:65" s="12" customFormat="1">
      <c r="B1278" s="162"/>
      <c r="D1278" s="159" t="s">
        <v>262</v>
      </c>
      <c r="E1278" s="163" t="s">
        <v>37</v>
      </c>
      <c r="F1278" s="164" t="s">
        <v>1162</v>
      </c>
      <c r="H1278" s="163" t="s">
        <v>37</v>
      </c>
      <c r="I1278" s="165"/>
      <c r="L1278" s="162"/>
      <c r="M1278" s="166"/>
      <c r="T1278" s="167"/>
      <c r="AT1278" s="163" t="s">
        <v>262</v>
      </c>
      <c r="AU1278" s="163" t="s">
        <v>87</v>
      </c>
      <c r="AV1278" s="12" t="s">
        <v>85</v>
      </c>
      <c r="AW1278" s="12" t="s">
        <v>38</v>
      </c>
      <c r="AX1278" s="12" t="s">
        <v>78</v>
      </c>
      <c r="AY1278" s="163" t="s">
        <v>252</v>
      </c>
    </row>
    <row r="1279" spans="2:65" s="12" customFormat="1">
      <c r="B1279" s="162"/>
      <c r="D1279" s="159" t="s">
        <v>262</v>
      </c>
      <c r="E1279" s="163" t="s">
        <v>37</v>
      </c>
      <c r="F1279" s="164" t="s">
        <v>859</v>
      </c>
      <c r="H1279" s="163" t="s">
        <v>37</v>
      </c>
      <c r="I1279" s="165"/>
      <c r="L1279" s="162"/>
      <c r="M1279" s="166"/>
      <c r="T1279" s="167"/>
      <c r="AT1279" s="163" t="s">
        <v>262</v>
      </c>
      <c r="AU1279" s="163" t="s">
        <v>87</v>
      </c>
      <c r="AV1279" s="12" t="s">
        <v>85</v>
      </c>
      <c r="AW1279" s="12" t="s">
        <v>38</v>
      </c>
      <c r="AX1279" s="12" t="s">
        <v>78</v>
      </c>
      <c r="AY1279" s="163" t="s">
        <v>252</v>
      </c>
    </row>
    <row r="1280" spans="2:65" s="12" customFormat="1">
      <c r="B1280" s="162"/>
      <c r="D1280" s="159" t="s">
        <v>262</v>
      </c>
      <c r="E1280" s="163" t="s">
        <v>37</v>
      </c>
      <c r="F1280" s="164" t="s">
        <v>575</v>
      </c>
      <c r="H1280" s="163" t="s">
        <v>37</v>
      </c>
      <c r="I1280" s="165"/>
      <c r="L1280" s="162"/>
      <c r="M1280" s="166"/>
      <c r="T1280" s="167"/>
      <c r="AT1280" s="163" t="s">
        <v>262</v>
      </c>
      <c r="AU1280" s="163" t="s">
        <v>87</v>
      </c>
      <c r="AV1280" s="12" t="s">
        <v>85</v>
      </c>
      <c r="AW1280" s="12" t="s">
        <v>38</v>
      </c>
      <c r="AX1280" s="12" t="s">
        <v>78</v>
      </c>
      <c r="AY1280" s="163" t="s">
        <v>252</v>
      </c>
    </row>
    <row r="1281" spans="2:65" s="12" customFormat="1">
      <c r="B1281" s="162"/>
      <c r="D1281" s="159" t="s">
        <v>262</v>
      </c>
      <c r="E1281" s="163" t="s">
        <v>37</v>
      </c>
      <c r="F1281" s="164" t="s">
        <v>1256</v>
      </c>
      <c r="H1281" s="163" t="s">
        <v>37</v>
      </c>
      <c r="I1281" s="165"/>
      <c r="L1281" s="162"/>
      <c r="M1281" s="166"/>
      <c r="T1281" s="167"/>
      <c r="AT1281" s="163" t="s">
        <v>262</v>
      </c>
      <c r="AU1281" s="163" t="s">
        <v>87</v>
      </c>
      <c r="AV1281" s="12" t="s">
        <v>85</v>
      </c>
      <c r="AW1281" s="12" t="s">
        <v>38</v>
      </c>
      <c r="AX1281" s="12" t="s">
        <v>78</v>
      </c>
      <c r="AY1281" s="163" t="s">
        <v>252</v>
      </c>
    </row>
    <row r="1282" spans="2:65" s="12" customFormat="1">
      <c r="B1282" s="162"/>
      <c r="D1282" s="159" t="s">
        <v>262</v>
      </c>
      <c r="E1282" s="163" t="s">
        <v>37</v>
      </c>
      <c r="F1282" s="164" t="s">
        <v>1262</v>
      </c>
      <c r="H1282" s="163" t="s">
        <v>37</v>
      </c>
      <c r="I1282" s="165"/>
      <c r="L1282" s="162"/>
      <c r="M1282" s="166"/>
      <c r="T1282" s="167"/>
      <c r="AT1282" s="163" t="s">
        <v>262</v>
      </c>
      <c r="AU1282" s="163" t="s">
        <v>87</v>
      </c>
      <c r="AV1282" s="12" t="s">
        <v>85</v>
      </c>
      <c r="AW1282" s="12" t="s">
        <v>38</v>
      </c>
      <c r="AX1282" s="12" t="s">
        <v>78</v>
      </c>
      <c r="AY1282" s="163" t="s">
        <v>252</v>
      </c>
    </row>
    <row r="1283" spans="2:65" s="13" customFormat="1">
      <c r="B1283" s="168"/>
      <c r="D1283" s="159" t="s">
        <v>262</v>
      </c>
      <c r="E1283" s="169" t="s">
        <v>37</v>
      </c>
      <c r="F1283" s="170" t="s">
        <v>406</v>
      </c>
      <c r="H1283" s="171">
        <v>16</v>
      </c>
      <c r="I1283" s="172"/>
      <c r="L1283" s="168"/>
      <c r="M1283" s="173"/>
      <c r="T1283" s="174"/>
      <c r="AT1283" s="169" t="s">
        <v>262</v>
      </c>
      <c r="AU1283" s="169" t="s">
        <v>87</v>
      </c>
      <c r="AV1283" s="13" t="s">
        <v>87</v>
      </c>
      <c r="AW1283" s="13" t="s">
        <v>38</v>
      </c>
      <c r="AX1283" s="13" t="s">
        <v>78</v>
      </c>
      <c r="AY1283" s="169" t="s">
        <v>252</v>
      </c>
    </row>
    <row r="1284" spans="2:65" s="14" customFormat="1">
      <c r="B1284" s="175"/>
      <c r="D1284" s="159" t="s">
        <v>262</v>
      </c>
      <c r="E1284" s="176" t="s">
        <v>37</v>
      </c>
      <c r="F1284" s="177" t="s">
        <v>267</v>
      </c>
      <c r="H1284" s="178">
        <v>16</v>
      </c>
      <c r="I1284" s="179"/>
      <c r="L1284" s="175"/>
      <c r="M1284" s="180"/>
      <c r="T1284" s="181"/>
      <c r="AT1284" s="176" t="s">
        <v>262</v>
      </c>
      <c r="AU1284" s="176" t="s">
        <v>87</v>
      </c>
      <c r="AV1284" s="14" t="s">
        <v>258</v>
      </c>
      <c r="AW1284" s="14" t="s">
        <v>38</v>
      </c>
      <c r="AX1284" s="14" t="s">
        <v>85</v>
      </c>
      <c r="AY1284" s="176" t="s">
        <v>252</v>
      </c>
    </row>
    <row r="1285" spans="2:65" s="1" customFormat="1" ht="16.5" customHeight="1">
      <c r="B1285" s="32"/>
      <c r="C1285" s="147" t="s">
        <v>1279</v>
      </c>
      <c r="D1285" s="147" t="s">
        <v>254</v>
      </c>
      <c r="E1285" s="148" t="s">
        <v>1280</v>
      </c>
      <c r="F1285" s="149" t="s">
        <v>1281</v>
      </c>
      <c r="G1285" s="150" t="s">
        <v>152</v>
      </c>
      <c r="H1285" s="151">
        <v>40</v>
      </c>
      <c r="I1285" s="152"/>
      <c r="J1285" s="153">
        <f>ROUND(I1285*H1285,2)</f>
        <v>0</v>
      </c>
      <c r="K1285" s="149" t="s">
        <v>37</v>
      </c>
      <c r="L1285" s="32"/>
      <c r="M1285" s="154" t="s">
        <v>37</v>
      </c>
      <c r="N1285" s="155" t="s">
        <v>49</v>
      </c>
      <c r="P1285" s="156">
        <f>O1285*H1285</f>
        <v>0</v>
      </c>
      <c r="Q1285" s="156">
        <v>0</v>
      </c>
      <c r="R1285" s="156">
        <f>Q1285*H1285</f>
        <v>0</v>
      </c>
      <c r="S1285" s="156">
        <v>0</v>
      </c>
      <c r="T1285" s="157">
        <f>S1285*H1285</f>
        <v>0</v>
      </c>
      <c r="AR1285" s="18" t="s">
        <v>406</v>
      </c>
      <c r="AT1285" s="18" t="s">
        <v>254</v>
      </c>
      <c r="AU1285" s="18" t="s">
        <v>87</v>
      </c>
      <c r="AY1285" s="18" t="s">
        <v>252</v>
      </c>
      <c r="BE1285" s="158">
        <f>IF(N1285="základní",J1285,0)</f>
        <v>0</v>
      </c>
      <c r="BF1285" s="158">
        <f>IF(N1285="snížená",J1285,0)</f>
        <v>0</v>
      </c>
      <c r="BG1285" s="158">
        <f>IF(N1285="zákl. přenesená",J1285,0)</f>
        <v>0</v>
      </c>
      <c r="BH1285" s="158">
        <f>IF(N1285="sníž. přenesená",J1285,0)</f>
        <v>0</v>
      </c>
      <c r="BI1285" s="158">
        <f>IF(N1285="nulová",J1285,0)</f>
        <v>0</v>
      </c>
      <c r="BJ1285" s="18" t="s">
        <v>85</v>
      </c>
      <c r="BK1285" s="158">
        <f>ROUND(I1285*H1285,2)</f>
        <v>0</v>
      </c>
      <c r="BL1285" s="18" t="s">
        <v>406</v>
      </c>
      <c r="BM1285" s="18" t="s">
        <v>1282</v>
      </c>
    </row>
    <row r="1286" spans="2:65" s="1" customFormat="1" ht="29.25">
      <c r="B1286" s="32"/>
      <c r="D1286" s="159" t="s">
        <v>571</v>
      </c>
      <c r="F1286" s="160" t="s">
        <v>1255</v>
      </c>
      <c r="I1286" s="92"/>
      <c r="L1286" s="32"/>
      <c r="M1286" s="161"/>
      <c r="T1286" s="50"/>
      <c r="AT1286" s="18" t="s">
        <v>571</v>
      </c>
      <c r="AU1286" s="18" t="s">
        <v>87</v>
      </c>
    </row>
    <row r="1287" spans="2:65" s="12" customFormat="1">
      <c r="B1287" s="162"/>
      <c r="D1287" s="159" t="s">
        <v>262</v>
      </c>
      <c r="E1287" s="163" t="s">
        <v>37</v>
      </c>
      <c r="F1287" s="164" t="s">
        <v>1162</v>
      </c>
      <c r="H1287" s="163" t="s">
        <v>37</v>
      </c>
      <c r="I1287" s="165"/>
      <c r="L1287" s="162"/>
      <c r="M1287" s="166"/>
      <c r="T1287" s="167"/>
      <c r="AT1287" s="163" t="s">
        <v>262</v>
      </c>
      <c r="AU1287" s="163" t="s">
        <v>87</v>
      </c>
      <c r="AV1287" s="12" t="s">
        <v>85</v>
      </c>
      <c r="AW1287" s="12" t="s">
        <v>38</v>
      </c>
      <c r="AX1287" s="12" t="s">
        <v>78</v>
      </c>
      <c r="AY1287" s="163" t="s">
        <v>252</v>
      </c>
    </row>
    <row r="1288" spans="2:65" s="12" customFormat="1">
      <c r="B1288" s="162"/>
      <c r="D1288" s="159" t="s">
        <v>262</v>
      </c>
      <c r="E1288" s="163" t="s">
        <v>37</v>
      </c>
      <c r="F1288" s="164" t="s">
        <v>859</v>
      </c>
      <c r="H1288" s="163" t="s">
        <v>37</v>
      </c>
      <c r="I1288" s="165"/>
      <c r="L1288" s="162"/>
      <c r="M1288" s="166"/>
      <c r="T1288" s="167"/>
      <c r="AT1288" s="163" t="s">
        <v>262</v>
      </c>
      <c r="AU1288" s="163" t="s">
        <v>87</v>
      </c>
      <c r="AV1288" s="12" t="s">
        <v>85</v>
      </c>
      <c r="AW1288" s="12" t="s">
        <v>38</v>
      </c>
      <c r="AX1288" s="12" t="s">
        <v>78</v>
      </c>
      <c r="AY1288" s="163" t="s">
        <v>252</v>
      </c>
    </row>
    <row r="1289" spans="2:65" s="12" customFormat="1">
      <c r="B1289" s="162"/>
      <c r="D1289" s="159" t="s">
        <v>262</v>
      </c>
      <c r="E1289" s="163" t="s">
        <v>37</v>
      </c>
      <c r="F1289" s="164" t="s">
        <v>575</v>
      </c>
      <c r="H1289" s="163" t="s">
        <v>37</v>
      </c>
      <c r="I1289" s="165"/>
      <c r="L1289" s="162"/>
      <c r="M1289" s="166"/>
      <c r="T1289" s="167"/>
      <c r="AT1289" s="163" t="s">
        <v>262</v>
      </c>
      <c r="AU1289" s="163" t="s">
        <v>87</v>
      </c>
      <c r="AV1289" s="12" t="s">
        <v>85</v>
      </c>
      <c r="AW1289" s="12" t="s">
        <v>38</v>
      </c>
      <c r="AX1289" s="12" t="s">
        <v>78</v>
      </c>
      <c r="AY1289" s="163" t="s">
        <v>252</v>
      </c>
    </row>
    <row r="1290" spans="2:65" s="12" customFormat="1">
      <c r="B1290" s="162"/>
      <c r="D1290" s="159" t="s">
        <v>262</v>
      </c>
      <c r="E1290" s="163" t="s">
        <v>37</v>
      </c>
      <c r="F1290" s="164" t="s">
        <v>1256</v>
      </c>
      <c r="H1290" s="163" t="s">
        <v>37</v>
      </c>
      <c r="I1290" s="165"/>
      <c r="L1290" s="162"/>
      <c r="M1290" s="166"/>
      <c r="T1290" s="167"/>
      <c r="AT1290" s="163" t="s">
        <v>262</v>
      </c>
      <c r="AU1290" s="163" t="s">
        <v>87</v>
      </c>
      <c r="AV1290" s="12" t="s">
        <v>85</v>
      </c>
      <c r="AW1290" s="12" t="s">
        <v>38</v>
      </c>
      <c r="AX1290" s="12" t="s">
        <v>78</v>
      </c>
      <c r="AY1290" s="163" t="s">
        <v>252</v>
      </c>
    </row>
    <row r="1291" spans="2:65" s="12" customFormat="1">
      <c r="B1291" s="162"/>
      <c r="D1291" s="159" t="s">
        <v>262</v>
      </c>
      <c r="E1291" s="163" t="s">
        <v>37</v>
      </c>
      <c r="F1291" s="164" t="s">
        <v>1283</v>
      </c>
      <c r="H1291" s="163" t="s">
        <v>37</v>
      </c>
      <c r="I1291" s="165"/>
      <c r="L1291" s="162"/>
      <c r="M1291" s="166"/>
      <c r="T1291" s="167"/>
      <c r="AT1291" s="163" t="s">
        <v>262</v>
      </c>
      <c r="AU1291" s="163" t="s">
        <v>87</v>
      </c>
      <c r="AV1291" s="12" t="s">
        <v>85</v>
      </c>
      <c r="AW1291" s="12" t="s">
        <v>38</v>
      </c>
      <c r="AX1291" s="12" t="s">
        <v>78</v>
      </c>
      <c r="AY1291" s="163" t="s">
        <v>252</v>
      </c>
    </row>
    <row r="1292" spans="2:65" s="12" customFormat="1">
      <c r="B1292" s="162"/>
      <c r="D1292" s="159" t="s">
        <v>262</v>
      </c>
      <c r="E1292" s="163" t="s">
        <v>37</v>
      </c>
      <c r="F1292" s="164" t="s">
        <v>1284</v>
      </c>
      <c r="H1292" s="163" t="s">
        <v>37</v>
      </c>
      <c r="I1292" s="165"/>
      <c r="L1292" s="162"/>
      <c r="M1292" s="166"/>
      <c r="T1292" s="167"/>
      <c r="AT1292" s="163" t="s">
        <v>262</v>
      </c>
      <c r="AU1292" s="163" t="s">
        <v>87</v>
      </c>
      <c r="AV1292" s="12" t="s">
        <v>85</v>
      </c>
      <c r="AW1292" s="12" t="s">
        <v>38</v>
      </c>
      <c r="AX1292" s="12" t="s">
        <v>78</v>
      </c>
      <c r="AY1292" s="163" t="s">
        <v>252</v>
      </c>
    </row>
    <row r="1293" spans="2:65" s="13" customFormat="1">
      <c r="B1293" s="168"/>
      <c r="D1293" s="159" t="s">
        <v>262</v>
      </c>
      <c r="E1293" s="169" t="s">
        <v>37</v>
      </c>
      <c r="F1293" s="170" t="s">
        <v>616</v>
      </c>
      <c r="H1293" s="171">
        <v>40</v>
      </c>
      <c r="I1293" s="172"/>
      <c r="L1293" s="168"/>
      <c r="M1293" s="173"/>
      <c r="T1293" s="174"/>
      <c r="AT1293" s="169" t="s">
        <v>262</v>
      </c>
      <c r="AU1293" s="169" t="s">
        <v>87</v>
      </c>
      <c r="AV1293" s="13" t="s">
        <v>87</v>
      </c>
      <c r="AW1293" s="13" t="s">
        <v>38</v>
      </c>
      <c r="AX1293" s="13" t="s">
        <v>78</v>
      </c>
      <c r="AY1293" s="169" t="s">
        <v>252</v>
      </c>
    </row>
    <row r="1294" spans="2:65" s="14" customFormat="1">
      <c r="B1294" s="175"/>
      <c r="D1294" s="159" t="s">
        <v>262</v>
      </c>
      <c r="E1294" s="176" t="s">
        <v>37</v>
      </c>
      <c r="F1294" s="177" t="s">
        <v>267</v>
      </c>
      <c r="H1294" s="178">
        <v>40</v>
      </c>
      <c r="I1294" s="179"/>
      <c r="L1294" s="175"/>
      <c r="M1294" s="180"/>
      <c r="T1294" s="181"/>
      <c r="AT1294" s="176" t="s">
        <v>262</v>
      </c>
      <c r="AU1294" s="176" t="s">
        <v>87</v>
      </c>
      <c r="AV1294" s="14" t="s">
        <v>258</v>
      </c>
      <c r="AW1294" s="14" t="s">
        <v>38</v>
      </c>
      <c r="AX1294" s="14" t="s">
        <v>85</v>
      </c>
      <c r="AY1294" s="176" t="s">
        <v>252</v>
      </c>
    </row>
    <row r="1295" spans="2:65" s="1" customFormat="1" ht="16.5" customHeight="1">
      <c r="B1295" s="32"/>
      <c r="C1295" s="147" t="s">
        <v>1285</v>
      </c>
      <c r="D1295" s="147" t="s">
        <v>254</v>
      </c>
      <c r="E1295" s="148" t="s">
        <v>1286</v>
      </c>
      <c r="F1295" s="149" t="s">
        <v>1287</v>
      </c>
      <c r="G1295" s="150" t="s">
        <v>152</v>
      </c>
      <c r="H1295" s="151">
        <v>16</v>
      </c>
      <c r="I1295" s="152"/>
      <c r="J1295" s="153">
        <f>ROUND(I1295*H1295,2)</f>
        <v>0</v>
      </c>
      <c r="K1295" s="149" t="s">
        <v>37</v>
      </c>
      <c r="L1295" s="32"/>
      <c r="M1295" s="154" t="s">
        <v>37</v>
      </c>
      <c r="N1295" s="155" t="s">
        <v>49</v>
      </c>
      <c r="P1295" s="156">
        <f>O1295*H1295</f>
        <v>0</v>
      </c>
      <c r="Q1295" s="156">
        <v>0</v>
      </c>
      <c r="R1295" s="156">
        <f>Q1295*H1295</f>
        <v>0</v>
      </c>
      <c r="S1295" s="156">
        <v>0</v>
      </c>
      <c r="T1295" s="157">
        <f>S1295*H1295</f>
        <v>0</v>
      </c>
      <c r="AR1295" s="18" t="s">
        <v>406</v>
      </c>
      <c r="AT1295" s="18" t="s">
        <v>254</v>
      </c>
      <c r="AU1295" s="18" t="s">
        <v>87</v>
      </c>
      <c r="AY1295" s="18" t="s">
        <v>252</v>
      </c>
      <c r="BE1295" s="158">
        <f>IF(N1295="základní",J1295,0)</f>
        <v>0</v>
      </c>
      <c r="BF1295" s="158">
        <f>IF(N1295="snížená",J1295,0)</f>
        <v>0</v>
      </c>
      <c r="BG1295" s="158">
        <f>IF(N1295="zákl. přenesená",J1295,0)</f>
        <v>0</v>
      </c>
      <c r="BH1295" s="158">
        <f>IF(N1295="sníž. přenesená",J1295,0)</f>
        <v>0</v>
      </c>
      <c r="BI1295" s="158">
        <f>IF(N1295="nulová",J1295,0)</f>
        <v>0</v>
      </c>
      <c r="BJ1295" s="18" t="s">
        <v>85</v>
      </c>
      <c r="BK1295" s="158">
        <f>ROUND(I1295*H1295,2)</f>
        <v>0</v>
      </c>
      <c r="BL1295" s="18" t="s">
        <v>406</v>
      </c>
      <c r="BM1295" s="18" t="s">
        <v>1288</v>
      </c>
    </row>
    <row r="1296" spans="2:65" s="1" customFormat="1" ht="29.25">
      <c r="B1296" s="32"/>
      <c r="D1296" s="159" t="s">
        <v>571</v>
      </c>
      <c r="F1296" s="160" t="s">
        <v>1255</v>
      </c>
      <c r="I1296" s="92"/>
      <c r="L1296" s="32"/>
      <c r="M1296" s="161"/>
      <c r="T1296" s="50"/>
      <c r="AT1296" s="18" t="s">
        <v>571</v>
      </c>
      <c r="AU1296" s="18" t="s">
        <v>87</v>
      </c>
    </row>
    <row r="1297" spans="2:65" s="12" customFormat="1">
      <c r="B1297" s="162"/>
      <c r="D1297" s="159" t="s">
        <v>262</v>
      </c>
      <c r="E1297" s="163" t="s">
        <v>37</v>
      </c>
      <c r="F1297" s="164" t="s">
        <v>1162</v>
      </c>
      <c r="H1297" s="163" t="s">
        <v>37</v>
      </c>
      <c r="I1297" s="165"/>
      <c r="L1297" s="162"/>
      <c r="M1297" s="166"/>
      <c r="T1297" s="167"/>
      <c r="AT1297" s="163" t="s">
        <v>262</v>
      </c>
      <c r="AU1297" s="163" t="s">
        <v>87</v>
      </c>
      <c r="AV1297" s="12" t="s">
        <v>85</v>
      </c>
      <c r="AW1297" s="12" t="s">
        <v>38</v>
      </c>
      <c r="AX1297" s="12" t="s">
        <v>78</v>
      </c>
      <c r="AY1297" s="163" t="s">
        <v>252</v>
      </c>
    </row>
    <row r="1298" spans="2:65" s="12" customFormat="1">
      <c r="B1298" s="162"/>
      <c r="D1298" s="159" t="s">
        <v>262</v>
      </c>
      <c r="E1298" s="163" t="s">
        <v>37</v>
      </c>
      <c r="F1298" s="164" t="s">
        <v>859</v>
      </c>
      <c r="H1298" s="163" t="s">
        <v>37</v>
      </c>
      <c r="I1298" s="165"/>
      <c r="L1298" s="162"/>
      <c r="M1298" s="166"/>
      <c r="T1298" s="167"/>
      <c r="AT1298" s="163" t="s">
        <v>262</v>
      </c>
      <c r="AU1298" s="163" t="s">
        <v>87</v>
      </c>
      <c r="AV1298" s="12" t="s">
        <v>85</v>
      </c>
      <c r="AW1298" s="12" t="s">
        <v>38</v>
      </c>
      <c r="AX1298" s="12" t="s">
        <v>78</v>
      </c>
      <c r="AY1298" s="163" t="s">
        <v>252</v>
      </c>
    </row>
    <row r="1299" spans="2:65" s="12" customFormat="1">
      <c r="B1299" s="162"/>
      <c r="D1299" s="159" t="s">
        <v>262</v>
      </c>
      <c r="E1299" s="163" t="s">
        <v>37</v>
      </c>
      <c r="F1299" s="164" t="s">
        <v>575</v>
      </c>
      <c r="H1299" s="163" t="s">
        <v>37</v>
      </c>
      <c r="I1299" s="165"/>
      <c r="L1299" s="162"/>
      <c r="M1299" s="166"/>
      <c r="T1299" s="167"/>
      <c r="AT1299" s="163" t="s">
        <v>262</v>
      </c>
      <c r="AU1299" s="163" t="s">
        <v>87</v>
      </c>
      <c r="AV1299" s="12" t="s">
        <v>85</v>
      </c>
      <c r="AW1299" s="12" t="s">
        <v>38</v>
      </c>
      <c r="AX1299" s="12" t="s">
        <v>78</v>
      </c>
      <c r="AY1299" s="163" t="s">
        <v>252</v>
      </c>
    </row>
    <row r="1300" spans="2:65" s="12" customFormat="1">
      <c r="B1300" s="162"/>
      <c r="D1300" s="159" t="s">
        <v>262</v>
      </c>
      <c r="E1300" s="163" t="s">
        <v>37</v>
      </c>
      <c r="F1300" s="164" t="s">
        <v>1256</v>
      </c>
      <c r="H1300" s="163" t="s">
        <v>37</v>
      </c>
      <c r="I1300" s="165"/>
      <c r="L1300" s="162"/>
      <c r="M1300" s="166"/>
      <c r="T1300" s="167"/>
      <c r="AT1300" s="163" t="s">
        <v>262</v>
      </c>
      <c r="AU1300" s="163" t="s">
        <v>87</v>
      </c>
      <c r="AV1300" s="12" t="s">
        <v>85</v>
      </c>
      <c r="AW1300" s="12" t="s">
        <v>38</v>
      </c>
      <c r="AX1300" s="12" t="s">
        <v>78</v>
      </c>
      <c r="AY1300" s="163" t="s">
        <v>252</v>
      </c>
    </row>
    <row r="1301" spans="2:65" s="12" customFormat="1">
      <c r="B1301" s="162"/>
      <c r="D1301" s="159" t="s">
        <v>262</v>
      </c>
      <c r="E1301" s="163" t="s">
        <v>37</v>
      </c>
      <c r="F1301" s="164" t="s">
        <v>1262</v>
      </c>
      <c r="H1301" s="163" t="s">
        <v>37</v>
      </c>
      <c r="I1301" s="165"/>
      <c r="L1301" s="162"/>
      <c r="M1301" s="166"/>
      <c r="T1301" s="167"/>
      <c r="AT1301" s="163" t="s">
        <v>262</v>
      </c>
      <c r="AU1301" s="163" t="s">
        <v>87</v>
      </c>
      <c r="AV1301" s="12" t="s">
        <v>85</v>
      </c>
      <c r="AW1301" s="12" t="s">
        <v>38</v>
      </c>
      <c r="AX1301" s="12" t="s">
        <v>78</v>
      </c>
      <c r="AY1301" s="163" t="s">
        <v>252</v>
      </c>
    </row>
    <row r="1302" spans="2:65" s="13" customFormat="1">
      <c r="B1302" s="168"/>
      <c r="D1302" s="159" t="s">
        <v>262</v>
      </c>
      <c r="E1302" s="169" t="s">
        <v>37</v>
      </c>
      <c r="F1302" s="170" t="s">
        <v>406</v>
      </c>
      <c r="H1302" s="171">
        <v>16</v>
      </c>
      <c r="I1302" s="172"/>
      <c r="L1302" s="168"/>
      <c r="M1302" s="173"/>
      <c r="T1302" s="174"/>
      <c r="AT1302" s="169" t="s">
        <v>262</v>
      </c>
      <c r="AU1302" s="169" t="s">
        <v>87</v>
      </c>
      <c r="AV1302" s="13" t="s">
        <v>87</v>
      </c>
      <c r="AW1302" s="13" t="s">
        <v>38</v>
      </c>
      <c r="AX1302" s="13" t="s">
        <v>78</v>
      </c>
      <c r="AY1302" s="169" t="s">
        <v>252</v>
      </c>
    </row>
    <row r="1303" spans="2:65" s="14" customFormat="1">
      <c r="B1303" s="175"/>
      <c r="D1303" s="159" t="s">
        <v>262</v>
      </c>
      <c r="E1303" s="176" t="s">
        <v>37</v>
      </c>
      <c r="F1303" s="177" t="s">
        <v>267</v>
      </c>
      <c r="H1303" s="178">
        <v>16</v>
      </c>
      <c r="I1303" s="179"/>
      <c r="L1303" s="175"/>
      <c r="M1303" s="180"/>
      <c r="T1303" s="181"/>
      <c r="AT1303" s="176" t="s">
        <v>262</v>
      </c>
      <c r="AU1303" s="176" t="s">
        <v>87</v>
      </c>
      <c r="AV1303" s="14" t="s">
        <v>258</v>
      </c>
      <c r="AW1303" s="14" t="s">
        <v>38</v>
      </c>
      <c r="AX1303" s="14" t="s">
        <v>85</v>
      </c>
      <c r="AY1303" s="176" t="s">
        <v>252</v>
      </c>
    </row>
    <row r="1304" spans="2:65" s="1" customFormat="1" ht="16.5" customHeight="1">
      <c r="B1304" s="32"/>
      <c r="C1304" s="147" t="s">
        <v>1289</v>
      </c>
      <c r="D1304" s="147" t="s">
        <v>254</v>
      </c>
      <c r="E1304" s="148" t="s">
        <v>1290</v>
      </c>
      <c r="F1304" s="149" t="s">
        <v>1291</v>
      </c>
      <c r="G1304" s="150" t="s">
        <v>117</v>
      </c>
      <c r="H1304" s="151">
        <v>920.49599999999998</v>
      </c>
      <c r="I1304" s="152"/>
      <c r="J1304" s="153">
        <f>ROUND(I1304*H1304,2)</f>
        <v>0</v>
      </c>
      <c r="K1304" s="149" t="s">
        <v>257</v>
      </c>
      <c r="L1304" s="32"/>
      <c r="M1304" s="154" t="s">
        <v>37</v>
      </c>
      <c r="N1304" s="155" t="s">
        <v>49</v>
      </c>
      <c r="P1304" s="156">
        <f>O1304*H1304</f>
        <v>0</v>
      </c>
      <c r="Q1304" s="156">
        <v>0</v>
      </c>
      <c r="R1304" s="156">
        <f>Q1304*H1304</f>
        <v>0</v>
      </c>
      <c r="S1304" s="156">
        <v>0</v>
      </c>
      <c r="T1304" s="157">
        <f>S1304*H1304</f>
        <v>0</v>
      </c>
      <c r="AR1304" s="18" t="s">
        <v>406</v>
      </c>
      <c r="AT1304" s="18" t="s">
        <v>254</v>
      </c>
      <c r="AU1304" s="18" t="s">
        <v>87</v>
      </c>
      <c r="AY1304" s="18" t="s">
        <v>252</v>
      </c>
      <c r="BE1304" s="158">
        <f>IF(N1304="základní",J1304,0)</f>
        <v>0</v>
      </c>
      <c r="BF1304" s="158">
        <f>IF(N1304="snížená",J1304,0)</f>
        <v>0</v>
      </c>
      <c r="BG1304" s="158">
        <f>IF(N1304="zákl. přenesená",J1304,0)</f>
        <v>0</v>
      </c>
      <c r="BH1304" s="158">
        <f>IF(N1304="sníž. přenesená",J1304,0)</f>
        <v>0</v>
      </c>
      <c r="BI1304" s="158">
        <f>IF(N1304="nulová",J1304,0)</f>
        <v>0</v>
      </c>
      <c r="BJ1304" s="18" t="s">
        <v>85</v>
      </c>
      <c r="BK1304" s="158">
        <f>ROUND(I1304*H1304,2)</f>
        <v>0</v>
      </c>
      <c r="BL1304" s="18" t="s">
        <v>406</v>
      </c>
      <c r="BM1304" s="18" t="s">
        <v>1292</v>
      </c>
    </row>
    <row r="1305" spans="2:65" s="1" customFormat="1" ht="87.75">
      <c r="B1305" s="32"/>
      <c r="D1305" s="159" t="s">
        <v>260</v>
      </c>
      <c r="F1305" s="160" t="s">
        <v>1293</v>
      </c>
      <c r="I1305" s="92"/>
      <c r="L1305" s="32"/>
      <c r="M1305" s="161"/>
      <c r="T1305" s="50"/>
      <c r="AT1305" s="18" t="s">
        <v>260</v>
      </c>
      <c r="AU1305" s="18" t="s">
        <v>87</v>
      </c>
    </row>
    <row r="1306" spans="2:65" s="12" customFormat="1">
      <c r="B1306" s="162"/>
      <c r="D1306" s="159" t="s">
        <v>262</v>
      </c>
      <c r="E1306" s="163" t="s">
        <v>37</v>
      </c>
      <c r="F1306" s="164" t="s">
        <v>1294</v>
      </c>
      <c r="H1306" s="163" t="s">
        <v>37</v>
      </c>
      <c r="I1306" s="165"/>
      <c r="L1306" s="162"/>
      <c r="M1306" s="166"/>
      <c r="T1306" s="167"/>
      <c r="AT1306" s="163" t="s">
        <v>262</v>
      </c>
      <c r="AU1306" s="163" t="s">
        <v>87</v>
      </c>
      <c r="AV1306" s="12" t="s">
        <v>85</v>
      </c>
      <c r="AW1306" s="12" t="s">
        <v>38</v>
      </c>
      <c r="AX1306" s="12" t="s">
        <v>78</v>
      </c>
      <c r="AY1306" s="163" t="s">
        <v>252</v>
      </c>
    </row>
    <row r="1307" spans="2:65" s="12" customFormat="1">
      <c r="B1307" s="162"/>
      <c r="D1307" s="159" t="s">
        <v>262</v>
      </c>
      <c r="E1307" s="163" t="s">
        <v>37</v>
      </c>
      <c r="F1307" s="164" t="s">
        <v>1168</v>
      </c>
      <c r="H1307" s="163" t="s">
        <v>37</v>
      </c>
      <c r="I1307" s="165"/>
      <c r="L1307" s="162"/>
      <c r="M1307" s="166"/>
      <c r="T1307" s="167"/>
      <c r="AT1307" s="163" t="s">
        <v>262</v>
      </c>
      <c r="AU1307" s="163" t="s">
        <v>87</v>
      </c>
      <c r="AV1307" s="12" t="s">
        <v>85</v>
      </c>
      <c r="AW1307" s="12" t="s">
        <v>38</v>
      </c>
      <c r="AX1307" s="12" t="s">
        <v>78</v>
      </c>
      <c r="AY1307" s="163" t="s">
        <v>252</v>
      </c>
    </row>
    <row r="1308" spans="2:65" s="12" customFormat="1">
      <c r="B1308" s="162"/>
      <c r="D1308" s="159" t="s">
        <v>262</v>
      </c>
      <c r="E1308" s="163" t="s">
        <v>37</v>
      </c>
      <c r="F1308" s="164" t="s">
        <v>575</v>
      </c>
      <c r="H1308" s="163" t="s">
        <v>37</v>
      </c>
      <c r="I1308" s="165"/>
      <c r="L1308" s="162"/>
      <c r="M1308" s="166"/>
      <c r="T1308" s="167"/>
      <c r="AT1308" s="163" t="s">
        <v>262</v>
      </c>
      <c r="AU1308" s="163" t="s">
        <v>87</v>
      </c>
      <c r="AV1308" s="12" t="s">
        <v>85</v>
      </c>
      <c r="AW1308" s="12" t="s">
        <v>38</v>
      </c>
      <c r="AX1308" s="12" t="s">
        <v>78</v>
      </c>
      <c r="AY1308" s="163" t="s">
        <v>252</v>
      </c>
    </row>
    <row r="1309" spans="2:65" s="12" customFormat="1">
      <c r="B1309" s="162"/>
      <c r="D1309" s="159" t="s">
        <v>262</v>
      </c>
      <c r="E1309" s="163" t="s">
        <v>37</v>
      </c>
      <c r="F1309" s="164" t="s">
        <v>1295</v>
      </c>
      <c r="H1309" s="163" t="s">
        <v>37</v>
      </c>
      <c r="I1309" s="165"/>
      <c r="L1309" s="162"/>
      <c r="M1309" s="166"/>
      <c r="T1309" s="167"/>
      <c r="AT1309" s="163" t="s">
        <v>262</v>
      </c>
      <c r="AU1309" s="163" t="s">
        <v>87</v>
      </c>
      <c r="AV1309" s="12" t="s">
        <v>85</v>
      </c>
      <c r="AW1309" s="12" t="s">
        <v>38</v>
      </c>
      <c r="AX1309" s="12" t="s">
        <v>78</v>
      </c>
      <c r="AY1309" s="163" t="s">
        <v>252</v>
      </c>
    </row>
    <row r="1310" spans="2:65" s="13" customFormat="1">
      <c r="B1310" s="168"/>
      <c r="D1310" s="159" t="s">
        <v>262</v>
      </c>
      <c r="E1310" s="169" t="s">
        <v>37</v>
      </c>
      <c r="F1310" s="170" t="s">
        <v>175</v>
      </c>
      <c r="H1310" s="171">
        <v>920.49599999999998</v>
      </c>
      <c r="I1310" s="172"/>
      <c r="L1310" s="168"/>
      <c r="M1310" s="173"/>
      <c r="T1310" s="174"/>
      <c r="AT1310" s="169" t="s">
        <v>262</v>
      </c>
      <c r="AU1310" s="169" t="s">
        <v>87</v>
      </c>
      <c r="AV1310" s="13" t="s">
        <v>87</v>
      </c>
      <c r="AW1310" s="13" t="s">
        <v>38</v>
      </c>
      <c r="AX1310" s="13" t="s">
        <v>78</v>
      </c>
      <c r="AY1310" s="169" t="s">
        <v>252</v>
      </c>
    </row>
    <row r="1311" spans="2:65" s="14" customFormat="1">
      <c r="B1311" s="175"/>
      <c r="D1311" s="159" t="s">
        <v>262</v>
      </c>
      <c r="E1311" s="176" t="s">
        <v>37</v>
      </c>
      <c r="F1311" s="177" t="s">
        <v>267</v>
      </c>
      <c r="H1311" s="178">
        <v>920.49599999999998</v>
      </c>
      <c r="I1311" s="179"/>
      <c r="L1311" s="175"/>
      <c r="M1311" s="180"/>
      <c r="T1311" s="181"/>
      <c r="AT1311" s="176" t="s">
        <v>262</v>
      </c>
      <c r="AU1311" s="176" t="s">
        <v>87</v>
      </c>
      <c r="AV1311" s="14" t="s">
        <v>258</v>
      </c>
      <c r="AW1311" s="14" t="s">
        <v>38</v>
      </c>
      <c r="AX1311" s="14" t="s">
        <v>85</v>
      </c>
      <c r="AY1311" s="176" t="s">
        <v>252</v>
      </c>
    </row>
    <row r="1312" spans="2:65" s="1" customFormat="1" ht="16.5" customHeight="1">
      <c r="B1312" s="32"/>
      <c r="C1312" s="189" t="s">
        <v>1296</v>
      </c>
      <c r="D1312" s="189" t="s">
        <v>496</v>
      </c>
      <c r="E1312" s="190" t="s">
        <v>1297</v>
      </c>
      <c r="F1312" s="191" t="s">
        <v>1298</v>
      </c>
      <c r="G1312" s="192" t="s">
        <v>109</v>
      </c>
      <c r="H1312" s="193">
        <v>8.85</v>
      </c>
      <c r="I1312" s="194"/>
      <c r="J1312" s="195">
        <f>ROUND(I1312*H1312,2)</f>
        <v>0</v>
      </c>
      <c r="K1312" s="191" t="s">
        <v>257</v>
      </c>
      <c r="L1312" s="196"/>
      <c r="M1312" s="197" t="s">
        <v>37</v>
      </c>
      <c r="N1312" s="198" t="s">
        <v>49</v>
      </c>
      <c r="P1312" s="156">
        <f>O1312*H1312</f>
        <v>0</v>
      </c>
      <c r="Q1312" s="156">
        <v>0.55000000000000004</v>
      </c>
      <c r="R1312" s="156">
        <f>Q1312*H1312</f>
        <v>4.8675000000000006</v>
      </c>
      <c r="S1312" s="156">
        <v>0</v>
      </c>
      <c r="T1312" s="157">
        <f>S1312*H1312</f>
        <v>0</v>
      </c>
      <c r="AR1312" s="18" t="s">
        <v>556</v>
      </c>
      <c r="AT1312" s="18" t="s">
        <v>496</v>
      </c>
      <c r="AU1312" s="18" t="s">
        <v>87</v>
      </c>
      <c r="AY1312" s="18" t="s">
        <v>252</v>
      </c>
      <c r="BE1312" s="158">
        <f>IF(N1312="základní",J1312,0)</f>
        <v>0</v>
      </c>
      <c r="BF1312" s="158">
        <f>IF(N1312="snížená",J1312,0)</f>
        <v>0</v>
      </c>
      <c r="BG1312" s="158">
        <f>IF(N1312="zákl. přenesená",J1312,0)</f>
        <v>0</v>
      </c>
      <c r="BH1312" s="158">
        <f>IF(N1312="sníž. přenesená",J1312,0)</f>
        <v>0</v>
      </c>
      <c r="BI1312" s="158">
        <f>IF(N1312="nulová",J1312,0)</f>
        <v>0</v>
      </c>
      <c r="BJ1312" s="18" t="s">
        <v>85</v>
      </c>
      <c r="BK1312" s="158">
        <f>ROUND(I1312*H1312,2)</f>
        <v>0</v>
      </c>
      <c r="BL1312" s="18" t="s">
        <v>406</v>
      </c>
      <c r="BM1312" s="18" t="s">
        <v>1299</v>
      </c>
    </row>
    <row r="1313" spans="2:65" s="12" customFormat="1">
      <c r="B1313" s="162"/>
      <c r="D1313" s="159" t="s">
        <v>262</v>
      </c>
      <c r="E1313" s="163" t="s">
        <v>37</v>
      </c>
      <c r="F1313" s="164" t="s">
        <v>1186</v>
      </c>
      <c r="H1313" s="163" t="s">
        <v>37</v>
      </c>
      <c r="I1313" s="165"/>
      <c r="L1313" s="162"/>
      <c r="M1313" s="166"/>
      <c r="T1313" s="167"/>
      <c r="AT1313" s="163" t="s">
        <v>262</v>
      </c>
      <c r="AU1313" s="163" t="s">
        <v>87</v>
      </c>
      <c r="AV1313" s="12" t="s">
        <v>85</v>
      </c>
      <c r="AW1313" s="12" t="s">
        <v>38</v>
      </c>
      <c r="AX1313" s="12" t="s">
        <v>78</v>
      </c>
      <c r="AY1313" s="163" t="s">
        <v>252</v>
      </c>
    </row>
    <row r="1314" spans="2:65" s="12" customFormat="1">
      <c r="B1314" s="162"/>
      <c r="D1314" s="159" t="s">
        <v>262</v>
      </c>
      <c r="E1314" s="163" t="s">
        <v>37</v>
      </c>
      <c r="F1314" s="164" t="s">
        <v>1294</v>
      </c>
      <c r="H1314" s="163" t="s">
        <v>37</v>
      </c>
      <c r="I1314" s="165"/>
      <c r="L1314" s="162"/>
      <c r="M1314" s="166"/>
      <c r="T1314" s="167"/>
      <c r="AT1314" s="163" t="s">
        <v>262</v>
      </c>
      <c r="AU1314" s="163" t="s">
        <v>87</v>
      </c>
      <c r="AV1314" s="12" t="s">
        <v>85</v>
      </c>
      <c r="AW1314" s="12" t="s">
        <v>38</v>
      </c>
      <c r="AX1314" s="12" t="s">
        <v>78</v>
      </c>
      <c r="AY1314" s="163" t="s">
        <v>252</v>
      </c>
    </row>
    <row r="1315" spans="2:65" s="12" customFormat="1">
      <c r="B1315" s="162"/>
      <c r="D1315" s="159" t="s">
        <v>262</v>
      </c>
      <c r="E1315" s="163" t="s">
        <v>37</v>
      </c>
      <c r="F1315" s="164" t="s">
        <v>1168</v>
      </c>
      <c r="H1315" s="163" t="s">
        <v>37</v>
      </c>
      <c r="I1315" s="165"/>
      <c r="L1315" s="162"/>
      <c r="M1315" s="166"/>
      <c r="T1315" s="167"/>
      <c r="AT1315" s="163" t="s">
        <v>262</v>
      </c>
      <c r="AU1315" s="163" t="s">
        <v>87</v>
      </c>
      <c r="AV1315" s="12" t="s">
        <v>85</v>
      </c>
      <c r="AW1315" s="12" t="s">
        <v>38</v>
      </c>
      <c r="AX1315" s="12" t="s">
        <v>78</v>
      </c>
      <c r="AY1315" s="163" t="s">
        <v>252</v>
      </c>
    </row>
    <row r="1316" spans="2:65" s="12" customFormat="1">
      <c r="B1316" s="162"/>
      <c r="D1316" s="159" t="s">
        <v>262</v>
      </c>
      <c r="E1316" s="163" t="s">
        <v>37</v>
      </c>
      <c r="F1316" s="164" t="s">
        <v>575</v>
      </c>
      <c r="H1316" s="163" t="s">
        <v>37</v>
      </c>
      <c r="I1316" s="165"/>
      <c r="L1316" s="162"/>
      <c r="M1316" s="166"/>
      <c r="T1316" s="167"/>
      <c r="AT1316" s="163" t="s">
        <v>262</v>
      </c>
      <c r="AU1316" s="163" t="s">
        <v>87</v>
      </c>
      <c r="AV1316" s="12" t="s">
        <v>85</v>
      </c>
      <c r="AW1316" s="12" t="s">
        <v>38</v>
      </c>
      <c r="AX1316" s="12" t="s">
        <v>78</v>
      </c>
      <c r="AY1316" s="163" t="s">
        <v>252</v>
      </c>
    </row>
    <row r="1317" spans="2:65" s="12" customFormat="1">
      <c r="B1317" s="162"/>
      <c r="D1317" s="159" t="s">
        <v>262</v>
      </c>
      <c r="E1317" s="163" t="s">
        <v>37</v>
      </c>
      <c r="F1317" s="164" t="s">
        <v>1169</v>
      </c>
      <c r="H1317" s="163" t="s">
        <v>37</v>
      </c>
      <c r="I1317" s="165"/>
      <c r="L1317" s="162"/>
      <c r="M1317" s="166"/>
      <c r="T1317" s="167"/>
      <c r="AT1317" s="163" t="s">
        <v>262</v>
      </c>
      <c r="AU1317" s="163" t="s">
        <v>87</v>
      </c>
      <c r="AV1317" s="12" t="s">
        <v>85</v>
      </c>
      <c r="AW1317" s="12" t="s">
        <v>38</v>
      </c>
      <c r="AX1317" s="12" t="s">
        <v>78</v>
      </c>
      <c r="AY1317" s="163" t="s">
        <v>252</v>
      </c>
    </row>
    <row r="1318" spans="2:65" s="12" customFormat="1">
      <c r="B1318" s="162"/>
      <c r="D1318" s="159" t="s">
        <v>262</v>
      </c>
      <c r="E1318" s="163" t="s">
        <v>37</v>
      </c>
      <c r="F1318" s="164" t="s">
        <v>1170</v>
      </c>
      <c r="H1318" s="163" t="s">
        <v>37</v>
      </c>
      <c r="I1318" s="165"/>
      <c r="L1318" s="162"/>
      <c r="M1318" s="166"/>
      <c r="T1318" s="167"/>
      <c r="AT1318" s="163" t="s">
        <v>262</v>
      </c>
      <c r="AU1318" s="163" t="s">
        <v>87</v>
      </c>
      <c r="AV1318" s="12" t="s">
        <v>85</v>
      </c>
      <c r="AW1318" s="12" t="s">
        <v>38</v>
      </c>
      <c r="AX1318" s="12" t="s">
        <v>78</v>
      </c>
      <c r="AY1318" s="163" t="s">
        <v>252</v>
      </c>
    </row>
    <row r="1319" spans="2:65" s="12" customFormat="1">
      <c r="B1319" s="162"/>
      <c r="D1319" s="159" t="s">
        <v>262</v>
      </c>
      <c r="E1319" s="163" t="s">
        <v>37</v>
      </c>
      <c r="F1319" s="164" t="s">
        <v>1171</v>
      </c>
      <c r="H1319" s="163" t="s">
        <v>37</v>
      </c>
      <c r="I1319" s="165"/>
      <c r="L1319" s="162"/>
      <c r="M1319" s="166"/>
      <c r="T1319" s="167"/>
      <c r="AT1319" s="163" t="s">
        <v>262</v>
      </c>
      <c r="AU1319" s="163" t="s">
        <v>87</v>
      </c>
      <c r="AV1319" s="12" t="s">
        <v>85</v>
      </c>
      <c r="AW1319" s="12" t="s">
        <v>38</v>
      </c>
      <c r="AX1319" s="12" t="s">
        <v>78</v>
      </c>
      <c r="AY1319" s="163" t="s">
        <v>252</v>
      </c>
    </row>
    <row r="1320" spans="2:65" s="13" customFormat="1">
      <c r="B1320" s="168"/>
      <c r="D1320" s="159" t="s">
        <v>262</v>
      </c>
      <c r="E1320" s="169" t="s">
        <v>37</v>
      </c>
      <c r="F1320" s="170" t="s">
        <v>1172</v>
      </c>
      <c r="H1320" s="171">
        <v>8.0449999999999999</v>
      </c>
      <c r="I1320" s="172"/>
      <c r="L1320" s="168"/>
      <c r="M1320" s="173"/>
      <c r="T1320" s="174"/>
      <c r="AT1320" s="169" t="s">
        <v>262</v>
      </c>
      <c r="AU1320" s="169" t="s">
        <v>87</v>
      </c>
      <c r="AV1320" s="13" t="s">
        <v>87</v>
      </c>
      <c r="AW1320" s="13" t="s">
        <v>38</v>
      </c>
      <c r="AX1320" s="13" t="s">
        <v>78</v>
      </c>
      <c r="AY1320" s="169" t="s">
        <v>252</v>
      </c>
    </row>
    <row r="1321" spans="2:65" s="14" customFormat="1">
      <c r="B1321" s="175"/>
      <c r="D1321" s="159" t="s">
        <v>262</v>
      </c>
      <c r="E1321" s="176" t="s">
        <v>37</v>
      </c>
      <c r="F1321" s="177" t="s">
        <v>267</v>
      </c>
      <c r="H1321" s="178">
        <v>8.0449999999999999</v>
      </c>
      <c r="I1321" s="179"/>
      <c r="L1321" s="175"/>
      <c r="M1321" s="180"/>
      <c r="T1321" s="181"/>
      <c r="AT1321" s="176" t="s">
        <v>262</v>
      </c>
      <c r="AU1321" s="176" t="s">
        <v>87</v>
      </c>
      <c r="AV1321" s="14" t="s">
        <v>258</v>
      </c>
      <c r="AW1321" s="14" t="s">
        <v>38</v>
      </c>
      <c r="AX1321" s="14" t="s">
        <v>85</v>
      </c>
      <c r="AY1321" s="176" t="s">
        <v>252</v>
      </c>
    </row>
    <row r="1322" spans="2:65" s="13" customFormat="1">
      <c r="B1322" s="168"/>
      <c r="D1322" s="159" t="s">
        <v>262</v>
      </c>
      <c r="F1322" s="170" t="s">
        <v>1300</v>
      </c>
      <c r="H1322" s="171">
        <v>8.85</v>
      </c>
      <c r="I1322" s="172"/>
      <c r="L1322" s="168"/>
      <c r="M1322" s="173"/>
      <c r="T1322" s="174"/>
      <c r="AT1322" s="169" t="s">
        <v>262</v>
      </c>
      <c r="AU1322" s="169" t="s">
        <v>87</v>
      </c>
      <c r="AV1322" s="13" t="s">
        <v>87</v>
      </c>
      <c r="AW1322" s="13" t="s">
        <v>4</v>
      </c>
      <c r="AX1322" s="13" t="s">
        <v>85</v>
      </c>
      <c r="AY1322" s="169" t="s">
        <v>252</v>
      </c>
    </row>
    <row r="1323" spans="2:65" s="1" customFormat="1" ht="16.5" customHeight="1">
      <c r="B1323" s="32"/>
      <c r="C1323" s="147" t="s">
        <v>1301</v>
      </c>
      <c r="D1323" s="147" t="s">
        <v>254</v>
      </c>
      <c r="E1323" s="148" t="s">
        <v>1302</v>
      </c>
      <c r="F1323" s="149" t="s">
        <v>1303</v>
      </c>
      <c r="G1323" s="150" t="s">
        <v>109</v>
      </c>
      <c r="H1323" s="151">
        <v>8.0449999999999999</v>
      </c>
      <c r="I1323" s="152"/>
      <c r="J1323" s="153">
        <f>ROUND(I1323*H1323,2)</f>
        <v>0</v>
      </c>
      <c r="K1323" s="149" t="s">
        <v>257</v>
      </c>
      <c r="L1323" s="32"/>
      <c r="M1323" s="154" t="s">
        <v>37</v>
      </c>
      <c r="N1323" s="155" t="s">
        <v>49</v>
      </c>
      <c r="P1323" s="156">
        <f>O1323*H1323</f>
        <v>0</v>
      </c>
      <c r="Q1323" s="156">
        <v>2.3369999999999998E-2</v>
      </c>
      <c r="R1323" s="156">
        <f>Q1323*H1323</f>
        <v>0.18801164999999997</v>
      </c>
      <c r="S1323" s="156">
        <v>0</v>
      </c>
      <c r="T1323" s="157">
        <f>S1323*H1323</f>
        <v>0</v>
      </c>
      <c r="AR1323" s="18" t="s">
        <v>406</v>
      </c>
      <c r="AT1323" s="18" t="s">
        <v>254</v>
      </c>
      <c r="AU1323" s="18" t="s">
        <v>87</v>
      </c>
      <c r="AY1323" s="18" t="s">
        <v>252</v>
      </c>
      <c r="BE1323" s="158">
        <f>IF(N1323="základní",J1323,0)</f>
        <v>0</v>
      </c>
      <c r="BF1323" s="158">
        <f>IF(N1323="snížená",J1323,0)</f>
        <v>0</v>
      </c>
      <c r="BG1323" s="158">
        <f>IF(N1323="zákl. přenesená",J1323,0)</f>
        <v>0</v>
      </c>
      <c r="BH1323" s="158">
        <f>IF(N1323="sníž. přenesená",J1323,0)</f>
        <v>0</v>
      </c>
      <c r="BI1323" s="158">
        <f>IF(N1323="nulová",J1323,0)</f>
        <v>0</v>
      </c>
      <c r="BJ1323" s="18" t="s">
        <v>85</v>
      </c>
      <c r="BK1323" s="158">
        <f>ROUND(I1323*H1323,2)</f>
        <v>0</v>
      </c>
      <c r="BL1323" s="18" t="s">
        <v>406</v>
      </c>
      <c r="BM1323" s="18" t="s">
        <v>1304</v>
      </c>
    </row>
    <row r="1324" spans="2:65" s="1" customFormat="1" ht="165.75">
      <c r="B1324" s="32"/>
      <c r="D1324" s="159" t="s">
        <v>260</v>
      </c>
      <c r="F1324" s="160" t="s">
        <v>1305</v>
      </c>
      <c r="I1324" s="92"/>
      <c r="L1324" s="32"/>
      <c r="M1324" s="161"/>
      <c r="T1324" s="50"/>
      <c r="AT1324" s="18" t="s">
        <v>260</v>
      </c>
      <c r="AU1324" s="18" t="s">
        <v>87</v>
      </c>
    </row>
    <row r="1325" spans="2:65" s="12" customFormat="1">
      <c r="B1325" s="162"/>
      <c r="D1325" s="159" t="s">
        <v>262</v>
      </c>
      <c r="E1325" s="163" t="s">
        <v>37</v>
      </c>
      <c r="F1325" s="164" t="s">
        <v>1294</v>
      </c>
      <c r="H1325" s="163" t="s">
        <v>37</v>
      </c>
      <c r="I1325" s="165"/>
      <c r="L1325" s="162"/>
      <c r="M1325" s="166"/>
      <c r="T1325" s="167"/>
      <c r="AT1325" s="163" t="s">
        <v>262</v>
      </c>
      <c r="AU1325" s="163" t="s">
        <v>87</v>
      </c>
      <c r="AV1325" s="12" t="s">
        <v>85</v>
      </c>
      <c r="AW1325" s="12" t="s">
        <v>38</v>
      </c>
      <c r="AX1325" s="12" t="s">
        <v>78</v>
      </c>
      <c r="AY1325" s="163" t="s">
        <v>252</v>
      </c>
    </row>
    <row r="1326" spans="2:65" s="12" customFormat="1">
      <c r="B1326" s="162"/>
      <c r="D1326" s="159" t="s">
        <v>262</v>
      </c>
      <c r="E1326" s="163" t="s">
        <v>37</v>
      </c>
      <c r="F1326" s="164" t="s">
        <v>1168</v>
      </c>
      <c r="H1326" s="163" t="s">
        <v>37</v>
      </c>
      <c r="I1326" s="165"/>
      <c r="L1326" s="162"/>
      <c r="M1326" s="166"/>
      <c r="T1326" s="167"/>
      <c r="AT1326" s="163" t="s">
        <v>262</v>
      </c>
      <c r="AU1326" s="163" t="s">
        <v>87</v>
      </c>
      <c r="AV1326" s="12" t="s">
        <v>85</v>
      </c>
      <c r="AW1326" s="12" t="s">
        <v>38</v>
      </c>
      <c r="AX1326" s="12" t="s">
        <v>78</v>
      </c>
      <c r="AY1326" s="163" t="s">
        <v>252</v>
      </c>
    </row>
    <row r="1327" spans="2:65" s="12" customFormat="1">
      <c r="B1327" s="162"/>
      <c r="D1327" s="159" t="s">
        <v>262</v>
      </c>
      <c r="E1327" s="163" t="s">
        <v>37</v>
      </c>
      <c r="F1327" s="164" t="s">
        <v>575</v>
      </c>
      <c r="H1327" s="163" t="s">
        <v>37</v>
      </c>
      <c r="I1327" s="165"/>
      <c r="L1327" s="162"/>
      <c r="M1327" s="166"/>
      <c r="T1327" s="167"/>
      <c r="AT1327" s="163" t="s">
        <v>262</v>
      </c>
      <c r="AU1327" s="163" t="s">
        <v>87</v>
      </c>
      <c r="AV1327" s="12" t="s">
        <v>85</v>
      </c>
      <c r="AW1327" s="12" t="s">
        <v>38</v>
      </c>
      <c r="AX1327" s="12" t="s">
        <v>78</v>
      </c>
      <c r="AY1327" s="163" t="s">
        <v>252</v>
      </c>
    </row>
    <row r="1328" spans="2:65" s="12" customFormat="1">
      <c r="B1328" s="162"/>
      <c r="D1328" s="159" t="s">
        <v>262</v>
      </c>
      <c r="E1328" s="163" t="s">
        <v>37</v>
      </c>
      <c r="F1328" s="164" t="s">
        <v>1169</v>
      </c>
      <c r="H1328" s="163" t="s">
        <v>37</v>
      </c>
      <c r="I1328" s="165"/>
      <c r="L1328" s="162"/>
      <c r="M1328" s="166"/>
      <c r="T1328" s="167"/>
      <c r="AT1328" s="163" t="s">
        <v>262</v>
      </c>
      <c r="AU1328" s="163" t="s">
        <v>87</v>
      </c>
      <c r="AV1328" s="12" t="s">
        <v>85</v>
      </c>
      <c r="AW1328" s="12" t="s">
        <v>38</v>
      </c>
      <c r="AX1328" s="12" t="s">
        <v>78</v>
      </c>
      <c r="AY1328" s="163" t="s">
        <v>252</v>
      </c>
    </row>
    <row r="1329" spans="2:65" s="12" customFormat="1">
      <c r="B1329" s="162"/>
      <c r="D1329" s="159" t="s">
        <v>262</v>
      </c>
      <c r="E1329" s="163" t="s">
        <v>37</v>
      </c>
      <c r="F1329" s="164" t="s">
        <v>1170</v>
      </c>
      <c r="H1329" s="163" t="s">
        <v>37</v>
      </c>
      <c r="I1329" s="165"/>
      <c r="L1329" s="162"/>
      <c r="M1329" s="166"/>
      <c r="T1329" s="167"/>
      <c r="AT1329" s="163" t="s">
        <v>262</v>
      </c>
      <c r="AU1329" s="163" t="s">
        <v>87</v>
      </c>
      <c r="AV1329" s="12" t="s">
        <v>85</v>
      </c>
      <c r="AW1329" s="12" t="s">
        <v>38</v>
      </c>
      <c r="AX1329" s="12" t="s">
        <v>78</v>
      </c>
      <c r="AY1329" s="163" t="s">
        <v>252</v>
      </c>
    </row>
    <row r="1330" spans="2:65" s="12" customFormat="1">
      <c r="B1330" s="162"/>
      <c r="D1330" s="159" t="s">
        <v>262</v>
      </c>
      <c r="E1330" s="163" t="s">
        <v>37</v>
      </c>
      <c r="F1330" s="164" t="s">
        <v>1171</v>
      </c>
      <c r="H1330" s="163" t="s">
        <v>37</v>
      </c>
      <c r="I1330" s="165"/>
      <c r="L1330" s="162"/>
      <c r="M1330" s="166"/>
      <c r="T1330" s="167"/>
      <c r="AT1330" s="163" t="s">
        <v>262</v>
      </c>
      <c r="AU1330" s="163" t="s">
        <v>87</v>
      </c>
      <c r="AV1330" s="12" t="s">
        <v>85</v>
      </c>
      <c r="AW1330" s="12" t="s">
        <v>38</v>
      </c>
      <c r="AX1330" s="12" t="s">
        <v>78</v>
      </c>
      <c r="AY1330" s="163" t="s">
        <v>252</v>
      </c>
    </row>
    <row r="1331" spans="2:65" s="13" customFormat="1">
      <c r="B1331" s="168"/>
      <c r="D1331" s="159" t="s">
        <v>262</v>
      </c>
      <c r="E1331" s="169" t="s">
        <v>37</v>
      </c>
      <c r="F1331" s="170" t="s">
        <v>1172</v>
      </c>
      <c r="H1331" s="171">
        <v>8.0449999999999999</v>
      </c>
      <c r="I1331" s="172"/>
      <c r="L1331" s="168"/>
      <c r="M1331" s="173"/>
      <c r="T1331" s="174"/>
      <c r="AT1331" s="169" t="s">
        <v>262</v>
      </c>
      <c r="AU1331" s="169" t="s">
        <v>87</v>
      </c>
      <c r="AV1331" s="13" t="s">
        <v>87</v>
      </c>
      <c r="AW1331" s="13" t="s">
        <v>38</v>
      </c>
      <c r="AX1331" s="13" t="s">
        <v>78</v>
      </c>
      <c r="AY1331" s="169" t="s">
        <v>252</v>
      </c>
    </row>
    <row r="1332" spans="2:65" s="14" customFormat="1">
      <c r="B1332" s="175"/>
      <c r="D1332" s="159" t="s">
        <v>262</v>
      </c>
      <c r="E1332" s="176" t="s">
        <v>37</v>
      </c>
      <c r="F1332" s="177" t="s">
        <v>267</v>
      </c>
      <c r="H1332" s="178">
        <v>8.0449999999999999</v>
      </c>
      <c r="I1332" s="179"/>
      <c r="L1332" s="175"/>
      <c r="M1332" s="180"/>
      <c r="T1332" s="181"/>
      <c r="AT1332" s="176" t="s">
        <v>262</v>
      </c>
      <c r="AU1332" s="176" t="s">
        <v>87</v>
      </c>
      <c r="AV1332" s="14" t="s">
        <v>258</v>
      </c>
      <c r="AW1332" s="14" t="s">
        <v>38</v>
      </c>
      <c r="AX1332" s="14" t="s">
        <v>85</v>
      </c>
      <c r="AY1332" s="176" t="s">
        <v>252</v>
      </c>
    </row>
    <row r="1333" spans="2:65" s="1" customFormat="1" ht="16.5" customHeight="1">
      <c r="B1333" s="32"/>
      <c r="C1333" s="147" t="s">
        <v>1306</v>
      </c>
      <c r="D1333" s="147" t="s">
        <v>254</v>
      </c>
      <c r="E1333" s="148" t="s">
        <v>1307</v>
      </c>
      <c r="F1333" s="149" t="s">
        <v>1308</v>
      </c>
      <c r="G1333" s="150" t="s">
        <v>109</v>
      </c>
      <c r="H1333" s="151">
        <v>39.103999999999999</v>
      </c>
      <c r="I1333" s="152"/>
      <c r="J1333" s="153">
        <f>ROUND(I1333*H1333,2)</f>
        <v>0</v>
      </c>
      <c r="K1333" s="149" t="s">
        <v>37</v>
      </c>
      <c r="L1333" s="32"/>
      <c r="M1333" s="154" t="s">
        <v>37</v>
      </c>
      <c r="N1333" s="155" t="s">
        <v>49</v>
      </c>
      <c r="P1333" s="156">
        <f>O1333*H1333</f>
        <v>0</v>
      </c>
      <c r="Q1333" s="156">
        <v>2.3369999999999998E-2</v>
      </c>
      <c r="R1333" s="156">
        <f>Q1333*H1333</f>
        <v>0.91386047999999986</v>
      </c>
      <c r="S1333" s="156">
        <v>0</v>
      </c>
      <c r="T1333" s="157">
        <f>S1333*H1333</f>
        <v>0</v>
      </c>
      <c r="AR1333" s="18" t="s">
        <v>406</v>
      </c>
      <c r="AT1333" s="18" t="s">
        <v>254</v>
      </c>
      <c r="AU1333" s="18" t="s">
        <v>87</v>
      </c>
      <c r="AY1333" s="18" t="s">
        <v>252</v>
      </c>
      <c r="BE1333" s="158">
        <f>IF(N1333="základní",J1333,0)</f>
        <v>0</v>
      </c>
      <c r="BF1333" s="158">
        <f>IF(N1333="snížená",J1333,0)</f>
        <v>0</v>
      </c>
      <c r="BG1333" s="158">
        <f>IF(N1333="zákl. přenesená",J1333,0)</f>
        <v>0</v>
      </c>
      <c r="BH1333" s="158">
        <f>IF(N1333="sníž. přenesená",J1333,0)</f>
        <v>0</v>
      </c>
      <c r="BI1333" s="158">
        <f>IF(N1333="nulová",J1333,0)</f>
        <v>0</v>
      </c>
      <c r="BJ1333" s="18" t="s">
        <v>85</v>
      </c>
      <c r="BK1333" s="158">
        <f>ROUND(I1333*H1333,2)</f>
        <v>0</v>
      </c>
      <c r="BL1333" s="18" t="s">
        <v>406</v>
      </c>
      <c r="BM1333" s="18" t="s">
        <v>1309</v>
      </c>
    </row>
    <row r="1334" spans="2:65" s="12" customFormat="1">
      <c r="B1334" s="162"/>
      <c r="D1334" s="159" t="s">
        <v>262</v>
      </c>
      <c r="E1334" s="163" t="s">
        <v>37</v>
      </c>
      <c r="F1334" s="164" t="s">
        <v>1162</v>
      </c>
      <c r="H1334" s="163" t="s">
        <v>37</v>
      </c>
      <c r="I1334" s="165"/>
      <c r="L1334" s="162"/>
      <c r="M1334" s="166"/>
      <c r="T1334" s="167"/>
      <c r="AT1334" s="163" t="s">
        <v>262</v>
      </c>
      <c r="AU1334" s="163" t="s">
        <v>87</v>
      </c>
      <c r="AV1334" s="12" t="s">
        <v>85</v>
      </c>
      <c r="AW1334" s="12" t="s">
        <v>38</v>
      </c>
      <c r="AX1334" s="12" t="s">
        <v>78</v>
      </c>
      <c r="AY1334" s="163" t="s">
        <v>252</v>
      </c>
    </row>
    <row r="1335" spans="2:65" s="12" customFormat="1">
      <c r="B1335" s="162"/>
      <c r="D1335" s="159" t="s">
        <v>262</v>
      </c>
      <c r="E1335" s="163" t="s">
        <v>37</v>
      </c>
      <c r="F1335" s="164" t="s">
        <v>859</v>
      </c>
      <c r="H1335" s="163" t="s">
        <v>37</v>
      </c>
      <c r="I1335" s="165"/>
      <c r="L1335" s="162"/>
      <c r="M1335" s="166"/>
      <c r="T1335" s="167"/>
      <c r="AT1335" s="163" t="s">
        <v>262</v>
      </c>
      <c r="AU1335" s="163" t="s">
        <v>87</v>
      </c>
      <c r="AV1335" s="12" t="s">
        <v>85</v>
      </c>
      <c r="AW1335" s="12" t="s">
        <v>38</v>
      </c>
      <c r="AX1335" s="12" t="s">
        <v>78</v>
      </c>
      <c r="AY1335" s="163" t="s">
        <v>252</v>
      </c>
    </row>
    <row r="1336" spans="2:65" s="12" customFormat="1">
      <c r="B1336" s="162"/>
      <c r="D1336" s="159" t="s">
        <v>262</v>
      </c>
      <c r="E1336" s="163" t="s">
        <v>37</v>
      </c>
      <c r="F1336" s="164" t="s">
        <v>1163</v>
      </c>
      <c r="H1336" s="163" t="s">
        <v>37</v>
      </c>
      <c r="I1336" s="165"/>
      <c r="L1336" s="162"/>
      <c r="M1336" s="166"/>
      <c r="T1336" s="167"/>
      <c r="AT1336" s="163" t="s">
        <v>262</v>
      </c>
      <c r="AU1336" s="163" t="s">
        <v>87</v>
      </c>
      <c r="AV1336" s="12" t="s">
        <v>85</v>
      </c>
      <c r="AW1336" s="12" t="s">
        <v>38</v>
      </c>
      <c r="AX1336" s="12" t="s">
        <v>78</v>
      </c>
      <c r="AY1336" s="163" t="s">
        <v>252</v>
      </c>
    </row>
    <row r="1337" spans="2:65" s="13" customFormat="1">
      <c r="B1337" s="168"/>
      <c r="D1337" s="159" t="s">
        <v>262</v>
      </c>
      <c r="E1337" s="169" t="s">
        <v>37</v>
      </c>
      <c r="F1337" s="170" t="s">
        <v>1164</v>
      </c>
      <c r="H1337" s="171">
        <v>39.103999999999999</v>
      </c>
      <c r="I1337" s="172"/>
      <c r="L1337" s="168"/>
      <c r="M1337" s="173"/>
      <c r="T1337" s="174"/>
      <c r="AT1337" s="169" t="s">
        <v>262</v>
      </c>
      <c r="AU1337" s="169" t="s">
        <v>87</v>
      </c>
      <c r="AV1337" s="13" t="s">
        <v>87</v>
      </c>
      <c r="AW1337" s="13" t="s">
        <v>38</v>
      </c>
      <c r="AX1337" s="13" t="s">
        <v>78</v>
      </c>
      <c r="AY1337" s="169" t="s">
        <v>252</v>
      </c>
    </row>
    <row r="1338" spans="2:65" s="14" customFormat="1">
      <c r="B1338" s="175"/>
      <c r="D1338" s="159" t="s">
        <v>262</v>
      </c>
      <c r="E1338" s="176" t="s">
        <v>37</v>
      </c>
      <c r="F1338" s="177" t="s">
        <v>267</v>
      </c>
      <c r="H1338" s="178">
        <v>39.103999999999999</v>
      </c>
      <c r="I1338" s="179"/>
      <c r="L1338" s="175"/>
      <c r="M1338" s="180"/>
      <c r="T1338" s="181"/>
      <c r="AT1338" s="176" t="s">
        <v>262</v>
      </c>
      <c r="AU1338" s="176" t="s">
        <v>87</v>
      </c>
      <c r="AV1338" s="14" t="s">
        <v>258</v>
      </c>
      <c r="AW1338" s="14" t="s">
        <v>38</v>
      </c>
      <c r="AX1338" s="14" t="s">
        <v>85</v>
      </c>
      <c r="AY1338" s="176" t="s">
        <v>252</v>
      </c>
    </row>
    <row r="1339" spans="2:65" s="1" customFormat="1" ht="16.5" customHeight="1">
      <c r="B1339" s="32"/>
      <c r="C1339" s="147" t="s">
        <v>1310</v>
      </c>
      <c r="D1339" s="147" t="s">
        <v>254</v>
      </c>
      <c r="E1339" s="148" t="s">
        <v>1311</v>
      </c>
      <c r="F1339" s="149" t="s">
        <v>1312</v>
      </c>
      <c r="G1339" s="150" t="s">
        <v>117</v>
      </c>
      <c r="H1339" s="151">
        <v>166.88</v>
      </c>
      <c r="I1339" s="152"/>
      <c r="J1339" s="153">
        <f>ROUND(I1339*H1339,2)</f>
        <v>0</v>
      </c>
      <c r="K1339" s="149" t="s">
        <v>257</v>
      </c>
      <c r="L1339" s="32"/>
      <c r="M1339" s="154" t="s">
        <v>37</v>
      </c>
      <c r="N1339" s="155" t="s">
        <v>49</v>
      </c>
      <c r="P1339" s="156">
        <f>O1339*H1339</f>
        <v>0</v>
      </c>
      <c r="Q1339" s="156">
        <v>0</v>
      </c>
      <c r="R1339" s="156">
        <f>Q1339*H1339</f>
        <v>0</v>
      </c>
      <c r="S1339" s="156">
        <v>2.4E-2</v>
      </c>
      <c r="T1339" s="157">
        <f>S1339*H1339</f>
        <v>4.0051199999999998</v>
      </c>
      <c r="AR1339" s="18" t="s">
        <v>406</v>
      </c>
      <c r="AT1339" s="18" t="s">
        <v>254</v>
      </c>
      <c r="AU1339" s="18" t="s">
        <v>87</v>
      </c>
      <c r="AY1339" s="18" t="s">
        <v>252</v>
      </c>
      <c r="BE1339" s="158">
        <f>IF(N1339="základní",J1339,0)</f>
        <v>0</v>
      </c>
      <c r="BF1339" s="158">
        <f>IF(N1339="snížená",J1339,0)</f>
        <v>0</v>
      </c>
      <c r="BG1339" s="158">
        <f>IF(N1339="zákl. přenesená",J1339,0)</f>
        <v>0</v>
      </c>
      <c r="BH1339" s="158">
        <f>IF(N1339="sníž. přenesená",J1339,0)</f>
        <v>0</v>
      </c>
      <c r="BI1339" s="158">
        <f>IF(N1339="nulová",J1339,0)</f>
        <v>0</v>
      </c>
      <c r="BJ1339" s="18" t="s">
        <v>85</v>
      </c>
      <c r="BK1339" s="158">
        <f>ROUND(I1339*H1339,2)</f>
        <v>0</v>
      </c>
      <c r="BL1339" s="18" t="s">
        <v>406</v>
      </c>
      <c r="BM1339" s="18" t="s">
        <v>1313</v>
      </c>
    </row>
    <row r="1340" spans="2:65" s="12" customFormat="1">
      <c r="B1340" s="162"/>
      <c r="D1340" s="159" t="s">
        <v>262</v>
      </c>
      <c r="E1340" s="163" t="s">
        <v>37</v>
      </c>
      <c r="F1340" s="164" t="s">
        <v>1314</v>
      </c>
      <c r="H1340" s="163" t="s">
        <v>37</v>
      </c>
      <c r="I1340" s="165"/>
      <c r="L1340" s="162"/>
      <c r="M1340" s="166"/>
      <c r="T1340" s="167"/>
      <c r="AT1340" s="163" t="s">
        <v>262</v>
      </c>
      <c r="AU1340" s="163" t="s">
        <v>87</v>
      </c>
      <c r="AV1340" s="12" t="s">
        <v>85</v>
      </c>
      <c r="AW1340" s="12" t="s">
        <v>38</v>
      </c>
      <c r="AX1340" s="12" t="s">
        <v>78</v>
      </c>
      <c r="AY1340" s="163" t="s">
        <v>252</v>
      </c>
    </row>
    <row r="1341" spans="2:65" s="12" customFormat="1">
      <c r="B1341" s="162"/>
      <c r="D1341" s="159" t="s">
        <v>262</v>
      </c>
      <c r="E1341" s="163" t="s">
        <v>37</v>
      </c>
      <c r="F1341" s="164" t="s">
        <v>338</v>
      </c>
      <c r="H1341" s="163" t="s">
        <v>37</v>
      </c>
      <c r="I1341" s="165"/>
      <c r="L1341" s="162"/>
      <c r="M1341" s="166"/>
      <c r="T1341" s="167"/>
      <c r="AT1341" s="163" t="s">
        <v>262</v>
      </c>
      <c r="AU1341" s="163" t="s">
        <v>87</v>
      </c>
      <c r="AV1341" s="12" t="s">
        <v>85</v>
      </c>
      <c r="AW1341" s="12" t="s">
        <v>38</v>
      </c>
      <c r="AX1341" s="12" t="s">
        <v>78</v>
      </c>
      <c r="AY1341" s="163" t="s">
        <v>252</v>
      </c>
    </row>
    <row r="1342" spans="2:65" s="12" customFormat="1">
      <c r="B1342" s="162"/>
      <c r="D1342" s="159" t="s">
        <v>262</v>
      </c>
      <c r="E1342" s="163" t="s">
        <v>37</v>
      </c>
      <c r="F1342" s="164" t="s">
        <v>1315</v>
      </c>
      <c r="H1342" s="163" t="s">
        <v>37</v>
      </c>
      <c r="I1342" s="165"/>
      <c r="L1342" s="162"/>
      <c r="M1342" s="166"/>
      <c r="T1342" s="167"/>
      <c r="AT1342" s="163" t="s">
        <v>262</v>
      </c>
      <c r="AU1342" s="163" t="s">
        <v>87</v>
      </c>
      <c r="AV1342" s="12" t="s">
        <v>85</v>
      </c>
      <c r="AW1342" s="12" t="s">
        <v>38</v>
      </c>
      <c r="AX1342" s="12" t="s">
        <v>78</v>
      </c>
      <c r="AY1342" s="163" t="s">
        <v>252</v>
      </c>
    </row>
    <row r="1343" spans="2:65" s="13" customFormat="1">
      <c r="B1343" s="168"/>
      <c r="D1343" s="159" t="s">
        <v>262</v>
      </c>
      <c r="E1343" s="169" t="s">
        <v>37</v>
      </c>
      <c r="F1343" s="170" t="s">
        <v>1316</v>
      </c>
      <c r="H1343" s="171">
        <v>166.88</v>
      </c>
      <c r="I1343" s="172"/>
      <c r="L1343" s="168"/>
      <c r="M1343" s="173"/>
      <c r="T1343" s="174"/>
      <c r="AT1343" s="169" t="s">
        <v>262</v>
      </c>
      <c r="AU1343" s="169" t="s">
        <v>87</v>
      </c>
      <c r="AV1343" s="13" t="s">
        <v>87</v>
      </c>
      <c r="AW1343" s="13" t="s">
        <v>38</v>
      </c>
      <c r="AX1343" s="13" t="s">
        <v>78</v>
      </c>
      <c r="AY1343" s="169" t="s">
        <v>252</v>
      </c>
    </row>
    <row r="1344" spans="2:65" s="14" customFormat="1">
      <c r="B1344" s="175"/>
      <c r="D1344" s="159" t="s">
        <v>262</v>
      </c>
      <c r="E1344" s="176" t="s">
        <v>37</v>
      </c>
      <c r="F1344" s="177" t="s">
        <v>267</v>
      </c>
      <c r="H1344" s="178">
        <v>166.88</v>
      </c>
      <c r="I1344" s="179"/>
      <c r="L1344" s="175"/>
      <c r="M1344" s="180"/>
      <c r="T1344" s="181"/>
      <c r="AT1344" s="176" t="s">
        <v>262</v>
      </c>
      <c r="AU1344" s="176" t="s">
        <v>87</v>
      </c>
      <c r="AV1344" s="14" t="s">
        <v>258</v>
      </c>
      <c r="AW1344" s="14" t="s">
        <v>38</v>
      </c>
      <c r="AX1344" s="14" t="s">
        <v>85</v>
      </c>
      <c r="AY1344" s="176" t="s">
        <v>252</v>
      </c>
    </row>
    <row r="1345" spans="2:65" s="1" customFormat="1" ht="22.5" customHeight="1">
      <c r="B1345" s="32"/>
      <c r="C1345" s="147" t="s">
        <v>1317</v>
      </c>
      <c r="D1345" s="147" t="s">
        <v>254</v>
      </c>
      <c r="E1345" s="148" t="s">
        <v>1318</v>
      </c>
      <c r="F1345" s="149" t="s">
        <v>1319</v>
      </c>
      <c r="G1345" s="150" t="s">
        <v>499</v>
      </c>
      <c r="H1345" s="151">
        <v>31.920999999999999</v>
      </c>
      <c r="I1345" s="152"/>
      <c r="J1345" s="153">
        <f>ROUND(I1345*H1345,2)</f>
        <v>0</v>
      </c>
      <c r="K1345" s="149" t="s">
        <v>257</v>
      </c>
      <c r="L1345" s="32"/>
      <c r="M1345" s="154" t="s">
        <v>37</v>
      </c>
      <c r="N1345" s="155" t="s">
        <v>49</v>
      </c>
      <c r="P1345" s="156">
        <f>O1345*H1345</f>
        <v>0</v>
      </c>
      <c r="Q1345" s="156">
        <v>0</v>
      </c>
      <c r="R1345" s="156">
        <f>Q1345*H1345</f>
        <v>0</v>
      </c>
      <c r="S1345" s="156">
        <v>0</v>
      </c>
      <c r="T1345" s="157">
        <f>S1345*H1345</f>
        <v>0</v>
      </c>
      <c r="AR1345" s="18" t="s">
        <v>406</v>
      </c>
      <c r="AT1345" s="18" t="s">
        <v>254</v>
      </c>
      <c r="AU1345" s="18" t="s">
        <v>87</v>
      </c>
      <c r="AY1345" s="18" t="s">
        <v>252</v>
      </c>
      <c r="BE1345" s="158">
        <f>IF(N1345="základní",J1345,0)</f>
        <v>0</v>
      </c>
      <c r="BF1345" s="158">
        <f>IF(N1345="snížená",J1345,0)</f>
        <v>0</v>
      </c>
      <c r="BG1345" s="158">
        <f>IF(N1345="zákl. přenesená",J1345,0)</f>
        <v>0</v>
      </c>
      <c r="BH1345" s="158">
        <f>IF(N1345="sníž. přenesená",J1345,0)</f>
        <v>0</v>
      </c>
      <c r="BI1345" s="158">
        <f>IF(N1345="nulová",J1345,0)</f>
        <v>0</v>
      </c>
      <c r="BJ1345" s="18" t="s">
        <v>85</v>
      </c>
      <c r="BK1345" s="158">
        <f>ROUND(I1345*H1345,2)</f>
        <v>0</v>
      </c>
      <c r="BL1345" s="18" t="s">
        <v>406</v>
      </c>
      <c r="BM1345" s="18" t="s">
        <v>1320</v>
      </c>
    </row>
    <row r="1346" spans="2:65" s="1" customFormat="1" ht="185.25">
      <c r="B1346" s="32"/>
      <c r="D1346" s="159" t="s">
        <v>260</v>
      </c>
      <c r="F1346" s="160" t="s">
        <v>1321</v>
      </c>
      <c r="I1346" s="92"/>
      <c r="L1346" s="32"/>
      <c r="M1346" s="161"/>
      <c r="T1346" s="50"/>
      <c r="AT1346" s="18" t="s">
        <v>260</v>
      </c>
      <c r="AU1346" s="18" t="s">
        <v>87</v>
      </c>
    </row>
    <row r="1347" spans="2:65" s="11" customFormat="1" ht="22.7" customHeight="1">
      <c r="B1347" s="135"/>
      <c r="D1347" s="136" t="s">
        <v>77</v>
      </c>
      <c r="E1347" s="145" t="s">
        <v>1322</v>
      </c>
      <c r="F1347" s="145" t="s">
        <v>1323</v>
      </c>
      <c r="I1347" s="138"/>
      <c r="J1347" s="146">
        <f>BK1347</f>
        <v>0</v>
      </c>
      <c r="L1347" s="135"/>
      <c r="M1347" s="140"/>
      <c r="P1347" s="141">
        <f>SUM(P1348:P1421)</f>
        <v>0</v>
      </c>
      <c r="R1347" s="141">
        <f>SUM(R1348:R1421)</f>
        <v>0.60523199999999999</v>
      </c>
      <c r="T1347" s="142">
        <f>SUM(T1348:T1421)</f>
        <v>0.91087570000000007</v>
      </c>
      <c r="AR1347" s="136" t="s">
        <v>87</v>
      </c>
      <c r="AT1347" s="143" t="s">
        <v>77</v>
      </c>
      <c r="AU1347" s="143" t="s">
        <v>85</v>
      </c>
      <c r="AY1347" s="136" t="s">
        <v>252</v>
      </c>
      <c r="BK1347" s="144">
        <f>SUM(BK1348:BK1421)</f>
        <v>0</v>
      </c>
    </row>
    <row r="1348" spans="2:65" s="1" customFormat="1" ht="16.5" customHeight="1">
      <c r="B1348" s="32"/>
      <c r="C1348" s="147" t="s">
        <v>1324</v>
      </c>
      <c r="D1348" s="147" t="s">
        <v>254</v>
      </c>
      <c r="E1348" s="148" t="s">
        <v>1325</v>
      </c>
      <c r="F1348" s="149" t="s">
        <v>1326</v>
      </c>
      <c r="G1348" s="150" t="s">
        <v>198</v>
      </c>
      <c r="H1348" s="151">
        <v>72.400000000000006</v>
      </c>
      <c r="I1348" s="152"/>
      <c r="J1348" s="153">
        <f>ROUND(I1348*H1348,2)</f>
        <v>0</v>
      </c>
      <c r="K1348" s="149" t="s">
        <v>257</v>
      </c>
      <c r="L1348" s="32"/>
      <c r="M1348" s="154" t="s">
        <v>37</v>
      </c>
      <c r="N1348" s="155" t="s">
        <v>49</v>
      </c>
      <c r="P1348" s="156">
        <f>O1348*H1348</f>
        <v>0</v>
      </c>
      <c r="Q1348" s="156">
        <v>0</v>
      </c>
      <c r="R1348" s="156">
        <f>Q1348*H1348</f>
        <v>0</v>
      </c>
      <c r="S1348" s="156">
        <v>3.3800000000000002E-3</v>
      </c>
      <c r="T1348" s="157">
        <f>S1348*H1348</f>
        <v>0.24471200000000004</v>
      </c>
      <c r="AR1348" s="18" t="s">
        <v>406</v>
      </c>
      <c r="AT1348" s="18" t="s">
        <v>254</v>
      </c>
      <c r="AU1348" s="18" t="s">
        <v>87</v>
      </c>
      <c r="AY1348" s="18" t="s">
        <v>252</v>
      </c>
      <c r="BE1348" s="158">
        <f>IF(N1348="základní",J1348,0)</f>
        <v>0</v>
      </c>
      <c r="BF1348" s="158">
        <f>IF(N1348="snížená",J1348,0)</f>
        <v>0</v>
      </c>
      <c r="BG1348" s="158">
        <f>IF(N1348="zákl. přenesená",J1348,0)</f>
        <v>0</v>
      </c>
      <c r="BH1348" s="158">
        <f>IF(N1348="sníž. přenesená",J1348,0)</f>
        <v>0</v>
      </c>
      <c r="BI1348" s="158">
        <f>IF(N1348="nulová",J1348,0)</f>
        <v>0</v>
      </c>
      <c r="BJ1348" s="18" t="s">
        <v>85</v>
      </c>
      <c r="BK1348" s="158">
        <f>ROUND(I1348*H1348,2)</f>
        <v>0</v>
      </c>
      <c r="BL1348" s="18" t="s">
        <v>406</v>
      </c>
      <c r="BM1348" s="18" t="s">
        <v>1327</v>
      </c>
    </row>
    <row r="1349" spans="2:65" s="12" customFormat="1">
      <c r="B1349" s="162"/>
      <c r="D1349" s="159" t="s">
        <v>262</v>
      </c>
      <c r="E1349" s="163" t="s">
        <v>37</v>
      </c>
      <c r="F1349" s="164" t="s">
        <v>1328</v>
      </c>
      <c r="H1349" s="163" t="s">
        <v>37</v>
      </c>
      <c r="I1349" s="165"/>
      <c r="L1349" s="162"/>
      <c r="M1349" s="166"/>
      <c r="T1349" s="167"/>
      <c r="AT1349" s="163" t="s">
        <v>262</v>
      </c>
      <c r="AU1349" s="163" t="s">
        <v>87</v>
      </c>
      <c r="AV1349" s="12" t="s">
        <v>85</v>
      </c>
      <c r="AW1349" s="12" t="s">
        <v>38</v>
      </c>
      <c r="AX1349" s="12" t="s">
        <v>78</v>
      </c>
      <c r="AY1349" s="163" t="s">
        <v>252</v>
      </c>
    </row>
    <row r="1350" spans="2:65" s="12" customFormat="1">
      <c r="B1350" s="162"/>
      <c r="D1350" s="159" t="s">
        <v>262</v>
      </c>
      <c r="E1350" s="163" t="s">
        <v>37</v>
      </c>
      <c r="F1350" s="164" t="s">
        <v>1073</v>
      </c>
      <c r="H1350" s="163" t="s">
        <v>37</v>
      </c>
      <c r="I1350" s="165"/>
      <c r="L1350" s="162"/>
      <c r="M1350" s="166"/>
      <c r="T1350" s="167"/>
      <c r="AT1350" s="163" t="s">
        <v>262</v>
      </c>
      <c r="AU1350" s="163" t="s">
        <v>87</v>
      </c>
      <c r="AV1350" s="12" t="s">
        <v>85</v>
      </c>
      <c r="AW1350" s="12" t="s">
        <v>38</v>
      </c>
      <c r="AX1350" s="12" t="s">
        <v>78</v>
      </c>
      <c r="AY1350" s="163" t="s">
        <v>252</v>
      </c>
    </row>
    <row r="1351" spans="2:65" s="12" customFormat="1">
      <c r="B1351" s="162"/>
      <c r="D1351" s="159" t="s">
        <v>262</v>
      </c>
      <c r="E1351" s="163" t="s">
        <v>37</v>
      </c>
      <c r="F1351" s="164" t="s">
        <v>291</v>
      </c>
      <c r="H1351" s="163" t="s">
        <v>37</v>
      </c>
      <c r="I1351" s="165"/>
      <c r="L1351" s="162"/>
      <c r="M1351" s="166"/>
      <c r="T1351" s="167"/>
      <c r="AT1351" s="163" t="s">
        <v>262</v>
      </c>
      <c r="AU1351" s="163" t="s">
        <v>87</v>
      </c>
      <c r="AV1351" s="12" t="s">
        <v>85</v>
      </c>
      <c r="AW1351" s="12" t="s">
        <v>38</v>
      </c>
      <c r="AX1351" s="12" t="s">
        <v>78</v>
      </c>
      <c r="AY1351" s="163" t="s">
        <v>252</v>
      </c>
    </row>
    <row r="1352" spans="2:65" s="13" customFormat="1">
      <c r="B1352" s="168"/>
      <c r="D1352" s="159" t="s">
        <v>262</v>
      </c>
      <c r="E1352" s="169" t="s">
        <v>37</v>
      </c>
      <c r="F1352" s="170" t="s">
        <v>1329</v>
      </c>
      <c r="H1352" s="171">
        <v>72.400000000000006</v>
      </c>
      <c r="I1352" s="172"/>
      <c r="L1352" s="168"/>
      <c r="M1352" s="173"/>
      <c r="T1352" s="174"/>
      <c r="AT1352" s="169" t="s">
        <v>262</v>
      </c>
      <c r="AU1352" s="169" t="s">
        <v>87</v>
      </c>
      <c r="AV1352" s="13" t="s">
        <v>87</v>
      </c>
      <c r="AW1352" s="13" t="s">
        <v>38</v>
      </c>
      <c r="AX1352" s="13" t="s">
        <v>78</v>
      </c>
      <c r="AY1352" s="169" t="s">
        <v>252</v>
      </c>
    </row>
    <row r="1353" spans="2:65" s="14" customFormat="1">
      <c r="B1353" s="175"/>
      <c r="D1353" s="159" t="s">
        <v>262</v>
      </c>
      <c r="E1353" s="176" t="s">
        <v>37</v>
      </c>
      <c r="F1353" s="177" t="s">
        <v>267</v>
      </c>
      <c r="H1353" s="178">
        <v>72.400000000000006</v>
      </c>
      <c r="I1353" s="179"/>
      <c r="L1353" s="175"/>
      <c r="M1353" s="180"/>
      <c r="T1353" s="181"/>
      <c r="AT1353" s="176" t="s">
        <v>262</v>
      </c>
      <c r="AU1353" s="176" t="s">
        <v>87</v>
      </c>
      <c r="AV1353" s="14" t="s">
        <v>258</v>
      </c>
      <c r="AW1353" s="14" t="s">
        <v>38</v>
      </c>
      <c r="AX1353" s="14" t="s">
        <v>85</v>
      </c>
      <c r="AY1353" s="176" t="s">
        <v>252</v>
      </c>
    </row>
    <row r="1354" spans="2:65" s="1" customFormat="1" ht="16.5" customHeight="1">
      <c r="B1354" s="32"/>
      <c r="C1354" s="147" t="s">
        <v>1330</v>
      </c>
      <c r="D1354" s="147" t="s">
        <v>254</v>
      </c>
      <c r="E1354" s="148" t="s">
        <v>1331</v>
      </c>
      <c r="F1354" s="149" t="s">
        <v>1332</v>
      </c>
      <c r="G1354" s="150" t="s">
        <v>198</v>
      </c>
      <c r="H1354" s="151">
        <v>32.4</v>
      </c>
      <c r="I1354" s="152"/>
      <c r="J1354" s="153">
        <f>ROUND(I1354*H1354,2)</f>
        <v>0</v>
      </c>
      <c r="K1354" s="149" t="s">
        <v>257</v>
      </c>
      <c r="L1354" s="32"/>
      <c r="M1354" s="154" t="s">
        <v>37</v>
      </c>
      <c r="N1354" s="155" t="s">
        <v>49</v>
      </c>
      <c r="P1354" s="156">
        <f>O1354*H1354</f>
        <v>0</v>
      </c>
      <c r="Q1354" s="156">
        <v>0</v>
      </c>
      <c r="R1354" s="156">
        <f>Q1354*H1354</f>
        <v>0</v>
      </c>
      <c r="S1354" s="156">
        <v>1.6999999999999999E-3</v>
      </c>
      <c r="T1354" s="157">
        <f>S1354*H1354</f>
        <v>5.5079999999999997E-2</v>
      </c>
      <c r="AR1354" s="18" t="s">
        <v>406</v>
      </c>
      <c r="AT1354" s="18" t="s">
        <v>254</v>
      </c>
      <c r="AU1354" s="18" t="s">
        <v>87</v>
      </c>
      <c r="AY1354" s="18" t="s">
        <v>252</v>
      </c>
      <c r="BE1354" s="158">
        <f>IF(N1354="základní",J1354,0)</f>
        <v>0</v>
      </c>
      <c r="BF1354" s="158">
        <f>IF(N1354="snížená",J1354,0)</f>
        <v>0</v>
      </c>
      <c r="BG1354" s="158">
        <f>IF(N1354="zákl. přenesená",J1354,0)</f>
        <v>0</v>
      </c>
      <c r="BH1354" s="158">
        <f>IF(N1354="sníž. přenesená",J1354,0)</f>
        <v>0</v>
      </c>
      <c r="BI1354" s="158">
        <f>IF(N1354="nulová",J1354,0)</f>
        <v>0</v>
      </c>
      <c r="BJ1354" s="18" t="s">
        <v>85</v>
      </c>
      <c r="BK1354" s="158">
        <f>ROUND(I1354*H1354,2)</f>
        <v>0</v>
      </c>
      <c r="BL1354" s="18" t="s">
        <v>406</v>
      </c>
      <c r="BM1354" s="18" t="s">
        <v>1333</v>
      </c>
    </row>
    <row r="1355" spans="2:65" s="12" customFormat="1">
      <c r="B1355" s="162"/>
      <c r="D1355" s="159" t="s">
        <v>262</v>
      </c>
      <c r="E1355" s="163" t="s">
        <v>37</v>
      </c>
      <c r="F1355" s="164" t="s">
        <v>1328</v>
      </c>
      <c r="H1355" s="163" t="s">
        <v>37</v>
      </c>
      <c r="I1355" s="165"/>
      <c r="L1355" s="162"/>
      <c r="M1355" s="166"/>
      <c r="T1355" s="167"/>
      <c r="AT1355" s="163" t="s">
        <v>262</v>
      </c>
      <c r="AU1355" s="163" t="s">
        <v>87</v>
      </c>
      <c r="AV1355" s="12" t="s">
        <v>85</v>
      </c>
      <c r="AW1355" s="12" t="s">
        <v>38</v>
      </c>
      <c r="AX1355" s="12" t="s">
        <v>78</v>
      </c>
      <c r="AY1355" s="163" t="s">
        <v>252</v>
      </c>
    </row>
    <row r="1356" spans="2:65" s="12" customFormat="1">
      <c r="B1356" s="162"/>
      <c r="D1356" s="159" t="s">
        <v>262</v>
      </c>
      <c r="E1356" s="163" t="s">
        <v>37</v>
      </c>
      <c r="F1356" s="164" t="s">
        <v>1073</v>
      </c>
      <c r="H1356" s="163" t="s">
        <v>37</v>
      </c>
      <c r="I1356" s="165"/>
      <c r="L1356" s="162"/>
      <c r="M1356" s="166"/>
      <c r="T1356" s="167"/>
      <c r="AT1356" s="163" t="s">
        <v>262</v>
      </c>
      <c r="AU1356" s="163" t="s">
        <v>87</v>
      </c>
      <c r="AV1356" s="12" t="s">
        <v>85</v>
      </c>
      <c r="AW1356" s="12" t="s">
        <v>38</v>
      </c>
      <c r="AX1356" s="12" t="s">
        <v>78</v>
      </c>
      <c r="AY1356" s="163" t="s">
        <v>252</v>
      </c>
    </row>
    <row r="1357" spans="2:65" s="12" customFormat="1">
      <c r="B1357" s="162"/>
      <c r="D1357" s="159" t="s">
        <v>262</v>
      </c>
      <c r="E1357" s="163" t="s">
        <v>37</v>
      </c>
      <c r="F1357" s="164" t="s">
        <v>291</v>
      </c>
      <c r="H1357" s="163" t="s">
        <v>37</v>
      </c>
      <c r="I1357" s="165"/>
      <c r="L1357" s="162"/>
      <c r="M1357" s="166"/>
      <c r="T1357" s="167"/>
      <c r="AT1357" s="163" t="s">
        <v>262</v>
      </c>
      <c r="AU1357" s="163" t="s">
        <v>87</v>
      </c>
      <c r="AV1357" s="12" t="s">
        <v>85</v>
      </c>
      <c r="AW1357" s="12" t="s">
        <v>38</v>
      </c>
      <c r="AX1357" s="12" t="s">
        <v>78</v>
      </c>
      <c r="AY1357" s="163" t="s">
        <v>252</v>
      </c>
    </row>
    <row r="1358" spans="2:65" s="12" customFormat="1">
      <c r="B1358" s="162"/>
      <c r="D1358" s="159" t="s">
        <v>262</v>
      </c>
      <c r="E1358" s="163" t="s">
        <v>37</v>
      </c>
      <c r="F1358" s="164" t="s">
        <v>1334</v>
      </c>
      <c r="H1358" s="163" t="s">
        <v>37</v>
      </c>
      <c r="I1358" s="165"/>
      <c r="L1358" s="162"/>
      <c r="M1358" s="166"/>
      <c r="T1358" s="167"/>
      <c r="AT1358" s="163" t="s">
        <v>262</v>
      </c>
      <c r="AU1358" s="163" t="s">
        <v>87</v>
      </c>
      <c r="AV1358" s="12" t="s">
        <v>85</v>
      </c>
      <c r="AW1358" s="12" t="s">
        <v>38</v>
      </c>
      <c r="AX1358" s="12" t="s">
        <v>78</v>
      </c>
      <c r="AY1358" s="163" t="s">
        <v>252</v>
      </c>
    </row>
    <row r="1359" spans="2:65" s="13" customFormat="1">
      <c r="B1359" s="168"/>
      <c r="D1359" s="159" t="s">
        <v>262</v>
      </c>
      <c r="E1359" s="169" t="s">
        <v>37</v>
      </c>
      <c r="F1359" s="170" t="s">
        <v>1335</v>
      </c>
      <c r="H1359" s="171">
        <v>32.4</v>
      </c>
      <c r="I1359" s="172"/>
      <c r="L1359" s="168"/>
      <c r="M1359" s="173"/>
      <c r="T1359" s="174"/>
      <c r="AT1359" s="169" t="s">
        <v>262</v>
      </c>
      <c r="AU1359" s="169" t="s">
        <v>87</v>
      </c>
      <c r="AV1359" s="13" t="s">
        <v>87</v>
      </c>
      <c r="AW1359" s="13" t="s">
        <v>38</v>
      </c>
      <c r="AX1359" s="13" t="s">
        <v>78</v>
      </c>
      <c r="AY1359" s="169" t="s">
        <v>252</v>
      </c>
    </row>
    <row r="1360" spans="2:65" s="14" customFormat="1">
      <c r="B1360" s="175"/>
      <c r="D1360" s="159" t="s">
        <v>262</v>
      </c>
      <c r="E1360" s="176" t="s">
        <v>37</v>
      </c>
      <c r="F1360" s="177" t="s">
        <v>267</v>
      </c>
      <c r="H1360" s="178">
        <v>32.4</v>
      </c>
      <c r="I1360" s="179"/>
      <c r="L1360" s="175"/>
      <c r="M1360" s="180"/>
      <c r="T1360" s="181"/>
      <c r="AT1360" s="176" t="s">
        <v>262</v>
      </c>
      <c r="AU1360" s="176" t="s">
        <v>87</v>
      </c>
      <c r="AV1360" s="14" t="s">
        <v>258</v>
      </c>
      <c r="AW1360" s="14" t="s">
        <v>38</v>
      </c>
      <c r="AX1360" s="14" t="s">
        <v>85</v>
      </c>
      <c r="AY1360" s="176" t="s">
        <v>252</v>
      </c>
    </row>
    <row r="1361" spans="2:65" s="1" customFormat="1" ht="16.5" customHeight="1">
      <c r="B1361" s="32"/>
      <c r="C1361" s="147" t="s">
        <v>1336</v>
      </c>
      <c r="D1361" s="147" t="s">
        <v>254</v>
      </c>
      <c r="E1361" s="148" t="s">
        <v>1337</v>
      </c>
      <c r="F1361" s="149" t="s">
        <v>1338</v>
      </c>
      <c r="G1361" s="150" t="s">
        <v>198</v>
      </c>
      <c r="H1361" s="151">
        <v>16.079999999999998</v>
      </c>
      <c r="I1361" s="152"/>
      <c r="J1361" s="153">
        <f>ROUND(I1361*H1361,2)</f>
        <v>0</v>
      </c>
      <c r="K1361" s="149" t="s">
        <v>257</v>
      </c>
      <c r="L1361" s="32"/>
      <c r="M1361" s="154" t="s">
        <v>37</v>
      </c>
      <c r="N1361" s="155" t="s">
        <v>49</v>
      </c>
      <c r="P1361" s="156">
        <f>O1361*H1361</f>
        <v>0</v>
      </c>
      <c r="Q1361" s="156">
        <v>0</v>
      </c>
      <c r="R1361" s="156">
        <f>Q1361*H1361</f>
        <v>0</v>
      </c>
      <c r="S1361" s="156">
        <v>1.91E-3</v>
      </c>
      <c r="T1361" s="157">
        <f>S1361*H1361</f>
        <v>3.0712799999999998E-2</v>
      </c>
      <c r="AR1361" s="18" t="s">
        <v>406</v>
      </c>
      <c r="AT1361" s="18" t="s">
        <v>254</v>
      </c>
      <c r="AU1361" s="18" t="s">
        <v>87</v>
      </c>
      <c r="AY1361" s="18" t="s">
        <v>252</v>
      </c>
      <c r="BE1361" s="158">
        <f>IF(N1361="základní",J1361,0)</f>
        <v>0</v>
      </c>
      <c r="BF1361" s="158">
        <f>IF(N1361="snížená",J1361,0)</f>
        <v>0</v>
      </c>
      <c r="BG1361" s="158">
        <f>IF(N1361="zákl. přenesená",J1361,0)</f>
        <v>0</v>
      </c>
      <c r="BH1361" s="158">
        <f>IF(N1361="sníž. přenesená",J1361,0)</f>
        <v>0</v>
      </c>
      <c r="BI1361" s="158">
        <f>IF(N1361="nulová",J1361,0)</f>
        <v>0</v>
      </c>
      <c r="BJ1361" s="18" t="s">
        <v>85</v>
      </c>
      <c r="BK1361" s="158">
        <f>ROUND(I1361*H1361,2)</f>
        <v>0</v>
      </c>
      <c r="BL1361" s="18" t="s">
        <v>406</v>
      </c>
      <c r="BM1361" s="18" t="s">
        <v>1339</v>
      </c>
    </row>
    <row r="1362" spans="2:65" s="12" customFormat="1">
      <c r="B1362" s="162"/>
      <c r="D1362" s="159" t="s">
        <v>262</v>
      </c>
      <c r="E1362" s="163" t="s">
        <v>37</v>
      </c>
      <c r="F1362" s="164" t="s">
        <v>1328</v>
      </c>
      <c r="H1362" s="163" t="s">
        <v>37</v>
      </c>
      <c r="I1362" s="165"/>
      <c r="L1362" s="162"/>
      <c r="M1362" s="166"/>
      <c r="T1362" s="167"/>
      <c r="AT1362" s="163" t="s">
        <v>262</v>
      </c>
      <c r="AU1362" s="163" t="s">
        <v>87</v>
      </c>
      <c r="AV1362" s="12" t="s">
        <v>85</v>
      </c>
      <c r="AW1362" s="12" t="s">
        <v>38</v>
      </c>
      <c r="AX1362" s="12" t="s">
        <v>78</v>
      </c>
      <c r="AY1362" s="163" t="s">
        <v>252</v>
      </c>
    </row>
    <row r="1363" spans="2:65" s="12" customFormat="1">
      <c r="B1363" s="162"/>
      <c r="D1363" s="159" t="s">
        <v>262</v>
      </c>
      <c r="E1363" s="163" t="s">
        <v>37</v>
      </c>
      <c r="F1363" s="164" t="s">
        <v>1073</v>
      </c>
      <c r="H1363" s="163" t="s">
        <v>37</v>
      </c>
      <c r="I1363" s="165"/>
      <c r="L1363" s="162"/>
      <c r="M1363" s="166"/>
      <c r="T1363" s="167"/>
      <c r="AT1363" s="163" t="s">
        <v>262</v>
      </c>
      <c r="AU1363" s="163" t="s">
        <v>87</v>
      </c>
      <c r="AV1363" s="12" t="s">
        <v>85</v>
      </c>
      <c r="AW1363" s="12" t="s">
        <v>38</v>
      </c>
      <c r="AX1363" s="12" t="s">
        <v>78</v>
      </c>
      <c r="AY1363" s="163" t="s">
        <v>252</v>
      </c>
    </row>
    <row r="1364" spans="2:65" s="12" customFormat="1">
      <c r="B1364" s="162"/>
      <c r="D1364" s="159" t="s">
        <v>262</v>
      </c>
      <c r="E1364" s="163" t="s">
        <v>37</v>
      </c>
      <c r="F1364" s="164" t="s">
        <v>291</v>
      </c>
      <c r="H1364" s="163" t="s">
        <v>37</v>
      </c>
      <c r="I1364" s="165"/>
      <c r="L1364" s="162"/>
      <c r="M1364" s="166"/>
      <c r="T1364" s="167"/>
      <c r="AT1364" s="163" t="s">
        <v>262</v>
      </c>
      <c r="AU1364" s="163" t="s">
        <v>87</v>
      </c>
      <c r="AV1364" s="12" t="s">
        <v>85</v>
      </c>
      <c r="AW1364" s="12" t="s">
        <v>38</v>
      </c>
      <c r="AX1364" s="12" t="s">
        <v>78</v>
      </c>
      <c r="AY1364" s="163" t="s">
        <v>252</v>
      </c>
    </row>
    <row r="1365" spans="2:65" s="12" customFormat="1">
      <c r="B1365" s="162"/>
      <c r="D1365" s="159" t="s">
        <v>262</v>
      </c>
      <c r="E1365" s="163" t="s">
        <v>37</v>
      </c>
      <c r="F1365" s="164" t="s">
        <v>1340</v>
      </c>
      <c r="H1365" s="163" t="s">
        <v>37</v>
      </c>
      <c r="I1365" s="165"/>
      <c r="L1365" s="162"/>
      <c r="M1365" s="166"/>
      <c r="T1365" s="167"/>
      <c r="AT1365" s="163" t="s">
        <v>262</v>
      </c>
      <c r="AU1365" s="163" t="s">
        <v>87</v>
      </c>
      <c r="AV1365" s="12" t="s">
        <v>85</v>
      </c>
      <c r="AW1365" s="12" t="s">
        <v>38</v>
      </c>
      <c r="AX1365" s="12" t="s">
        <v>78</v>
      </c>
      <c r="AY1365" s="163" t="s">
        <v>252</v>
      </c>
    </row>
    <row r="1366" spans="2:65" s="13" customFormat="1">
      <c r="B1366" s="168"/>
      <c r="D1366" s="159" t="s">
        <v>262</v>
      </c>
      <c r="E1366" s="169" t="s">
        <v>37</v>
      </c>
      <c r="F1366" s="170" t="s">
        <v>1341</v>
      </c>
      <c r="H1366" s="171">
        <v>16.079999999999998</v>
      </c>
      <c r="I1366" s="172"/>
      <c r="L1366" s="168"/>
      <c r="M1366" s="173"/>
      <c r="T1366" s="174"/>
      <c r="AT1366" s="169" t="s">
        <v>262</v>
      </c>
      <c r="AU1366" s="169" t="s">
        <v>87</v>
      </c>
      <c r="AV1366" s="13" t="s">
        <v>87</v>
      </c>
      <c r="AW1366" s="13" t="s">
        <v>38</v>
      </c>
      <c r="AX1366" s="13" t="s">
        <v>78</v>
      </c>
      <c r="AY1366" s="169" t="s">
        <v>252</v>
      </c>
    </row>
    <row r="1367" spans="2:65" s="14" customFormat="1">
      <c r="B1367" s="175"/>
      <c r="D1367" s="159" t="s">
        <v>262</v>
      </c>
      <c r="E1367" s="176" t="s">
        <v>37</v>
      </c>
      <c r="F1367" s="177" t="s">
        <v>267</v>
      </c>
      <c r="H1367" s="178">
        <v>16.079999999999998</v>
      </c>
      <c r="I1367" s="179"/>
      <c r="L1367" s="175"/>
      <c r="M1367" s="180"/>
      <c r="T1367" s="181"/>
      <c r="AT1367" s="176" t="s">
        <v>262</v>
      </c>
      <c r="AU1367" s="176" t="s">
        <v>87</v>
      </c>
      <c r="AV1367" s="14" t="s">
        <v>258</v>
      </c>
      <c r="AW1367" s="14" t="s">
        <v>38</v>
      </c>
      <c r="AX1367" s="14" t="s">
        <v>85</v>
      </c>
      <c r="AY1367" s="176" t="s">
        <v>252</v>
      </c>
    </row>
    <row r="1368" spans="2:65" s="1" customFormat="1" ht="16.5" customHeight="1">
      <c r="B1368" s="32"/>
      <c r="C1368" s="147" t="s">
        <v>1342</v>
      </c>
      <c r="D1368" s="147" t="s">
        <v>254</v>
      </c>
      <c r="E1368" s="148" t="s">
        <v>1343</v>
      </c>
      <c r="F1368" s="149" t="s">
        <v>1344</v>
      </c>
      <c r="G1368" s="150" t="s">
        <v>198</v>
      </c>
      <c r="H1368" s="151">
        <v>5.07</v>
      </c>
      <c r="I1368" s="152"/>
      <c r="J1368" s="153">
        <f>ROUND(I1368*H1368,2)</f>
        <v>0</v>
      </c>
      <c r="K1368" s="149" t="s">
        <v>257</v>
      </c>
      <c r="L1368" s="32"/>
      <c r="M1368" s="154" t="s">
        <v>37</v>
      </c>
      <c r="N1368" s="155" t="s">
        <v>49</v>
      </c>
      <c r="P1368" s="156">
        <f>O1368*H1368</f>
        <v>0</v>
      </c>
      <c r="Q1368" s="156">
        <v>0</v>
      </c>
      <c r="R1368" s="156">
        <f>Q1368*H1368</f>
        <v>0</v>
      </c>
      <c r="S1368" s="156">
        <v>1.67E-3</v>
      </c>
      <c r="T1368" s="157">
        <f>S1368*H1368</f>
        <v>8.4669000000000012E-3</v>
      </c>
      <c r="AR1368" s="18" t="s">
        <v>406</v>
      </c>
      <c r="AT1368" s="18" t="s">
        <v>254</v>
      </c>
      <c r="AU1368" s="18" t="s">
        <v>87</v>
      </c>
      <c r="AY1368" s="18" t="s">
        <v>252</v>
      </c>
      <c r="BE1368" s="158">
        <f>IF(N1368="základní",J1368,0)</f>
        <v>0</v>
      </c>
      <c r="BF1368" s="158">
        <f>IF(N1368="snížená",J1368,0)</f>
        <v>0</v>
      </c>
      <c r="BG1368" s="158">
        <f>IF(N1368="zákl. přenesená",J1368,0)</f>
        <v>0</v>
      </c>
      <c r="BH1368" s="158">
        <f>IF(N1368="sníž. přenesená",J1368,0)</f>
        <v>0</v>
      </c>
      <c r="BI1368" s="158">
        <f>IF(N1368="nulová",J1368,0)</f>
        <v>0</v>
      </c>
      <c r="BJ1368" s="18" t="s">
        <v>85</v>
      </c>
      <c r="BK1368" s="158">
        <f>ROUND(I1368*H1368,2)</f>
        <v>0</v>
      </c>
      <c r="BL1368" s="18" t="s">
        <v>406</v>
      </c>
      <c r="BM1368" s="18" t="s">
        <v>1345</v>
      </c>
    </row>
    <row r="1369" spans="2:65" s="12" customFormat="1">
      <c r="B1369" s="162"/>
      <c r="D1369" s="159" t="s">
        <v>262</v>
      </c>
      <c r="E1369" s="163" t="s">
        <v>37</v>
      </c>
      <c r="F1369" s="164" t="s">
        <v>1328</v>
      </c>
      <c r="H1369" s="163" t="s">
        <v>37</v>
      </c>
      <c r="I1369" s="165"/>
      <c r="L1369" s="162"/>
      <c r="M1369" s="166"/>
      <c r="T1369" s="167"/>
      <c r="AT1369" s="163" t="s">
        <v>262</v>
      </c>
      <c r="AU1369" s="163" t="s">
        <v>87</v>
      </c>
      <c r="AV1369" s="12" t="s">
        <v>85</v>
      </c>
      <c r="AW1369" s="12" t="s">
        <v>38</v>
      </c>
      <c r="AX1369" s="12" t="s">
        <v>78</v>
      </c>
      <c r="AY1369" s="163" t="s">
        <v>252</v>
      </c>
    </row>
    <row r="1370" spans="2:65" s="12" customFormat="1">
      <c r="B1370" s="162"/>
      <c r="D1370" s="159" t="s">
        <v>262</v>
      </c>
      <c r="E1370" s="163" t="s">
        <v>37</v>
      </c>
      <c r="F1370" s="164" t="s">
        <v>1346</v>
      </c>
      <c r="H1370" s="163" t="s">
        <v>37</v>
      </c>
      <c r="I1370" s="165"/>
      <c r="L1370" s="162"/>
      <c r="M1370" s="166"/>
      <c r="T1370" s="167"/>
      <c r="AT1370" s="163" t="s">
        <v>262</v>
      </c>
      <c r="AU1370" s="163" t="s">
        <v>87</v>
      </c>
      <c r="AV1370" s="12" t="s">
        <v>85</v>
      </c>
      <c r="AW1370" s="12" t="s">
        <v>38</v>
      </c>
      <c r="AX1370" s="12" t="s">
        <v>78</v>
      </c>
      <c r="AY1370" s="163" t="s">
        <v>252</v>
      </c>
    </row>
    <row r="1371" spans="2:65" s="12" customFormat="1">
      <c r="B1371" s="162"/>
      <c r="D1371" s="159" t="s">
        <v>262</v>
      </c>
      <c r="E1371" s="163" t="s">
        <v>37</v>
      </c>
      <c r="F1371" s="164" t="s">
        <v>298</v>
      </c>
      <c r="H1371" s="163" t="s">
        <v>37</v>
      </c>
      <c r="I1371" s="165"/>
      <c r="L1371" s="162"/>
      <c r="M1371" s="166"/>
      <c r="T1371" s="167"/>
      <c r="AT1371" s="163" t="s">
        <v>262</v>
      </c>
      <c r="AU1371" s="163" t="s">
        <v>87</v>
      </c>
      <c r="AV1371" s="12" t="s">
        <v>85</v>
      </c>
      <c r="AW1371" s="12" t="s">
        <v>38</v>
      </c>
      <c r="AX1371" s="12" t="s">
        <v>78</v>
      </c>
      <c r="AY1371" s="163" t="s">
        <v>252</v>
      </c>
    </row>
    <row r="1372" spans="2:65" s="13" customFormat="1">
      <c r="B1372" s="168"/>
      <c r="D1372" s="159" t="s">
        <v>262</v>
      </c>
      <c r="E1372" s="169" t="s">
        <v>37</v>
      </c>
      <c r="F1372" s="170" t="s">
        <v>1347</v>
      </c>
      <c r="H1372" s="171">
        <v>5.07</v>
      </c>
      <c r="I1372" s="172"/>
      <c r="L1372" s="168"/>
      <c r="M1372" s="173"/>
      <c r="T1372" s="174"/>
      <c r="AT1372" s="169" t="s">
        <v>262</v>
      </c>
      <c r="AU1372" s="169" t="s">
        <v>87</v>
      </c>
      <c r="AV1372" s="13" t="s">
        <v>87</v>
      </c>
      <c r="AW1372" s="13" t="s">
        <v>38</v>
      </c>
      <c r="AX1372" s="13" t="s">
        <v>78</v>
      </c>
      <c r="AY1372" s="169" t="s">
        <v>252</v>
      </c>
    </row>
    <row r="1373" spans="2:65" s="14" customFormat="1">
      <c r="B1373" s="175"/>
      <c r="D1373" s="159" t="s">
        <v>262</v>
      </c>
      <c r="E1373" s="176" t="s">
        <v>37</v>
      </c>
      <c r="F1373" s="177" t="s">
        <v>267</v>
      </c>
      <c r="H1373" s="178">
        <v>5.07</v>
      </c>
      <c r="I1373" s="179"/>
      <c r="L1373" s="175"/>
      <c r="M1373" s="180"/>
      <c r="T1373" s="181"/>
      <c r="AT1373" s="176" t="s">
        <v>262</v>
      </c>
      <c r="AU1373" s="176" t="s">
        <v>87</v>
      </c>
      <c r="AV1373" s="14" t="s">
        <v>258</v>
      </c>
      <c r="AW1373" s="14" t="s">
        <v>38</v>
      </c>
      <c r="AX1373" s="14" t="s">
        <v>85</v>
      </c>
      <c r="AY1373" s="176" t="s">
        <v>252</v>
      </c>
    </row>
    <row r="1374" spans="2:65" s="1" customFormat="1" ht="16.5" customHeight="1">
      <c r="B1374" s="32"/>
      <c r="C1374" s="147" t="s">
        <v>1348</v>
      </c>
      <c r="D1374" s="147" t="s">
        <v>254</v>
      </c>
      <c r="E1374" s="148" t="s">
        <v>1349</v>
      </c>
      <c r="F1374" s="149" t="s">
        <v>1350</v>
      </c>
      <c r="G1374" s="150" t="s">
        <v>198</v>
      </c>
      <c r="H1374" s="151">
        <v>144.80000000000001</v>
      </c>
      <c r="I1374" s="152"/>
      <c r="J1374" s="153">
        <f>ROUND(I1374*H1374,2)</f>
        <v>0</v>
      </c>
      <c r="K1374" s="149" t="s">
        <v>257</v>
      </c>
      <c r="L1374" s="32"/>
      <c r="M1374" s="154" t="s">
        <v>37</v>
      </c>
      <c r="N1374" s="155" t="s">
        <v>49</v>
      </c>
      <c r="P1374" s="156">
        <f>O1374*H1374</f>
        <v>0</v>
      </c>
      <c r="Q1374" s="156">
        <v>0</v>
      </c>
      <c r="R1374" s="156">
        <f>Q1374*H1374</f>
        <v>0</v>
      </c>
      <c r="S1374" s="156">
        <v>2.5999999999999999E-3</v>
      </c>
      <c r="T1374" s="157">
        <f>S1374*H1374</f>
        <v>0.37648000000000004</v>
      </c>
      <c r="AR1374" s="18" t="s">
        <v>406</v>
      </c>
      <c r="AT1374" s="18" t="s">
        <v>254</v>
      </c>
      <c r="AU1374" s="18" t="s">
        <v>87</v>
      </c>
      <c r="AY1374" s="18" t="s">
        <v>252</v>
      </c>
      <c r="BE1374" s="158">
        <f>IF(N1374="základní",J1374,0)</f>
        <v>0</v>
      </c>
      <c r="BF1374" s="158">
        <f>IF(N1374="snížená",J1374,0)</f>
        <v>0</v>
      </c>
      <c r="BG1374" s="158">
        <f>IF(N1374="zákl. přenesená",J1374,0)</f>
        <v>0</v>
      </c>
      <c r="BH1374" s="158">
        <f>IF(N1374="sníž. přenesená",J1374,0)</f>
        <v>0</v>
      </c>
      <c r="BI1374" s="158">
        <f>IF(N1374="nulová",J1374,0)</f>
        <v>0</v>
      </c>
      <c r="BJ1374" s="18" t="s">
        <v>85</v>
      </c>
      <c r="BK1374" s="158">
        <f>ROUND(I1374*H1374,2)</f>
        <v>0</v>
      </c>
      <c r="BL1374" s="18" t="s">
        <v>406</v>
      </c>
      <c r="BM1374" s="18" t="s">
        <v>1351</v>
      </c>
    </row>
    <row r="1375" spans="2:65" s="12" customFormat="1">
      <c r="B1375" s="162"/>
      <c r="D1375" s="159" t="s">
        <v>262</v>
      </c>
      <c r="E1375" s="163" t="s">
        <v>37</v>
      </c>
      <c r="F1375" s="164" t="s">
        <v>1328</v>
      </c>
      <c r="H1375" s="163" t="s">
        <v>37</v>
      </c>
      <c r="I1375" s="165"/>
      <c r="L1375" s="162"/>
      <c r="M1375" s="166"/>
      <c r="T1375" s="167"/>
      <c r="AT1375" s="163" t="s">
        <v>262</v>
      </c>
      <c r="AU1375" s="163" t="s">
        <v>87</v>
      </c>
      <c r="AV1375" s="12" t="s">
        <v>85</v>
      </c>
      <c r="AW1375" s="12" t="s">
        <v>38</v>
      </c>
      <c r="AX1375" s="12" t="s">
        <v>78</v>
      </c>
      <c r="AY1375" s="163" t="s">
        <v>252</v>
      </c>
    </row>
    <row r="1376" spans="2:65" s="12" customFormat="1">
      <c r="B1376" s="162"/>
      <c r="D1376" s="159" t="s">
        <v>262</v>
      </c>
      <c r="E1376" s="163" t="s">
        <v>37</v>
      </c>
      <c r="F1376" s="164" t="s">
        <v>1073</v>
      </c>
      <c r="H1376" s="163" t="s">
        <v>37</v>
      </c>
      <c r="I1376" s="165"/>
      <c r="L1376" s="162"/>
      <c r="M1376" s="166"/>
      <c r="T1376" s="167"/>
      <c r="AT1376" s="163" t="s">
        <v>262</v>
      </c>
      <c r="AU1376" s="163" t="s">
        <v>87</v>
      </c>
      <c r="AV1376" s="12" t="s">
        <v>85</v>
      </c>
      <c r="AW1376" s="12" t="s">
        <v>38</v>
      </c>
      <c r="AX1376" s="12" t="s">
        <v>78</v>
      </c>
      <c r="AY1376" s="163" t="s">
        <v>252</v>
      </c>
    </row>
    <row r="1377" spans="2:65" s="12" customFormat="1">
      <c r="B1377" s="162"/>
      <c r="D1377" s="159" t="s">
        <v>262</v>
      </c>
      <c r="E1377" s="163" t="s">
        <v>37</v>
      </c>
      <c r="F1377" s="164" t="s">
        <v>291</v>
      </c>
      <c r="H1377" s="163" t="s">
        <v>37</v>
      </c>
      <c r="I1377" s="165"/>
      <c r="L1377" s="162"/>
      <c r="M1377" s="166"/>
      <c r="T1377" s="167"/>
      <c r="AT1377" s="163" t="s">
        <v>262</v>
      </c>
      <c r="AU1377" s="163" t="s">
        <v>87</v>
      </c>
      <c r="AV1377" s="12" t="s">
        <v>85</v>
      </c>
      <c r="AW1377" s="12" t="s">
        <v>38</v>
      </c>
      <c r="AX1377" s="12" t="s">
        <v>78</v>
      </c>
      <c r="AY1377" s="163" t="s">
        <v>252</v>
      </c>
    </row>
    <row r="1378" spans="2:65" s="12" customFormat="1">
      <c r="B1378" s="162"/>
      <c r="D1378" s="159" t="s">
        <v>262</v>
      </c>
      <c r="E1378" s="163" t="s">
        <v>37</v>
      </c>
      <c r="F1378" s="164" t="s">
        <v>1352</v>
      </c>
      <c r="H1378" s="163" t="s">
        <v>37</v>
      </c>
      <c r="I1378" s="165"/>
      <c r="L1378" s="162"/>
      <c r="M1378" s="166"/>
      <c r="T1378" s="167"/>
      <c r="AT1378" s="163" t="s">
        <v>262</v>
      </c>
      <c r="AU1378" s="163" t="s">
        <v>87</v>
      </c>
      <c r="AV1378" s="12" t="s">
        <v>85</v>
      </c>
      <c r="AW1378" s="12" t="s">
        <v>38</v>
      </c>
      <c r="AX1378" s="12" t="s">
        <v>78</v>
      </c>
      <c r="AY1378" s="163" t="s">
        <v>252</v>
      </c>
    </row>
    <row r="1379" spans="2:65" s="13" customFormat="1">
      <c r="B1379" s="168"/>
      <c r="D1379" s="159" t="s">
        <v>262</v>
      </c>
      <c r="E1379" s="169" t="s">
        <v>37</v>
      </c>
      <c r="F1379" s="170" t="s">
        <v>1353</v>
      </c>
      <c r="H1379" s="171">
        <v>144.80000000000001</v>
      </c>
      <c r="I1379" s="172"/>
      <c r="L1379" s="168"/>
      <c r="M1379" s="173"/>
      <c r="T1379" s="174"/>
      <c r="AT1379" s="169" t="s">
        <v>262</v>
      </c>
      <c r="AU1379" s="169" t="s">
        <v>87</v>
      </c>
      <c r="AV1379" s="13" t="s">
        <v>87</v>
      </c>
      <c r="AW1379" s="13" t="s">
        <v>38</v>
      </c>
      <c r="AX1379" s="13" t="s">
        <v>78</v>
      </c>
      <c r="AY1379" s="169" t="s">
        <v>252</v>
      </c>
    </row>
    <row r="1380" spans="2:65" s="14" customFormat="1">
      <c r="B1380" s="175"/>
      <c r="D1380" s="159" t="s">
        <v>262</v>
      </c>
      <c r="E1380" s="176" t="s">
        <v>37</v>
      </c>
      <c r="F1380" s="177" t="s">
        <v>267</v>
      </c>
      <c r="H1380" s="178">
        <v>144.80000000000001</v>
      </c>
      <c r="I1380" s="179"/>
      <c r="L1380" s="175"/>
      <c r="M1380" s="180"/>
      <c r="T1380" s="181"/>
      <c r="AT1380" s="176" t="s">
        <v>262</v>
      </c>
      <c r="AU1380" s="176" t="s">
        <v>87</v>
      </c>
      <c r="AV1380" s="14" t="s">
        <v>258</v>
      </c>
      <c r="AW1380" s="14" t="s">
        <v>38</v>
      </c>
      <c r="AX1380" s="14" t="s">
        <v>85</v>
      </c>
      <c r="AY1380" s="176" t="s">
        <v>252</v>
      </c>
    </row>
    <row r="1381" spans="2:65" s="1" customFormat="1" ht="16.5" customHeight="1">
      <c r="B1381" s="32"/>
      <c r="C1381" s="147" t="s">
        <v>1354</v>
      </c>
      <c r="D1381" s="147" t="s">
        <v>254</v>
      </c>
      <c r="E1381" s="148" t="s">
        <v>1355</v>
      </c>
      <c r="F1381" s="149" t="s">
        <v>1356</v>
      </c>
      <c r="G1381" s="150" t="s">
        <v>198</v>
      </c>
      <c r="H1381" s="151">
        <v>49.6</v>
      </c>
      <c r="I1381" s="152"/>
      <c r="J1381" s="153">
        <f>ROUND(I1381*H1381,2)</f>
        <v>0</v>
      </c>
      <c r="K1381" s="149" t="s">
        <v>257</v>
      </c>
      <c r="L1381" s="32"/>
      <c r="M1381" s="154" t="s">
        <v>37</v>
      </c>
      <c r="N1381" s="155" t="s">
        <v>49</v>
      </c>
      <c r="P1381" s="156">
        <f>O1381*H1381</f>
        <v>0</v>
      </c>
      <c r="Q1381" s="156">
        <v>0</v>
      </c>
      <c r="R1381" s="156">
        <f>Q1381*H1381</f>
        <v>0</v>
      </c>
      <c r="S1381" s="156">
        <v>3.9399999999999999E-3</v>
      </c>
      <c r="T1381" s="157">
        <f>S1381*H1381</f>
        <v>0.19542400000000001</v>
      </c>
      <c r="AR1381" s="18" t="s">
        <v>406</v>
      </c>
      <c r="AT1381" s="18" t="s">
        <v>254</v>
      </c>
      <c r="AU1381" s="18" t="s">
        <v>87</v>
      </c>
      <c r="AY1381" s="18" t="s">
        <v>252</v>
      </c>
      <c r="BE1381" s="158">
        <f>IF(N1381="základní",J1381,0)</f>
        <v>0</v>
      </c>
      <c r="BF1381" s="158">
        <f>IF(N1381="snížená",J1381,0)</f>
        <v>0</v>
      </c>
      <c r="BG1381" s="158">
        <f>IF(N1381="zákl. přenesená",J1381,0)</f>
        <v>0</v>
      </c>
      <c r="BH1381" s="158">
        <f>IF(N1381="sníž. přenesená",J1381,0)</f>
        <v>0</v>
      </c>
      <c r="BI1381" s="158">
        <f>IF(N1381="nulová",J1381,0)</f>
        <v>0</v>
      </c>
      <c r="BJ1381" s="18" t="s">
        <v>85</v>
      </c>
      <c r="BK1381" s="158">
        <f>ROUND(I1381*H1381,2)</f>
        <v>0</v>
      </c>
      <c r="BL1381" s="18" t="s">
        <v>406</v>
      </c>
      <c r="BM1381" s="18" t="s">
        <v>1357</v>
      </c>
    </row>
    <row r="1382" spans="2:65" s="12" customFormat="1">
      <c r="B1382" s="162"/>
      <c r="D1382" s="159" t="s">
        <v>262</v>
      </c>
      <c r="E1382" s="163" t="s">
        <v>37</v>
      </c>
      <c r="F1382" s="164" t="s">
        <v>1328</v>
      </c>
      <c r="H1382" s="163" t="s">
        <v>37</v>
      </c>
      <c r="I1382" s="165"/>
      <c r="L1382" s="162"/>
      <c r="M1382" s="166"/>
      <c r="T1382" s="167"/>
      <c r="AT1382" s="163" t="s">
        <v>262</v>
      </c>
      <c r="AU1382" s="163" t="s">
        <v>87</v>
      </c>
      <c r="AV1382" s="12" t="s">
        <v>85</v>
      </c>
      <c r="AW1382" s="12" t="s">
        <v>38</v>
      </c>
      <c r="AX1382" s="12" t="s">
        <v>78</v>
      </c>
      <c r="AY1382" s="163" t="s">
        <v>252</v>
      </c>
    </row>
    <row r="1383" spans="2:65" s="12" customFormat="1">
      <c r="B1383" s="162"/>
      <c r="D1383" s="159" t="s">
        <v>262</v>
      </c>
      <c r="E1383" s="163" t="s">
        <v>37</v>
      </c>
      <c r="F1383" s="164" t="s">
        <v>1073</v>
      </c>
      <c r="H1383" s="163" t="s">
        <v>37</v>
      </c>
      <c r="I1383" s="165"/>
      <c r="L1383" s="162"/>
      <c r="M1383" s="166"/>
      <c r="T1383" s="167"/>
      <c r="AT1383" s="163" t="s">
        <v>262</v>
      </c>
      <c r="AU1383" s="163" t="s">
        <v>87</v>
      </c>
      <c r="AV1383" s="12" t="s">
        <v>85</v>
      </c>
      <c r="AW1383" s="12" t="s">
        <v>38</v>
      </c>
      <c r="AX1383" s="12" t="s">
        <v>78</v>
      </c>
      <c r="AY1383" s="163" t="s">
        <v>252</v>
      </c>
    </row>
    <row r="1384" spans="2:65" s="12" customFormat="1">
      <c r="B1384" s="162"/>
      <c r="D1384" s="159" t="s">
        <v>262</v>
      </c>
      <c r="E1384" s="163" t="s">
        <v>37</v>
      </c>
      <c r="F1384" s="164" t="s">
        <v>291</v>
      </c>
      <c r="H1384" s="163" t="s">
        <v>37</v>
      </c>
      <c r="I1384" s="165"/>
      <c r="L1384" s="162"/>
      <c r="M1384" s="166"/>
      <c r="T1384" s="167"/>
      <c r="AT1384" s="163" t="s">
        <v>262</v>
      </c>
      <c r="AU1384" s="163" t="s">
        <v>87</v>
      </c>
      <c r="AV1384" s="12" t="s">
        <v>85</v>
      </c>
      <c r="AW1384" s="12" t="s">
        <v>38</v>
      </c>
      <c r="AX1384" s="12" t="s">
        <v>78</v>
      </c>
      <c r="AY1384" s="163" t="s">
        <v>252</v>
      </c>
    </row>
    <row r="1385" spans="2:65" s="12" customFormat="1">
      <c r="B1385" s="162"/>
      <c r="D1385" s="159" t="s">
        <v>262</v>
      </c>
      <c r="E1385" s="163" t="s">
        <v>37</v>
      </c>
      <c r="F1385" s="164" t="s">
        <v>1358</v>
      </c>
      <c r="H1385" s="163" t="s">
        <v>37</v>
      </c>
      <c r="I1385" s="165"/>
      <c r="L1385" s="162"/>
      <c r="M1385" s="166"/>
      <c r="T1385" s="167"/>
      <c r="AT1385" s="163" t="s">
        <v>262</v>
      </c>
      <c r="AU1385" s="163" t="s">
        <v>87</v>
      </c>
      <c r="AV1385" s="12" t="s">
        <v>85</v>
      </c>
      <c r="AW1385" s="12" t="s">
        <v>38</v>
      </c>
      <c r="AX1385" s="12" t="s">
        <v>78</v>
      </c>
      <c r="AY1385" s="163" t="s">
        <v>252</v>
      </c>
    </row>
    <row r="1386" spans="2:65" s="13" customFormat="1">
      <c r="B1386" s="168"/>
      <c r="D1386" s="159" t="s">
        <v>262</v>
      </c>
      <c r="E1386" s="169" t="s">
        <v>37</v>
      </c>
      <c r="F1386" s="170" t="s">
        <v>1359</v>
      </c>
      <c r="H1386" s="171">
        <v>49.6</v>
      </c>
      <c r="I1386" s="172"/>
      <c r="L1386" s="168"/>
      <c r="M1386" s="173"/>
      <c r="T1386" s="174"/>
      <c r="AT1386" s="169" t="s">
        <v>262</v>
      </c>
      <c r="AU1386" s="169" t="s">
        <v>87</v>
      </c>
      <c r="AV1386" s="13" t="s">
        <v>87</v>
      </c>
      <c r="AW1386" s="13" t="s">
        <v>38</v>
      </c>
      <c r="AX1386" s="13" t="s">
        <v>78</v>
      </c>
      <c r="AY1386" s="169" t="s">
        <v>252</v>
      </c>
    </row>
    <row r="1387" spans="2:65" s="14" customFormat="1">
      <c r="B1387" s="175"/>
      <c r="D1387" s="159" t="s">
        <v>262</v>
      </c>
      <c r="E1387" s="176" t="s">
        <v>37</v>
      </c>
      <c r="F1387" s="177" t="s">
        <v>267</v>
      </c>
      <c r="H1387" s="178">
        <v>49.6</v>
      </c>
      <c r="I1387" s="179"/>
      <c r="L1387" s="175"/>
      <c r="M1387" s="180"/>
      <c r="T1387" s="181"/>
      <c r="AT1387" s="176" t="s">
        <v>262</v>
      </c>
      <c r="AU1387" s="176" t="s">
        <v>87</v>
      </c>
      <c r="AV1387" s="14" t="s">
        <v>258</v>
      </c>
      <c r="AW1387" s="14" t="s">
        <v>38</v>
      </c>
      <c r="AX1387" s="14" t="s">
        <v>85</v>
      </c>
      <c r="AY1387" s="176" t="s">
        <v>252</v>
      </c>
    </row>
    <row r="1388" spans="2:65" s="1" customFormat="1" ht="16.5" customHeight="1">
      <c r="B1388" s="32"/>
      <c r="C1388" s="147" t="s">
        <v>1360</v>
      </c>
      <c r="D1388" s="147" t="s">
        <v>254</v>
      </c>
      <c r="E1388" s="148" t="s">
        <v>1361</v>
      </c>
      <c r="F1388" s="149" t="s">
        <v>1362</v>
      </c>
      <c r="G1388" s="150" t="s">
        <v>198</v>
      </c>
      <c r="H1388" s="151">
        <v>40.799999999999997</v>
      </c>
      <c r="I1388" s="152"/>
      <c r="J1388" s="153">
        <f>ROUND(I1388*H1388,2)</f>
        <v>0</v>
      </c>
      <c r="K1388" s="149" t="s">
        <v>257</v>
      </c>
      <c r="L1388" s="32"/>
      <c r="M1388" s="154" t="s">
        <v>37</v>
      </c>
      <c r="N1388" s="155" t="s">
        <v>49</v>
      </c>
      <c r="P1388" s="156">
        <f>O1388*H1388</f>
        <v>0</v>
      </c>
      <c r="Q1388" s="156">
        <v>2.3500000000000001E-3</v>
      </c>
      <c r="R1388" s="156">
        <f>Q1388*H1388</f>
        <v>9.5879999999999993E-2</v>
      </c>
      <c r="S1388" s="156">
        <v>0</v>
      </c>
      <c r="T1388" s="157">
        <f>S1388*H1388</f>
        <v>0</v>
      </c>
      <c r="AR1388" s="18" t="s">
        <v>406</v>
      </c>
      <c r="AT1388" s="18" t="s">
        <v>254</v>
      </c>
      <c r="AU1388" s="18" t="s">
        <v>87</v>
      </c>
      <c r="AY1388" s="18" t="s">
        <v>252</v>
      </c>
      <c r="BE1388" s="158">
        <f>IF(N1388="základní",J1388,0)</f>
        <v>0</v>
      </c>
      <c r="BF1388" s="158">
        <f>IF(N1388="snížená",J1388,0)</f>
        <v>0</v>
      </c>
      <c r="BG1388" s="158">
        <f>IF(N1388="zákl. přenesená",J1388,0)</f>
        <v>0</v>
      </c>
      <c r="BH1388" s="158">
        <f>IF(N1388="sníž. přenesená",J1388,0)</f>
        <v>0</v>
      </c>
      <c r="BI1388" s="158">
        <f>IF(N1388="nulová",J1388,0)</f>
        <v>0</v>
      </c>
      <c r="BJ1388" s="18" t="s">
        <v>85</v>
      </c>
      <c r="BK1388" s="158">
        <f>ROUND(I1388*H1388,2)</f>
        <v>0</v>
      </c>
      <c r="BL1388" s="18" t="s">
        <v>406</v>
      </c>
      <c r="BM1388" s="18" t="s">
        <v>1363</v>
      </c>
    </row>
    <row r="1389" spans="2:65" s="1" customFormat="1" ht="87.75">
      <c r="B1389" s="32"/>
      <c r="D1389" s="159" t="s">
        <v>260</v>
      </c>
      <c r="F1389" s="160" t="s">
        <v>1364</v>
      </c>
      <c r="I1389" s="92"/>
      <c r="L1389" s="32"/>
      <c r="M1389" s="161"/>
      <c r="T1389" s="50"/>
      <c r="AT1389" s="18" t="s">
        <v>260</v>
      </c>
      <c r="AU1389" s="18" t="s">
        <v>87</v>
      </c>
    </row>
    <row r="1390" spans="2:65" s="12" customFormat="1">
      <c r="B1390" s="162"/>
      <c r="D1390" s="159" t="s">
        <v>262</v>
      </c>
      <c r="E1390" s="163" t="s">
        <v>37</v>
      </c>
      <c r="F1390" s="164" t="s">
        <v>1365</v>
      </c>
      <c r="H1390" s="163" t="s">
        <v>37</v>
      </c>
      <c r="I1390" s="165"/>
      <c r="L1390" s="162"/>
      <c r="M1390" s="166"/>
      <c r="T1390" s="167"/>
      <c r="AT1390" s="163" t="s">
        <v>262</v>
      </c>
      <c r="AU1390" s="163" t="s">
        <v>87</v>
      </c>
      <c r="AV1390" s="12" t="s">
        <v>85</v>
      </c>
      <c r="AW1390" s="12" t="s">
        <v>38</v>
      </c>
      <c r="AX1390" s="12" t="s">
        <v>78</v>
      </c>
      <c r="AY1390" s="163" t="s">
        <v>252</v>
      </c>
    </row>
    <row r="1391" spans="2:65" s="12" customFormat="1">
      <c r="B1391" s="162"/>
      <c r="D1391" s="159" t="s">
        <v>262</v>
      </c>
      <c r="E1391" s="163" t="s">
        <v>37</v>
      </c>
      <c r="F1391" s="164" t="s">
        <v>1366</v>
      </c>
      <c r="H1391" s="163" t="s">
        <v>37</v>
      </c>
      <c r="I1391" s="165"/>
      <c r="L1391" s="162"/>
      <c r="M1391" s="166"/>
      <c r="T1391" s="167"/>
      <c r="AT1391" s="163" t="s">
        <v>262</v>
      </c>
      <c r="AU1391" s="163" t="s">
        <v>87</v>
      </c>
      <c r="AV1391" s="12" t="s">
        <v>85</v>
      </c>
      <c r="AW1391" s="12" t="s">
        <v>38</v>
      </c>
      <c r="AX1391" s="12" t="s">
        <v>78</v>
      </c>
      <c r="AY1391" s="163" t="s">
        <v>252</v>
      </c>
    </row>
    <row r="1392" spans="2:65" s="12" customFormat="1">
      <c r="B1392" s="162"/>
      <c r="D1392" s="159" t="s">
        <v>262</v>
      </c>
      <c r="E1392" s="163" t="s">
        <v>37</v>
      </c>
      <c r="F1392" s="164" t="s">
        <v>1367</v>
      </c>
      <c r="H1392" s="163" t="s">
        <v>37</v>
      </c>
      <c r="I1392" s="165"/>
      <c r="L1392" s="162"/>
      <c r="M1392" s="166"/>
      <c r="T1392" s="167"/>
      <c r="AT1392" s="163" t="s">
        <v>262</v>
      </c>
      <c r="AU1392" s="163" t="s">
        <v>87</v>
      </c>
      <c r="AV1392" s="12" t="s">
        <v>85</v>
      </c>
      <c r="AW1392" s="12" t="s">
        <v>38</v>
      </c>
      <c r="AX1392" s="12" t="s">
        <v>78</v>
      </c>
      <c r="AY1392" s="163" t="s">
        <v>252</v>
      </c>
    </row>
    <row r="1393" spans="2:65" s="13" customFormat="1">
      <c r="B1393" s="168"/>
      <c r="D1393" s="159" t="s">
        <v>262</v>
      </c>
      <c r="E1393" s="169" t="s">
        <v>37</v>
      </c>
      <c r="F1393" s="170" t="s">
        <v>1368</v>
      </c>
      <c r="H1393" s="171">
        <v>40.799999999999997</v>
      </c>
      <c r="I1393" s="172"/>
      <c r="L1393" s="168"/>
      <c r="M1393" s="173"/>
      <c r="T1393" s="174"/>
      <c r="AT1393" s="169" t="s">
        <v>262</v>
      </c>
      <c r="AU1393" s="169" t="s">
        <v>87</v>
      </c>
      <c r="AV1393" s="13" t="s">
        <v>87</v>
      </c>
      <c r="AW1393" s="13" t="s">
        <v>38</v>
      </c>
      <c r="AX1393" s="13" t="s">
        <v>78</v>
      </c>
      <c r="AY1393" s="169" t="s">
        <v>252</v>
      </c>
    </row>
    <row r="1394" spans="2:65" s="14" customFormat="1">
      <c r="B1394" s="175"/>
      <c r="D1394" s="159" t="s">
        <v>262</v>
      </c>
      <c r="E1394" s="176" t="s">
        <v>37</v>
      </c>
      <c r="F1394" s="177" t="s">
        <v>267</v>
      </c>
      <c r="H1394" s="178">
        <v>40.799999999999997</v>
      </c>
      <c r="I1394" s="179"/>
      <c r="L1394" s="175"/>
      <c r="M1394" s="180"/>
      <c r="T1394" s="181"/>
      <c r="AT1394" s="176" t="s">
        <v>262</v>
      </c>
      <c r="AU1394" s="176" t="s">
        <v>87</v>
      </c>
      <c r="AV1394" s="14" t="s">
        <v>258</v>
      </c>
      <c r="AW1394" s="14" t="s">
        <v>38</v>
      </c>
      <c r="AX1394" s="14" t="s">
        <v>85</v>
      </c>
      <c r="AY1394" s="176" t="s">
        <v>252</v>
      </c>
    </row>
    <row r="1395" spans="2:65" s="1" customFormat="1" ht="16.5" customHeight="1">
      <c r="B1395" s="32"/>
      <c r="C1395" s="147" t="s">
        <v>1369</v>
      </c>
      <c r="D1395" s="147" t="s">
        <v>254</v>
      </c>
      <c r="E1395" s="148" t="s">
        <v>1370</v>
      </c>
      <c r="F1395" s="149" t="s">
        <v>1371</v>
      </c>
      <c r="G1395" s="150" t="s">
        <v>198</v>
      </c>
      <c r="H1395" s="151">
        <v>90.6</v>
      </c>
      <c r="I1395" s="152"/>
      <c r="J1395" s="153">
        <f>ROUND(I1395*H1395,2)</f>
        <v>0</v>
      </c>
      <c r="K1395" s="149" t="s">
        <v>257</v>
      </c>
      <c r="L1395" s="32"/>
      <c r="M1395" s="154" t="s">
        <v>37</v>
      </c>
      <c r="N1395" s="155" t="s">
        <v>49</v>
      </c>
      <c r="P1395" s="156">
        <f>O1395*H1395</f>
        <v>0</v>
      </c>
      <c r="Q1395" s="156">
        <v>1.98E-3</v>
      </c>
      <c r="R1395" s="156">
        <f>Q1395*H1395</f>
        <v>0.17938799999999999</v>
      </c>
      <c r="S1395" s="156">
        <v>0</v>
      </c>
      <c r="T1395" s="157">
        <f>S1395*H1395</f>
        <v>0</v>
      </c>
      <c r="AR1395" s="18" t="s">
        <v>406</v>
      </c>
      <c r="AT1395" s="18" t="s">
        <v>254</v>
      </c>
      <c r="AU1395" s="18" t="s">
        <v>87</v>
      </c>
      <c r="AY1395" s="18" t="s">
        <v>252</v>
      </c>
      <c r="BE1395" s="158">
        <f>IF(N1395="základní",J1395,0)</f>
        <v>0</v>
      </c>
      <c r="BF1395" s="158">
        <f>IF(N1395="snížená",J1395,0)</f>
        <v>0</v>
      </c>
      <c r="BG1395" s="158">
        <f>IF(N1395="zákl. přenesená",J1395,0)</f>
        <v>0</v>
      </c>
      <c r="BH1395" s="158">
        <f>IF(N1395="sníž. přenesená",J1395,0)</f>
        <v>0</v>
      </c>
      <c r="BI1395" s="158">
        <f>IF(N1395="nulová",J1395,0)</f>
        <v>0</v>
      </c>
      <c r="BJ1395" s="18" t="s">
        <v>85</v>
      </c>
      <c r="BK1395" s="158">
        <f>ROUND(I1395*H1395,2)</f>
        <v>0</v>
      </c>
      <c r="BL1395" s="18" t="s">
        <v>406</v>
      </c>
      <c r="BM1395" s="18" t="s">
        <v>1372</v>
      </c>
    </row>
    <row r="1396" spans="2:65" s="1" customFormat="1" ht="87.75">
      <c r="B1396" s="32"/>
      <c r="D1396" s="159" t="s">
        <v>260</v>
      </c>
      <c r="F1396" s="160" t="s">
        <v>1364</v>
      </c>
      <c r="I1396" s="92"/>
      <c r="L1396" s="32"/>
      <c r="M1396" s="161"/>
      <c r="T1396" s="50"/>
      <c r="AT1396" s="18" t="s">
        <v>260</v>
      </c>
      <c r="AU1396" s="18" t="s">
        <v>87</v>
      </c>
    </row>
    <row r="1397" spans="2:65" s="12" customFormat="1">
      <c r="B1397" s="162"/>
      <c r="D1397" s="159" t="s">
        <v>262</v>
      </c>
      <c r="E1397" s="163" t="s">
        <v>37</v>
      </c>
      <c r="F1397" s="164" t="s">
        <v>1373</v>
      </c>
      <c r="H1397" s="163" t="s">
        <v>37</v>
      </c>
      <c r="I1397" s="165"/>
      <c r="L1397" s="162"/>
      <c r="M1397" s="166"/>
      <c r="T1397" s="167"/>
      <c r="AT1397" s="163" t="s">
        <v>262</v>
      </c>
      <c r="AU1397" s="163" t="s">
        <v>87</v>
      </c>
      <c r="AV1397" s="12" t="s">
        <v>85</v>
      </c>
      <c r="AW1397" s="12" t="s">
        <v>38</v>
      </c>
      <c r="AX1397" s="12" t="s">
        <v>78</v>
      </c>
      <c r="AY1397" s="163" t="s">
        <v>252</v>
      </c>
    </row>
    <row r="1398" spans="2:65" s="12" customFormat="1">
      <c r="B1398" s="162"/>
      <c r="D1398" s="159" t="s">
        <v>262</v>
      </c>
      <c r="E1398" s="163" t="s">
        <v>37</v>
      </c>
      <c r="F1398" s="164" t="s">
        <v>1366</v>
      </c>
      <c r="H1398" s="163" t="s">
        <v>37</v>
      </c>
      <c r="I1398" s="165"/>
      <c r="L1398" s="162"/>
      <c r="M1398" s="166"/>
      <c r="T1398" s="167"/>
      <c r="AT1398" s="163" t="s">
        <v>262</v>
      </c>
      <c r="AU1398" s="163" t="s">
        <v>87</v>
      </c>
      <c r="AV1398" s="12" t="s">
        <v>85</v>
      </c>
      <c r="AW1398" s="12" t="s">
        <v>38</v>
      </c>
      <c r="AX1398" s="12" t="s">
        <v>78</v>
      </c>
      <c r="AY1398" s="163" t="s">
        <v>252</v>
      </c>
    </row>
    <row r="1399" spans="2:65" s="12" customFormat="1">
      <c r="B1399" s="162"/>
      <c r="D1399" s="159" t="s">
        <v>262</v>
      </c>
      <c r="E1399" s="163" t="s">
        <v>37</v>
      </c>
      <c r="F1399" s="164" t="s">
        <v>1367</v>
      </c>
      <c r="H1399" s="163" t="s">
        <v>37</v>
      </c>
      <c r="I1399" s="165"/>
      <c r="L1399" s="162"/>
      <c r="M1399" s="166"/>
      <c r="T1399" s="167"/>
      <c r="AT1399" s="163" t="s">
        <v>262</v>
      </c>
      <c r="AU1399" s="163" t="s">
        <v>87</v>
      </c>
      <c r="AV1399" s="12" t="s">
        <v>85</v>
      </c>
      <c r="AW1399" s="12" t="s">
        <v>38</v>
      </c>
      <c r="AX1399" s="12" t="s">
        <v>78</v>
      </c>
      <c r="AY1399" s="163" t="s">
        <v>252</v>
      </c>
    </row>
    <row r="1400" spans="2:65" s="13" customFormat="1">
      <c r="B1400" s="168"/>
      <c r="D1400" s="159" t="s">
        <v>262</v>
      </c>
      <c r="E1400" s="169" t="s">
        <v>37</v>
      </c>
      <c r="F1400" s="170" t="s">
        <v>1374</v>
      </c>
      <c r="H1400" s="171">
        <v>90.6</v>
      </c>
      <c r="I1400" s="172"/>
      <c r="L1400" s="168"/>
      <c r="M1400" s="173"/>
      <c r="T1400" s="174"/>
      <c r="AT1400" s="169" t="s">
        <v>262</v>
      </c>
      <c r="AU1400" s="169" t="s">
        <v>87</v>
      </c>
      <c r="AV1400" s="13" t="s">
        <v>87</v>
      </c>
      <c r="AW1400" s="13" t="s">
        <v>38</v>
      </c>
      <c r="AX1400" s="13" t="s">
        <v>78</v>
      </c>
      <c r="AY1400" s="169" t="s">
        <v>252</v>
      </c>
    </row>
    <row r="1401" spans="2:65" s="14" customFormat="1">
      <c r="B1401" s="175"/>
      <c r="D1401" s="159" t="s">
        <v>262</v>
      </c>
      <c r="E1401" s="176" t="s">
        <v>37</v>
      </c>
      <c r="F1401" s="177" t="s">
        <v>267</v>
      </c>
      <c r="H1401" s="178">
        <v>90.6</v>
      </c>
      <c r="I1401" s="179"/>
      <c r="L1401" s="175"/>
      <c r="M1401" s="180"/>
      <c r="T1401" s="181"/>
      <c r="AT1401" s="176" t="s">
        <v>262</v>
      </c>
      <c r="AU1401" s="176" t="s">
        <v>87</v>
      </c>
      <c r="AV1401" s="14" t="s">
        <v>258</v>
      </c>
      <c r="AW1401" s="14" t="s">
        <v>38</v>
      </c>
      <c r="AX1401" s="14" t="s">
        <v>85</v>
      </c>
      <c r="AY1401" s="176" t="s">
        <v>252</v>
      </c>
    </row>
    <row r="1402" spans="2:65" s="1" customFormat="1" ht="16.5" customHeight="1">
      <c r="B1402" s="32"/>
      <c r="C1402" s="147" t="s">
        <v>1375</v>
      </c>
      <c r="D1402" s="147" t="s">
        <v>254</v>
      </c>
      <c r="E1402" s="148" t="s">
        <v>1376</v>
      </c>
      <c r="F1402" s="149" t="s">
        <v>1377</v>
      </c>
      <c r="G1402" s="150" t="s">
        <v>198</v>
      </c>
      <c r="H1402" s="151">
        <v>90.6</v>
      </c>
      <c r="I1402" s="152"/>
      <c r="J1402" s="153">
        <f>ROUND(I1402*H1402,2)</f>
        <v>0</v>
      </c>
      <c r="K1402" s="149" t="s">
        <v>257</v>
      </c>
      <c r="L1402" s="32"/>
      <c r="M1402" s="154" t="s">
        <v>37</v>
      </c>
      <c r="N1402" s="155" t="s">
        <v>49</v>
      </c>
      <c r="P1402" s="156">
        <f>O1402*H1402</f>
        <v>0</v>
      </c>
      <c r="Q1402" s="156">
        <v>2.8600000000000001E-3</v>
      </c>
      <c r="R1402" s="156">
        <f>Q1402*H1402</f>
        <v>0.25911600000000001</v>
      </c>
      <c r="S1402" s="156">
        <v>0</v>
      </c>
      <c r="T1402" s="157">
        <f>S1402*H1402</f>
        <v>0</v>
      </c>
      <c r="AR1402" s="18" t="s">
        <v>406</v>
      </c>
      <c r="AT1402" s="18" t="s">
        <v>254</v>
      </c>
      <c r="AU1402" s="18" t="s">
        <v>87</v>
      </c>
      <c r="AY1402" s="18" t="s">
        <v>252</v>
      </c>
      <c r="BE1402" s="158">
        <f>IF(N1402="základní",J1402,0)</f>
        <v>0</v>
      </c>
      <c r="BF1402" s="158">
        <f>IF(N1402="snížená",J1402,0)</f>
        <v>0</v>
      </c>
      <c r="BG1402" s="158">
        <f>IF(N1402="zákl. přenesená",J1402,0)</f>
        <v>0</v>
      </c>
      <c r="BH1402" s="158">
        <f>IF(N1402="sníž. přenesená",J1402,0)</f>
        <v>0</v>
      </c>
      <c r="BI1402" s="158">
        <f>IF(N1402="nulová",J1402,0)</f>
        <v>0</v>
      </c>
      <c r="BJ1402" s="18" t="s">
        <v>85</v>
      </c>
      <c r="BK1402" s="158">
        <f>ROUND(I1402*H1402,2)</f>
        <v>0</v>
      </c>
      <c r="BL1402" s="18" t="s">
        <v>406</v>
      </c>
      <c r="BM1402" s="18" t="s">
        <v>1378</v>
      </c>
    </row>
    <row r="1403" spans="2:65" s="12" customFormat="1">
      <c r="B1403" s="162"/>
      <c r="D1403" s="159" t="s">
        <v>262</v>
      </c>
      <c r="E1403" s="163" t="s">
        <v>37</v>
      </c>
      <c r="F1403" s="164" t="s">
        <v>1373</v>
      </c>
      <c r="H1403" s="163" t="s">
        <v>37</v>
      </c>
      <c r="I1403" s="165"/>
      <c r="L1403" s="162"/>
      <c r="M1403" s="166"/>
      <c r="T1403" s="167"/>
      <c r="AT1403" s="163" t="s">
        <v>262</v>
      </c>
      <c r="AU1403" s="163" t="s">
        <v>87</v>
      </c>
      <c r="AV1403" s="12" t="s">
        <v>85</v>
      </c>
      <c r="AW1403" s="12" t="s">
        <v>38</v>
      </c>
      <c r="AX1403" s="12" t="s">
        <v>78</v>
      </c>
      <c r="AY1403" s="163" t="s">
        <v>252</v>
      </c>
    </row>
    <row r="1404" spans="2:65" s="12" customFormat="1">
      <c r="B1404" s="162"/>
      <c r="D1404" s="159" t="s">
        <v>262</v>
      </c>
      <c r="E1404" s="163" t="s">
        <v>37</v>
      </c>
      <c r="F1404" s="164" t="s">
        <v>1366</v>
      </c>
      <c r="H1404" s="163" t="s">
        <v>37</v>
      </c>
      <c r="I1404" s="165"/>
      <c r="L1404" s="162"/>
      <c r="M1404" s="166"/>
      <c r="T1404" s="167"/>
      <c r="AT1404" s="163" t="s">
        <v>262</v>
      </c>
      <c r="AU1404" s="163" t="s">
        <v>87</v>
      </c>
      <c r="AV1404" s="12" t="s">
        <v>85</v>
      </c>
      <c r="AW1404" s="12" t="s">
        <v>38</v>
      </c>
      <c r="AX1404" s="12" t="s">
        <v>78</v>
      </c>
      <c r="AY1404" s="163" t="s">
        <v>252</v>
      </c>
    </row>
    <row r="1405" spans="2:65" s="12" customFormat="1">
      <c r="B1405" s="162"/>
      <c r="D1405" s="159" t="s">
        <v>262</v>
      </c>
      <c r="E1405" s="163" t="s">
        <v>37</v>
      </c>
      <c r="F1405" s="164" t="s">
        <v>1367</v>
      </c>
      <c r="H1405" s="163" t="s">
        <v>37</v>
      </c>
      <c r="I1405" s="165"/>
      <c r="L1405" s="162"/>
      <c r="M1405" s="166"/>
      <c r="T1405" s="167"/>
      <c r="AT1405" s="163" t="s">
        <v>262</v>
      </c>
      <c r="AU1405" s="163" t="s">
        <v>87</v>
      </c>
      <c r="AV1405" s="12" t="s">
        <v>85</v>
      </c>
      <c r="AW1405" s="12" t="s">
        <v>38</v>
      </c>
      <c r="AX1405" s="12" t="s">
        <v>78</v>
      </c>
      <c r="AY1405" s="163" t="s">
        <v>252</v>
      </c>
    </row>
    <row r="1406" spans="2:65" s="13" customFormat="1">
      <c r="B1406" s="168"/>
      <c r="D1406" s="159" t="s">
        <v>262</v>
      </c>
      <c r="E1406" s="169" t="s">
        <v>37</v>
      </c>
      <c r="F1406" s="170" t="s">
        <v>1374</v>
      </c>
      <c r="H1406" s="171">
        <v>90.6</v>
      </c>
      <c r="I1406" s="172"/>
      <c r="L1406" s="168"/>
      <c r="M1406" s="173"/>
      <c r="T1406" s="174"/>
      <c r="AT1406" s="169" t="s">
        <v>262</v>
      </c>
      <c r="AU1406" s="169" t="s">
        <v>87</v>
      </c>
      <c r="AV1406" s="13" t="s">
        <v>87</v>
      </c>
      <c r="AW1406" s="13" t="s">
        <v>38</v>
      </c>
      <c r="AX1406" s="13" t="s">
        <v>78</v>
      </c>
      <c r="AY1406" s="169" t="s">
        <v>252</v>
      </c>
    </row>
    <row r="1407" spans="2:65" s="14" customFormat="1">
      <c r="B1407" s="175"/>
      <c r="D1407" s="159" t="s">
        <v>262</v>
      </c>
      <c r="E1407" s="176" t="s">
        <v>37</v>
      </c>
      <c r="F1407" s="177" t="s">
        <v>267</v>
      </c>
      <c r="H1407" s="178">
        <v>90.6</v>
      </c>
      <c r="I1407" s="179"/>
      <c r="L1407" s="175"/>
      <c r="M1407" s="180"/>
      <c r="T1407" s="181"/>
      <c r="AT1407" s="176" t="s">
        <v>262</v>
      </c>
      <c r="AU1407" s="176" t="s">
        <v>87</v>
      </c>
      <c r="AV1407" s="14" t="s">
        <v>258</v>
      </c>
      <c r="AW1407" s="14" t="s">
        <v>38</v>
      </c>
      <c r="AX1407" s="14" t="s">
        <v>85</v>
      </c>
      <c r="AY1407" s="176" t="s">
        <v>252</v>
      </c>
    </row>
    <row r="1408" spans="2:65" s="1" customFormat="1" ht="22.5" customHeight="1">
      <c r="B1408" s="32"/>
      <c r="C1408" s="147" t="s">
        <v>1379</v>
      </c>
      <c r="D1408" s="147" t="s">
        <v>254</v>
      </c>
      <c r="E1408" s="148" t="s">
        <v>1380</v>
      </c>
      <c r="F1408" s="149" t="s">
        <v>1381</v>
      </c>
      <c r="G1408" s="150" t="s">
        <v>152</v>
      </c>
      <c r="H1408" s="151">
        <v>6</v>
      </c>
      <c r="I1408" s="152"/>
      <c r="J1408" s="153">
        <f>ROUND(I1408*H1408,2)</f>
        <v>0</v>
      </c>
      <c r="K1408" s="149" t="s">
        <v>257</v>
      </c>
      <c r="L1408" s="32"/>
      <c r="M1408" s="154" t="s">
        <v>37</v>
      </c>
      <c r="N1408" s="155" t="s">
        <v>49</v>
      </c>
      <c r="P1408" s="156">
        <f>O1408*H1408</f>
        <v>0</v>
      </c>
      <c r="Q1408" s="156">
        <v>4.8000000000000001E-4</v>
      </c>
      <c r="R1408" s="156">
        <f>Q1408*H1408</f>
        <v>2.8800000000000002E-3</v>
      </c>
      <c r="S1408" s="156">
        <v>0</v>
      </c>
      <c r="T1408" s="157">
        <f>S1408*H1408</f>
        <v>0</v>
      </c>
      <c r="AR1408" s="18" t="s">
        <v>406</v>
      </c>
      <c r="AT1408" s="18" t="s">
        <v>254</v>
      </c>
      <c r="AU1408" s="18" t="s">
        <v>87</v>
      </c>
      <c r="AY1408" s="18" t="s">
        <v>252</v>
      </c>
      <c r="BE1408" s="158">
        <f>IF(N1408="základní",J1408,0)</f>
        <v>0</v>
      </c>
      <c r="BF1408" s="158">
        <f>IF(N1408="snížená",J1408,0)</f>
        <v>0</v>
      </c>
      <c r="BG1408" s="158">
        <f>IF(N1408="zákl. přenesená",J1408,0)</f>
        <v>0</v>
      </c>
      <c r="BH1408" s="158">
        <f>IF(N1408="sníž. přenesená",J1408,0)</f>
        <v>0</v>
      </c>
      <c r="BI1408" s="158">
        <f>IF(N1408="nulová",J1408,0)</f>
        <v>0</v>
      </c>
      <c r="BJ1408" s="18" t="s">
        <v>85</v>
      </c>
      <c r="BK1408" s="158">
        <f>ROUND(I1408*H1408,2)</f>
        <v>0</v>
      </c>
      <c r="BL1408" s="18" t="s">
        <v>406</v>
      </c>
      <c r="BM1408" s="18" t="s">
        <v>1382</v>
      </c>
    </row>
    <row r="1409" spans="2:65" s="12" customFormat="1">
      <c r="B1409" s="162"/>
      <c r="D1409" s="159" t="s">
        <v>262</v>
      </c>
      <c r="E1409" s="163" t="s">
        <v>37</v>
      </c>
      <c r="F1409" s="164" t="s">
        <v>1383</v>
      </c>
      <c r="H1409" s="163" t="s">
        <v>37</v>
      </c>
      <c r="I1409" s="165"/>
      <c r="L1409" s="162"/>
      <c r="M1409" s="166"/>
      <c r="T1409" s="167"/>
      <c r="AT1409" s="163" t="s">
        <v>262</v>
      </c>
      <c r="AU1409" s="163" t="s">
        <v>87</v>
      </c>
      <c r="AV1409" s="12" t="s">
        <v>85</v>
      </c>
      <c r="AW1409" s="12" t="s">
        <v>38</v>
      </c>
      <c r="AX1409" s="12" t="s">
        <v>78</v>
      </c>
      <c r="AY1409" s="163" t="s">
        <v>252</v>
      </c>
    </row>
    <row r="1410" spans="2:65" s="12" customFormat="1">
      <c r="B1410" s="162"/>
      <c r="D1410" s="159" t="s">
        <v>262</v>
      </c>
      <c r="E1410" s="163" t="s">
        <v>37</v>
      </c>
      <c r="F1410" s="164" t="s">
        <v>1366</v>
      </c>
      <c r="H1410" s="163" t="s">
        <v>37</v>
      </c>
      <c r="I1410" s="165"/>
      <c r="L1410" s="162"/>
      <c r="M1410" s="166"/>
      <c r="T1410" s="167"/>
      <c r="AT1410" s="163" t="s">
        <v>262</v>
      </c>
      <c r="AU1410" s="163" t="s">
        <v>87</v>
      </c>
      <c r="AV1410" s="12" t="s">
        <v>85</v>
      </c>
      <c r="AW1410" s="12" t="s">
        <v>38</v>
      </c>
      <c r="AX1410" s="12" t="s">
        <v>78</v>
      </c>
      <c r="AY1410" s="163" t="s">
        <v>252</v>
      </c>
    </row>
    <row r="1411" spans="2:65" s="12" customFormat="1">
      <c r="B1411" s="162"/>
      <c r="D1411" s="159" t="s">
        <v>262</v>
      </c>
      <c r="E1411" s="163" t="s">
        <v>37</v>
      </c>
      <c r="F1411" s="164" t="s">
        <v>1367</v>
      </c>
      <c r="H1411" s="163" t="s">
        <v>37</v>
      </c>
      <c r="I1411" s="165"/>
      <c r="L1411" s="162"/>
      <c r="M1411" s="166"/>
      <c r="T1411" s="167"/>
      <c r="AT1411" s="163" t="s">
        <v>262</v>
      </c>
      <c r="AU1411" s="163" t="s">
        <v>87</v>
      </c>
      <c r="AV1411" s="12" t="s">
        <v>85</v>
      </c>
      <c r="AW1411" s="12" t="s">
        <v>38</v>
      </c>
      <c r="AX1411" s="12" t="s">
        <v>78</v>
      </c>
      <c r="AY1411" s="163" t="s">
        <v>252</v>
      </c>
    </row>
    <row r="1412" spans="2:65" s="13" customFormat="1">
      <c r="B1412" s="168"/>
      <c r="D1412" s="159" t="s">
        <v>262</v>
      </c>
      <c r="E1412" s="169" t="s">
        <v>37</v>
      </c>
      <c r="F1412" s="170" t="s">
        <v>313</v>
      </c>
      <c r="H1412" s="171">
        <v>6</v>
      </c>
      <c r="I1412" s="172"/>
      <c r="L1412" s="168"/>
      <c r="M1412" s="173"/>
      <c r="T1412" s="174"/>
      <c r="AT1412" s="169" t="s">
        <v>262</v>
      </c>
      <c r="AU1412" s="169" t="s">
        <v>87</v>
      </c>
      <c r="AV1412" s="13" t="s">
        <v>87</v>
      </c>
      <c r="AW1412" s="13" t="s">
        <v>38</v>
      </c>
      <c r="AX1412" s="13" t="s">
        <v>78</v>
      </c>
      <c r="AY1412" s="169" t="s">
        <v>252</v>
      </c>
    </row>
    <row r="1413" spans="2:65" s="14" customFormat="1">
      <c r="B1413" s="175"/>
      <c r="D1413" s="159" t="s">
        <v>262</v>
      </c>
      <c r="E1413" s="176" t="s">
        <v>37</v>
      </c>
      <c r="F1413" s="177" t="s">
        <v>267</v>
      </c>
      <c r="H1413" s="178">
        <v>6</v>
      </c>
      <c r="I1413" s="179"/>
      <c r="L1413" s="175"/>
      <c r="M1413" s="180"/>
      <c r="T1413" s="181"/>
      <c r="AT1413" s="176" t="s">
        <v>262</v>
      </c>
      <c r="AU1413" s="176" t="s">
        <v>87</v>
      </c>
      <c r="AV1413" s="14" t="s">
        <v>258</v>
      </c>
      <c r="AW1413" s="14" t="s">
        <v>38</v>
      </c>
      <c r="AX1413" s="14" t="s">
        <v>85</v>
      </c>
      <c r="AY1413" s="176" t="s">
        <v>252</v>
      </c>
    </row>
    <row r="1414" spans="2:65" s="1" customFormat="1" ht="16.5" customHeight="1">
      <c r="B1414" s="32"/>
      <c r="C1414" s="147" t="s">
        <v>1384</v>
      </c>
      <c r="D1414" s="147" t="s">
        <v>254</v>
      </c>
      <c r="E1414" s="148" t="s">
        <v>1385</v>
      </c>
      <c r="F1414" s="149" t="s">
        <v>1386</v>
      </c>
      <c r="G1414" s="150" t="s">
        <v>198</v>
      </c>
      <c r="H1414" s="151">
        <v>28.8</v>
      </c>
      <c r="I1414" s="152"/>
      <c r="J1414" s="153">
        <f>ROUND(I1414*H1414,2)</f>
        <v>0</v>
      </c>
      <c r="K1414" s="149" t="s">
        <v>257</v>
      </c>
      <c r="L1414" s="32"/>
      <c r="M1414" s="154" t="s">
        <v>37</v>
      </c>
      <c r="N1414" s="155" t="s">
        <v>49</v>
      </c>
      <c r="P1414" s="156">
        <f>O1414*H1414</f>
        <v>0</v>
      </c>
      <c r="Q1414" s="156">
        <v>2.3600000000000001E-3</v>
      </c>
      <c r="R1414" s="156">
        <f>Q1414*H1414</f>
        <v>6.7968000000000001E-2</v>
      </c>
      <c r="S1414" s="156">
        <v>0</v>
      </c>
      <c r="T1414" s="157">
        <f>S1414*H1414</f>
        <v>0</v>
      </c>
      <c r="AR1414" s="18" t="s">
        <v>406</v>
      </c>
      <c r="AT1414" s="18" t="s">
        <v>254</v>
      </c>
      <c r="AU1414" s="18" t="s">
        <v>87</v>
      </c>
      <c r="AY1414" s="18" t="s">
        <v>252</v>
      </c>
      <c r="BE1414" s="158">
        <f>IF(N1414="základní",J1414,0)</f>
        <v>0</v>
      </c>
      <c r="BF1414" s="158">
        <f>IF(N1414="snížená",J1414,0)</f>
        <v>0</v>
      </c>
      <c r="BG1414" s="158">
        <f>IF(N1414="zákl. přenesená",J1414,0)</f>
        <v>0</v>
      </c>
      <c r="BH1414" s="158">
        <f>IF(N1414="sníž. přenesená",J1414,0)</f>
        <v>0</v>
      </c>
      <c r="BI1414" s="158">
        <f>IF(N1414="nulová",J1414,0)</f>
        <v>0</v>
      </c>
      <c r="BJ1414" s="18" t="s">
        <v>85</v>
      </c>
      <c r="BK1414" s="158">
        <f>ROUND(I1414*H1414,2)</f>
        <v>0</v>
      </c>
      <c r="BL1414" s="18" t="s">
        <v>406</v>
      </c>
      <c r="BM1414" s="18" t="s">
        <v>1387</v>
      </c>
    </row>
    <row r="1415" spans="2:65" s="12" customFormat="1">
      <c r="B1415" s="162"/>
      <c r="D1415" s="159" t="s">
        <v>262</v>
      </c>
      <c r="E1415" s="163" t="s">
        <v>37</v>
      </c>
      <c r="F1415" s="164" t="s">
        <v>1388</v>
      </c>
      <c r="H1415" s="163" t="s">
        <v>37</v>
      </c>
      <c r="I1415" s="165"/>
      <c r="L1415" s="162"/>
      <c r="M1415" s="166"/>
      <c r="T1415" s="167"/>
      <c r="AT1415" s="163" t="s">
        <v>262</v>
      </c>
      <c r="AU1415" s="163" t="s">
        <v>87</v>
      </c>
      <c r="AV1415" s="12" t="s">
        <v>85</v>
      </c>
      <c r="AW1415" s="12" t="s">
        <v>38</v>
      </c>
      <c r="AX1415" s="12" t="s">
        <v>78</v>
      </c>
      <c r="AY1415" s="163" t="s">
        <v>252</v>
      </c>
    </row>
    <row r="1416" spans="2:65" s="12" customFormat="1">
      <c r="B1416" s="162"/>
      <c r="D1416" s="159" t="s">
        <v>262</v>
      </c>
      <c r="E1416" s="163" t="s">
        <v>37</v>
      </c>
      <c r="F1416" s="164" t="s">
        <v>1366</v>
      </c>
      <c r="H1416" s="163" t="s">
        <v>37</v>
      </c>
      <c r="I1416" s="165"/>
      <c r="L1416" s="162"/>
      <c r="M1416" s="166"/>
      <c r="T1416" s="167"/>
      <c r="AT1416" s="163" t="s">
        <v>262</v>
      </c>
      <c r="AU1416" s="163" t="s">
        <v>87</v>
      </c>
      <c r="AV1416" s="12" t="s">
        <v>85</v>
      </c>
      <c r="AW1416" s="12" t="s">
        <v>38</v>
      </c>
      <c r="AX1416" s="12" t="s">
        <v>78</v>
      </c>
      <c r="AY1416" s="163" t="s">
        <v>252</v>
      </c>
    </row>
    <row r="1417" spans="2:65" s="12" customFormat="1">
      <c r="B1417" s="162"/>
      <c r="D1417" s="159" t="s">
        <v>262</v>
      </c>
      <c r="E1417" s="163" t="s">
        <v>37</v>
      </c>
      <c r="F1417" s="164" t="s">
        <v>1367</v>
      </c>
      <c r="H1417" s="163" t="s">
        <v>37</v>
      </c>
      <c r="I1417" s="165"/>
      <c r="L1417" s="162"/>
      <c r="M1417" s="166"/>
      <c r="T1417" s="167"/>
      <c r="AT1417" s="163" t="s">
        <v>262</v>
      </c>
      <c r="AU1417" s="163" t="s">
        <v>87</v>
      </c>
      <c r="AV1417" s="12" t="s">
        <v>85</v>
      </c>
      <c r="AW1417" s="12" t="s">
        <v>38</v>
      </c>
      <c r="AX1417" s="12" t="s">
        <v>78</v>
      </c>
      <c r="AY1417" s="163" t="s">
        <v>252</v>
      </c>
    </row>
    <row r="1418" spans="2:65" s="13" customFormat="1">
      <c r="B1418" s="168"/>
      <c r="D1418" s="159" t="s">
        <v>262</v>
      </c>
      <c r="E1418" s="169" t="s">
        <v>37</v>
      </c>
      <c r="F1418" s="170" t="s">
        <v>1389</v>
      </c>
      <c r="H1418" s="171">
        <v>28.8</v>
      </c>
      <c r="I1418" s="172"/>
      <c r="L1418" s="168"/>
      <c r="M1418" s="173"/>
      <c r="T1418" s="174"/>
      <c r="AT1418" s="169" t="s">
        <v>262</v>
      </c>
      <c r="AU1418" s="169" t="s">
        <v>87</v>
      </c>
      <c r="AV1418" s="13" t="s">
        <v>87</v>
      </c>
      <c r="AW1418" s="13" t="s">
        <v>38</v>
      </c>
      <c r="AX1418" s="13" t="s">
        <v>78</v>
      </c>
      <c r="AY1418" s="169" t="s">
        <v>252</v>
      </c>
    </row>
    <row r="1419" spans="2:65" s="14" customFormat="1">
      <c r="B1419" s="175"/>
      <c r="D1419" s="159" t="s">
        <v>262</v>
      </c>
      <c r="E1419" s="176" t="s">
        <v>37</v>
      </c>
      <c r="F1419" s="177" t="s">
        <v>267</v>
      </c>
      <c r="H1419" s="178">
        <v>28.8</v>
      </c>
      <c r="I1419" s="179"/>
      <c r="L1419" s="175"/>
      <c r="M1419" s="180"/>
      <c r="T1419" s="181"/>
      <c r="AT1419" s="176" t="s">
        <v>262</v>
      </c>
      <c r="AU1419" s="176" t="s">
        <v>87</v>
      </c>
      <c r="AV1419" s="14" t="s">
        <v>258</v>
      </c>
      <c r="AW1419" s="14" t="s">
        <v>38</v>
      </c>
      <c r="AX1419" s="14" t="s">
        <v>85</v>
      </c>
      <c r="AY1419" s="176" t="s">
        <v>252</v>
      </c>
    </row>
    <row r="1420" spans="2:65" s="1" customFormat="1" ht="22.5" customHeight="1">
      <c r="B1420" s="32"/>
      <c r="C1420" s="147" t="s">
        <v>1390</v>
      </c>
      <c r="D1420" s="147" t="s">
        <v>254</v>
      </c>
      <c r="E1420" s="148" t="s">
        <v>1391</v>
      </c>
      <c r="F1420" s="149" t="s">
        <v>1392</v>
      </c>
      <c r="G1420" s="150" t="s">
        <v>499</v>
      </c>
      <c r="H1420" s="151">
        <v>0.60499999999999998</v>
      </c>
      <c r="I1420" s="152"/>
      <c r="J1420" s="153">
        <f>ROUND(I1420*H1420,2)</f>
        <v>0</v>
      </c>
      <c r="K1420" s="149" t="s">
        <v>257</v>
      </c>
      <c r="L1420" s="32"/>
      <c r="M1420" s="154" t="s">
        <v>37</v>
      </c>
      <c r="N1420" s="155" t="s">
        <v>49</v>
      </c>
      <c r="P1420" s="156">
        <f>O1420*H1420</f>
        <v>0</v>
      </c>
      <c r="Q1420" s="156">
        <v>0</v>
      </c>
      <c r="R1420" s="156">
        <f>Q1420*H1420</f>
        <v>0</v>
      </c>
      <c r="S1420" s="156">
        <v>0</v>
      </c>
      <c r="T1420" s="157">
        <f>S1420*H1420</f>
        <v>0</v>
      </c>
      <c r="AR1420" s="18" t="s">
        <v>406</v>
      </c>
      <c r="AT1420" s="18" t="s">
        <v>254</v>
      </c>
      <c r="AU1420" s="18" t="s">
        <v>87</v>
      </c>
      <c r="AY1420" s="18" t="s">
        <v>252</v>
      </c>
      <c r="BE1420" s="158">
        <f>IF(N1420="základní",J1420,0)</f>
        <v>0</v>
      </c>
      <c r="BF1420" s="158">
        <f>IF(N1420="snížená",J1420,0)</f>
        <v>0</v>
      </c>
      <c r="BG1420" s="158">
        <f>IF(N1420="zákl. přenesená",J1420,0)</f>
        <v>0</v>
      </c>
      <c r="BH1420" s="158">
        <f>IF(N1420="sníž. přenesená",J1420,0)</f>
        <v>0</v>
      </c>
      <c r="BI1420" s="158">
        <f>IF(N1420="nulová",J1420,0)</f>
        <v>0</v>
      </c>
      <c r="BJ1420" s="18" t="s">
        <v>85</v>
      </c>
      <c r="BK1420" s="158">
        <f>ROUND(I1420*H1420,2)</f>
        <v>0</v>
      </c>
      <c r="BL1420" s="18" t="s">
        <v>406</v>
      </c>
      <c r="BM1420" s="18" t="s">
        <v>1393</v>
      </c>
    </row>
    <row r="1421" spans="2:65" s="1" customFormat="1" ht="185.25">
      <c r="B1421" s="32"/>
      <c r="D1421" s="159" t="s">
        <v>260</v>
      </c>
      <c r="F1421" s="160" t="s">
        <v>1394</v>
      </c>
      <c r="I1421" s="92"/>
      <c r="L1421" s="32"/>
      <c r="M1421" s="161"/>
      <c r="T1421" s="50"/>
      <c r="AT1421" s="18" t="s">
        <v>260</v>
      </c>
      <c r="AU1421" s="18" t="s">
        <v>87</v>
      </c>
    </row>
    <row r="1422" spans="2:65" s="11" customFormat="1" ht="22.7" customHeight="1">
      <c r="B1422" s="135"/>
      <c r="D1422" s="136" t="s">
        <v>77</v>
      </c>
      <c r="E1422" s="145" t="s">
        <v>1395</v>
      </c>
      <c r="F1422" s="145" t="s">
        <v>1396</v>
      </c>
      <c r="I1422" s="138"/>
      <c r="J1422" s="146">
        <f>BK1422</f>
        <v>0</v>
      </c>
      <c r="L1422" s="135"/>
      <c r="M1422" s="140"/>
      <c r="P1422" s="141">
        <f>SUM(P1423:P1445)</f>
        <v>0</v>
      </c>
      <c r="R1422" s="141">
        <f>SUM(R1423:R1445)</f>
        <v>62.117552519999997</v>
      </c>
      <c r="T1422" s="142">
        <f>SUM(T1423:T1445)</f>
        <v>0</v>
      </c>
      <c r="AR1422" s="136" t="s">
        <v>87</v>
      </c>
      <c r="AT1422" s="143" t="s">
        <v>77</v>
      </c>
      <c r="AU1422" s="143" t="s">
        <v>85</v>
      </c>
      <c r="AY1422" s="136" t="s">
        <v>252</v>
      </c>
      <c r="BK1422" s="144">
        <f>SUM(BK1423:BK1445)</f>
        <v>0</v>
      </c>
    </row>
    <row r="1423" spans="2:65" s="1" customFormat="1" ht="16.5" customHeight="1">
      <c r="B1423" s="32"/>
      <c r="C1423" s="147" t="s">
        <v>1397</v>
      </c>
      <c r="D1423" s="147" t="s">
        <v>254</v>
      </c>
      <c r="E1423" s="148" t="s">
        <v>1398</v>
      </c>
      <c r="F1423" s="149" t="s">
        <v>1399</v>
      </c>
      <c r="G1423" s="150" t="s">
        <v>117</v>
      </c>
      <c r="H1423" s="151">
        <v>920.49599999999998</v>
      </c>
      <c r="I1423" s="152"/>
      <c r="J1423" s="153">
        <f>ROUND(I1423*H1423,2)</f>
        <v>0</v>
      </c>
      <c r="K1423" s="149" t="s">
        <v>257</v>
      </c>
      <c r="L1423" s="32"/>
      <c r="M1423" s="154" t="s">
        <v>37</v>
      </c>
      <c r="N1423" s="155" t="s">
        <v>49</v>
      </c>
      <c r="P1423" s="156">
        <f>O1423*H1423</f>
        <v>0</v>
      </c>
      <c r="Q1423" s="156">
        <v>4.0000000000000003E-5</v>
      </c>
      <c r="R1423" s="156">
        <f>Q1423*H1423</f>
        <v>3.681984E-2</v>
      </c>
      <c r="S1423" s="156">
        <v>0</v>
      </c>
      <c r="T1423" s="157">
        <f>S1423*H1423</f>
        <v>0</v>
      </c>
      <c r="AR1423" s="18" t="s">
        <v>406</v>
      </c>
      <c r="AT1423" s="18" t="s">
        <v>254</v>
      </c>
      <c r="AU1423" s="18" t="s">
        <v>87</v>
      </c>
      <c r="AY1423" s="18" t="s">
        <v>252</v>
      </c>
      <c r="BE1423" s="158">
        <f>IF(N1423="základní",J1423,0)</f>
        <v>0</v>
      </c>
      <c r="BF1423" s="158">
        <f>IF(N1423="snížená",J1423,0)</f>
        <v>0</v>
      </c>
      <c r="BG1423" s="158">
        <f>IF(N1423="zákl. přenesená",J1423,0)</f>
        <v>0</v>
      </c>
      <c r="BH1423" s="158">
        <f>IF(N1423="sníž. přenesená",J1423,0)</f>
        <v>0</v>
      </c>
      <c r="BI1423" s="158">
        <f>IF(N1423="nulová",J1423,0)</f>
        <v>0</v>
      </c>
      <c r="BJ1423" s="18" t="s">
        <v>85</v>
      </c>
      <c r="BK1423" s="158">
        <f>ROUND(I1423*H1423,2)</f>
        <v>0</v>
      </c>
      <c r="BL1423" s="18" t="s">
        <v>406</v>
      </c>
      <c r="BM1423" s="18" t="s">
        <v>1400</v>
      </c>
    </row>
    <row r="1424" spans="2:65" s="1" customFormat="1" ht="165.75">
      <c r="B1424" s="32"/>
      <c r="D1424" s="159" t="s">
        <v>260</v>
      </c>
      <c r="F1424" s="160" t="s">
        <v>1401</v>
      </c>
      <c r="I1424" s="92"/>
      <c r="L1424" s="32"/>
      <c r="M1424" s="161"/>
      <c r="T1424" s="50"/>
      <c r="AT1424" s="18" t="s">
        <v>260</v>
      </c>
      <c r="AU1424" s="18" t="s">
        <v>87</v>
      </c>
    </row>
    <row r="1425" spans="2:65" s="12" customFormat="1">
      <c r="B1425" s="162"/>
      <c r="D1425" s="159" t="s">
        <v>262</v>
      </c>
      <c r="E1425" s="163" t="s">
        <v>37</v>
      </c>
      <c r="F1425" s="164" t="s">
        <v>1294</v>
      </c>
      <c r="H1425" s="163" t="s">
        <v>37</v>
      </c>
      <c r="I1425" s="165"/>
      <c r="L1425" s="162"/>
      <c r="M1425" s="166"/>
      <c r="T1425" s="167"/>
      <c r="AT1425" s="163" t="s">
        <v>262</v>
      </c>
      <c r="AU1425" s="163" t="s">
        <v>87</v>
      </c>
      <c r="AV1425" s="12" t="s">
        <v>85</v>
      </c>
      <c r="AW1425" s="12" t="s">
        <v>38</v>
      </c>
      <c r="AX1425" s="12" t="s">
        <v>78</v>
      </c>
      <c r="AY1425" s="163" t="s">
        <v>252</v>
      </c>
    </row>
    <row r="1426" spans="2:65" s="13" customFormat="1">
      <c r="B1426" s="168"/>
      <c r="D1426" s="159" t="s">
        <v>262</v>
      </c>
      <c r="E1426" s="169" t="s">
        <v>37</v>
      </c>
      <c r="F1426" s="170" t="s">
        <v>175</v>
      </c>
      <c r="H1426" s="171">
        <v>920.49599999999998</v>
      </c>
      <c r="I1426" s="172"/>
      <c r="L1426" s="168"/>
      <c r="M1426" s="173"/>
      <c r="T1426" s="174"/>
      <c r="AT1426" s="169" t="s">
        <v>262</v>
      </c>
      <c r="AU1426" s="169" t="s">
        <v>87</v>
      </c>
      <c r="AV1426" s="13" t="s">
        <v>87</v>
      </c>
      <c r="AW1426" s="13" t="s">
        <v>38</v>
      </c>
      <c r="AX1426" s="13" t="s">
        <v>78</v>
      </c>
      <c r="AY1426" s="169" t="s">
        <v>252</v>
      </c>
    </row>
    <row r="1427" spans="2:65" s="14" customFormat="1">
      <c r="B1427" s="175"/>
      <c r="D1427" s="159" t="s">
        <v>262</v>
      </c>
      <c r="E1427" s="176" t="s">
        <v>37</v>
      </c>
      <c r="F1427" s="177" t="s">
        <v>267</v>
      </c>
      <c r="H1427" s="178">
        <v>920.49599999999998</v>
      </c>
      <c r="I1427" s="179"/>
      <c r="L1427" s="175"/>
      <c r="M1427" s="180"/>
      <c r="T1427" s="181"/>
      <c r="AT1427" s="176" t="s">
        <v>262</v>
      </c>
      <c r="AU1427" s="176" t="s">
        <v>87</v>
      </c>
      <c r="AV1427" s="14" t="s">
        <v>258</v>
      </c>
      <c r="AW1427" s="14" t="s">
        <v>38</v>
      </c>
      <c r="AX1427" s="14" t="s">
        <v>85</v>
      </c>
      <c r="AY1427" s="176" t="s">
        <v>252</v>
      </c>
    </row>
    <row r="1428" spans="2:65" s="1" customFormat="1" ht="16.5" customHeight="1">
      <c r="B1428" s="32"/>
      <c r="C1428" s="147" t="s">
        <v>1402</v>
      </c>
      <c r="D1428" s="147" t="s">
        <v>254</v>
      </c>
      <c r="E1428" s="148" t="s">
        <v>1403</v>
      </c>
      <c r="F1428" s="149" t="s">
        <v>1404</v>
      </c>
      <c r="G1428" s="150" t="s">
        <v>117</v>
      </c>
      <c r="H1428" s="151">
        <v>920.49599999999998</v>
      </c>
      <c r="I1428" s="152"/>
      <c r="J1428" s="153">
        <f>ROUND(I1428*H1428,2)</f>
        <v>0</v>
      </c>
      <c r="K1428" s="149" t="s">
        <v>257</v>
      </c>
      <c r="L1428" s="32"/>
      <c r="M1428" s="154" t="s">
        <v>37</v>
      </c>
      <c r="N1428" s="155" t="s">
        <v>49</v>
      </c>
      <c r="P1428" s="156">
        <f>O1428*H1428</f>
        <v>0</v>
      </c>
      <c r="Q1428" s="156">
        <v>6.7080000000000001E-2</v>
      </c>
      <c r="R1428" s="156">
        <f>Q1428*H1428</f>
        <v>61.746871679999998</v>
      </c>
      <c r="S1428" s="156">
        <v>0</v>
      </c>
      <c r="T1428" s="157">
        <f>S1428*H1428</f>
        <v>0</v>
      </c>
      <c r="AR1428" s="18" t="s">
        <v>406</v>
      </c>
      <c r="AT1428" s="18" t="s">
        <v>254</v>
      </c>
      <c r="AU1428" s="18" t="s">
        <v>87</v>
      </c>
      <c r="AY1428" s="18" t="s">
        <v>252</v>
      </c>
      <c r="BE1428" s="158">
        <f>IF(N1428="základní",J1428,0)</f>
        <v>0</v>
      </c>
      <c r="BF1428" s="158">
        <f>IF(N1428="snížená",J1428,0)</f>
        <v>0</v>
      </c>
      <c r="BG1428" s="158">
        <f>IF(N1428="zákl. přenesená",J1428,0)</f>
        <v>0</v>
      </c>
      <c r="BH1428" s="158">
        <f>IF(N1428="sníž. přenesená",J1428,0)</f>
        <v>0</v>
      </c>
      <c r="BI1428" s="158">
        <f>IF(N1428="nulová",J1428,0)</f>
        <v>0</v>
      </c>
      <c r="BJ1428" s="18" t="s">
        <v>85</v>
      </c>
      <c r="BK1428" s="158">
        <f>ROUND(I1428*H1428,2)</f>
        <v>0</v>
      </c>
      <c r="BL1428" s="18" t="s">
        <v>406</v>
      </c>
      <c r="BM1428" s="18" t="s">
        <v>1405</v>
      </c>
    </row>
    <row r="1429" spans="2:65" s="1" customFormat="1" ht="165.75">
      <c r="B1429" s="32"/>
      <c r="D1429" s="159" t="s">
        <v>260</v>
      </c>
      <c r="F1429" s="160" t="s">
        <v>1406</v>
      </c>
      <c r="I1429" s="92"/>
      <c r="L1429" s="32"/>
      <c r="M1429" s="161"/>
      <c r="T1429" s="50"/>
      <c r="AT1429" s="18" t="s">
        <v>260</v>
      </c>
      <c r="AU1429" s="18" t="s">
        <v>87</v>
      </c>
    </row>
    <row r="1430" spans="2:65" s="12" customFormat="1">
      <c r="B1430" s="162"/>
      <c r="D1430" s="159" t="s">
        <v>262</v>
      </c>
      <c r="E1430" s="163" t="s">
        <v>37</v>
      </c>
      <c r="F1430" s="164" t="s">
        <v>1294</v>
      </c>
      <c r="H1430" s="163" t="s">
        <v>37</v>
      </c>
      <c r="I1430" s="165"/>
      <c r="L1430" s="162"/>
      <c r="M1430" s="166"/>
      <c r="T1430" s="167"/>
      <c r="AT1430" s="163" t="s">
        <v>262</v>
      </c>
      <c r="AU1430" s="163" t="s">
        <v>87</v>
      </c>
      <c r="AV1430" s="12" t="s">
        <v>85</v>
      </c>
      <c r="AW1430" s="12" t="s">
        <v>38</v>
      </c>
      <c r="AX1430" s="12" t="s">
        <v>78</v>
      </c>
      <c r="AY1430" s="163" t="s">
        <v>252</v>
      </c>
    </row>
    <row r="1431" spans="2:65" s="12" customFormat="1">
      <c r="B1431" s="162"/>
      <c r="D1431" s="159" t="s">
        <v>262</v>
      </c>
      <c r="E1431" s="163" t="s">
        <v>37</v>
      </c>
      <c r="F1431" s="164" t="s">
        <v>1168</v>
      </c>
      <c r="H1431" s="163" t="s">
        <v>37</v>
      </c>
      <c r="I1431" s="165"/>
      <c r="L1431" s="162"/>
      <c r="M1431" s="166"/>
      <c r="T1431" s="167"/>
      <c r="AT1431" s="163" t="s">
        <v>262</v>
      </c>
      <c r="AU1431" s="163" t="s">
        <v>87</v>
      </c>
      <c r="AV1431" s="12" t="s">
        <v>85</v>
      </c>
      <c r="AW1431" s="12" t="s">
        <v>38</v>
      </c>
      <c r="AX1431" s="12" t="s">
        <v>78</v>
      </c>
      <c r="AY1431" s="163" t="s">
        <v>252</v>
      </c>
    </row>
    <row r="1432" spans="2:65" s="12" customFormat="1">
      <c r="B1432" s="162"/>
      <c r="D1432" s="159" t="s">
        <v>262</v>
      </c>
      <c r="E1432" s="163" t="s">
        <v>37</v>
      </c>
      <c r="F1432" s="164" t="s">
        <v>575</v>
      </c>
      <c r="H1432" s="163" t="s">
        <v>37</v>
      </c>
      <c r="I1432" s="165"/>
      <c r="L1432" s="162"/>
      <c r="M1432" s="166"/>
      <c r="T1432" s="167"/>
      <c r="AT1432" s="163" t="s">
        <v>262</v>
      </c>
      <c r="AU1432" s="163" t="s">
        <v>87</v>
      </c>
      <c r="AV1432" s="12" t="s">
        <v>85</v>
      </c>
      <c r="AW1432" s="12" t="s">
        <v>38</v>
      </c>
      <c r="AX1432" s="12" t="s">
        <v>78</v>
      </c>
      <c r="AY1432" s="163" t="s">
        <v>252</v>
      </c>
    </row>
    <row r="1433" spans="2:65" s="13" customFormat="1">
      <c r="B1433" s="168"/>
      <c r="D1433" s="159" t="s">
        <v>262</v>
      </c>
      <c r="E1433" s="169" t="s">
        <v>37</v>
      </c>
      <c r="F1433" s="170" t="s">
        <v>1407</v>
      </c>
      <c r="H1433" s="171">
        <v>920.49599999999998</v>
      </c>
      <c r="I1433" s="172"/>
      <c r="L1433" s="168"/>
      <c r="M1433" s="173"/>
      <c r="T1433" s="174"/>
      <c r="AT1433" s="169" t="s">
        <v>262</v>
      </c>
      <c r="AU1433" s="169" t="s">
        <v>87</v>
      </c>
      <c r="AV1433" s="13" t="s">
        <v>87</v>
      </c>
      <c r="AW1433" s="13" t="s">
        <v>38</v>
      </c>
      <c r="AX1433" s="13" t="s">
        <v>78</v>
      </c>
      <c r="AY1433" s="169" t="s">
        <v>252</v>
      </c>
    </row>
    <row r="1434" spans="2:65" s="15" customFormat="1">
      <c r="B1434" s="182"/>
      <c r="D1434" s="159" t="s">
        <v>262</v>
      </c>
      <c r="E1434" s="183" t="s">
        <v>175</v>
      </c>
      <c r="F1434" s="184" t="s">
        <v>272</v>
      </c>
      <c r="H1434" s="185">
        <v>920.49599999999998</v>
      </c>
      <c r="I1434" s="186"/>
      <c r="L1434" s="182"/>
      <c r="M1434" s="187"/>
      <c r="T1434" s="188"/>
      <c r="AT1434" s="183" t="s">
        <v>262</v>
      </c>
      <c r="AU1434" s="183" t="s">
        <v>87</v>
      </c>
      <c r="AV1434" s="15" t="s">
        <v>98</v>
      </c>
      <c r="AW1434" s="15" t="s">
        <v>38</v>
      </c>
      <c r="AX1434" s="15" t="s">
        <v>78</v>
      </c>
      <c r="AY1434" s="183" t="s">
        <v>252</v>
      </c>
    </row>
    <row r="1435" spans="2:65" s="14" customFormat="1">
      <c r="B1435" s="175"/>
      <c r="D1435" s="159" t="s">
        <v>262</v>
      </c>
      <c r="E1435" s="176" t="s">
        <v>37</v>
      </c>
      <c r="F1435" s="177" t="s">
        <v>267</v>
      </c>
      <c r="H1435" s="178">
        <v>920.49599999999998</v>
      </c>
      <c r="I1435" s="179"/>
      <c r="L1435" s="175"/>
      <c r="M1435" s="180"/>
      <c r="T1435" s="181"/>
      <c r="AT1435" s="176" t="s">
        <v>262</v>
      </c>
      <c r="AU1435" s="176" t="s">
        <v>87</v>
      </c>
      <c r="AV1435" s="14" t="s">
        <v>258</v>
      </c>
      <c r="AW1435" s="14" t="s">
        <v>38</v>
      </c>
      <c r="AX1435" s="14" t="s">
        <v>85</v>
      </c>
      <c r="AY1435" s="176" t="s">
        <v>252</v>
      </c>
    </row>
    <row r="1436" spans="2:65" s="1" customFormat="1" ht="22.5" customHeight="1">
      <c r="B1436" s="32"/>
      <c r="C1436" s="147" t="s">
        <v>1408</v>
      </c>
      <c r="D1436" s="147" t="s">
        <v>254</v>
      </c>
      <c r="E1436" s="148" t="s">
        <v>1409</v>
      </c>
      <c r="F1436" s="149" t="s">
        <v>1410</v>
      </c>
      <c r="G1436" s="150" t="s">
        <v>198</v>
      </c>
      <c r="H1436" s="151">
        <v>45.3</v>
      </c>
      <c r="I1436" s="152"/>
      <c r="J1436" s="153">
        <f>ROUND(I1436*H1436,2)</f>
        <v>0</v>
      </c>
      <c r="K1436" s="149" t="s">
        <v>257</v>
      </c>
      <c r="L1436" s="32"/>
      <c r="M1436" s="154" t="s">
        <v>37</v>
      </c>
      <c r="N1436" s="155" t="s">
        <v>49</v>
      </c>
      <c r="P1436" s="156">
        <f>O1436*H1436</f>
        <v>0</v>
      </c>
      <c r="Q1436" s="156">
        <v>7.3699999999999998E-3</v>
      </c>
      <c r="R1436" s="156">
        <f>Q1436*H1436</f>
        <v>0.33386099999999996</v>
      </c>
      <c r="S1436" s="156">
        <v>0</v>
      </c>
      <c r="T1436" s="157">
        <f>S1436*H1436</f>
        <v>0</v>
      </c>
      <c r="AR1436" s="18" t="s">
        <v>406</v>
      </c>
      <c r="AT1436" s="18" t="s">
        <v>254</v>
      </c>
      <c r="AU1436" s="18" t="s">
        <v>87</v>
      </c>
      <c r="AY1436" s="18" t="s">
        <v>252</v>
      </c>
      <c r="BE1436" s="158">
        <f>IF(N1436="základní",J1436,0)</f>
        <v>0</v>
      </c>
      <c r="BF1436" s="158">
        <f>IF(N1436="snížená",J1436,0)</f>
        <v>0</v>
      </c>
      <c r="BG1436" s="158">
        <f>IF(N1436="zákl. přenesená",J1436,0)</f>
        <v>0</v>
      </c>
      <c r="BH1436" s="158">
        <f>IF(N1436="sníž. přenesená",J1436,0)</f>
        <v>0</v>
      </c>
      <c r="BI1436" s="158">
        <f>IF(N1436="nulová",J1436,0)</f>
        <v>0</v>
      </c>
      <c r="BJ1436" s="18" t="s">
        <v>85</v>
      </c>
      <c r="BK1436" s="158">
        <f>ROUND(I1436*H1436,2)</f>
        <v>0</v>
      </c>
      <c r="BL1436" s="18" t="s">
        <v>406</v>
      </c>
      <c r="BM1436" s="18" t="s">
        <v>1411</v>
      </c>
    </row>
    <row r="1437" spans="2:65" s="1" customFormat="1" ht="165.75">
      <c r="B1437" s="32"/>
      <c r="D1437" s="159" t="s">
        <v>260</v>
      </c>
      <c r="F1437" s="160" t="s">
        <v>1406</v>
      </c>
      <c r="I1437" s="92"/>
      <c r="L1437" s="32"/>
      <c r="M1437" s="161"/>
      <c r="T1437" s="50"/>
      <c r="AT1437" s="18" t="s">
        <v>260</v>
      </c>
      <c r="AU1437" s="18" t="s">
        <v>87</v>
      </c>
    </row>
    <row r="1438" spans="2:65" s="12" customFormat="1">
      <c r="B1438" s="162"/>
      <c r="D1438" s="159" t="s">
        <v>262</v>
      </c>
      <c r="E1438" s="163" t="s">
        <v>37</v>
      </c>
      <c r="F1438" s="164" t="s">
        <v>1412</v>
      </c>
      <c r="H1438" s="163" t="s">
        <v>37</v>
      </c>
      <c r="I1438" s="165"/>
      <c r="L1438" s="162"/>
      <c r="M1438" s="166"/>
      <c r="T1438" s="167"/>
      <c r="AT1438" s="163" t="s">
        <v>262</v>
      </c>
      <c r="AU1438" s="163" t="s">
        <v>87</v>
      </c>
      <c r="AV1438" s="12" t="s">
        <v>85</v>
      </c>
      <c r="AW1438" s="12" t="s">
        <v>38</v>
      </c>
      <c r="AX1438" s="12" t="s">
        <v>78</v>
      </c>
      <c r="AY1438" s="163" t="s">
        <v>252</v>
      </c>
    </row>
    <row r="1439" spans="2:65" s="12" customFormat="1">
      <c r="B1439" s="162"/>
      <c r="D1439" s="159" t="s">
        <v>262</v>
      </c>
      <c r="E1439" s="163" t="s">
        <v>37</v>
      </c>
      <c r="F1439" s="164" t="s">
        <v>1168</v>
      </c>
      <c r="H1439" s="163" t="s">
        <v>37</v>
      </c>
      <c r="I1439" s="165"/>
      <c r="L1439" s="162"/>
      <c r="M1439" s="166"/>
      <c r="T1439" s="167"/>
      <c r="AT1439" s="163" t="s">
        <v>262</v>
      </c>
      <c r="AU1439" s="163" t="s">
        <v>87</v>
      </c>
      <c r="AV1439" s="12" t="s">
        <v>85</v>
      </c>
      <c r="AW1439" s="12" t="s">
        <v>38</v>
      </c>
      <c r="AX1439" s="12" t="s">
        <v>78</v>
      </c>
      <c r="AY1439" s="163" t="s">
        <v>252</v>
      </c>
    </row>
    <row r="1440" spans="2:65" s="12" customFormat="1">
      <c r="B1440" s="162"/>
      <c r="D1440" s="159" t="s">
        <v>262</v>
      </c>
      <c r="E1440" s="163" t="s">
        <v>37</v>
      </c>
      <c r="F1440" s="164" t="s">
        <v>575</v>
      </c>
      <c r="H1440" s="163" t="s">
        <v>37</v>
      </c>
      <c r="I1440" s="165"/>
      <c r="L1440" s="162"/>
      <c r="M1440" s="166"/>
      <c r="T1440" s="167"/>
      <c r="AT1440" s="163" t="s">
        <v>262</v>
      </c>
      <c r="AU1440" s="163" t="s">
        <v>87</v>
      </c>
      <c r="AV1440" s="12" t="s">
        <v>85</v>
      </c>
      <c r="AW1440" s="12" t="s">
        <v>38</v>
      </c>
      <c r="AX1440" s="12" t="s">
        <v>78</v>
      </c>
      <c r="AY1440" s="163" t="s">
        <v>252</v>
      </c>
    </row>
    <row r="1441" spans="2:65" s="13" customFormat="1">
      <c r="B1441" s="168"/>
      <c r="D1441" s="159" t="s">
        <v>262</v>
      </c>
      <c r="E1441" s="169" t="s">
        <v>37</v>
      </c>
      <c r="F1441" s="170" t="s">
        <v>1413</v>
      </c>
      <c r="H1441" s="171">
        <v>45.3</v>
      </c>
      <c r="I1441" s="172"/>
      <c r="L1441" s="168"/>
      <c r="M1441" s="173"/>
      <c r="T1441" s="174"/>
      <c r="AT1441" s="169" t="s">
        <v>262</v>
      </c>
      <c r="AU1441" s="169" t="s">
        <v>87</v>
      </c>
      <c r="AV1441" s="13" t="s">
        <v>87</v>
      </c>
      <c r="AW1441" s="13" t="s">
        <v>38</v>
      </c>
      <c r="AX1441" s="13" t="s">
        <v>78</v>
      </c>
      <c r="AY1441" s="169" t="s">
        <v>252</v>
      </c>
    </row>
    <row r="1442" spans="2:65" s="15" customFormat="1">
      <c r="B1442" s="182"/>
      <c r="D1442" s="159" t="s">
        <v>262</v>
      </c>
      <c r="E1442" s="183" t="s">
        <v>37</v>
      </c>
      <c r="F1442" s="184" t="s">
        <v>272</v>
      </c>
      <c r="H1442" s="185">
        <v>45.3</v>
      </c>
      <c r="I1442" s="186"/>
      <c r="L1442" s="182"/>
      <c r="M1442" s="187"/>
      <c r="T1442" s="188"/>
      <c r="AT1442" s="183" t="s">
        <v>262</v>
      </c>
      <c r="AU1442" s="183" t="s">
        <v>87</v>
      </c>
      <c r="AV1442" s="15" t="s">
        <v>98</v>
      </c>
      <c r="AW1442" s="15" t="s">
        <v>38</v>
      </c>
      <c r="AX1442" s="15" t="s">
        <v>78</v>
      </c>
      <c r="AY1442" s="183" t="s">
        <v>252</v>
      </c>
    </row>
    <row r="1443" spans="2:65" s="14" customFormat="1">
      <c r="B1443" s="175"/>
      <c r="D1443" s="159" t="s">
        <v>262</v>
      </c>
      <c r="E1443" s="176" t="s">
        <v>37</v>
      </c>
      <c r="F1443" s="177" t="s">
        <v>267</v>
      </c>
      <c r="H1443" s="178">
        <v>45.3</v>
      </c>
      <c r="I1443" s="179"/>
      <c r="L1443" s="175"/>
      <c r="M1443" s="180"/>
      <c r="T1443" s="181"/>
      <c r="AT1443" s="176" t="s">
        <v>262</v>
      </c>
      <c r="AU1443" s="176" t="s">
        <v>87</v>
      </c>
      <c r="AV1443" s="14" t="s">
        <v>258</v>
      </c>
      <c r="AW1443" s="14" t="s">
        <v>38</v>
      </c>
      <c r="AX1443" s="14" t="s">
        <v>85</v>
      </c>
      <c r="AY1443" s="176" t="s">
        <v>252</v>
      </c>
    </row>
    <row r="1444" spans="2:65" s="1" customFormat="1" ht="22.5" customHeight="1">
      <c r="B1444" s="32"/>
      <c r="C1444" s="147" t="s">
        <v>1414</v>
      </c>
      <c r="D1444" s="147" t="s">
        <v>254</v>
      </c>
      <c r="E1444" s="148" t="s">
        <v>1415</v>
      </c>
      <c r="F1444" s="149" t="s">
        <v>1416</v>
      </c>
      <c r="G1444" s="150" t="s">
        <v>499</v>
      </c>
      <c r="H1444" s="151">
        <v>62.118000000000002</v>
      </c>
      <c r="I1444" s="152"/>
      <c r="J1444" s="153">
        <f>ROUND(I1444*H1444,2)</f>
        <v>0</v>
      </c>
      <c r="K1444" s="149" t="s">
        <v>257</v>
      </c>
      <c r="L1444" s="32"/>
      <c r="M1444" s="154" t="s">
        <v>37</v>
      </c>
      <c r="N1444" s="155" t="s">
        <v>49</v>
      </c>
      <c r="P1444" s="156">
        <f>O1444*H1444</f>
        <v>0</v>
      </c>
      <c r="Q1444" s="156">
        <v>0</v>
      </c>
      <c r="R1444" s="156">
        <f>Q1444*H1444</f>
        <v>0</v>
      </c>
      <c r="S1444" s="156">
        <v>0</v>
      </c>
      <c r="T1444" s="157">
        <f>S1444*H1444</f>
        <v>0</v>
      </c>
      <c r="AR1444" s="18" t="s">
        <v>406</v>
      </c>
      <c r="AT1444" s="18" t="s">
        <v>254</v>
      </c>
      <c r="AU1444" s="18" t="s">
        <v>87</v>
      </c>
      <c r="AY1444" s="18" t="s">
        <v>252</v>
      </c>
      <c r="BE1444" s="158">
        <f>IF(N1444="základní",J1444,0)</f>
        <v>0</v>
      </c>
      <c r="BF1444" s="158">
        <f>IF(N1444="snížená",J1444,0)</f>
        <v>0</v>
      </c>
      <c r="BG1444" s="158">
        <f>IF(N1444="zákl. přenesená",J1444,0)</f>
        <v>0</v>
      </c>
      <c r="BH1444" s="158">
        <f>IF(N1444="sníž. přenesená",J1444,0)</f>
        <v>0</v>
      </c>
      <c r="BI1444" s="158">
        <f>IF(N1444="nulová",J1444,0)</f>
        <v>0</v>
      </c>
      <c r="BJ1444" s="18" t="s">
        <v>85</v>
      </c>
      <c r="BK1444" s="158">
        <f>ROUND(I1444*H1444,2)</f>
        <v>0</v>
      </c>
      <c r="BL1444" s="18" t="s">
        <v>406</v>
      </c>
      <c r="BM1444" s="18" t="s">
        <v>1417</v>
      </c>
    </row>
    <row r="1445" spans="2:65" s="1" customFormat="1" ht="185.25">
      <c r="B1445" s="32"/>
      <c r="D1445" s="159" t="s">
        <v>260</v>
      </c>
      <c r="F1445" s="160" t="s">
        <v>1418</v>
      </c>
      <c r="I1445" s="92"/>
      <c r="L1445" s="32"/>
      <c r="M1445" s="161"/>
      <c r="T1445" s="50"/>
      <c r="AT1445" s="18" t="s">
        <v>260</v>
      </c>
      <c r="AU1445" s="18" t="s">
        <v>87</v>
      </c>
    </row>
    <row r="1446" spans="2:65" s="11" customFormat="1" ht="22.7" customHeight="1">
      <c r="B1446" s="135"/>
      <c r="D1446" s="136" t="s">
        <v>77</v>
      </c>
      <c r="E1446" s="145" t="s">
        <v>1419</v>
      </c>
      <c r="F1446" s="145" t="s">
        <v>1420</v>
      </c>
      <c r="I1446" s="138"/>
      <c r="J1446" s="146">
        <f>BK1446</f>
        <v>0</v>
      </c>
      <c r="L1446" s="135"/>
      <c r="M1446" s="140"/>
      <c r="P1446" s="141">
        <f>SUM(P1447:P1505)</f>
        <v>0</v>
      </c>
      <c r="R1446" s="141">
        <f>SUM(R1447:R1505)</f>
        <v>0.64820032000000005</v>
      </c>
      <c r="T1446" s="142">
        <f>SUM(T1447:T1505)</f>
        <v>0</v>
      </c>
      <c r="AR1446" s="136" t="s">
        <v>87</v>
      </c>
      <c r="AT1446" s="143" t="s">
        <v>77</v>
      </c>
      <c r="AU1446" s="143" t="s">
        <v>85</v>
      </c>
      <c r="AY1446" s="136" t="s">
        <v>252</v>
      </c>
      <c r="BK1446" s="144">
        <f>SUM(BK1447:BK1505)</f>
        <v>0</v>
      </c>
    </row>
    <row r="1447" spans="2:65" s="1" customFormat="1" ht="16.5" customHeight="1">
      <c r="B1447" s="32"/>
      <c r="C1447" s="147" t="s">
        <v>1421</v>
      </c>
      <c r="D1447" s="147" t="s">
        <v>254</v>
      </c>
      <c r="E1447" s="148" t="s">
        <v>1422</v>
      </c>
      <c r="F1447" s="149" t="s">
        <v>1423</v>
      </c>
      <c r="G1447" s="150" t="s">
        <v>117</v>
      </c>
      <c r="H1447" s="151">
        <v>2697.634</v>
      </c>
      <c r="I1447" s="152"/>
      <c r="J1447" s="153">
        <f>ROUND(I1447*H1447,2)</f>
        <v>0</v>
      </c>
      <c r="K1447" s="149" t="s">
        <v>257</v>
      </c>
      <c r="L1447" s="32"/>
      <c r="M1447" s="154" t="s">
        <v>37</v>
      </c>
      <c r="N1447" s="155" t="s">
        <v>49</v>
      </c>
      <c r="P1447" s="156">
        <f>O1447*H1447</f>
        <v>0</v>
      </c>
      <c r="Q1447" s="156">
        <v>0</v>
      </c>
      <c r="R1447" s="156">
        <f>Q1447*H1447</f>
        <v>0</v>
      </c>
      <c r="S1447" s="156">
        <v>0</v>
      </c>
      <c r="T1447" s="157">
        <f>S1447*H1447</f>
        <v>0</v>
      </c>
      <c r="AR1447" s="18" t="s">
        <v>406</v>
      </c>
      <c r="AT1447" s="18" t="s">
        <v>254</v>
      </c>
      <c r="AU1447" s="18" t="s">
        <v>87</v>
      </c>
      <c r="AY1447" s="18" t="s">
        <v>252</v>
      </c>
      <c r="BE1447" s="158">
        <f>IF(N1447="základní",J1447,0)</f>
        <v>0</v>
      </c>
      <c r="BF1447" s="158">
        <f>IF(N1447="snížená",J1447,0)</f>
        <v>0</v>
      </c>
      <c r="BG1447" s="158">
        <f>IF(N1447="zákl. přenesená",J1447,0)</f>
        <v>0</v>
      </c>
      <c r="BH1447" s="158">
        <f>IF(N1447="sníž. přenesená",J1447,0)</f>
        <v>0</v>
      </c>
      <c r="BI1447" s="158">
        <f>IF(N1447="nulová",J1447,0)</f>
        <v>0</v>
      </c>
      <c r="BJ1447" s="18" t="s">
        <v>85</v>
      </c>
      <c r="BK1447" s="158">
        <f>ROUND(I1447*H1447,2)</f>
        <v>0</v>
      </c>
      <c r="BL1447" s="18" t="s">
        <v>406</v>
      </c>
      <c r="BM1447" s="18" t="s">
        <v>1424</v>
      </c>
    </row>
    <row r="1448" spans="2:65" s="12" customFormat="1">
      <c r="B1448" s="162"/>
      <c r="D1448" s="159" t="s">
        <v>262</v>
      </c>
      <c r="E1448" s="163" t="s">
        <v>37</v>
      </c>
      <c r="F1448" s="164" t="s">
        <v>1425</v>
      </c>
      <c r="H1448" s="163" t="s">
        <v>37</v>
      </c>
      <c r="I1448" s="165"/>
      <c r="L1448" s="162"/>
      <c r="M1448" s="166"/>
      <c r="T1448" s="167"/>
      <c r="AT1448" s="163" t="s">
        <v>262</v>
      </c>
      <c r="AU1448" s="163" t="s">
        <v>87</v>
      </c>
      <c r="AV1448" s="12" t="s">
        <v>85</v>
      </c>
      <c r="AW1448" s="12" t="s">
        <v>38</v>
      </c>
      <c r="AX1448" s="12" t="s">
        <v>78</v>
      </c>
      <c r="AY1448" s="163" t="s">
        <v>252</v>
      </c>
    </row>
    <row r="1449" spans="2:65" s="13" customFormat="1">
      <c r="B1449" s="168"/>
      <c r="D1449" s="159" t="s">
        <v>262</v>
      </c>
      <c r="E1449" s="169" t="s">
        <v>37</v>
      </c>
      <c r="F1449" s="170" t="s">
        <v>172</v>
      </c>
      <c r="H1449" s="171">
        <v>2241.627</v>
      </c>
      <c r="I1449" s="172"/>
      <c r="L1449" s="168"/>
      <c r="M1449" s="173"/>
      <c r="T1449" s="174"/>
      <c r="AT1449" s="169" t="s">
        <v>262</v>
      </c>
      <c r="AU1449" s="169" t="s">
        <v>87</v>
      </c>
      <c r="AV1449" s="13" t="s">
        <v>87</v>
      </c>
      <c r="AW1449" s="13" t="s">
        <v>38</v>
      </c>
      <c r="AX1449" s="13" t="s">
        <v>78</v>
      </c>
      <c r="AY1449" s="169" t="s">
        <v>252</v>
      </c>
    </row>
    <row r="1450" spans="2:65" s="12" customFormat="1">
      <c r="B1450" s="162"/>
      <c r="D1450" s="159" t="s">
        <v>262</v>
      </c>
      <c r="E1450" s="163" t="s">
        <v>37</v>
      </c>
      <c r="F1450" s="164" t="s">
        <v>1426</v>
      </c>
      <c r="H1450" s="163" t="s">
        <v>37</v>
      </c>
      <c r="I1450" s="165"/>
      <c r="L1450" s="162"/>
      <c r="M1450" s="166"/>
      <c r="T1450" s="167"/>
      <c r="AT1450" s="163" t="s">
        <v>262</v>
      </c>
      <c r="AU1450" s="163" t="s">
        <v>87</v>
      </c>
      <c r="AV1450" s="12" t="s">
        <v>85</v>
      </c>
      <c r="AW1450" s="12" t="s">
        <v>38</v>
      </c>
      <c r="AX1450" s="12" t="s">
        <v>78</v>
      </c>
      <c r="AY1450" s="163" t="s">
        <v>252</v>
      </c>
    </row>
    <row r="1451" spans="2:65" s="13" customFormat="1">
      <c r="B1451" s="168"/>
      <c r="D1451" s="159" t="s">
        <v>262</v>
      </c>
      <c r="E1451" s="169" t="s">
        <v>37</v>
      </c>
      <c r="F1451" s="170" t="s">
        <v>129</v>
      </c>
      <c r="H1451" s="171">
        <v>456.00700000000001</v>
      </c>
      <c r="I1451" s="172"/>
      <c r="L1451" s="168"/>
      <c r="M1451" s="173"/>
      <c r="T1451" s="174"/>
      <c r="AT1451" s="169" t="s">
        <v>262</v>
      </c>
      <c r="AU1451" s="169" t="s">
        <v>87</v>
      </c>
      <c r="AV1451" s="13" t="s">
        <v>87</v>
      </c>
      <c r="AW1451" s="13" t="s">
        <v>38</v>
      </c>
      <c r="AX1451" s="13" t="s">
        <v>78</v>
      </c>
      <c r="AY1451" s="169" t="s">
        <v>252</v>
      </c>
    </row>
    <row r="1452" spans="2:65" s="14" customFormat="1">
      <c r="B1452" s="175"/>
      <c r="D1452" s="159" t="s">
        <v>262</v>
      </c>
      <c r="E1452" s="176" t="s">
        <v>37</v>
      </c>
      <c r="F1452" s="177" t="s">
        <v>267</v>
      </c>
      <c r="H1452" s="178">
        <v>2697.634</v>
      </c>
      <c r="I1452" s="179"/>
      <c r="L1452" s="175"/>
      <c r="M1452" s="180"/>
      <c r="T1452" s="181"/>
      <c r="AT1452" s="176" t="s">
        <v>262</v>
      </c>
      <c r="AU1452" s="176" t="s">
        <v>87</v>
      </c>
      <c r="AV1452" s="14" t="s">
        <v>258</v>
      </c>
      <c r="AW1452" s="14" t="s">
        <v>38</v>
      </c>
      <c r="AX1452" s="14" t="s">
        <v>85</v>
      </c>
      <c r="AY1452" s="176" t="s">
        <v>252</v>
      </c>
    </row>
    <row r="1453" spans="2:65" s="1" customFormat="1" ht="45" customHeight="1">
      <c r="B1453" s="32"/>
      <c r="C1453" s="147" t="s">
        <v>1427</v>
      </c>
      <c r="D1453" s="147" t="s">
        <v>254</v>
      </c>
      <c r="E1453" s="148" t="s">
        <v>1428</v>
      </c>
      <c r="F1453" s="149" t="s">
        <v>1429</v>
      </c>
      <c r="G1453" s="150" t="s">
        <v>117</v>
      </c>
      <c r="H1453" s="151">
        <v>2241.627</v>
      </c>
      <c r="I1453" s="152"/>
      <c r="J1453" s="153">
        <f>ROUND(I1453*H1453,2)</f>
        <v>0</v>
      </c>
      <c r="K1453" s="149" t="s">
        <v>37</v>
      </c>
      <c r="L1453" s="32"/>
      <c r="M1453" s="154" t="s">
        <v>37</v>
      </c>
      <c r="N1453" s="155" t="s">
        <v>49</v>
      </c>
      <c r="P1453" s="156">
        <f>O1453*H1453</f>
        <v>0</v>
      </c>
      <c r="Q1453" s="156">
        <v>2.2000000000000001E-4</v>
      </c>
      <c r="R1453" s="156">
        <f>Q1453*H1453</f>
        <v>0.49315794000000002</v>
      </c>
      <c r="S1453" s="156">
        <v>0</v>
      </c>
      <c r="T1453" s="157">
        <f>S1453*H1453</f>
        <v>0</v>
      </c>
      <c r="AR1453" s="18" t="s">
        <v>406</v>
      </c>
      <c r="AT1453" s="18" t="s">
        <v>254</v>
      </c>
      <c r="AU1453" s="18" t="s">
        <v>87</v>
      </c>
      <c r="AY1453" s="18" t="s">
        <v>252</v>
      </c>
      <c r="BE1453" s="158">
        <f>IF(N1453="základní",J1453,0)</f>
        <v>0</v>
      </c>
      <c r="BF1453" s="158">
        <f>IF(N1453="snížená",J1453,0)</f>
        <v>0</v>
      </c>
      <c r="BG1453" s="158">
        <f>IF(N1453="zákl. přenesená",J1453,0)</f>
        <v>0</v>
      </c>
      <c r="BH1453" s="158">
        <f>IF(N1453="sníž. přenesená",J1453,0)</f>
        <v>0</v>
      </c>
      <c r="BI1453" s="158">
        <f>IF(N1453="nulová",J1453,0)</f>
        <v>0</v>
      </c>
      <c r="BJ1453" s="18" t="s">
        <v>85</v>
      </c>
      <c r="BK1453" s="158">
        <f>ROUND(I1453*H1453,2)</f>
        <v>0</v>
      </c>
      <c r="BL1453" s="18" t="s">
        <v>406</v>
      </c>
      <c r="BM1453" s="18" t="s">
        <v>1430</v>
      </c>
    </row>
    <row r="1454" spans="2:65" s="12" customFormat="1">
      <c r="B1454" s="162"/>
      <c r="D1454" s="159" t="s">
        <v>262</v>
      </c>
      <c r="E1454" s="163" t="s">
        <v>37</v>
      </c>
      <c r="F1454" s="164" t="s">
        <v>1431</v>
      </c>
      <c r="H1454" s="163" t="s">
        <v>37</v>
      </c>
      <c r="I1454" s="165"/>
      <c r="L1454" s="162"/>
      <c r="M1454" s="166"/>
      <c r="T1454" s="167"/>
      <c r="AT1454" s="163" t="s">
        <v>262</v>
      </c>
      <c r="AU1454" s="163" t="s">
        <v>87</v>
      </c>
      <c r="AV1454" s="12" t="s">
        <v>85</v>
      </c>
      <c r="AW1454" s="12" t="s">
        <v>38</v>
      </c>
      <c r="AX1454" s="12" t="s">
        <v>78</v>
      </c>
      <c r="AY1454" s="163" t="s">
        <v>252</v>
      </c>
    </row>
    <row r="1455" spans="2:65" s="12" customFormat="1">
      <c r="B1455" s="162"/>
      <c r="D1455" s="159" t="s">
        <v>262</v>
      </c>
      <c r="E1455" s="163" t="s">
        <v>37</v>
      </c>
      <c r="F1455" s="164" t="s">
        <v>1168</v>
      </c>
      <c r="H1455" s="163" t="s">
        <v>37</v>
      </c>
      <c r="I1455" s="165"/>
      <c r="L1455" s="162"/>
      <c r="M1455" s="166"/>
      <c r="T1455" s="167"/>
      <c r="AT1455" s="163" t="s">
        <v>262</v>
      </c>
      <c r="AU1455" s="163" t="s">
        <v>87</v>
      </c>
      <c r="AV1455" s="12" t="s">
        <v>85</v>
      </c>
      <c r="AW1455" s="12" t="s">
        <v>38</v>
      </c>
      <c r="AX1455" s="12" t="s">
        <v>78</v>
      </c>
      <c r="AY1455" s="163" t="s">
        <v>252</v>
      </c>
    </row>
    <row r="1456" spans="2:65" s="12" customFormat="1">
      <c r="B1456" s="162"/>
      <c r="D1456" s="159" t="s">
        <v>262</v>
      </c>
      <c r="E1456" s="163" t="s">
        <v>37</v>
      </c>
      <c r="F1456" s="164" t="s">
        <v>575</v>
      </c>
      <c r="H1456" s="163" t="s">
        <v>37</v>
      </c>
      <c r="I1456" s="165"/>
      <c r="L1456" s="162"/>
      <c r="M1456" s="166"/>
      <c r="T1456" s="167"/>
      <c r="AT1456" s="163" t="s">
        <v>262</v>
      </c>
      <c r="AU1456" s="163" t="s">
        <v>87</v>
      </c>
      <c r="AV1456" s="12" t="s">
        <v>85</v>
      </c>
      <c r="AW1456" s="12" t="s">
        <v>38</v>
      </c>
      <c r="AX1456" s="12" t="s">
        <v>78</v>
      </c>
      <c r="AY1456" s="163" t="s">
        <v>252</v>
      </c>
    </row>
    <row r="1457" spans="2:51" s="12" customFormat="1">
      <c r="B1457" s="162"/>
      <c r="D1457" s="159" t="s">
        <v>262</v>
      </c>
      <c r="E1457" s="163" t="s">
        <v>37</v>
      </c>
      <c r="F1457" s="164" t="s">
        <v>1169</v>
      </c>
      <c r="H1457" s="163" t="s">
        <v>37</v>
      </c>
      <c r="I1457" s="165"/>
      <c r="L1457" s="162"/>
      <c r="M1457" s="166"/>
      <c r="T1457" s="167"/>
      <c r="AT1457" s="163" t="s">
        <v>262</v>
      </c>
      <c r="AU1457" s="163" t="s">
        <v>87</v>
      </c>
      <c r="AV1457" s="12" t="s">
        <v>85</v>
      </c>
      <c r="AW1457" s="12" t="s">
        <v>38</v>
      </c>
      <c r="AX1457" s="12" t="s">
        <v>78</v>
      </c>
      <c r="AY1457" s="163" t="s">
        <v>252</v>
      </c>
    </row>
    <row r="1458" spans="2:51" s="12" customFormat="1">
      <c r="B1458" s="162"/>
      <c r="D1458" s="159" t="s">
        <v>262</v>
      </c>
      <c r="E1458" s="163" t="s">
        <v>37</v>
      </c>
      <c r="F1458" s="164" t="s">
        <v>1170</v>
      </c>
      <c r="H1458" s="163" t="s">
        <v>37</v>
      </c>
      <c r="I1458" s="165"/>
      <c r="L1458" s="162"/>
      <c r="M1458" s="166"/>
      <c r="T1458" s="167"/>
      <c r="AT1458" s="163" t="s">
        <v>262</v>
      </c>
      <c r="AU1458" s="163" t="s">
        <v>87</v>
      </c>
      <c r="AV1458" s="12" t="s">
        <v>85</v>
      </c>
      <c r="AW1458" s="12" t="s">
        <v>38</v>
      </c>
      <c r="AX1458" s="12" t="s">
        <v>78</v>
      </c>
      <c r="AY1458" s="163" t="s">
        <v>252</v>
      </c>
    </row>
    <row r="1459" spans="2:51" s="12" customFormat="1">
      <c r="B1459" s="162"/>
      <c r="D1459" s="159" t="s">
        <v>262</v>
      </c>
      <c r="E1459" s="163" t="s">
        <v>37</v>
      </c>
      <c r="F1459" s="164" t="s">
        <v>1171</v>
      </c>
      <c r="H1459" s="163" t="s">
        <v>37</v>
      </c>
      <c r="I1459" s="165"/>
      <c r="L1459" s="162"/>
      <c r="M1459" s="166"/>
      <c r="T1459" s="167"/>
      <c r="AT1459" s="163" t="s">
        <v>262</v>
      </c>
      <c r="AU1459" s="163" t="s">
        <v>87</v>
      </c>
      <c r="AV1459" s="12" t="s">
        <v>85</v>
      </c>
      <c r="AW1459" s="12" t="s">
        <v>38</v>
      </c>
      <c r="AX1459" s="12" t="s">
        <v>78</v>
      </c>
      <c r="AY1459" s="163" t="s">
        <v>252</v>
      </c>
    </row>
    <row r="1460" spans="2:51" s="13" customFormat="1">
      <c r="B1460" s="168"/>
      <c r="D1460" s="159" t="s">
        <v>262</v>
      </c>
      <c r="E1460" s="169" t="s">
        <v>37</v>
      </c>
      <c r="F1460" s="170" t="s">
        <v>1432</v>
      </c>
      <c r="H1460" s="171">
        <v>670.44</v>
      </c>
      <c r="I1460" s="172"/>
      <c r="L1460" s="168"/>
      <c r="M1460" s="173"/>
      <c r="T1460" s="174"/>
      <c r="AT1460" s="169" t="s">
        <v>262</v>
      </c>
      <c r="AU1460" s="169" t="s">
        <v>87</v>
      </c>
      <c r="AV1460" s="13" t="s">
        <v>87</v>
      </c>
      <c r="AW1460" s="13" t="s">
        <v>38</v>
      </c>
      <c r="AX1460" s="13" t="s">
        <v>78</v>
      </c>
      <c r="AY1460" s="169" t="s">
        <v>252</v>
      </c>
    </row>
    <row r="1461" spans="2:51" s="12" customFormat="1">
      <c r="B1461" s="162"/>
      <c r="D1461" s="159" t="s">
        <v>262</v>
      </c>
      <c r="E1461" s="163" t="s">
        <v>37</v>
      </c>
      <c r="F1461" s="164" t="s">
        <v>1433</v>
      </c>
      <c r="H1461" s="163" t="s">
        <v>37</v>
      </c>
      <c r="I1461" s="165"/>
      <c r="L1461" s="162"/>
      <c r="M1461" s="166"/>
      <c r="T1461" s="167"/>
      <c r="AT1461" s="163" t="s">
        <v>262</v>
      </c>
      <c r="AU1461" s="163" t="s">
        <v>87</v>
      </c>
      <c r="AV1461" s="12" t="s">
        <v>85</v>
      </c>
      <c r="AW1461" s="12" t="s">
        <v>38</v>
      </c>
      <c r="AX1461" s="12" t="s">
        <v>78</v>
      </c>
      <c r="AY1461" s="163" t="s">
        <v>252</v>
      </c>
    </row>
    <row r="1462" spans="2:51" s="12" customFormat="1">
      <c r="B1462" s="162"/>
      <c r="D1462" s="159" t="s">
        <v>262</v>
      </c>
      <c r="E1462" s="163" t="s">
        <v>37</v>
      </c>
      <c r="F1462" s="164" t="s">
        <v>859</v>
      </c>
      <c r="H1462" s="163" t="s">
        <v>37</v>
      </c>
      <c r="I1462" s="165"/>
      <c r="L1462" s="162"/>
      <c r="M1462" s="166"/>
      <c r="T1462" s="167"/>
      <c r="AT1462" s="163" t="s">
        <v>262</v>
      </c>
      <c r="AU1462" s="163" t="s">
        <v>87</v>
      </c>
      <c r="AV1462" s="12" t="s">
        <v>85</v>
      </c>
      <c r="AW1462" s="12" t="s">
        <v>38</v>
      </c>
      <c r="AX1462" s="12" t="s">
        <v>78</v>
      </c>
      <c r="AY1462" s="163" t="s">
        <v>252</v>
      </c>
    </row>
    <row r="1463" spans="2:51" s="12" customFormat="1">
      <c r="B1463" s="162"/>
      <c r="D1463" s="159" t="s">
        <v>262</v>
      </c>
      <c r="E1463" s="163" t="s">
        <v>37</v>
      </c>
      <c r="F1463" s="164" t="s">
        <v>1163</v>
      </c>
      <c r="H1463" s="163" t="s">
        <v>37</v>
      </c>
      <c r="I1463" s="165"/>
      <c r="L1463" s="162"/>
      <c r="M1463" s="166"/>
      <c r="T1463" s="167"/>
      <c r="AT1463" s="163" t="s">
        <v>262</v>
      </c>
      <c r="AU1463" s="163" t="s">
        <v>87</v>
      </c>
      <c r="AV1463" s="12" t="s">
        <v>85</v>
      </c>
      <c r="AW1463" s="12" t="s">
        <v>38</v>
      </c>
      <c r="AX1463" s="12" t="s">
        <v>78</v>
      </c>
      <c r="AY1463" s="163" t="s">
        <v>252</v>
      </c>
    </row>
    <row r="1464" spans="2:51" s="12" customFormat="1">
      <c r="B1464" s="162"/>
      <c r="D1464" s="159" t="s">
        <v>262</v>
      </c>
      <c r="E1464" s="163" t="s">
        <v>37</v>
      </c>
      <c r="F1464" s="164" t="s">
        <v>1434</v>
      </c>
      <c r="H1464" s="163" t="s">
        <v>37</v>
      </c>
      <c r="I1464" s="165"/>
      <c r="L1464" s="162"/>
      <c r="M1464" s="166"/>
      <c r="T1464" s="167"/>
      <c r="AT1464" s="163" t="s">
        <v>262</v>
      </c>
      <c r="AU1464" s="163" t="s">
        <v>87</v>
      </c>
      <c r="AV1464" s="12" t="s">
        <v>85</v>
      </c>
      <c r="AW1464" s="12" t="s">
        <v>38</v>
      </c>
      <c r="AX1464" s="12" t="s">
        <v>78</v>
      </c>
      <c r="AY1464" s="163" t="s">
        <v>252</v>
      </c>
    </row>
    <row r="1465" spans="2:51" s="13" customFormat="1">
      <c r="B1465" s="168"/>
      <c r="D1465" s="159" t="s">
        <v>262</v>
      </c>
      <c r="E1465" s="169" t="s">
        <v>37</v>
      </c>
      <c r="F1465" s="170" t="s">
        <v>1435</v>
      </c>
      <c r="H1465" s="171">
        <v>1115.18</v>
      </c>
      <c r="I1465" s="172"/>
      <c r="L1465" s="168"/>
      <c r="M1465" s="173"/>
      <c r="T1465" s="174"/>
      <c r="AT1465" s="169" t="s">
        <v>262</v>
      </c>
      <c r="AU1465" s="169" t="s">
        <v>87</v>
      </c>
      <c r="AV1465" s="13" t="s">
        <v>87</v>
      </c>
      <c r="AW1465" s="13" t="s">
        <v>38</v>
      </c>
      <c r="AX1465" s="13" t="s">
        <v>78</v>
      </c>
      <c r="AY1465" s="169" t="s">
        <v>252</v>
      </c>
    </row>
    <row r="1466" spans="2:51" s="12" customFormat="1">
      <c r="B1466" s="162"/>
      <c r="D1466" s="159" t="s">
        <v>262</v>
      </c>
      <c r="E1466" s="163" t="s">
        <v>37</v>
      </c>
      <c r="F1466" s="164" t="s">
        <v>1436</v>
      </c>
      <c r="H1466" s="163" t="s">
        <v>37</v>
      </c>
      <c r="I1466" s="165"/>
      <c r="L1466" s="162"/>
      <c r="M1466" s="166"/>
      <c r="T1466" s="167"/>
      <c r="AT1466" s="163" t="s">
        <v>262</v>
      </c>
      <c r="AU1466" s="163" t="s">
        <v>87</v>
      </c>
      <c r="AV1466" s="12" t="s">
        <v>85</v>
      </c>
      <c r="AW1466" s="12" t="s">
        <v>38</v>
      </c>
      <c r="AX1466" s="12" t="s">
        <v>78</v>
      </c>
      <c r="AY1466" s="163" t="s">
        <v>252</v>
      </c>
    </row>
    <row r="1467" spans="2:51" s="12" customFormat="1">
      <c r="B1467" s="162"/>
      <c r="D1467" s="159" t="s">
        <v>262</v>
      </c>
      <c r="E1467" s="163" t="s">
        <v>37</v>
      </c>
      <c r="F1467" s="164" t="s">
        <v>1437</v>
      </c>
      <c r="H1467" s="163" t="s">
        <v>37</v>
      </c>
      <c r="I1467" s="165"/>
      <c r="L1467" s="162"/>
      <c r="M1467" s="166"/>
      <c r="T1467" s="167"/>
      <c r="AT1467" s="163" t="s">
        <v>262</v>
      </c>
      <c r="AU1467" s="163" t="s">
        <v>87</v>
      </c>
      <c r="AV1467" s="12" t="s">
        <v>85</v>
      </c>
      <c r="AW1467" s="12" t="s">
        <v>38</v>
      </c>
      <c r="AX1467" s="12" t="s">
        <v>78</v>
      </c>
      <c r="AY1467" s="163" t="s">
        <v>252</v>
      </c>
    </row>
    <row r="1468" spans="2:51" s="12" customFormat="1">
      <c r="B1468" s="162"/>
      <c r="D1468" s="159" t="s">
        <v>262</v>
      </c>
      <c r="E1468" s="163" t="s">
        <v>37</v>
      </c>
      <c r="F1468" s="164" t="s">
        <v>1438</v>
      </c>
      <c r="H1468" s="163" t="s">
        <v>37</v>
      </c>
      <c r="I1468" s="165"/>
      <c r="L1468" s="162"/>
      <c r="M1468" s="166"/>
      <c r="T1468" s="167"/>
      <c r="AT1468" s="163" t="s">
        <v>262</v>
      </c>
      <c r="AU1468" s="163" t="s">
        <v>87</v>
      </c>
      <c r="AV1468" s="12" t="s">
        <v>85</v>
      </c>
      <c r="AW1468" s="12" t="s">
        <v>38</v>
      </c>
      <c r="AX1468" s="12" t="s">
        <v>78</v>
      </c>
      <c r="AY1468" s="163" t="s">
        <v>252</v>
      </c>
    </row>
    <row r="1469" spans="2:51" s="12" customFormat="1">
      <c r="B1469" s="162"/>
      <c r="D1469" s="159" t="s">
        <v>262</v>
      </c>
      <c r="E1469" s="163" t="s">
        <v>37</v>
      </c>
      <c r="F1469" s="164" t="s">
        <v>1439</v>
      </c>
      <c r="H1469" s="163" t="s">
        <v>37</v>
      </c>
      <c r="I1469" s="165"/>
      <c r="L1469" s="162"/>
      <c r="M1469" s="166"/>
      <c r="T1469" s="167"/>
      <c r="AT1469" s="163" t="s">
        <v>262</v>
      </c>
      <c r="AU1469" s="163" t="s">
        <v>87</v>
      </c>
      <c r="AV1469" s="12" t="s">
        <v>85</v>
      </c>
      <c r="AW1469" s="12" t="s">
        <v>38</v>
      </c>
      <c r="AX1469" s="12" t="s">
        <v>78</v>
      </c>
      <c r="AY1469" s="163" t="s">
        <v>252</v>
      </c>
    </row>
    <row r="1470" spans="2:51" s="12" customFormat="1">
      <c r="B1470" s="162"/>
      <c r="D1470" s="159" t="s">
        <v>262</v>
      </c>
      <c r="E1470" s="163" t="s">
        <v>37</v>
      </c>
      <c r="F1470" s="164" t="s">
        <v>1440</v>
      </c>
      <c r="H1470" s="163" t="s">
        <v>37</v>
      </c>
      <c r="I1470" s="165"/>
      <c r="L1470" s="162"/>
      <c r="M1470" s="166"/>
      <c r="T1470" s="167"/>
      <c r="AT1470" s="163" t="s">
        <v>262</v>
      </c>
      <c r="AU1470" s="163" t="s">
        <v>87</v>
      </c>
      <c r="AV1470" s="12" t="s">
        <v>85</v>
      </c>
      <c r="AW1470" s="12" t="s">
        <v>38</v>
      </c>
      <c r="AX1470" s="12" t="s">
        <v>78</v>
      </c>
      <c r="AY1470" s="163" t="s">
        <v>252</v>
      </c>
    </row>
    <row r="1471" spans="2:51" s="13" customFormat="1">
      <c r="B1471" s="168"/>
      <c r="D1471" s="159" t="s">
        <v>262</v>
      </c>
      <c r="E1471" s="169" t="s">
        <v>37</v>
      </c>
      <c r="F1471" s="170" t="s">
        <v>1441</v>
      </c>
      <c r="H1471" s="171">
        <v>184.12700000000001</v>
      </c>
      <c r="I1471" s="172"/>
      <c r="L1471" s="168"/>
      <c r="M1471" s="173"/>
      <c r="T1471" s="174"/>
      <c r="AT1471" s="169" t="s">
        <v>262</v>
      </c>
      <c r="AU1471" s="169" t="s">
        <v>87</v>
      </c>
      <c r="AV1471" s="13" t="s">
        <v>87</v>
      </c>
      <c r="AW1471" s="13" t="s">
        <v>38</v>
      </c>
      <c r="AX1471" s="13" t="s">
        <v>78</v>
      </c>
      <c r="AY1471" s="169" t="s">
        <v>252</v>
      </c>
    </row>
    <row r="1472" spans="2:51" s="12" customFormat="1">
      <c r="B1472" s="162"/>
      <c r="D1472" s="159" t="s">
        <v>262</v>
      </c>
      <c r="E1472" s="163" t="s">
        <v>37</v>
      </c>
      <c r="F1472" s="164" t="s">
        <v>1442</v>
      </c>
      <c r="H1472" s="163" t="s">
        <v>37</v>
      </c>
      <c r="I1472" s="165"/>
      <c r="L1472" s="162"/>
      <c r="M1472" s="166"/>
      <c r="T1472" s="167"/>
      <c r="AT1472" s="163" t="s">
        <v>262</v>
      </c>
      <c r="AU1472" s="163" t="s">
        <v>87</v>
      </c>
      <c r="AV1472" s="12" t="s">
        <v>85</v>
      </c>
      <c r="AW1472" s="12" t="s">
        <v>38</v>
      </c>
      <c r="AX1472" s="12" t="s">
        <v>78</v>
      </c>
      <c r="AY1472" s="163" t="s">
        <v>252</v>
      </c>
    </row>
    <row r="1473" spans="2:65" s="12" customFormat="1">
      <c r="B1473" s="162"/>
      <c r="D1473" s="159" t="s">
        <v>262</v>
      </c>
      <c r="E1473" s="163" t="s">
        <v>37</v>
      </c>
      <c r="F1473" s="164" t="s">
        <v>1434</v>
      </c>
      <c r="H1473" s="163" t="s">
        <v>37</v>
      </c>
      <c r="I1473" s="165"/>
      <c r="L1473" s="162"/>
      <c r="M1473" s="166"/>
      <c r="T1473" s="167"/>
      <c r="AT1473" s="163" t="s">
        <v>262</v>
      </c>
      <c r="AU1473" s="163" t="s">
        <v>87</v>
      </c>
      <c r="AV1473" s="12" t="s">
        <v>85</v>
      </c>
      <c r="AW1473" s="12" t="s">
        <v>38</v>
      </c>
      <c r="AX1473" s="12" t="s">
        <v>78</v>
      </c>
      <c r="AY1473" s="163" t="s">
        <v>252</v>
      </c>
    </row>
    <row r="1474" spans="2:65" s="13" customFormat="1">
      <c r="B1474" s="168"/>
      <c r="D1474" s="159" t="s">
        <v>262</v>
      </c>
      <c r="E1474" s="169" t="s">
        <v>37</v>
      </c>
      <c r="F1474" s="170" t="s">
        <v>1443</v>
      </c>
      <c r="H1474" s="171">
        <v>44.545999999999999</v>
      </c>
      <c r="I1474" s="172"/>
      <c r="L1474" s="168"/>
      <c r="M1474" s="173"/>
      <c r="T1474" s="174"/>
      <c r="AT1474" s="169" t="s">
        <v>262</v>
      </c>
      <c r="AU1474" s="169" t="s">
        <v>87</v>
      </c>
      <c r="AV1474" s="13" t="s">
        <v>87</v>
      </c>
      <c r="AW1474" s="13" t="s">
        <v>38</v>
      </c>
      <c r="AX1474" s="13" t="s">
        <v>78</v>
      </c>
      <c r="AY1474" s="169" t="s">
        <v>252</v>
      </c>
    </row>
    <row r="1475" spans="2:65" s="12" customFormat="1">
      <c r="B1475" s="162"/>
      <c r="D1475" s="159" t="s">
        <v>262</v>
      </c>
      <c r="E1475" s="163" t="s">
        <v>37</v>
      </c>
      <c r="F1475" s="164" t="s">
        <v>1444</v>
      </c>
      <c r="H1475" s="163" t="s">
        <v>37</v>
      </c>
      <c r="I1475" s="165"/>
      <c r="L1475" s="162"/>
      <c r="M1475" s="166"/>
      <c r="T1475" s="167"/>
      <c r="AT1475" s="163" t="s">
        <v>262</v>
      </c>
      <c r="AU1475" s="163" t="s">
        <v>87</v>
      </c>
      <c r="AV1475" s="12" t="s">
        <v>85</v>
      </c>
      <c r="AW1475" s="12" t="s">
        <v>38</v>
      </c>
      <c r="AX1475" s="12" t="s">
        <v>78</v>
      </c>
      <c r="AY1475" s="163" t="s">
        <v>252</v>
      </c>
    </row>
    <row r="1476" spans="2:65" s="12" customFormat="1">
      <c r="B1476" s="162"/>
      <c r="D1476" s="159" t="s">
        <v>262</v>
      </c>
      <c r="E1476" s="163" t="s">
        <v>37</v>
      </c>
      <c r="F1476" s="164" t="s">
        <v>1219</v>
      </c>
      <c r="H1476" s="163" t="s">
        <v>37</v>
      </c>
      <c r="I1476" s="165"/>
      <c r="L1476" s="162"/>
      <c r="M1476" s="166"/>
      <c r="T1476" s="167"/>
      <c r="AT1476" s="163" t="s">
        <v>262</v>
      </c>
      <c r="AU1476" s="163" t="s">
        <v>87</v>
      </c>
      <c r="AV1476" s="12" t="s">
        <v>85</v>
      </c>
      <c r="AW1476" s="12" t="s">
        <v>38</v>
      </c>
      <c r="AX1476" s="12" t="s">
        <v>78</v>
      </c>
      <c r="AY1476" s="163" t="s">
        <v>252</v>
      </c>
    </row>
    <row r="1477" spans="2:65" s="12" customFormat="1">
      <c r="B1477" s="162"/>
      <c r="D1477" s="159" t="s">
        <v>262</v>
      </c>
      <c r="E1477" s="163" t="s">
        <v>37</v>
      </c>
      <c r="F1477" s="164" t="s">
        <v>1439</v>
      </c>
      <c r="H1477" s="163" t="s">
        <v>37</v>
      </c>
      <c r="I1477" s="165"/>
      <c r="L1477" s="162"/>
      <c r="M1477" s="166"/>
      <c r="T1477" s="167"/>
      <c r="AT1477" s="163" t="s">
        <v>262</v>
      </c>
      <c r="AU1477" s="163" t="s">
        <v>87</v>
      </c>
      <c r="AV1477" s="12" t="s">
        <v>85</v>
      </c>
      <c r="AW1477" s="12" t="s">
        <v>38</v>
      </c>
      <c r="AX1477" s="12" t="s">
        <v>78</v>
      </c>
      <c r="AY1477" s="163" t="s">
        <v>252</v>
      </c>
    </row>
    <row r="1478" spans="2:65" s="12" customFormat="1">
      <c r="B1478" s="162"/>
      <c r="D1478" s="159" t="s">
        <v>262</v>
      </c>
      <c r="E1478" s="163" t="s">
        <v>37</v>
      </c>
      <c r="F1478" s="164" t="s">
        <v>1440</v>
      </c>
      <c r="H1478" s="163" t="s">
        <v>37</v>
      </c>
      <c r="I1478" s="165"/>
      <c r="L1478" s="162"/>
      <c r="M1478" s="166"/>
      <c r="T1478" s="167"/>
      <c r="AT1478" s="163" t="s">
        <v>262</v>
      </c>
      <c r="AU1478" s="163" t="s">
        <v>87</v>
      </c>
      <c r="AV1478" s="12" t="s">
        <v>85</v>
      </c>
      <c r="AW1478" s="12" t="s">
        <v>38</v>
      </c>
      <c r="AX1478" s="12" t="s">
        <v>78</v>
      </c>
      <c r="AY1478" s="163" t="s">
        <v>252</v>
      </c>
    </row>
    <row r="1479" spans="2:65" s="13" customFormat="1">
      <c r="B1479" s="168"/>
      <c r="D1479" s="159" t="s">
        <v>262</v>
      </c>
      <c r="E1479" s="169" t="s">
        <v>37</v>
      </c>
      <c r="F1479" s="170" t="s">
        <v>1445</v>
      </c>
      <c r="H1479" s="171">
        <v>201.18199999999999</v>
      </c>
      <c r="I1479" s="172"/>
      <c r="L1479" s="168"/>
      <c r="M1479" s="173"/>
      <c r="T1479" s="174"/>
      <c r="AT1479" s="169" t="s">
        <v>262</v>
      </c>
      <c r="AU1479" s="169" t="s">
        <v>87</v>
      </c>
      <c r="AV1479" s="13" t="s">
        <v>87</v>
      </c>
      <c r="AW1479" s="13" t="s">
        <v>38</v>
      </c>
      <c r="AX1479" s="13" t="s">
        <v>78</v>
      </c>
      <c r="AY1479" s="169" t="s">
        <v>252</v>
      </c>
    </row>
    <row r="1480" spans="2:65" s="12" customFormat="1">
      <c r="B1480" s="162"/>
      <c r="D1480" s="159" t="s">
        <v>262</v>
      </c>
      <c r="E1480" s="163" t="s">
        <v>37</v>
      </c>
      <c r="F1480" s="164" t="s">
        <v>1446</v>
      </c>
      <c r="H1480" s="163" t="s">
        <v>37</v>
      </c>
      <c r="I1480" s="165"/>
      <c r="L1480" s="162"/>
      <c r="M1480" s="166"/>
      <c r="T1480" s="167"/>
      <c r="AT1480" s="163" t="s">
        <v>262</v>
      </c>
      <c r="AU1480" s="163" t="s">
        <v>87</v>
      </c>
      <c r="AV1480" s="12" t="s">
        <v>85</v>
      </c>
      <c r="AW1480" s="12" t="s">
        <v>38</v>
      </c>
      <c r="AX1480" s="12" t="s">
        <v>78</v>
      </c>
      <c r="AY1480" s="163" t="s">
        <v>252</v>
      </c>
    </row>
    <row r="1481" spans="2:65" s="12" customFormat="1">
      <c r="B1481" s="162"/>
      <c r="D1481" s="159" t="s">
        <v>262</v>
      </c>
      <c r="E1481" s="163" t="s">
        <v>37</v>
      </c>
      <c r="F1481" s="164" t="s">
        <v>1439</v>
      </c>
      <c r="H1481" s="163" t="s">
        <v>37</v>
      </c>
      <c r="I1481" s="165"/>
      <c r="L1481" s="162"/>
      <c r="M1481" s="166"/>
      <c r="T1481" s="167"/>
      <c r="AT1481" s="163" t="s">
        <v>262</v>
      </c>
      <c r="AU1481" s="163" t="s">
        <v>87</v>
      </c>
      <c r="AV1481" s="12" t="s">
        <v>85</v>
      </c>
      <c r="AW1481" s="12" t="s">
        <v>38</v>
      </c>
      <c r="AX1481" s="12" t="s">
        <v>78</v>
      </c>
      <c r="AY1481" s="163" t="s">
        <v>252</v>
      </c>
    </row>
    <row r="1482" spans="2:65" s="12" customFormat="1">
      <c r="B1482" s="162"/>
      <c r="D1482" s="159" t="s">
        <v>262</v>
      </c>
      <c r="E1482" s="163" t="s">
        <v>37</v>
      </c>
      <c r="F1482" s="164" t="s">
        <v>1440</v>
      </c>
      <c r="H1482" s="163" t="s">
        <v>37</v>
      </c>
      <c r="I1482" s="165"/>
      <c r="L1482" s="162"/>
      <c r="M1482" s="166"/>
      <c r="T1482" s="167"/>
      <c r="AT1482" s="163" t="s">
        <v>262</v>
      </c>
      <c r="AU1482" s="163" t="s">
        <v>87</v>
      </c>
      <c r="AV1482" s="12" t="s">
        <v>85</v>
      </c>
      <c r="AW1482" s="12" t="s">
        <v>38</v>
      </c>
      <c r="AX1482" s="12" t="s">
        <v>78</v>
      </c>
      <c r="AY1482" s="163" t="s">
        <v>252</v>
      </c>
    </row>
    <row r="1483" spans="2:65" s="13" customFormat="1">
      <c r="B1483" s="168"/>
      <c r="D1483" s="159" t="s">
        <v>262</v>
      </c>
      <c r="E1483" s="169" t="s">
        <v>37</v>
      </c>
      <c r="F1483" s="170" t="s">
        <v>1447</v>
      </c>
      <c r="H1483" s="171">
        <v>26.152000000000001</v>
      </c>
      <c r="I1483" s="172"/>
      <c r="L1483" s="168"/>
      <c r="M1483" s="173"/>
      <c r="T1483" s="174"/>
      <c r="AT1483" s="169" t="s">
        <v>262</v>
      </c>
      <c r="AU1483" s="169" t="s">
        <v>87</v>
      </c>
      <c r="AV1483" s="13" t="s">
        <v>87</v>
      </c>
      <c r="AW1483" s="13" t="s">
        <v>38</v>
      </c>
      <c r="AX1483" s="13" t="s">
        <v>78</v>
      </c>
      <c r="AY1483" s="169" t="s">
        <v>252</v>
      </c>
    </row>
    <row r="1484" spans="2:65" s="15" customFormat="1">
      <c r="B1484" s="182"/>
      <c r="D1484" s="159" t="s">
        <v>262</v>
      </c>
      <c r="E1484" s="183" t="s">
        <v>172</v>
      </c>
      <c r="F1484" s="184" t="s">
        <v>272</v>
      </c>
      <c r="H1484" s="185">
        <v>2241.627</v>
      </c>
      <c r="I1484" s="186"/>
      <c r="L1484" s="182"/>
      <c r="M1484" s="187"/>
      <c r="T1484" s="188"/>
      <c r="AT1484" s="183" t="s">
        <v>262</v>
      </c>
      <c r="AU1484" s="183" t="s">
        <v>87</v>
      </c>
      <c r="AV1484" s="15" t="s">
        <v>98</v>
      </c>
      <c r="AW1484" s="15" t="s">
        <v>38</v>
      </c>
      <c r="AX1484" s="15" t="s">
        <v>78</v>
      </c>
      <c r="AY1484" s="183" t="s">
        <v>252</v>
      </c>
    </row>
    <row r="1485" spans="2:65" s="14" customFormat="1">
      <c r="B1485" s="175"/>
      <c r="D1485" s="159" t="s">
        <v>262</v>
      </c>
      <c r="E1485" s="176" t="s">
        <v>37</v>
      </c>
      <c r="F1485" s="177" t="s">
        <v>267</v>
      </c>
      <c r="H1485" s="178">
        <v>2241.627</v>
      </c>
      <c r="I1485" s="179"/>
      <c r="L1485" s="175"/>
      <c r="M1485" s="180"/>
      <c r="T1485" s="181"/>
      <c r="AT1485" s="176" t="s">
        <v>262</v>
      </c>
      <c r="AU1485" s="176" t="s">
        <v>87</v>
      </c>
      <c r="AV1485" s="14" t="s">
        <v>258</v>
      </c>
      <c r="AW1485" s="14" t="s">
        <v>38</v>
      </c>
      <c r="AX1485" s="14" t="s">
        <v>85</v>
      </c>
      <c r="AY1485" s="176" t="s">
        <v>252</v>
      </c>
    </row>
    <row r="1486" spans="2:65" s="1" customFormat="1" ht="16.5" customHeight="1">
      <c r="B1486" s="32"/>
      <c r="C1486" s="147" t="s">
        <v>1448</v>
      </c>
      <c r="D1486" s="147" t="s">
        <v>254</v>
      </c>
      <c r="E1486" s="148" t="s">
        <v>1449</v>
      </c>
      <c r="F1486" s="149" t="s">
        <v>1450</v>
      </c>
      <c r="G1486" s="150" t="s">
        <v>117</v>
      </c>
      <c r="H1486" s="151">
        <v>456.00700000000001</v>
      </c>
      <c r="I1486" s="152"/>
      <c r="J1486" s="153">
        <f>ROUND(I1486*H1486,2)</f>
        <v>0</v>
      </c>
      <c r="K1486" s="149" t="s">
        <v>37</v>
      </c>
      <c r="L1486" s="32"/>
      <c r="M1486" s="154" t="s">
        <v>37</v>
      </c>
      <c r="N1486" s="155" t="s">
        <v>49</v>
      </c>
      <c r="P1486" s="156">
        <f>O1486*H1486</f>
        <v>0</v>
      </c>
      <c r="Q1486" s="156">
        <v>3.4000000000000002E-4</v>
      </c>
      <c r="R1486" s="156">
        <f>Q1486*H1486</f>
        <v>0.15504238000000001</v>
      </c>
      <c r="S1486" s="156">
        <v>0</v>
      </c>
      <c r="T1486" s="157">
        <f>S1486*H1486</f>
        <v>0</v>
      </c>
      <c r="AR1486" s="18" t="s">
        <v>406</v>
      </c>
      <c r="AT1486" s="18" t="s">
        <v>254</v>
      </c>
      <c r="AU1486" s="18" t="s">
        <v>87</v>
      </c>
      <c r="AY1486" s="18" t="s">
        <v>252</v>
      </c>
      <c r="BE1486" s="158">
        <f>IF(N1486="základní",J1486,0)</f>
        <v>0</v>
      </c>
      <c r="BF1486" s="158">
        <f>IF(N1486="snížená",J1486,0)</f>
        <v>0</v>
      </c>
      <c r="BG1486" s="158">
        <f>IF(N1486="zákl. přenesená",J1486,0)</f>
        <v>0</v>
      </c>
      <c r="BH1486" s="158">
        <f>IF(N1486="sníž. přenesená",J1486,0)</f>
        <v>0</v>
      </c>
      <c r="BI1486" s="158">
        <f>IF(N1486="nulová",J1486,0)</f>
        <v>0</v>
      </c>
      <c r="BJ1486" s="18" t="s">
        <v>85</v>
      </c>
      <c r="BK1486" s="158">
        <f>ROUND(I1486*H1486,2)</f>
        <v>0</v>
      </c>
      <c r="BL1486" s="18" t="s">
        <v>406</v>
      </c>
      <c r="BM1486" s="18" t="s">
        <v>1451</v>
      </c>
    </row>
    <row r="1487" spans="2:65" s="12" customFormat="1">
      <c r="B1487" s="162"/>
      <c r="D1487" s="159" t="s">
        <v>262</v>
      </c>
      <c r="E1487" s="163" t="s">
        <v>37</v>
      </c>
      <c r="F1487" s="164" t="s">
        <v>653</v>
      </c>
      <c r="H1487" s="163" t="s">
        <v>37</v>
      </c>
      <c r="I1487" s="165"/>
      <c r="L1487" s="162"/>
      <c r="M1487" s="166"/>
      <c r="T1487" s="167"/>
      <c r="AT1487" s="163" t="s">
        <v>262</v>
      </c>
      <c r="AU1487" s="163" t="s">
        <v>87</v>
      </c>
      <c r="AV1487" s="12" t="s">
        <v>85</v>
      </c>
      <c r="AW1487" s="12" t="s">
        <v>38</v>
      </c>
      <c r="AX1487" s="12" t="s">
        <v>78</v>
      </c>
      <c r="AY1487" s="163" t="s">
        <v>252</v>
      </c>
    </row>
    <row r="1488" spans="2:65" s="12" customFormat="1">
      <c r="B1488" s="162"/>
      <c r="D1488" s="159" t="s">
        <v>262</v>
      </c>
      <c r="E1488" s="163" t="s">
        <v>37</v>
      </c>
      <c r="F1488" s="164" t="s">
        <v>1438</v>
      </c>
      <c r="H1488" s="163" t="s">
        <v>37</v>
      </c>
      <c r="I1488" s="165"/>
      <c r="L1488" s="162"/>
      <c r="M1488" s="166"/>
      <c r="T1488" s="167"/>
      <c r="AT1488" s="163" t="s">
        <v>262</v>
      </c>
      <c r="AU1488" s="163" t="s">
        <v>87</v>
      </c>
      <c r="AV1488" s="12" t="s">
        <v>85</v>
      </c>
      <c r="AW1488" s="12" t="s">
        <v>38</v>
      </c>
      <c r="AX1488" s="12" t="s">
        <v>78</v>
      </c>
      <c r="AY1488" s="163" t="s">
        <v>252</v>
      </c>
    </row>
    <row r="1489" spans="2:51" s="12" customFormat="1">
      <c r="B1489" s="162"/>
      <c r="D1489" s="159" t="s">
        <v>262</v>
      </c>
      <c r="E1489" s="163" t="s">
        <v>37</v>
      </c>
      <c r="F1489" s="164" t="s">
        <v>1439</v>
      </c>
      <c r="H1489" s="163" t="s">
        <v>37</v>
      </c>
      <c r="I1489" s="165"/>
      <c r="L1489" s="162"/>
      <c r="M1489" s="166"/>
      <c r="T1489" s="167"/>
      <c r="AT1489" s="163" t="s">
        <v>262</v>
      </c>
      <c r="AU1489" s="163" t="s">
        <v>87</v>
      </c>
      <c r="AV1489" s="12" t="s">
        <v>85</v>
      </c>
      <c r="AW1489" s="12" t="s">
        <v>38</v>
      </c>
      <c r="AX1489" s="12" t="s">
        <v>78</v>
      </c>
      <c r="AY1489" s="163" t="s">
        <v>252</v>
      </c>
    </row>
    <row r="1490" spans="2:51" s="12" customFormat="1">
      <c r="B1490" s="162"/>
      <c r="D1490" s="159" t="s">
        <v>262</v>
      </c>
      <c r="E1490" s="163" t="s">
        <v>37</v>
      </c>
      <c r="F1490" s="164" t="s">
        <v>1440</v>
      </c>
      <c r="H1490" s="163" t="s">
        <v>37</v>
      </c>
      <c r="I1490" s="165"/>
      <c r="L1490" s="162"/>
      <c r="M1490" s="166"/>
      <c r="T1490" s="167"/>
      <c r="AT1490" s="163" t="s">
        <v>262</v>
      </c>
      <c r="AU1490" s="163" t="s">
        <v>87</v>
      </c>
      <c r="AV1490" s="12" t="s">
        <v>85</v>
      </c>
      <c r="AW1490" s="12" t="s">
        <v>38</v>
      </c>
      <c r="AX1490" s="12" t="s">
        <v>78</v>
      </c>
      <c r="AY1490" s="163" t="s">
        <v>252</v>
      </c>
    </row>
    <row r="1491" spans="2:51" s="13" customFormat="1">
      <c r="B1491" s="168"/>
      <c r="D1491" s="159" t="s">
        <v>262</v>
      </c>
      <c r="E1491" s="169" t="s">
        <v>37</v>
      </c>
      <c r="F1491" s="170" t="s">
        <v>1441</v>
      </c>
      <c r="H1491" s="171">
        <v>184.12700000000001</v>
      </c>
      <c r="I1491" s="172"/>
      <c r="L1491" s="168"/>
      <c r="M1491" s="173"/>
      <c r="T1491" s="174"/>
      <c r="AT1491" s="169" t="s">
        <v>262</v>
      </c>
      <c r="AU1491" s="169" t="s">
        <v>87</v>
      </c>
      <c r="AV1491" s="13" t="s">
        <v>87</v>
      </c>
      <c r="AW1491" s="13" t="s">
        <v>38</v>
      </c>
      <c r="AX1491" s="13" t="s">
        <v>78</v>
      </c>
      <c r="AY1491" s="169" t="s">
        <v>252</v>
      </c>
    </row>
    <row r="1492" spans="2:51" s="12" customFormat="1">
      <c r="B1492" s="162"/>
      <c r="D1492" s="159" t="s">
        <v>262</v>
      </c>
      <c r="E1492" s="163" t="s">
        <v>37</v>
      </c>
      <c r="F1492" s="164" t="s">
        <v>1442</v>
      </c>
      <c r="H1492" s="163" t="s">
        <v>37</v>
      </c>
      <c r="I1492" s="165"/>
      <c r="L1492" s="162"/>
      <c r="M1492" s="166"/>
      <c r="T1492" s="167"/>
      <c r="AT1492" s="163" t="s">
        <v>262</v>
      </c>
      <c r="AU1492" s="163" t="s">
        <v>87</v>
      </c>
      <c r="AV1492" s="12" t="s">
        <v>85</v>
      </c>
      <c r="AW1492" s="12" t="s">
        <v>38</v>
      </c>
      <c r="AX1492" s="12" t="s">
        <v>78</v>
      </c>
      <c r="AY1492" s="163" t="s">
        <v>252</v>
      </c>
    </row>
    <row r="1493" spans="2:51" s="12" customFormat="1">
      <c r="B1493" s="162"/>
      <c r="D1493" s="159" t="s">
        <v>262</v>
      </c>
      <c r="E1493" s="163" t="s">
        <v>37</v>
      </c>
      <c r="F1493" s="164" t="s">
        <v>1434</v>
      </c>
      <c r="H1493" s="163" t="s">
        <v>37</v>
      </c>
      <c r="I1493" s="165"/>
      <c r="L1493" s="162"/>
      <c r="M1493" s="166"/>
      <c r="T1493" s="167"/>
      <c r="AT1493" s="163" t="s">
        <v>262</v>
      </c>
      <c r="AU1493" s="163" t="s">
        <v>87</v>
      </c>
      <c r="AV1493" s="12" t="s">
        <v>85</v>
      </c>
      <c r="AW1493" s="12" t="s">
        <v>38</v>
      </c>
      <c r="AX1493" s="12" t="s">
        <v>78</v>
      </c>
      <c r="AY1493" s="163" t="s">
        <v>252</v>
      </c>
    </row>
    <row r="1494" spans="2:51" s="13" customFormat="1">
      <c r="B1494" s="168"/>
      <c r="D1494" s="159" t="s">
        <v>262</v>
      </c>
      <c r="E1494" s="169" t="s">
        <v>37</v>
      </c>
      <c r="F1494" s="170" t="s">
        <v>1443</v>
      </c>
      <c r="H1494" s="171">
        <v>44.545999999999999</v>
      </c>
      <c r="I1494" s="172"/>
      <c r="L1494" s="168"/>
      <c r="M1494" s="173"/>
      <c r="T1494" s="174"/>
      <c r="AT1494" s="169" t="s">
        <v>262</v>
      </c>
      <c r="AU1494" s="169" t="s">
        <v>87</v>
      </c>
      <c r="AV1494" s="13" t="s">
        <v>87</v>
      </c>
      <c r="AW1494" s="13" t="s">
        <v>38</v>
      </c>
      <c r="AX1494" s="13" t="s">
        <v>78</v>
      </c>
      <c r="AY1494" s="169" t="s">
        <v>252</v>
      </c>
    </row>
    <row r="1495" spans="2:51" s="12" customFormat="1">
      <c r="B1495" s="162"/>
      <c r="D1495" s="159" t="s">
        <v>262</v>
      </c>
      <c r="E1495" s="163" t="s">
        <v>37</v>
      </c>
      <c r="F1495" s="164" t="s">
        <v>1194</v>
      </c>
      <c r="H1495" s="163" t="s">
        <v>37</v>
      </c>
      <c r="I1495" s="165"/>
      <c r="L1495" s="162"/>
      <c r="M1495" s="166"/>
      <c r="T1495" s="167"/>
      <c r="AT1495" s="163" t="s">
        <v>262</v>
      </c>
      <c r="AU1495" s="163" t="s">
        <v>87</v>
      </c>
      <c r="AV1495" s="12" t="s">
        <v>85</v>
      </c>
      <c r="AW1495" s="12" t="s">
        <v>38</v>
      </c>
      <c r="AX1495" s="12" t="s">
        <v>78</v>
      </c>
      <c r="AY1495" s="163" t="s">
        <v>252</v>
      </c>
    </row>
    <row r="1496" spans="2:51" s="12" customFormat="1">
      <c r="B1496" s="162"/>
      <c r="D1496" s="159" t="s">
        <v>262</v>
      </c>
      <c r="E1496" s="163" t="s">
        <v>37</v>
      </c>
      <c r="F1496" s="164" t="s">
        <v>1219</v>
      </c>
      <c r="H1496" s="163" t="s">
        <v>37</v>
      </c>
      <c r="I1496" s="165"/>
      <c r="L1496" s="162"/>
      <c r="M1496" s="166"/>
      <c r="T1496" s="167"/>
      <c r="AT1496" s="163" t="s">
        <v>262</v>
      </c>
      <c r="AU1496" s="163" t="s">
        <v>87</v>
      </c>
      <c r="AV1496" s="12" t="s">
        <v>85</v>
      </c>
      <c r="AW1496" s="12" t="s">
        <v>38</v>
      </c>
      <c r="AX1496" s="12" t="s">
        <v>78</v>
      </c>
      <c r="AY1496" s="163" t="s">
        <v>252</v>
      </c>
    </row>
    <row r="1497" spans="2:51" s="12" customFormat="1">
      <c r="B1497" s="162"/>
      <c r="D1497" s="159" t="s">
        <v>262</v>
      </c>
      <c r="E1497" s="163" t="s">
        <v>37</v>
      </c>
      <c r="F1497" s="164" t="s">
        <v>1439</v>
      </c>
      <c r="H1497" s="163" t="s">
        <v>37</v>
      </c>
      <c r="I1497" s="165"/>
      <c r="L1497" s="162"/>
      <c r="M1497" s="166"/>
      <c r="T1497" s="167"/>
      <c r="AT1497" s="163" t="s">
        <v>262</v>
      </c>
      <c r="AU1497" s="163" t="s">
        <v>87</v>
      </c>
      <c r="AV1497" s="12" t="s">
        <v>85</v>
      </c>
      <c r="AW1497" s="12" t="s">
        <v>38</v>
      </c>
      <c r="AX1497" s="12" t="s">
        <v>78</v>
      </c>
      <c r="AY1497" s="163" t="s">
        <v>252</v>
      </c>
    </row>
    <row r="1498" spans="2:51" s="12" customFormat="1">
      <c r="B1498" s="162"/>
      <c r="D1498" s="159" t="s">
        <v>262</v>
      </c>
      <c r="E1498" s="163" t="s">
        <v>37</v>
      </c>
      <c r="F1498" s="164" t="s">
        <v>1440</v>
      </c>
      <c r="H1498" s="163" t="s">
        <v>37</v>
      </c>
      <c r="I1498" s="165"/>
      <c r="L1498" s="162"/>
      <c r="M1498" s="166"/>
      <c r="T1498" s="167"/>
      <c r="AT1498" s="163" t="s">
        <v>262</v>
      </c>
      <c r="AU1498" s="163" t="s">
        <v>87</v>
      </c>
      <c r="AV1498" s="12" t="s">
        <v>85</v>
      </c>
      <c r="AW1498" s="12" t="s">
        <v>38</v>
      </c>
      <c r="AX1498" s="12" t="s">
        <v>78</v>
      </c>
      <c r="AY1498" s="163" t="s">
        <v>252</v>
      </c>
    </row>
    <row r="1499" spans="2:51" s="13" customFormat="1">
      <c r="B1499" s="168"/>
      <c r="D1499" s="159" t="s">
        <v>262</v>
      </c>
      <c r="E1499" s="169" t="s">
        <v>37</v>
      </c>
      <c r="F1499" s="170" t="s">
        <v>1445</v>
      </c>
      <c r="H1499" s="171">
        <v>201.18199999999999</v>
      </c>
      <c r="I1499" s="172"/>
      <c r="L1499" s="168"/>
      <c r="M1499" s="173"/>
      <c r="T1499" s="174"/>
      <c r="AT1499" s="169" t="s">
        <v>262</v>
      </c>
      <c r="AU1499" s="169" t="s">
        <v>87</v>
      </c>
      <c r="AV1499" s="13" t="s">
        <v>87</v>
      </c>
      <c r="AW1499" s="13" t="s">
        <v>38</v>
      </c>
      <c r="AX1499" s="13" t="s">
        <v>78</v>
      </c>
      <c r="AY1499" s="169" t="s">
        <v>252</v>
      </c>
    </row>
    <row r="1500" spans="2:51" s="12" customFormat="1">
      <c r="B1500" s="162"/>
      <c r="D1500" s="159" t="s">
        <v>262</v>
      </c>
      <c r="E1500" s="163" t="s">
        <v>37</v>
      </c>
      <c r="F1500" s="164" t="s">
        <v>1446</v>
      </c>
      <c r="H1500" s="163" t="s">
        <v>37</v>
      </c>
      <c r="I1500" s="165"/>
      <c r="L1500" s="162"/>
      <c r="M1500" s="166"/>
      <c r="T1500" s="167"/>
      <c r="AT1500" s="163" t="s">
        <v>262</v>
      </c>
      <c r="AU1500" s="163" t="s">
        <v>87</v>
      </c>
      <c r="AV1500" s="12" t="s">
        <v>85</v>
      </c>
      <c r="AW1500" s="12" t="s">
        <v>38</v>
      </c>
      <c r="AX1500" s="12" t="s">
        <v>78</v>
      </c>
      <c r="AY1500" s="163" t="s">
        <v>252</v>
      </c>
    </row>
    <row r="1501" spans="2:51" s="12" customFormat="1">
      <c r="B1501" s="162"/>
      <c r="D1501" s="159" t="s">
        <v>262</v>
      </c>
      <c r="E1501" s="163" t="s">
        <v>37</v>
      </c>
      <c r="F1501" s="164" t="s">
        <v>1439</v>
      </c>
      <c r="H1501" s="163" t="s">
        <v>37</v>
      </c>
      <c r="I1501" s="165"/>
      <c r="L1501" s="162"/>
      <c r="M1501" s="166"/>
      <c r="T1501" s="167"/>
      <c r="AT1501" s="163" t="s">
        <v>262</v>
      </c>
      <c r="AU1501" s="163" t="s">
        <v>87</v>
      </c>
      <c r="AV1501" s="12" t="s">
        <v>85</v>
      </c>
      <c r="AW1501" s="12" t="s">
        <v>38</v>
      </c>
      <c r="AX1501" s="12" t="s">
        <v>78</v>
      </c>
      <c r="AY1501" s="163" t="s">
        <v>252</v>
      </c>
    </row>
    <row r="1502" spans="2:51" s="12" customFormat="1">
      <c r="B1502" s="162"/>
      <c r="D1502" s="159" t="s">
        <v>262</v>
      </c>
      <c r="E1502" s="163" t="s">
        <v>37</v>
      </c>
      <c r="F1502" s="164" t="s">
        <v>1440</v>
      </c>
      <c r="H1502" s="163" t="s">
        <v>37</v>
      </c>
      <c r="I1502" s="165"/>
      <c r="L1502" s="162"/>
      <c r="M1502" s="166"/>
      <c r="T1502" s="167"/>
      <c r="AT1502" s="163" t="s">
        <v>262</v>
      </c>
      <c r="AU1502" s="163" t="s">
        <v>87</v>
      </c>
      <c r="AV1502" s="12" t="s">
        <v>85</v>
      </c>
      <c r="AW1502" s="12" t="s">
        <v>38</v>
      </c>
      <c r="AX1502" s="12" t="s">
        <v>78</v>
      </c>
      <c r="AY1502" s="163" t="s">
        <v>252</v>
      </c>
    </row>
    <row r="1503" spans="2:51" s="13" customFormat="1">
      <c r="B1503" s="168"/>
      <c r="D1503" s="159" t="s">
        <v>262</v>
      </c>
      <c r="E1503" s="169" t="s">
        <v>37</v>
      </c>
      <c r="F1503" s="170" t="s">
        <v>1447</v>
      </c>
      <c r="H1503" s="171">
        <v>26.152000000000001</v>
      </c>
      <c r="I1503" s="172"/>
      <c r="L1503" s="168"/>
      <c r="M1503" s="173"/>
      <c r="T1503" s="174"/>
      <c r="AT1503" s="169" t="s">
        <v>262</v>
      </c>
      <c r="AU1503" s="169" t="s">
        <v>87</v>
      </c>
      <c r="AV1503" s="13" t="s">
        <v>87</v>
      </c>
      <c r="AW1503" s="13" t="s">
        <v>38</v>
      </c>
      <c r="AX1503" s="13" t="s">
        <v>78</v>
      </c>
      <c r="AY1503" s="169" t="s">
        <v>252</v>
      </c>
    </row>
    <row r="1504" spans="2:51" s="15" customFormat="1">
      <c r="B1504" s="182"/>
      <c r="D1504" s="159" t="s">
        <v>262</v>
      </c>
      <c r="E1504" s="183" t="s">
        <v>129</v>
      </c>
      <c r="F1504" s="184" t="s">
        <v>272</v>
      </c>
      <c r="H1504" s="185">
        <v>456.00700000000001</v>
      </c>
      <c r="I1504" s="186"/>
      <c r="L1504" s="182"/>
      <c r="M1504" s="187"/>
      <c r="T1504" s="188"/>
      <c r="AT1504" s="183" t="s">
        <v>262</v>
      </c>
      <c r="AU1504" s="183" t="s">
        <v>87</v>
      </c>
      <c r="AV1504" s="15" t="s">
        <v>98</v>
      </c>
      <c r="AW1504" s="15" t="s">
        <v>38</v>
      </c>
      <c r="AX1504" s="15" t="s">
        <v>78</v>
      </c>
      <c r="AY1504" s="183" t="s">
        <v>252</v>
      </c>
    </row>
    <row r="1505" spans="2:51" s="14" customFormat="1">
      <c r="B1505" s="175"/>
      <c r="D1505" s="159" t="s">
        <v>262</v>
      </c>
      <c r="E1505" s="176" t="s">
        <v>37</v>
      </c>
      <c r="F1505" s="177" t="s">
        <v>267</v>
      </c>
      <c r="H1505" s="178">
        <v>456.00700000000001</v>
      </c>
      <c r="I1505" s="179"/>
      <c r="L1505" s="175"/>
      <c r="M1505" s="199"/>
      <c r="N1505" s="200"/>
      <c r="O1505" s="200"/>
      <c r="P1505" s="200"/>
      <c r="Q1505" s="200"/>
      <c r="R1505" s="200"/>
      <c r="S1505" s="200"/>
      <c r="T1505" s="201"/>
      <c r="AT1505" s="176" t="s">
        <v>262</v>
      </c>
      <c r="AU1505" s="176" t="s">
        <v>87</v>
      </c>
      <c r="AV1505" s="14" t="s">
        <v>258</v>
      </c>
      <c r="AW1505" s="14" t="s">
        <v>38</v>
      </c>
      <c r="AX1505" s="14" t="s">
        <v>85</v>
      </c>
      <c r="AY1505" s="176" t="s">
        <v>252</v>
      </c>
    </row>
    <row r="1506" spans="2:51" s="1" customFormat="1" ht="6.95" customHeight="1">
      <c r="B1506" s="40"/>
      <c r="C1506" s="41"/>
      <c r="D1506" s="41"/>
      <c r="E1506" s="41"/>
      <c r="F1506" s="41"/>
      <c r="G1506" s="41"/>
      <c r="H1506" s="41"/>
      <c r="I1506" s="110"/>
      <c r="J1506" s="41"/>
      <c r="K1506" s="41"/>
      <c r="L1506" s="32"/>
    </row>
  </sheetData>
  <sheetProtection algorithmName="SHA-512" hashValue="vIA+Ibwy4Hqw4AvBPi3RDvA4CXLzqM0woBVfiI/wFmzpjy5fwzvgCoKC5cdqPOHcNTkYTTqq8P+YaIddIOkk4Q==" saltValue="K+yPn0BAGlPIvz/7CV/3xxEufcJToSGe0keVYqGyn5WMgWMRT28KCO3cvogRGv23baZOnM2uGHCKrXn3Bre3CA==" spinCount="100000" sheet="1" objects="1" scenarios="1" formatColumns="0" formatRows="0" autoFilter="0"/>
  <autoFilter ref="C104:K1505" xr:uid="{00000000-0009-0000-0000-000001000000}"/>
  <mergeCells count="12">
    <mergeCell ref="E97:H97"/>
    <mergeCell ref="L2:V2"/>
    <mergeCell ref="E50:H50"/>
    <mergeCell ref="E52:H52"/>
    <mergeCell ref="E54:H54"/>
    <mergeCell ref="E93:H93"/>
    <mergeCell ref="E95:H95"/>
    <mergeCell ref="E7:H7"/>
    <mergeCell ref="E9:H9"/>
    <mergeCell ref="E11:H11"/>
    <mergeCell ref="E20:H20"/>
    <mergeCell ref="E29:H29"/>
  </mergeCells>
  <pageMargins left="0.39374999999999999" right="0.39374999999999999" top="0.39374999999999999" bottom="0.39374999999999999" header="0" footer="0"/>
  <headerFooter>
    <oddFooter>&amp;CStrana &amp;P z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8"/>
  <sheetViews>
    <sheetView showGridLines="0" workbookViewId="0"/>
  </sheetViews>
  <sheetFormatPr defaultColWidth="12"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89"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1"/>
      <c r="M2" s="331"/>
      <c r="N2" s="331"/>
      <c r="O2" s="331"/>
      <c r="P2" s="331"/>
      <c r="Q2" s="331"/>
      <c r="R2" s="331"/>
      <c r="S2" s="331"/>
      <c r="T2" s="331"/>
      <c r="U2" s="331"/>
      <c r="V2" s="331"/>
      <c r="AT2" s="18" t="s">
        <v>99</v>
      </c>
    </row>
    <row r="3" spans="2:46" ht="6.95" customHeight="1">
      <c r="B3" s="19"/>
      <c r="C3" s="20"/>
      <c r="D3" s="20"/>
      <c r="E3" s="20"/>
      <c r="F3" s="20"/>
      <c r="G3" s="20"/>
      <c r="H3" s="20"/>
      <c r="I3" s="91"/>
      <c r="J3" s="20"/>
      <c r="K3" s="20"/>
      <c r="L3" s="21"/>
      <c r="AT3" s="18" t="s">
        <v>87</v>
      </c>
    </row>
    <row r="4" spans="2:46" ht="24.95" customHeight="1">
      <c r="B4" s="21"/>
      <c r="D4" s="22" t="s">
        <v>114</v>
      </c>
      <c r="L4" s="21"/>
      <c r="M4" s="23" t="s">
        <v>10</v>
      </c>
      <c r="AT4" s="18" t="s">
        <v>4</v>
      </c>
    </row>
    <row r="5" spans="2:46" ht="6.95" customHeight="1">
      <c r="B5" s="21"/>
      <c r="L5" s="21"/>
    </row>
    <row r="6" spans="2:46" ht="12" customHeight="1">
      <c r="B6" s="21"/>
      <c r="D6" s="27" t="s">
        <v>16</v>
      </c>
      <c r="L6" s="21"/>
    </row>
    <row r="7" spans="2:46" ht="16.5" customHeight="1">
      <c r="B7" s="21"/>
      <c r="E7" s="342" t="str">
        <f>'Rekapitulace stavby'!K6</f>
        <v>Revitalizace kulturní krajiny a objektů NKP Hřebčín Kladruby n.L. - obnova historických objektů - SO 03</v>
      </c>
      <c r="F7" s="325"/>
      <c r="G7" s="325"/>
      <c r="H7" s="325"/>
      <c r="L7" s="21"/>
    </row>
    <row r="8" spans="2:46">
      <c r="B8" s="21"/>
      <c r="D8" s="27" t="s">
        <v>128</v>
      </c>
      <c r="L8" s="21"/>
    </row>
    <row r="9" spans="2:46" ht="16.5" customHeight="1">
      <c r="B9" s="21"/>
      <c r="E9" s="342" t="s">
        <v>132</v>
      </c>
      <c r="F9" s="331"/>
      <c r="G9" s="331"/>
      <c r="H9" s="331"/>
      <c r="L9" s="21"/>
    </row>
    <row r="10" spans="2:46" ht="12" customHeight="1">
      <c r="B10" s="21"/>
      <c r="D10" s="27" t="s">
        <v>136</v>
      </c>
      <c r="L10" s="21"/>
    </row>
    <row r="11" spans="2:46" s="1" customFormat="1" ht="16.5" customHeight="1">
      <c r="B11" s="32"/>
      <c r="E11" s="325" t="s">
        <v>1452</v>
      </c>
      <c r="F11" s="327"/>
      <c r="G11" s="327"/>
      <c r="H11" s="327"/>
      <c r="I11" s="92"/>
      <c r="L11" s="32"/>
    </row>
    <row r="12" spans="2:46" s="1" customFormat="1" ht="12" customHeight="1">
      <c r="B12" s="32"/>
      <c r="D12" s="27" t="s">
        <v>1453</v>
      </c>
      <c r="I12" s="92"/>
      <c r="L12" s="32"/>
    </row>
    <row r="13" spans="2:46" s="1" customFormat="1" ht="36.950000000000003" customHeight="1">
      <c r="B13" s="32"/>
      <c r="E13" s="328" t="s">
        <v>1454</v>
      </c>
      <c r="F13" s="327"/>
      <c r="G13" s="327"/>
      <c r="H13" s="327"/>
      <c r="I13" s="92"/>
      <c r="L13" s="32"/>
    </row>
    <row r="14" spans="2:46" s="1" customFormat="1">
      <c r="B14" s="32"/>
      <c r="I14" s="92"/>
      <c r="L14" s="32"/>
    </row>
    <row r="15" spans="2:46" s="1" customFormat="1" ht="12" customHeight="1">
      <c r="B15" s="32"/>
      <c r="D15" s="27" t="s">
        <v>18</v>
      </c>
      <c r="F15" s="18" t="s">
        <v>19</v>
      </c>
      <c r="I15" s="93" t="s">
        <v>20</v>
      </c>
      <c r="J15" s="18" t="s">
        <v>37</v>
      </c>
      <c r="L15" s="32"/>
    </row>
    <row r="16" spans="2:46" s="1" customFormat="1" ht="12" customHeight="1">
      <c r="B16" s="32"/>
      <c r="D16" s="27" t="s">
        <v>22</v>
      </c>
      <c r="F16" s="18" t="s">
        <v>23</v>
      </c>
      <c r="I16" s="93" t="s">
        <v>24</v>
      </c>
      <c r="J16" s="47" t="str">
        <f>'Rekapitulace stavby'!AN8</f>
        <v>8. 2. 2019</v>
      </c>
      <c r="L16" s="32"/>
    </row>
    <row r="17" spans="2:12" s="1" customFormat="1" ht="10.7" customHeight="1">
      <c r="B17" s="32"/>
      <c r="I17" s="92"/>
      <c r="L17" s="32"/>
    </row>
    <row r="18" spans="2:12" s="1" customFormat="1" ht="12" customHeight="1">
      <c r="B18" s="32"/>
      <c r="D18" s="27" t="s">
        <v>26</v>
      </c>
      <c r="I18" s="93" t="s">
        <v>27</v>
      </c>
      <c r="J18" s="18" t="s">
        <v>28</v>
      </c>
      <c r="L18" s="32"/>
    </row>
    <row r="19" spans="2:12" s="1" customFormat="1" ht="18" customHeight="1">
      <c r="B19" s="32"/>
      <c r="E19" s="18" t="s">
        <v>29</v>
      </c>
      <c r="I19" s="93" t="s">
        <v>30</v>
      </c>
      <c r="J19" s="18" t="s">
        <v>31</v>
      </c>
      <c r="L19" s="32"/>
    </row>
    <row r="20" spans="2:12" s="1" customFormat="1" ht="6.95" customHeight="1">
      <c r="B20" s="32"/>
      <c r="I20" s="92"/>
      <c r="L20" s="32"/>
    </row>
    <row r="21" spans="2:12" s="1" customFormat="1" ht="12" customHeight="1">
      <c r="B21" s="32"/>
      <c r="D21" s="27" t="s">
        <v>32</v>
      </c>
      <c r="I21" s="93" t="s">
        <v>27</v>
      </c>
      <c r="J21" s="28" t="str">
        <f>'Rekapitulace stavby'!AN13</f>
        <v>Vyplň údaj</v>
      </c>
      <c r="L21" s="32"/>
    </row>
    <row r="22" spans="2:12" s="1" customFormat="1" ht="18" customHeight="1">
      <c r="B22" s="32"/>
      <c r="E22" s="343" t="str">
        <f>'Rekapitulace stavby'!E14</f>
        <v>Vyplň údaj</v>
      </c>
      <c r="F22" s="332"/>
      <c r="G22" s="332"/>
      <c r="H22" s="332"/>
      <c r="I22" s="93" t="s">
        <v>30</v>
      </c>
      <c r="J22" s="28" t="str">
        <f>'Rekapitulace stavby'!AN14</f>
        <v>Vyplň údaj</v>
      </c>
      <c r="L22" s="32"/>
    </row>
    <row r="23" spans="2:12" s="1" customFormat="1" ht="6.95" customHeight="1">
      <c r="B23" s="32"/>
      <c r="I23" s="92"/>
      <c r="L23" s="32"/>
    </row>
    <row r="24" spans="2:12" s="1" customFormat="1" ht="12" customHeight="1">
      <c r="B24" s="32"/>
      <c r="D24" s="27" t="s">
        <v>34</v>
      </c>
      <c r="I24" s="93" t="s">
        <v>27</v>
      </c>
      <c r="J24" s="18" t="s">
        <v>35</v>
      </c>
      <c r="L24" s="32"/>
    </row>
    <row r="25" spans="2:12" s="1" customFormat="1" ht="18" customHeight="1">
      <c r="B25" s="32"/>
      <c r="E25" s="18" t="s">
        <v>36</v>
      </c>
      <c r="I25" s="93" t="s">
        <v>30</v>
      </c>
      <c r="J25" s="18" t="s">
        <v>37</v>
      </c>
      <c r="L25" s="32"/>
    </row>
    <row r="26" spans="2:12" s="1" customFormat="1" ht="6.95" customHeight="1">
      <c r="B26" s="32"/>
      <c r="I26" s="92"/>
      <c r="L26" s="32"/>
    </row>
    <row r="27" spans="2:12" s="1" customFormat="1" ht="12" customHeight="1">
      <c r="B27" s="32"/>
      <c r="D27" s="27" t="s">
        <v>39</v>
      </c>
      <c r="I27" s="93" t="s">
        <v>27</v>
      </c>
      <c r="J27" s="18" t="str">
        <f>IF('Rekapitulace stavby'!AN19="","",'Rekapitulace stavby'!AN19)</f>
        <v>63243393</v>
      </c>
      <c r="L27" s="32"/>
    </row>
    <row r="28" spans="2:12" s="1" customFormat="1" ht="18" customHeight="1">
      <c r="B28" s="32"/>
      <c r="E28" s="18" t="str">
        <f>IF('Rekapitulace stavby'!E20="","",'Rekapitulace stavby'!E20)</f>
        <v>Ing.Štefan Sivák</v>
      </c>
      <c r="I28" s="93" t="s">
        <v>30</v>
      </c>
      <c r="J28" s="18" t="str">
        <f>IF('Rekapitulace stavby'!AN20="","",'Rekapitulace stavby'!AN20)</f>
        <v/>
      </c>
      <c r="L28" s="32"/>
    </row>
    <row r="29" spans="2:12" s="1" customFormat="1" ht="6.95" customHeight="1">
      <c r="B29" s="32"/>
      <c r="I29" s="92"/>
      <c r="L29" s="32"/>
    </row>
    <row r="30" spans="2:12" s="1" customFormat="1" ht="12" customHeight="1">
      <c r="B30" s="32"/>
      <c r="D30" s="27" t="s">
        <v>42</v>
      </c>
      <c r="I30" s="92"/>
      <c r="L30" s="32"/>
    </row>
    <row r="31" spans="2:12" s="7" customFormat="1" ht="16.5" customHeight="1">
      <c r="B31" s="94"/>
      <c r="E31" s="336" t="s">
        <v>37</v>
      </c>
      <c r="F31" s="336"/>
      <c r="G31" s="336"/>
      <c r="H31" s="336"/>
      <c r="I31" s="95"/>
      <c r="L31" s="94"/>
    </row>
    <row r="32" spans="2:12" s="1" customFormat="1" ht="6.95" customHeight="1">
      <c r="B32" s="32"/>
      <c r="I32" s="92"/>
      <c r="L32" s="32"/>
    </row>
    <row r="33" spans="2:12" s="1" customFormat="1" ht="6.95" customHeight="1">
      <c r="B33" s="32"/>
      <c r="D33" s="48"/>
      <c r="E33" s="48"/>
      <c r="F33" s="48"/>
      <c r="G33" s="48"/>
      <c r="H33" s="48"/>
      <c r="I33" s="97"/>
      <c r="J33" s="48"/>
      <c r="K33" s="48"/>
      <c r="L33" s="32"/>
    </row>
    <row r="34" spans="2:12" s="1" customFormat="1" ht="25.5" customHeight="1">
      <c r="B34" s="32"/>
      <c r="D34" s="98" t="s">
        <v>44</v>
      </c>
      <c r="I34" s="92"/>
      <c r="J34" s="60">
        <f>ROUND(J95, 2)</f>
        <v>0</v>
      </c>
      <c r="L34" s="32"/>
    </row>
    <row r="35" spans="2:12" s="1" customFormat="1" ht="6.95" customHeight="1">
      <c r="B35" s="32"/>
      <c r="D35" s="48"/>
      <c r="E35" s="48"/>
      <c r="F35" s="48"/>
      <c r="G35" s="48"/>
      <c r="H35" s="48"/>
      <c r="I35" s="97"/>
      <c r="J35" s="48"/>
      <c r="K35" s="48"/>
      <c r="L35" s="32"/>
    </row>
    <row r="36" spans="2:12" s="1" customFormat="1" ht="14.45" customHeight="1">
      <c r="B36" s="32"/>
      <c r="F36" s="99" t="s">
        <v>46</v>
      </c>
      <c r="I36" s="100" t="s">
        <v>45</v>
      </c>
      <c r="J36" s="99" t="s">
        <v>47</v>
      </c>
      <c r="L36" s="32"/>
    </row>
    <row r="37" spans="2:12" s="1" customFormat="1" ht="14.45" customHeight="1">
      <c r="B37" s="32"/>
      <c r="D37" s="27" t="s">
        <v>48</v>
      </c>
      <c r="E37" s="27" t="s">
        <v>49</v>
      </c>
      <c r="F37" s="101">
        <f>ROUND((SUM(BE95:BE127)),  2)</f>
        <v>0</v>
      </c>
      <c r="I37" s="102">
        <v>0.21</v>
      </c>
      <c r="J37" s="101">
        <f>ROUND(((SUM(BE95:BE127))*I37),  2)</f>
        <v>0</v>
      </c>
      <c r="L37" s="32"/>
    </row>
    <row r="38" spans="2:12" s="1" customFormat="1" ht="14.45" customHeight="1">
      <c r="B38" s="32"/>
      <c r="E38" s="27" t="s">
        <v>50</v>
      </c>
      <c r="F38" s="101">
        <f>ROUND((SUM(BF95:BF127)),  2)</f>
        <v>0</v>
      </c>
      <c r="I38" s="102">
        <v>0.15</v>
      </c>
      <c r="J38" s="101">
        <f>ROUND(((SUM(BF95:BF127))*I38),  2)</f>
        <v>0</v>
      </c>
      <c r="L38" s="32"/>
    </row>
    <row r="39" spans="2:12" s="1" customFormat="1" ht="14.45" hidden="1" customHeight="1">
      <c r="B39" s="32"/>
      <c r="E39" s="27" t="s">
        <v>51</v>
      </c>
      <c r="F39" s="101">
        <f>ROUND((SUM(BG95:BG127)),  2)</f>
        <v>0</v>
      </c>
      <c r="I39" s="102">
        <v>0.21</v>
      </c>
      <c r="J39" s="101">
        <f>0</f>
        <v>0</v>
      </c>
      <c r="L39" s="32"/>
    </row>
    <row r="40" spans="2:12" s="1" customFormat="1" ht="14.45" hidden="1" customHeight="1">
      <c r="B40" s="32"/>
      <c r="E40" s="27" t="s">
        <v>52</v>
      </c>
      <c r="F40" s="101">
        <f>ROUND((SUM(BH95:BH127)),  2)</f>
        <v>0</v>
      </c>
      <c r="I40" s="102">
        <v>0.15</v>
      </c>
      <c r="J40" s="101">
        <f>0</f>
        <v>0</v>
      </c>
      <c r="L40" s="32"/>
    </row>
    <row r="41" spans="2:12" s="1" customFormat="1" ht="14.45" hidden="1" customHeight="1">
      <c r="B41" s="32"/>
      <c r="E41" s="27" t="s">
        <v>53</v>
      </c>
      <c r="F41" s="101">
        <f>ROUND((SUM(BI95:BI127)),  2)</f>
        <v>0</v>
      </c>
      <c r="I41" s="102">
        <v>0</v>
      </c>
      <c r="J41" s="101">
        <f>0</f>
        <v>0</v>
      </c>
      <c r="L41" s="32"/>
    </row>
    <row r="42" spans="2:12" s="1" customFormat="1" ht="6.95" customHeight="1">
      <c r="B42" s="32"/>
      <c r="I42" s="92"/>
      <c r="L42" s="32"/>
    </row>
    <row r="43" spans="2:12" s="1" customFormat="1" ht="25.5" customHeight="1">
      <c r="B43" s="32"/>
      <c r="C43" s="103"/>
      <c r="D43" s="104" t="s">
        <v>54</v>
      </c>
      <c r="E43" s="51"/>
      <c r="F43" s="51"/>
      <c r="G43" s="105" t="s">
        <v>55</v>
      </c>
      <c r="H43" s="106" t="s">
        <v>56</v>
      </c>
      <c r="I43" s="107"/>
      <c r="J43" s="108">
        <f>SUM(J34:J41)</f>
        <v>0</v>
      </c>
      <c r="K43" s="109"/>
      <c r="L43" s="32"/>
    </row>
    <row r="44" spans="2:12" s="1" customFormat="1" ht="14.45" customHeight="1">
      <c r="B44" s="40"/>
      <c r="C44" s="41"/>
      <c r="D44" s="41"/>
      <c r="E44" s="41"/>
      <c r="F44" s="41"/>
      <c r="G44" s="41"/>
      <c r="H44" s="41"/>
      <c r="I44" s="110"/>
      <c r="J44" s="41"/>
      <c r="K44" s="41"/>
      <c r="L44" s="32"/>
    </row>
    <row r="48" spans="2:12" s="1" customFormat="1" ht="6.95" customHeight="1">
      <c r="B48" s="42"/>
      <c r="C48" s="43"/>
      <c r="D48" s="43"/>
      <c r="E48" s="43"/>
      <c r="F48" s="43"/>
      <c r="G48" s="43"/>
      <c r="H48" s="43"/>
      <c r="I48" s="111"/>
      <c r="J48" s="43"/>
      <c r="K48" s="43"/>
      <c r="L48" s="32"/>
    </row>
    <row r="49" spans="2:12" s="1" customFormat="1" ht="24.95" customHeight="1">
      <c r="B49" s="32"/>
      <c r="C49" s="22" t="s">
        <v>213</v>
      </c>
      <c r="I49" s="92"/>
      <c r="L49" s="32"/>
    </row>
    <row r="50" spans="2:12" s="1" customFormat="1" ht="6.95" customHeight="1">
      <c r="B50" s="32"/>
      <c r="I50" s="92"/>
      <c r="L50" s="32"/>
    </row>
    <row r="51" spans="2:12" s="1" customFormat="1" ht="12" customHeight="1">
      <c r="B51" s="32"/>
      <c r="C51" s="27" t="s">
        <v>16</v>
      </c>
      <c r="I51" s="92"/>
      <c r="L51" s="32"/>
    </row>
    <row r="52" spans="2:12" s="1" customFormat="1" ht="16.5" customHeight="1">
      <c r="B52" s="32"/>
      <c r="E52" s="342" t="str">
        <f>E7</f>
        <v>Revitalizace kulturní krajiny a objektů NKP Hřebčín Kladruby n.L. - obnova historických objektů - SO 03</v>
      </c>
      <c r="F52" s="325"/>
      <c r="G52" s="325"/>
      <c r="H52" s="325"/>
      <c r="I52" s="92"/>
      <c r="L52" s="32"/>
    </row>
    <row r="53" spans="2:12" ht="12" customHeight="1">
      <c r="B53" s="21"/>
      <c r="C53" s="27" t="s">
        <v>128</v>
      </c>
      <c r="L53" s="21"/>
    </row>
    <row r="54" spans="2:12" ht="16.5" customHeight="1">
      <c r="B54" s="21"/>
      <c r="E54" s="342" t="s">
        <v>132</v>
      </c>
      <c r="F54" s="331"/>
      <c r="G54" s="331"/>
      <c r="H54" s="331"/>
      <c r="L54" s="21"/>
    </row>
    <row r="55" spans="2:12" ht="12" customHeight="1">
      <c r="B55" s="21"/>
      <c r="C55" s="27" t="s">
        <v>136</v>
      </c>
      <c r="L55" s="21"/>
    </row>
    <row r="56" spans="2:12" s="1" customFormat="1" ht="16.5" customHeight="1">
      <c r="B56" s="32"/>
      <c r="E56" s="325" t="s">
        <v>1452</v>
      </c>
      <c r="F56" s="327"/>
      <c r="G56" s="327"/>
      <c r="H56" s="327"/>
      <c r="I56" s="92"/>
      <c r="L56" s="32"/>
    </row>
    <row r="57" spans="2:12" s="1" customFormat="1" ht="12" customHeight="1">
      <c r="B57" s="32"/>
      <c r="C57" s="27" t="s">
        <v>1453</v>
      </c>
      <c r="I57" s="92"/>
      <c r="L57" s="32"/>
    </row>
    <row r="58" spans="2:12" s="1" customFormat="1" ht="16.5" customHeight="1">
      <c r="B58" s="32"/>
      <c r="E58" s="328" t="str">
        <f>E13</f>
        <v>SO0322 - Elektroinstalace - silnoproud</v>
      </c>
      <c r="F58" s="327"/>
      <c r="G58" s="327"/>
      <c r="H58" s="327"/>
      <c r="I58" s="92"/>
      <c r="L58" s="32"/>
    </row>
    <row r="59" spans="2:12" s="1" customFormat="1" ht="6.95" customHeight="1">
      <c r="B59" s="32"/>
      <c r="I59" s="92"/>
      <c r="L59" s="32"/>
    </row>
    <row r="60" spans="2:12" s="1" customFormat="1" ht="12" customHeight="1">
      <c r="B60" s="32"/>
      <c r="C60" s="27" t="s">
        <v>22</v>
      </c>
      <c r="F60" s="18" t="str">
        <f>F16</f>
        <v>Areál NKP Kladruby n.L.</v>
      </c>
      <c r="I60" s="93" t="s">
        <v>24</v>
      </c>
      <c r="J60" s="47" t="str">
        <f>IF(J16="","",J16)</f>
        <v>8. 2. 2019</v>
      </c>
      <c r="L60" s="32"/>
    </row>
    <row r="61" spans="2:12" s="1" customFormat="1" ht="6.95" customHeight="1">
      <c r="B61" s="32"/>
      <c r="I61" s="92"/>
      <c r="L61" s="32"/>
    </row>
    <row r="62" spans="2:12" s="1" customFormat="1" ht="13.7" customHeight="1">
      <c r="B62" s="32"/>
      <c r="C62" s="27" t="s">
        <v>26</v>
      </c>
      <c r="F62" s="18" t="str">
        <f>E19</f>
        <v>Národní hřebčín Kladruby n.L., s.p.o.</v>
      </c>
      <c r="I62" s="93" t="s">
        <v>34</v>
      </c>
      <c r="J62" s="30" t="str">
        <f>E25</f>
        <v>Masák&amp;Partner, s.r.o.</v>
      </c>
      <c r="L62" s="32"/>
    </row>
    <row r="63" spans="2:12" s="1" customFormat="1" ht="13.7" customHeight="1">
      <c r="B63" s="32"/>
      <c r="C63" s="27" t="s">
        <v>32</v>
      </c>
      <c r="F63" s="18" t="str">
        <f>IF(E22="","",E22)</f>
        <v>Vyplň údaj</v>
      </c>
      <c r="I63" s="93" t="s">
        <v>39</v>
      </c>
      <c r="J63" s="30" t="str">
        <f>E28</f>
        <v>Ing.Štefan Sivák</v>
      </c>
      <c r="L63" s="32"/>
    </row>
    <row r="64" spans="2:12" s="1" customFormat="1" ht="10.35" customHeight="1">
      <c r="B64" s="32"/>
      <c r="I64" s="92"/>
      <c r="L64" s="32"/>
    </row>
    <row r="65" spans="2:47" s="1" customFormat="1" ht="29.25" customHeight="1">
      <c r="B65" s="32"/>
      <c r="C65" s="112" t="s">
        <v>214</v>
      </c>
      <c r="D65" s="103"/>
      <c r="E65" s="103"/>
      <c r="F65" s="103"/>
      <c r="G65" s="103"/>
      <c r="H65" s="103"/>
      <c r="I65" s="113"/>
      <c r="J65" s="114" t="s">
        <v>215</v>
      </c>
      <c r="K65" s="103"/>
      <c r="L65" s="32"/>
    </row>
    <row r="66" spans="2:47" s="1" customFormat="1" ht="10.35" customHeight="1">
      <c r="B66" s="32"/>
      <c r="I66" s="92"/>
      <c r="L66" s="32"/>
    </row>
    <row r="67" spans="2:47" s="1" customFormat="1" ht="22.7" customHeight="1">
      <c r="B67" s="32"/>
      <c r="C67" s="115" t="s">
        <v>76</v>
      </c>
      <c r="I67" s="92"/>
      <c r="J67" s="60">
        <f>J95</f>
        <v>0</v>
      </c>
      <c r="L67" s="32"/>
      <c r="AU67" s="18" t="s">
        <v>216</v>
      </c>
    </row>
    <row r="68" spans="2:47" s="8" customFormat="1" ht="24.95" customHeight="1">
      <c r="B68" s="116"/>
      <c r="D68" s="117" t="s">
        <v>1455</v>
      </c>
      <c r="E68" s="118"/>
      <c r="F68" s="118"/>
      <c r="G68" s="118"/>
      <c r="H68" s="118"/>
      <c r="I68" s="119"/>
      <c r="J68" s="120">
        <f>J96</f>
        <v>0</v>
      </c>
      <c r="L68" s="116"/>
    </row>
    <row r="69" spans="2:47" s="8" customFormat="1" ht="24.95" customHeight="1">
      <c r="B69" s="116"/>
      <c r="D69" s="117" t="s">
        <v>1456</v>
      </c>
      <c r="E69" s="118"/>
      <c r="F69" s="118"/>
      <c r="G69" s="118"/>
      <c r="H69" s="118"/>
      <c r="I69" s="119"/>
      <c r="J69" s="120">
        <f>J102</f>
        <v>0</v>
      </c>
      <c r="L69" s="116"/>
    </row>
    <row r="70" spans="2:47" s="8" customFormat="1" ht="24.95" customHeight="1">
      <c r="B70" s="116"/>
      <c r="D70" s="117" t="s">
        <v>1457</v>
      </c>
      <c r="E70" s="118"/>
      <c r="F70" s="118"/>
      <c r="G70" s="118"/>
      <c r="H70" s="118"/>
      <c r="I70" s="119"/>
      <c r="J70" s="120">
        <f>J107</f>
        <v>0</v>
      </c>
      <c r="L70" s="116"/>
    </row>
    <row r="71" spans="2:47" s="8" customFormat="1" ht="24.95" customHeight="1">
      <c r="B71" s="116"/>
      <c r="D71" s="117" t="s">
        <v>1458</v>
      </c>
      <c r="E71" s="118"/>
      <c r="F71" s="118"/>
      <c r="G71" s="118"/>
      <c r="H71" s="118"/>
      <c r="I71" s="119"/>
      <c r="J71" s="120">
        <f>J124</f>
        <v>0</v>
      </c>
      <c r="L71" s="116"/>
    </row>
    <row r="72" spans="2:47" s="1" customFormat="1" ht="21.75" customHeight="1">
      <c r="B72" s="32"/>
      <c r="I72" s="92"/>
      <c r="L72" s="32"/>
    </row>
    <row r="73" spans="2:47" s="1" customFormat="1" ht="6.95" customHeight="1">
      <c r="B73" s="40"/>
      <c r="C73" s="41"/>
      <c r="D73" s="41"/>
      <c r="E73" s="41"/>
      <c r="F73" s="41"/>
      <c r="G73" s="41"/>
      <c r="H73" s="41"/>
      <c r="I73" s="110"/>
      <c r="J73" s="41"/>
      <c r="K73" s="41"/>
      <c r="L73" s="32"/>
    </row>
    <row r="77" spans="2:47" s="1" customFormat="1" ht="6.95" customHeight="1">
      <c r="B77" s="42"/>
      <c r="C77" s="43"/>
      <c r="D77" s="43"/>
      <c r="E77" s="43"/>
      <c r="F77" s="43"/>
      <c r="G77" s="43"/>
      <c r="H77" s="43"/>
      <c r="I77" s="111"/>
      <c r="J77" s="43"/>
      <c r="K77" s="43"/>
      <c r="L77" s="32"/>
    </row>
    <row r="78" spans="2:47" s="1" customFormat="1" ht="24.95" customHeight="1">
      <c r="B78" s="32"/>
      <c r="C78" s="22" t="s">
        <v>237</v>
      </c>
      <c r="I78" s="92"/>
      <c r="L78" s="32"/>
    </row>
    <row r="79" spans="2:47" s="1" customFormat="1" ht="6.95" customHeight="1">
      <c r="B79" s="32"/>
      <c r="I79" s="92"/>
      <c r="L79" s="32"/>
    </row>
    <row r="80" spans="2:47" s="1" customFormat="1" ht="12" customHeight="1">
      <c r="B80" s="32"/>
      <c r="C80" s="27" t="s">
        <v>16</v>
      </c>
      <c r="I80" s="92"/>
      <c r="L80" s="32"/>
    </row>
    <row r="81" spans="2:63" s="1" customFormat="1" ht="16.5" customHeight="1">
      <c r="B81" s="32"/>
      <c r="E81" s="342" t="str">
        <f>E7</f>
        <v>Revitalizace kulturní krajiny a objektů NKP Hřebčín Kladruby n.L. - obnova historických objektů - SO 03</v>
      </c>
      <c r="F81" s="325"/>
      <c r="G81" s="325"/>
      <c r="H81" s="325"/>
      <c r="I81" s="92"/>
      <c r="L81" s="32"/>
    </row>
    <row r="82" spans="2:63" ht="12" customHeight="1">
      <c r="B82" s="21"/>
      <c r="C82" s="27" t="s">
        <v>128</v>
      </c>
      <c r="L82" s="21"/>
    </row>
    <row r="83" spans="2:63" ht="16.5" customHeight="1">
      <c r="B83" s="21"/>
      <c r="E83" s="342" t="s">
        <v>132</v>
      </c>
      <c r="F83" s="331"/>
      <c r="G83" s="331"/>
      <c r="H83" s="331"/>
      <c r="L83" s="21"/>
    </row>
    <row r="84" spans="2:63" ht="12" customHeight="1">
      <c r="B84" s="21"/>
      <c r="C84" s="27" t="s">
        <v>136</v>
      </c>
      <c r="L84" s="21"/>
    </row>
    <row r="85" spans="2:63" s="1" customFormat="1" ht="16.5" customHeight="1">
      <c r="B85" s="32"/>
      <c r="E85" s="325" t="s">
        <v>1452</v>
      </c>
      <c r="F85" s="327"/>
      <c r="G85" s="327"/>
      <c r="H85" s="327"/>
      <c r="I85" s="92"/>
      <c r="L85" s="32"/>
    </row>
    <row r="86" spans="2:63" s="1" customFormat="1" ht="12" customHeight="1">
      <c r="B86" s="32"/>
      <c r="C86" s="27" t="s">
        <v>1453</v>
      </c>
      <c r="I86" s="92"/>
      <c r="L86" s="32"/>
    </row>
    <row r="87" spans="2:63" s="1" customFormat="1" ht="16.5" customHeight="1">
      <c r="B87" s="32"/>
      <c r="E87" s="328" t="str">
        <f>E13</f>
        <v>SO0322 - Elektroinstalace - silnoproud</v>
      </c>
      <c r="F87" s="327"/>
      <c r="G87" s="327"/>
      <c r="H87" s="327"/>
      <c r="I87" s="92"/>
      <c r="L87" s="32"/>
    </row>
    <row r="88" spans="2:63" s="1" customFormat="1" ht="6.95" customHeight="1">
      <c r="B88" s="32"/>
      <c r="I88" s="92"/>
      <c r="L88" s="32"/>
    </row>
    <row r="89" spans="2:63" s="1" customFormat="1" ht="12" customHeight="1">
      <c r="B89" s="32"/>
      <c r="C89" s="27" t="s">
        <v>22</v>
      </c>
      <c r="F89" s="18" t="str">
        <f>F16</f>
        <v>Areál NKP Kladruby n.L.</v>
      </c>
      <c r="I89" s="93" t="s">
        <v>24</v>
      </c>
      <c r="J89" s="47" t="str">
        <f>IF(J16="","",J16)</f>
        <v>8. 2. 2019</v>
      </c>
      <c r="L89" s="32"/>
    </row>
    <row r="90" spans="2:63" s="1" customFormat="1" ht="6.95" customHeight="1">
      <c r="B90" s="32"/>
      <c r="I90" s="92"/>
      <c r="L90" s="32"/>
    </row>
    <row r="91" spans="2:63" s="1" customFormat="1" ht="13.7" customHeight="1">
      <c r="B91" s="32"/>
      <c r="C91" s="27" t="s">
        <v>26</v>
      </c>
      <c r="F91" s="18" t="str">
        <f>E19</f>
        <v>Národní hřebčín Kladruby n.L., s.p.o.</v>
      </c>
      <c r="I91" s="93" t="s">
        <v>34</v>
      </c>
      <c r="J91" s="30" t="str">
        <f>E25</f>
        <v>Masák&amp;Partner, s.r.o.</v>
      </c>
      <c r="L91" s="32"/>
    </row>
    <row r="92" spans="2:63" s="1" customFormat="1" ht="13.7" customHeight="1">
      <c r="B92" s="32"/>
      <c r="C92" s="27" t="s">
        <v>32</v>
      </c>
      <c r="F92" s="18" t="str">
        <f>IF(E22="","",E22)</f>
        <v>Vyplň údaj</v>
      </c>
      <c r="I92" s="93" t="s">
        <v>39</v>
      </c>
      <c r="J92" s="30" t="str">
        <f>E28</f>
        <v>Ing.Štefan Sivák</v>
      </c>
      <c r="L92" s="32"/>
    </row>
    <row r="93" spans="2:63" s="1" customFormat="1" ht="10.35" customHeight="1">
      <c r="B93" s="32"/>
      <c r="I93" s="92"/>
      <c r="L93" s="32"/>
    </row>
    <row r="94" spans="2:63" s="10" customFormat="1" ht="29.25" customHeight="1">
      <c r="B94" s="126"/>
      <c r="C94" s="127" t="s">
        <v>238</v>
      </c>
      <c r="D94" s="128" t="s">
        <v>63</v>
      </c>
      <c r="E94" s="128" t="s">
        <v>59</v>
      </c>
      <c r="F94" s="128" t="s">
        <v>60</v>
      </c>
      <c r="G94" s="128" t="s">
        <v>239</v>
      </c>
      <c r="H94" s="128" t="s">
        <v>240</v>
      </c>
      <c r="I94" s="129" t="s">
        <v>241</v>
      </c>
      <c r="J94" s="128" t="s">
        <v>215</v>
      </c>
      <c r="K94" s="130" t="s">
        <v>242</v>
      </c>
      <c r="L94" s="126"/>
      <c r="M94" s="53" t="s">
        <v>37</v>
      </c>
      <c r="N94" s="54" t="s">
        <v>48</v>
      </c>
      <c r="O94" s="54" t="s">
        <v>243</v>
      </c>
      <c r="P94" s="54" t="s">
        <v>244</v>
      </c>
      <c r="Q94" s="54" t="s">
        <v>245</v>
      </c>
      <c r="R94" s="54" t="s">
        <v>246</v>
      </c>
      <c r="S94" s="54" t="s">
        <v>247</v>
      </c>
      <c r="T94" s="55" t="s">
        <v>248</v>
      </c>
    </row>
    <row r="95" spans="2:63" s="1" customFormat="1" ht="22.7" customHeight="1">
      <c r="B95" s="32"/>
      <c r="C95" s="58" t="s">
        <v>249</v>
      </c>
      <c r="I95" s="92"/>
      <c r="J95" s="131">
        <f>BK95</f>
        <v>0</v>
      </c>
      <c r="L95" s="32"/>
      <c r="M95" s="56"/>
      <c r="N95" s="48"/>
      <c r="O95" s="48"/>
      <c r="P95" s="132">
        <f>P96+P102+P107+P124</f>
        <v>0</v>
      </c>
      <c r="Q95" s="48"/>
      <c r="R95" s="132">
        <f>R96+R102+R107+R124</f>
        <v>0</v>
      </c>
      <c r="S95" s="48"/>
      <c r="T95" s="133">
        <f>T96+T102+T107+T124</f>
        <v>0</v>
      </c>
      <c r="AT95" s="18" t="s">
        <v>77</v>
      </c>
      <c r="AU95" s="18" t="s">
        <v>216</v>
      </c>
      <c r="BK95" s="134">
        <f>BK96+BK102+BK107+BK124</f>
        <v>0</v>
      </c>
    </row>
    <row r="96" spans="2:63" s="11" customFormat="1" ht="26.1" customHeight="1">
      <c r="B96" s="135"/>
      <c r="D96" s="136" t="s">
        <v>77</v>
      </c>
      <c r="E96" s="137" t="s">
        <v>85</v>
      </c>
      <c r="F96" s="137" t="s">
        <v>1459</v>
      </c>
      <c r="I96" s="138"/>
      <c r="J96" s="139">
        <f>BK96</f>
        <v>0</v>
      </c>
      <c r="L96" s="135"/>
      <c r="M96" s="140"/>
      <c r="P96" s="141">
        <f>SUM(P97:P101)</f>
        <v>0</v>
      </c>
      <c r="R96" s="141">
        <f>SUM(R97:R101)</f>
        <v>0</v>
      </c>
      <c r="T96" s="142">
        <f>SUM(T97:T101)</f>
        <v>0</v>
      </c>
      <c r="AR96" s="136" t="s">
        <v>258</v>
      </c>
      <c r="AT96" s="143" t="s">
        <v>77</v>
      </c>
      <c r="AU96" s="143" t="s">
        <v>78</v>
      </c>
      <c r="AY96" s="136" t="s">
        <v>252</v>
      </c>
      <c r="BK96" s="144">
        <f>SUM(BK97:BK101)</f>
        <v>0</v>
      </c>
    </row>
    <row r="97" spans="2:65" s="1" customFormat="1" ht="16.5" customHeight="1">
      <c r="B97" s="32"/>
      <c r="C97" s="189" t="s">
        <v>85</v>
      </c>
      <c r="D97" s="189" t="s">
        <v>496</v>
      </c>
      <c r="E97" s="190" t="s">
        <v>1460</v>
      </c>
      <c r="F97" s="191" t="s">
        <v>1461</v>
      </c>
      <c r="G97" s="192" t="s">
        <v>198</v>
      </c>
      <c r="H97" s="193">
        <v>20</v>
      </c>
      <c r="I97" s="194"/>
      <c r="J97" s="195">
        <f>ROUND(I97*H97,2)</f>
        <v>0</v>
      </c>
      <c r="K97" s="191" t="s">
        <v>37</v>
      </c>
      <c r="L97" s="196"/>
      <c r="M97" s="197" t="s">
        <v>37</v>
      </c>
      <c r="N97" s="198" t="s">
        <v>49</v>
      </c>
      <c r="P97" s="156">
        <f>O97*H97</f>
        <v>0</v>
      </c>
      <c r="Q97" s="156">
        <v>0</v>
      </c>
      <c r="R97" s="156">
        <f>Q97*H97</f>
        <v>0</v>
      </c>
      <c r="S97" s="156">
        <v>0</v>
      </c>
      <c r="T97" s="157">
        <f>S97*H97</f>
        <v>0</v>
      </c>
      <c r="AR97" s="18" t="s">
        <v>332</v>
      </c>
      <c r="AT97" s="18" t="s">
        <v>496</v>
      </c>
      <c r="AU97" s="18" t="s">
        <v>85</v>
      </c>
      <c r="AY97" s="18" t="s">
        <v>252</v>
      </c>
      <c r="BE97" s="158">
        <f>IF(N97="základní",J97,0)</f>
        <v>0</v>
      </c>
      <c r="BF97" s="158">
        <f>IF(N97="snížená",J97,0)</f>
        <v>0</v>
      </c>
      <c r="BG97" s="158">
        <f>IF(N97="zákl. přenesená",J97,0)</f>
        <v>0</v>
      </c>
      <c r="BH97" s="158">
        <f>IF(N97="sníž. přenesená",J97,0)</f>
        <v>0</v>
      </c>
      <c r="BI97" s="158">
        <f>IF(N97="nulová",J97,0)</f>
        <v>0</v>
      </c>
      <c r="BJ97" s="18" t="s">
        <v>85</v>
      </c>
      <c r="BK97" s="158">
        <f>ROUND(I97*H97,2)</f>
        <v>0</v>
      </c>
      <c r="BL97" s="18" t="s">
        <v>258</v>
      </c>
      <c r="BM97" s="18" t="s">
        <v>1462</v>
      </c>
    </row>
    <row r="98" spans="2:65" s="1" customFormat="1" ht="16.5" customHeight="1">
      <c r="B98" s="32"/>
      <c r="C98" s="189" t="s">
        <v>87</v>
      </c>
      <c r="D98" s="189" t="s">
        <v>496</v>
      </c>
      <c r="E98" s="190" t="s">
        <v>1463</v>
      </c>
      <c r="F98" s="191" t="s">
        <v>1464</v>
      </c>
      <c r="G98" s="192" t="s">
        <v>1465</v>
      </c>
      <c r="H98" s="193">
        <v>8</v>
      </c>
      <c r="I98" s="194"/>
      <c r="J98" s="195">
        <f>ROUND(I98*H98,2)</f>
        <v>0</v>
      </c>
      <c r="K98" s="191" t="s">
        <v>37</v>
      </c>
      <c r="L98" s="196"/>
      <c r="M98" s="197" t="s">
        <v>37</v>
      </c>
      <c r="N98" s="198" t="s">
        <v>49</v>
      </c>
      <c r="P98" s="156">
        <f>O98*H98</f>
        <v>0</v>
      </c>
      <c r="Q98" s="156">
        <v>0</v>
      </c>
      <c r="R98" s="156">
        <f>Q98*H98</f>
        <v>0</v>
      </c>
      <c r="S98" s="156">
        <v>0</v>
      </c>
      <c r="T98" s="157">
        <f>S98*H98</f>
        <v>0</v>
      </c>
      <c r="AR98" s="18" t="s">
        <v>332</v>
      </c>
      <c r="AT98" s="18" t="s">
        <v>496</v>
      </c>
      <c r="AU98" s="18" t="s">
        <v>85</v>
      </c>
      <c r="AY98" s="18" t="s">
        <v>252</v>
      </c>
      <c r="BE98" s="158">
        <f>IF(N98="základní",J98,0)</f>
        <v>0</v>
      </c>
      <c r="BF98" s="158">
        <f>IF(N98="snížená",J98,0)</f>
        <v>0</v>
      </c>
      <c r="BG98" s="158">
        <f>IF(N98="zákl. přenesená",J98,0)</f>
        <v>0</v>
      </c>
      <c r="BH98" s="158">
        <f>IF(N98="sníž. přenesená",J98,0)</f>
        <v>0</v>
      </c>
      <c r="BI98" s="158">
        <f>IF(N98="nulová",J98,0)</f>
        <v>0</v>
      </c>
      <c r="BJ98" s="18" t="s">
        <v>85</v>
      </c>
      <c r="BK98" s="158">
        <f>ROUND(I98*H98,2)</f>
        <v>0</v>
      </c>
      <c r="BL98" s="18" t="s">
        <v>258</v>
      </c>
      <c r="BM98" s="18" t="s">
        <v>1466</v>
      </c>
    </row>
    <row r="99" spans="2:65" s="1" customFormat="1" ht="16.5" customHeight="1">
      <c r="B99" s="32"/>
      <c r="C99" s="189" t="s">
        <v>98</v>
      </c>
      <c r="D99" s="189" t="s">
        <v>496</v>
      </c>
      <c r="E99" s="190" t="s">
        <v>1467</v>
      </c>
      <c r="F99" s="191" t="s">
        <v>1468</v>
      </c>
      <c r="G99" s="192" t="s">
        <v>1465</v>
      </c>
      <c r="H99" s="193">
        <v>3</v>
      </c>
      <c r="I99" s="194"/>
      <c r="J99" s="195">
        <f>ROUND(I99*H99,2)</f>
        <v>0</v>
      </c>
      <c r="K99" s="191" t="s">
        <v>37</v>
      </c>
      <c r="L99" s="196"/>
      <c r="M99" s="197" t="s">
        <v>37</v>
      </c>
      <c r="N99" s="198" t="s">
        <v>49</v>
      </c>
      <c r="P99" s="156">
        <f>O99*H99</f>
        <v>0</v>
      </c>
      <c r="Q99" s="156">
        <v>0</v>
      </c>
      <c r="R99" s="156">
        <f>Q99*H99</f>
        <v>0</v>
      </c>
      <c r="S99" s="156">
        <v>0</v>
      </c>
      <c r="T99" s="157">
        <f>S99*H99</f>
        <v>0</v>
      </c>
      <c r="AR99" s="18" t="s">
        <v>332</v>
      </c>
      <c r="AT99" s="18" t="s">
        <v>496</v>
      </c>
      <c r="AU99" s="18" t="s">
        <v>85</v>
      </c>
      <c r="AY99" s="18" t="s">
        <v>252</v>
      </c>
      <c r="BE99" s="158">
        <f>IF(N99="základní",J99,0)</f>
        <v>0</v>
      </c>
      <c r="BF99" s="158">
        <f>IF(N99="snížená",J99,0)</f>
        <v>0</v>
      </c>
      <c r="BG99" s="158">
        <f>IF(N99="zákl. přenesená",J99,0)</f>
        <v>0</v>
      </c>
      <c r="BH99" s="158">
        <f>IF(N99="sníž. přenesená",J99,0)</f>
        <v>0</v>
      </c>
      <c r="BI99" s="158">
        <f>IF(N99="nulová",J99,0)</f>
        <v>0</v>
      </c>
      <c r="BJ99" s="18" t="s">
        <v>85</v>
      </c>
      <c r="BK99" s="158">
        <f>ROUND(I99*H99,2)</f>
        <v>0</v>
      </c>
      <c r="BL99" s="18" t="s">
        <v>258</v>
      </c>
      <c r="BM99" s="18" t="s">
        <v>1469</v>
      </c>
    </row>
    <row r="100" spans="2:65" s="1" customFormat="1" ht="16.5" customHeight="1">
      <c r="B100" s="32"/>
      <c r="C100" s="189" t="s">
        <v>258</v>
      </c>
      <c r="D100" s="189" t="s">
        <v>496</v>
      </c>
      <c r="E100" s="190" t="s">
        <v>1470</v>
      </c>
      <c r="F100" s="191" t="s">
        <v>1471</v>
      </c>
      <c r="G100" s="192" t="s">
        <v>198</v>
      </c>
      <c r="H100" s="193">
        <v>10</v>
      </c>
      <c r="I100" s="194"/>
      <c r="J100" s="195">
        <f>ROUND(I100*H100,2)</f>
        <v>0</v>
      </c>
      <c r="K100" s="191" t="s">
        <v>37</v>
      </c>
      <c r="L100" s="196"/>
      <c r="M100" s="197" t="s">
        <v>37</v>
      </c>
      <c r="N100" s="198" t="s">
        <v>49</v>
      </c>
      <c r="P100" s="156">
        <f>O100*H100</f>
        <v>0</v>
      </c>
      <c r="Q100" s="156">
        <v>0</v>
      </c>
      <c r="R100" s="156">
        <f>Q100*H100</f>
        <v>0</v>
      </c>
      <c r="S100" s="156">
        <v>0</v>
      </c>
      <c r="T100" s="157">
        <f>S100*H100</f>
        <v>0</v>
      </c>
      <c r="AR100" s="18" t="s">
        <v>332</v>
      </c>
      <c r="AT100" s="18" t="s">
        <v>496</v>
      </c>
      <c r="AU100" s="18" t="s">
        <v>85</v>
      </c>
      <c r="AY100" s="18" t="s">
        <v>252</v>
      </c>
      <c r="BE100" s="158">
        <f>IF(N100="základní",J100,0)</f>
        <v>0</v>
      </c>
      <c r="BF100" s="158">
        <f>IF(N100="snížená",J100,0)</f>
        <v>0</v>
      </c>
      <c r="BG100" s="158">
        <f>IF(N100="zákl. přenesená",J100,0)</f>
        <v>0</v>
      </c>
      <c r="BH100" s="158">
        <f>IF(N100="sníž. přenesená",J100,0)</f>
        <v>0</v>
      </c>
      <c r="BI100" s="158">
        <f>IF(N100="nulová",J100,0)</f>
        <v>0</v>
      </c>
      <c r="BJ100" s="18" t="s">
        <v>85</v>
      </c>
      <c r="BK100" s="158">
        <f>ROUND(I100*H100,2)</f>
        <v>0</v>
      </c>
      <c r="BL100" s="18" t="s">
        <v>258</v>
      </c>
      <c r="BM100" s="18" t="s">
        <v>1472</v>
      </c>
    </row>
    <row r="101" spans="2:65" s="1" customFormat="1" ht="16.5" customHeight="1">
      <c r="B101" s="32"/>
      <c r="C101" s="189" t="s">
        <v>304</v>
      </c>
      <c r="D101" s="189" t="s">
        <v>496</v>
      </c>
      <c r="E101" s="190" t="s">
        <v>1473</v>
      </c>
      <c r="F101" s="191" t="s">
        <v>1474</v>
      </c>
      <c r="G101" s="192" t="s">
        <v>1093</v>
      </c>
      <c r="H101" s="193">
        <v>1</v>
      </c>
      <c r="I101" s="194"/>
      <c r="J101" s="195">
        <f>ROUND(I101*H101,2)</f>
        <v>0</v>
      </c>
      <c r="K101" s="191" t="s">
        <v>37</v>
      </c>
      <c r="L101" s="196"/>
      <c r="M101" s="197" t="s">
        <v>37</v>
      </c>
      <c r="N101" s="198" t="s">
        <v>49</v>
      </c>
      <c r="P101" s="156">
        <f>O101*H101</f>
        <v>0</v>
      </c>
      <c r="Q101" s="156">
        <v>0</v>
      </c>
      <c r="R101" s="156">
        <f>Q101*H101</f>
        <v>0</v>
      </c>
      <c r="S101" s="156">
        <v>0</v>
      </c>
      <c r="T101" s="157">
        <f>S101*H101</f>
        <v>0</v>
      </c>
      <c r="AR101" s="18" t="s">
        <v>332</v>
      </c>
      <c r="AT101" s="18" t="s">
        <v>496</v>
      </c>
      <c r="AU101" s="18" t="s">
        <v>85</v>
      </c>
      <c r="AY101" s="18" t="s">
        <v>252</v>
      </c>
      <c r="BE101" s="158">
        <f>IF(N101="základní",J101,0)</f>
        <v>0</v>
      </c>
      <c r="BF101" s="158">
        <f>IF(N101="snížená",J101,0)</f>
        <v>0</v>
      </c>
      <c r="BG101" s="158">
        <f>IF(N101="zákl. přenesená",J101,0)</f>
        <v>0</v>
      </c>
      <c r="BH101" s="158">
        <f>IF(N101="sníž. přenesená",J101,0)</f>
        <v>0</v>
      </c>
      <c r="BI101" s="158">
        <f>IF(N101="nulová",J101,0)</f>
        <v>0</v>
      </c>
      <c r="BJ101" s="18" t="s">
        <v>85</v>
      </c>
      <c r="BK101" s="158">
        <f>ROUND(I101*H101,2)</f>
        <v>0</v>
      </c>
      <c r="BL101" s="18" t="s">
        <v>258</v>
      </c>
      <c r="BM101" s="18" t="s">
        <v>1475</v>
      </c>
    </row>
    <row r="102" spans="2:65" s="11" customFormat="1" ht="26.1" customHeight="1">
      <c r="B102" s="135"/>
      <c r="D102" s="136" t="s">
        <v>77</v>
      </c>
      <c r="E102" s="137" t="s">
        <v>87</v>
      </c>
      <c r="F102" s="137" t="s">
        <v>1476</v>
      </c>
      <c r="I102" s="138"/>
      <c r="J102" s="139">
        <f>BK102</f>
        <v>0</v>
      </c>
      <c r="L102" s="135"/>
      <c r="M102" s="140"/>
      <c r="P102" s="141">
        <f>SUM(P103:P106)</f>
        <v>0</v>
      </c>
      <c r="R102" s="141">
        <f>SUM(R103:R106)</f>
        <v>0</v>
      </c>
      <c r="T102" s="142">
        <f>SUM(T103:T106)</f>
        <v>0</v>
      </c>
      <c r="AR102" s="136" t="s">
        <v>258</v>
      </c>
      <c r="AT102" s="143" t="s">
        <v>77</v>
      </c>
      <c r="AU102" s="143" t="s">
        <v>78</v>
      </c>
      <c r="AY102" s="136" t="s">
        <v>252</v>
      </c>
      <c r="BK102" s="144">
        <f>SUM(BK103:BK106)</f>
        <v>0</v>
      </c>
    </row>
    <row r="103" spans="2:65" s="1" customFormat="1" ht="16.5" customHeight="1">
      <c r="B103" s="32"/>
      <c r="C103" s="189" t="s">
        <v>313</v>
      </c>
      <c r="D103" s="189" t="s">
        <v>496</v>
      </c>
      <c r="E103" s="190" t="s">
        <v>1477</v>
      </c>
      <c r="F103" s="191" t="s">
        <v>1478</v>
      </c>
      <c r="G103" s="192" t="s">
        <v>1465</v>
      </c>
      <c r="H103" s="193">
        <v>1</v>
      </c>
      <c r="I103" s="194"/>
      <c r="J103" s="195">
        <f>ROUND(I103*H103,2)</f>
        <v>0</v>
      </c>
      <c r="K103" s="191" t="s">
        <v>37</v>
      </c>
      <c r="L103" s="196"/>
      <c r="M103" s="197" t="s">
        <v>37</v>
      </c>
      <c r="N103" s="198" t="s">
        <v>49</v>
      </c>
      <c r="P103" s="156">
        <f>O103*H103</f>
        <v>0</v>
      </c>
      <c r="Q103" s="156">
        <v>0</v>
      </c>
      <c r="R103" s="156">
        <f>Q103*H103</f>
        <v>0</v>
      </c>
      <c r="S103" s="156">
        <v>0</v>
      </c>
      <c r="T103" s="157">
        <f>S103*H103</f>
        <v>0</v>
      </c>
      <c r="AR103" s="18" t="s">
        <v>332</v>
      </c>
      <c r="AT103" s="18" t="s">
        <v>496</v>
      </c>
      <c r="AU103" s="18" t="s">
        <v>85</v>
      </c>
      <c r="AY103" s="18" t="s">
        <v>252</v>
      </c>
      <c r="BE103" s="158">
        <f>IF(N103="základní",J103,0)</f>
        <v>0</v>
      </c>
      <c r="BF103" s="158">
        <f>IF(N103="snížená",J103,0)</f>
        <v>0</v>
      </c>
      <c r="BG103" s="158">
        <f>IF(N103="zákl. přenesená",J103,0)</f>
        <v>0</v>
      </c>
      <c r="BH103" s="158">
        <f>IF(N103="sníž. přenesená",J103,0)</f>
        <v>0</v>
      </c>
      <c r="BI103" s="158">
        <f>IF(N103="nulová",J103,0)</f>
        <v>0</v>
      </c>
      <c r="BJ103" s="18" t="s">
        <v>85</v>
      </c>
      <c r="BK103" s="158">
        <f>ROUND(I103*H103,2)</f>
        <v>0</v>
      </c>
      <c r="BL103" s="18" t="s">
        <v>258</v>
      </c>
      <c r="BM103" s="18" t="s">
        <v>1479</v>
      </c>
    </row>
    <row r="104" spans="2:65" s="1" customFormat="1" ht="16.5" customHeight="1">
      <c r="B104" s="32"/>
      <c r="C104" s="189" t="s">
        <v>318</v>
      </c>
      <c r="D104" s="189" t="s">
        <v>496</v>
      </c>
      <c r="E104" s="190" t="s">
        <v>1480</v>
      </c>
      <c r="F104" s="191" t="s">
        <v>1481</v>
      </c>
      <c r="G104" s="192" t="s">
        <v>1465</v>
      </c>
      <c r="H104" s="193">
        <v>1</v>
      </c>
      <c r="I104" s="194"/>
      <c r="J104" s="195">
        <f>ROUND(I104*H104,2)</f>
        <v>0</v>
      </c>
      <c r="K104" s="191" t="s">
        <v>37</v>
      </c>
      <c r="L104" s="196"/>
      <c r="M104" s="197" t="s">
        <v>37</v>
      </c>
      <c r="N104" s="198" t="s">
        <v>49</v>
      </c>
      <c r="P104" s="156">
        <f>O104*H104</f>
        <v>0</v>
      </c>
      <c r="Q104" s="156">
        <v>0</v>
      </c>
      <c r="R104" s="156">
        <f>Q104*H104</f>
        <v>0</v>
      </c>
      <c r="S104" s="156">
        <v>0</v>
      </c>
      <c r="T104" s="157">
        <f>S104*H104</f>
        <v>0</v>
      </c>
      <c r="AR104" s="18" t="s">
        <v>332</v>
      </c>
      <c r="AT104" s="18" t="s">
        <v>496</v>
      </c>
      <c r="AU104" s="18" t="s">
        <v>85</v>
      </c>
      <c r="AY104" s="18" t="s">
        <v>252</v>
      </c>
      <c r="BE104" s="158">
        <f>IF(N104="základní",J104,0)</f>
        <v>0</v>
      </c>
      <c r="BF104" s="158">
        <f>IF(N104="snížená",J104,0)</f>
        <v>0</v>
      </c>
      <c r="BG104" s="158">
        <f>IF(N104="zákl. přenesená",J104,0)</f>
        <v>0</v>
      </c>
      <c r="BH104" s="158">
        <f>IF(N104="sníž. přenesená",J104,0)</f>
        <v>0</v>
      </c>
      <c r="BI104" s="158">
        <f>IF(N104="nulová",J104,0)</f>
        <v>0</v>
      </c>
      <c r="BJ104" s="18" t="s">
        <v>85</v>
      </c>
      <c r="BK104" s="158">
        <f>ROUND(I104*H104,2)</f>
        <v>0</v>
      </c>
      <c r="BL104" s="18" t="s">
        <v>258</v>
      </c>
      <c r="BM104" s="18" t="s">
        <v>1482</v>
      </c>
    </row>
    <row r="105" spans="2:65" s="1" customFormat="1" ht="16.5" customHeight="1">
      <c r="B105" s="32"/>
      <c r="C105" s="189" t="s">
        <v>332</v>
      </c>
      <c r="D105" s="189" t="s">
        <v>496</v>
      </c>
      <c r="E105" s="190" t="s">
        <v>1483</v>
      </c>
      <c r="F105" s="191" t="s">
        <v>1484</v>
      </c>
      <c r="G105" s="192" t="s">
        <v>1485</v>
      </c>
      <c r="H105" s="193">
        <v>1</v>
      </c>
      <c r="I105" s="194"/>
      <c r="J105" s="195">
        <f>ROUND(I105*H105,2)</f>
        <v>0</v>
      </c>
      <c r="K105" s="191" t="s">
        <v>37</v>
      </c>
      <c r="L105" s="196"/>
      <c r="M105" s="197" t="s">
        <v>37</v>
      </c>
      <c r="N105" s="198" t="s">
        <v>49</v>
      </c>
      <c r="P105" s="156">
        <f>O105*H105</f>
        <v>0</v>
      </c>
      <c r="Q105" s="156">
        <v>0</v>
      </c>
      <c r="R105" s="156">
        <f>Q105*H105</f>
        <v>0</v>
      </c>
      <c r="S105" s="156">
        <v>0</v>
      </c>
      <c r="T105" s="157">
        <f>S105*H105</f>
        <v>0</v>
      </c>
      <c r="AR105" s="18" t="s">
        <v>332</v>
      </c>
      <c r="AT105" s="18" t="s">
        <v>496</v>
      </c>
      <c r="AU105" s="18" t="s">
        <v>85</v>
      </c>
      <c r="AY105" s="18" t="s">
        <v>252</v>
      </c>
      <c r="BE105" s="158">
        <f>IF(N105="základní",J105,0)</f>
        <v>0</v>
      </c>
      <c r="BF105" s="158">
        <f>IF(N105="snížená",J105,0)</f>
        <v>0</v>
      </c>
      <c r="BG105" s="158">
        <f>IF(N105="zákl. přenesená",J105,0)</f>
        <v>0</v>
      </c>
      <c r="BH105" s="158">
        <f>IF(N105="sníž. přenesená",J105,0)</f>
        <v>0</v>
      </c>
      <c r="BI105" s="158">
        <f>IF(N105="nulová",J105,0)</f>
        <v>0</v>
      </c>
      <c r="BJ105" s="18" t="s">
        <v>85</v>
      </c>
      <c r="BK105" s="158">
        <f>ROUND(I105*H105,2)</f>
        <v>0</v>
      </c>
      <c r="BL105" s="18" t="s">
        <v>258</v>
      </c>
      <c r="BM105" s="18" t="s">
        <v>1486</v>
      </c>
    </row>
    <row r="106" spans="2:65" s="1" customFormat="1" ht="16.5" customHeight="1">
      <c r="B106" s="32"/>
      <c r="C106" s="189" t="s">
        <v>353</v>
      </c>
      <c r="D106" s="189" t="s">
        <v>496</v>
      </c>
      <c r="E106" s="190" t="s">
        <v>1487</v>
      </c>
      <c r="F106" s="191" t="s">
        <v>1474</v>
      </c>
      <c r="G106" s="192" t="s">
        <v>1465</v>
      </c>
      <c r="H106" s="193">
        <v>1</v>
      </c>
      <c r="I106" s="194"/>
      <c r="J106" s="195">
        <f>ROUND(I106*H106,2)</f>
        <v>0</v>
      </c>
      <c r="K106" s="191" t="s">
        <v>37</v>
      </c>
      <c r="L106" s="196"/>
      <c r="M106" s="197" t="s">
        <v>37</v>
      </c>
      <c r="N106" s="198" t="s">
        <v>49</v>
      </c>
      <c r="P106" s="156">
        <f>O106*H106</f>
        <v>0</v>
      </c>
      <c r="Q106" s="156">
        <v>0</v>
      </c>
      <c r="R106" s="156">
        <f>Q106*H106</f>
        <v>0</v>
      </c>
      <c r="S106" s="156">
        <v>0</v>
      </c>
      <c r="T106" s="157">
        <f>S106*H106</f>
        <v>0</v>
      </c>
      <c r="AR106" s="18" t="s">
        <v>332</v>
      </c>
      <c r="AT106" s="18" t="s">
        <v>496</v>
      </c>
      <c r="AU106" s="18" t="s">
        <v>85</v>
      </c>
      <c r="AY106" s="18" t="s">
        <v>252</v>
      </c>
      <c r="BE106" s="158">
        <f>IF(N106="základní",J106,0)</f>
        <v>0</v>
      </c>
      <c r="BF106" s="158">
        <f>IF(N106="snížená",J106,0)</f>
        <v>0</v>
      </c>
      <c r="BG106" s="158">
        <f>IF(N106="zákl. přenesená",J106,0)</f>
        <v>0</v>
      </c>
      <c r="BH106" s="158">
        <f>IF(N106="sníž. přenesená",J106,0)</f>
        <v>0</v>
      </c>
      <c r="BI106" s="158">
        <f>IF(N106="nulová",J106,0)</f>
        <v>0</v>
      </c>
      <c r="BJ106" s="18" t="s">
        <v>85</v>
      </c>
      <c r="BK106" s="158">
        <f>ROUND(I106*H106,2)</f>
        <v>0</v>
      </c>
      <c r="BL106" s="18" t="s">
        <v>258</v>
      </c>
      <c r="BM106" s="18" t="s">
        <v>1488</v>
      </c>
    </row>
    <row r="107" spans="2:65" s="11" customFormat="1" ht="26.1" customHeight="1">
      <c r="B107" s="135"/>
      <c r="D107" s="136" t="s">
        <v>77</v>
      </c>
      <c r="E107" s="137" t="s">
        <v>98</v>
      </c>
      <c r="F107" s="137" t="s">
        <v>1489</v>
      </c>
      <c r="I107" s="138"/>
      <c r="J107" s="139">
        <f>BK107</f>
        <v>0</v>
      </c>
      <c r="L107" s="135"/>
      <c r="M107" s="140"/>
      <c r="P107" s="141">
        <f>SUM(P108:P123)</f>
        <v>0</v>
      </c>
      <c r="R107" s="141">
        <f>SUM(R108:R123)</f>
        <v>0</v>
      </c>
      <c r="T107" s="142">
        <f>SUM(T108:T123)</f>
        <v>0</v>
      </c>
      <c r="AR107" s="136" t="s">
        <v>85</v>
      </c>
      <c r="AT107" s="143" t="s">
        <v>77</v>
      </c>
      <c r="AU107" s="143" t="s">
        <v>78</v>
      </c>
      <c r="AY107" s="136" t="s">
        <v>252</v>
      </c>
      <c r="BK107" s="144">
        <f>SUM(BK108:BK123)</f>
        <v>0</v>
      </c>
    </row>
    <row r="108" spans="2:65" s="1" customFormat="1" ht="16.5" customHeight="1">
      <c r="B108" s="32"/>
      <c r="C108" s="189" t="s">
        <v>359</v>
      </c>
      <c r="D108" s="189" t="s">
        <v>496</v>
      </c>
      <c r="E108" s="190" t="s">
        <v>1490</v>
      </c>
      <c r="F108" s="191" t="s">
        <v>1491</v>
      </c>
      <c r="G108" s="192" t="s">
        <v>1465</v>
      </c>
      <c r="H108" s="193">
        <v>3</v>
      </c>
      <c r="I108" s="194"/>
      <c r="J108" s="195">
        <f t="shared" ref="J108:J123" si="0">ROUND(I108*H108,2)</f>
        <v>0</v>
      </c>
      <c r="K108" s="191" t="s">
        <v>37</v>
      </c>
      <c r="L108" s="196"/>
      <c r="M108" s="197" t="s">
        <v>37</v>
      </c>
      <c r="N108" s="198" t="s">
        <v>49</v>
      </c>
      <c r="P108" s="156">
        <f t="shared" ref="P108:P123" si="1">O108*H108</f>
        <v>0</v>
      </c>
      <c r="Q108" s="156">
        <v>0</v>
      </c>
      <c r="R108" s="156">
        <f t="shared" ref="R108:R123" si="2">Q108*H108</f>
        <v>0</v>
      </c>
      <c r="S108" s="156">
        <v>0</v>
      </c>
      <c r="T108" s="157">
        <f t="shared" ref="T108:T123" si="3">S108*H108</f>
        <v>0</v>
      </c>
      <c r="AR108" s="18" t="s">
        <v>1492</v>
      </c>
      <c r="AT108" s="18" t="s">
        <v>496</v>
      </c>
      <c r="AU108" s="18" t="s">
        <v>85</v>
      </c>
      <c r="AY108" s="18" t="s">
        <v>252</v>
      </c>
      <c r="BE108" s="158">
        <f t="shared" ref="BE108:BE123" si="4">IF(N108="základní",J108,0)</f>
        <v>0</v>
      </c>
      <c r="BF108" s="158">
        <f t="shared" ref="BF108:BF123" si="5">IF(N108="snížená",J108,0)</f>
        <v>0</v>
      </c>
      <c r="BG108" s="158">
        <f t="shared" ref="BG108:BG123" si="6">IF(N108="zákl. přenesená",J108,0)</f>
        <v>0</v>
      </c>
      <c r="BH108" s="158">
        <f t="shared" ref="BH108:BH123" si="7">IF(N108="sníž. přenesená",J108,0)</f>
        <v>0</v>
      </c>
      <c r="BI108" s="158">
        <f t="shared" ref="BI108:BI123" si="8">IF(N108="nulová",J108,0)</f>
        <v>0</v>
      </c>
      <c r="BJ108" s="18" t="s">
        <v>85</v>
      </c>
      <c r="BK108" s="158">
        <f t="shared" ref="BK108:BK123" si="9">ROUND(I108*H108,2)</f>
        <v>0</v>
      </c>
      <c r="BL108" s="18" t="s">
        <v>1492</v>
      </c>
      <c r="BM108" s="18" t="s">
        <v>1493</v>
      </c>
    </row>
    <row r="109" spans="2:65" s="1" customFormat="1" ht="16.5" customHeight="1">
      <c r="B109" s="32"/>
      <c r="C109" s="189" t="s">
        <v>365</v>
      </c>
      <c r="D109" s="189" t="s">
        <v>496</v>
      </c>
      <c r="E109" s="190" t="s">
        <v>1494</v>
      </c>
      <c r="F109" s="191" t="s">
        <v>1495</v>
      </c>
      <c r="G109" s="192" t="s">
        <v>198</v>
      </c>
      <c r="H109" s="193">
        <v>380</v>
      </c>
      <c r="I109" s="194"/>
      <c r="J109" s="195">
        <f t="shared" si="0"/>
        <v>0</v>
      </c>
      <c r="K109" s="191" t="s">
        <v>37</v>
      </c>
      <c r="L109" s="196"/>
      <c r="M109" s="197" t="s">
        <v>37</v>
      </c>
      <c r="N109" s="198" t="s">
        <v>49</v>
      </c>
      <c r="P109" s="156">
        <f t="shared" si="1"/>
        <v>0</v>
      </c>
      <c r="Q109" s="156">
        <v>0</v>
      </c>
      <c r="R109" s="156">
        <f t="shared" si="2"/>
        <v>0</v>
      </c>
      <c r="S109" s="156">
        <v>0</v>
      </c>
      <c r="T109" s="157">
        <f t="shared" si="3"/>
        <v>0</v>
      </c>
      <c r="AR109" s="18" t="s">
        <v>1492</v>
      </c>
      <c r="AT109" s="18" t="s">
        <v>496</v>
      </c>
      <c r="AU109" s="18" t="s">
        <v>85</v>
      </c>
      <c r="AY109" s="18" t="s">
        <v>252</v>
      </c>
      <c r="BE109" s="158">
        <f t="shared" si="4"/>
        <v>0</v>
      </c>
      <c r="BF109" s="158">
        <f t="shared" si="5"/>
        <v>0</v>
      </c>
      <c r="BG109" s="158">
        <f t="shared" si="6"/>
        <v>0</v>
      </c>
      <c r="BH109" s="158">
        <f t="shared" si="7"/>
        <v>0</v>
      </c>
      <c r="BI109" s="158">
        <f t="shared" si="8"/>
        <v>0</v>
      </c>
      <c r="BJ109" s="18" t="s">
        <v>85</v>
      </c>
      <c r="BK109" s="158">
        <f t="shared" si="9"/>
        <v>0</v>
      </c>
      <c r="BL109" s="18" t="s">
        <v>1492</v>
      </c>
      <c r="BM109" s="18" t="s">
        <v>1496</v>
      </c>
    </row>
    <row r="110" spans="2:65" s="1" customFormat="1" ht="16.5" customHeight="1">
      <c r="B110" s="32"/>
      <c r="C110" s="189" t="s">
        <v>373</v>
      </c>
      <c r="D110" s="189" t="s">
        <v>496</v>
      </c>
      <c r="E110" s="190" t="s">
        <v>1497</v>
      </c>
      <c r="F110" s="191" t="s">
        <v>1498</v>
      </c>
      <c r="G110" s="192" t="s">
        <v>1465</v>
      </c>
      <c r="H110" s="193">
        <v>380</v>
      </c>
      <c r="I110" s="194"/>
      <c r="J110" s="195">
        <f t="shared" si="0"/>
        <v>0</v>
      </c>
      <c r="K110" s="191" t="s">
        <v>37</v>
      </c>
      <c r="L110" s="196"/>
      <c r="M110" s="197" t="s">
        <v>37</v>
      </c>
      <c r="N110" s="198" t="s">
        <v>49</v>
      </c>
      <c r="P110" s="156">
        <f t="shared" si="1"/>
        <v>0</v>
      </c>
      <c r="Q110" s="156">
        <v>0</v>
      </c>
      <c r="R110" s="156">
        <f t="shared" si="2"/>
        <v>0</v>
      </c>
      <c r="S110" s="156">
        <v>0</v>
      </c>
      <c r="T110" s="157">
        <f t="shared" si="3"/>
        <v>0</v>
      </c>
      <c r="AR110" s="18" t="s">
        <v>1492</v>
      </c>
      <c r="AT110" s="18" t="s">
        <v>496</v>
      </c>
      <c r="AU110" s="18" t="s">
        <v>85</v>
      </c>
      <c r="AY110" s="18" t="s">
        <v>252</v>
      </c>
      <c r="BE110" s="158">
        <f t="shared" si="4"/>
        <v>0</v>
      </c>
      <c r="BF110" s="158">
        <f t="shared" si="5"/>
        <v>0</v>
      </c>
      <c r="BG110" s="158">
        <f t="shared" si="6"/>
        <v>0</v>
      </c>
      <c r="BH110" s="158">
        <f t="shared" si="7"/>
        <v>0</v>
      </c>
      <c r="BI110" s="158">
        <f t="shared" si="8"/>
        <v>0</v>
      </c>
      <c r="BJ110" s="18" t="s">
        <v>85</v>
      </c>
      <c r="BK110" s="158">
        <f t="shared" si="9"/>
        <v>0</v>
      </c>
      <c r="BL110" s="18" t="s">
        <v>1492</v>
      </c>
      <c r="BM110" s="18" t="s">
        <v>1499</v>
      </c>
    </row>
    <row r="111" spans="2:65" s="1" customFormat="1" ht="16.5" customHeight="1">
      <c r="B111" s="32"/>
      <c r="C111" s="189" t="s">
        <v>384</v>
      </c>
      <c r="D111" s="189" t="s">
        <v>496</v>
      </c>
      <c r="E111" s="190" t="s">
        <v>1500</v>
      </c>
      <c r="F111" s="191" t="s">
        <v>1501</v>
      </c>
      <c r="G111" s="192" t="s">
        <v>1465</v>
      </c>
      <c r="H111" s="193">
        <v>10</v>
      </c>
      <c r="I111" s="194"/>
      <c r="J111" s="195">
        <f t="shared" si="0"/>
        <v>0</v>
      </c>
      <c r="K111" s="191" t="s">
        <v>37</v>
      </c>
      <c r="L111" s="196"/>
      <c r="M111" s="197" t="s">
        <v>37</v>
      </c>
      <c r="N111" s="198" t="s">
        <v>49</v>
      </c>
      <c r="P111" s="156">
        <f t="shared" si="1"/>
        <v>0</v>
      </c>
      <c r="Q111" s="156">
        <v>0</v>
      </c>
      <c r="R111" s="156">
        <f t="shared" si="2"/>
        <v>0</v>
      </c>
      <c r="S111" s="156">
        <v>0</v>
      </c>
      <c r="T111" s="157">
        <f t="shared" si="3"/>
        <v>0</v>
      </c>
      <c r="AR111" s="18" t="s">
        <v>1492</v>
      </c>
      <c r="AT111" s="18" t="s">
        <v>496</v>
      </c>
      <c r="AU111" s="18" t="s">
        <v>85</v>
      </c>
      <c r="AY111" s="18" t="s">
        <v>252</v>
      </c>
      <c r="BE111" s="158">
        <f t="shared" si="4"/>
        <v>0</v>
      </c>
      <c r="BF111" s="158">
        <f t="shared" si="5"/>
        <v>0</v>
      </c>
      <c r="BG111" s="158">
        <f t="shared" si="6"/>
        <v>0</v>
      </c>
      <c r="BH111" s="158">
        <f t="shared" si="7"/>
        <v>0</v>
      </c>
      <c r="BI111" s="158">
        <f t="shared" si="8"/>
        <v>0</v>
      </c>
      <c r="BJ111" s="18" t="s">
        <v>85</v>
      </c>
      <c r="BK111" s="158">
        <f t="shared" si="9"/>
        <v>0</v>
      </c>
      <c r="BL111" s="18" t="s">
        <v>1492</v>
      </c>
      <c r="BM111" s="18" t="s">
        <v>1502</v>
      </c>
    </row>
    <row r="112" spans="2:65" s="1" customFormat="1" ht="16.5" customHeight="1">
      <c r="B112" s="32"/>
      <c r="C112" s="189" t="s">
        <v>395</v>
      </c>
      <c r="D112" s="189" t="s">
        <v>496</v>
      </c>
      <c r="E112" s="190" t="s">
        <v>1503</v>
      </c>
      <c r="F112" s="191" t="s">
        <v>1504</v>
      </c>
      <c r="G112" s="192" t="s">
        <v>1465</v>
      </c>
      <c r="H112" s="193">
        <v>10</v>
      </c>
      <c r="I112" s="194"/>
      <c r="J112" s="195">
        <f t="shared" si="0"/>
        <v>0</v>
      </c>
      <c r="K112" s="191" t="s">
        <v>37</v>
      </c>
      <c r="L112" s="196"/>
      <c r="M112" s="197" t="s">
        <v>37</v>
      </c>
      <c r="N112" s="198" t="s">
        <v>49</v>
      </c>
      <c r="P112" s="156">
        <f t="shared" si="1"/>
        <v>0</v>
      </c>
      <c r="Q112" s="156">
        <v>0</v>
      </c>
      <c r="R112" s="156">
        <f t="shared" si="2"/>
        <v>0</v>
      </c>
      <c r="S112" s="156">
        <v>0</v>
      </c>
      <c r="T112" s="157">
        <f t="shared" si="3"/>
        <v>0</v>
      </c>
      <c r="AR112" s="18" t="s">
        <v>1492</v>
      </c>
      <c r="AT112" s="18" t="s">
        <v>496</v>
      </c>
      <c r="AU112" s="18" t="s">
        <v>85</v>
      </c>
      <c r="AY112" s="18" t="s">
        <v>252</v>
      </c>
      <c r="BE112" s="158">
        <f t="shared" si="4"/>
        <v>0</v>
      </c>
      <c r="BF112" s="158">
        <f t="shared" si="5"/>
        <v>0</v>
      </c>
      <c r="BG112" s="158">
        <f t="shared" si="6"/>
        <v>0</v>
      </c>
      <c r="BH112" s="158">
        <f t="shared" si="7"/>
        <v>0</v>
      </c>
      <c r="BI112" s="158">
        <f t="shared" si="8"/>
        <v>0</v>
      </c>
      <c r="BJ112" s="18" t="s">
        <v>85</v>
      </c>
      <c r="BK112" s="158">
        <f t="shared" si="9"/>
        <v>0</v>
      </c>
      <c r="BL112" s="18" t="s">
        <v>1492</v>
      </c>
      <c r="BM112" s="18" t="s">
        <v>1505</v>
      </c>
    </row>
    <row r="113" spans="2:65" s="1" customFormat="1" ht="16.5" customHeight="1">
      <c r="B113" s="32"/>
      <c r="C113" s="189" t="s">
        <v>8</v>
      </c>
      <c r="D113" s="189" t="s">
        <v>496</v>
      </c>
      <c r="E113" s="190" t="s">
        <v>1506</v>
      </c>
      <c r="F113" s="191" t="s">
        <v>1507</v>
      </c>
      <c r="G113" s="192" t="s">
        <v>1465</v>
      </c>
      <c r="H113" s="193">
        <v>20</v>
      </c>
      <c r="I113" s="194"/>
      <c r="J113" s="195">
        <f t="shared" si="0"/>
        <v>0</v>
      </c>
      <c r="K113" s="191" t="s">
        <v>37</v>
      </c>
      <c r="L113" s="196"/>
      <c r="M113" s="197" t="s">
        <v>37</v>
      </c>
      <c r="N113" s="198" t="s">
        <v>49</v>
      </c>
      <c r="P113" s="156">
        <f t="shared" si="1"/>
        <v>0</v>
      </c>
      <c r="Q113" s="156">
        <v>0</v>
      </c>
      <c r="R113" s="156">
        <f t="shared" si="2"/>
        <v>0</v>
      </c>
      <c r="S113" s="156">
        <v>0</v>
      </c>
      <c r="T113" s="157">
        <f t="shared" si="3"/>
        <v>0</v>
      </c>
      <c r="AR113" s="18" t="s">
        <v>1492</v>
      </c>
      <c r="AT113" s="18" t="s">
        <v>496</v>
      </c>
      <c r="AU113" s="18" t="s">
        <v>85</v>
      </c>
      <c r="AY113" s="18" t="s">
        <v>252</v>
      </c>
      <c r="BE113" s="158">
        <f t="shared" si="4"/>
        <v>0</v>
      </c>
      <c r="BF113" s="158">
        <f t="shared" si="5"/>
        <v>0</v>
      </c>
      <c r="BG113" s="158">
        <f t="shared" si="6"/>
        <v>0</v>
      </c>
      <c r="BH113" s="158">
        <f t="shared" si="7"/>
        <v>0</v>
      </c>
      <c r="BI113" s="158">
        <f t="shared" si="8"/>
        <v>0</v>
      </c>
      <c r="BJ113" s="18" t="s">
        <v>85</v>
      </c>
      <c r="BK113" s="158">
        <f t="shared" si="9"/>
        <v>0</v>
      </c>
      <c r="BL113" s="18" t="s">
        <v>1492</v>
      </c>
      <c r="BM113" s="18" t="s">
        <v>1508</v>
      </c>
    </row>
    <row r="114" spans="2:65" s="1" customFormat="1" ht="16.5" customHeight="1">
      <c r="B114" s="32"/>
      <c r="C114" s="189" t="s">
        <v>406</v>
      </c>
      <c r="D114" s="189" t="s">
        <v>496</v>
      </c>
      <c r="E114" s="190" t="s">
        <v>1509</v>
      </c>
      <c r="F114" s="191" t="s">
        <v>1510</v>
      </c>
      <c r="G114" s="192" t="s">
        <v>1465</v>
      </c>
      <c r="H114" s="193">
        <v>60</v>
      </c>
      <c r="I114" s="194"/>
      <c r="J114" s="195">
        <f t="shared" si="0"/>
        <v>0</v>
      </c>
      <c r="K114" s="191" t="s">
        <v>37</v>
      </c>
      <c r="L114" s="196"/>
      <c r="M114" s="197" t="s">
        <v>37</v>
      </c>
      <c r="N114" s="198" t="s">
        <v>49</v>
      </c>
      <c r="P114" s="156">
        <f t="shared" si="1"/>
        <v>0</v>
      </c>
      <c r="Q114" s="156">
        <v>0</v>
      </c>
      <c r="R114" s="156">
        <f t="shared" si="2"/>
        <v>0</v>
      </c>
      <c r="S114" s="156">
        <v>0</v>
      </c>
      <c r="T114" s="157">
        <f t="shared" si="3"/>
        <v>0</v>
      </c>
      <c r="AR114" s="18" t="s">
        <v>1492</v>
      </c>
      <c r="AT114" s="18" t="s">
        <v>496</v>
      </c>
      <c r="AU114" s="18" t="s">
        <v>85</v>
      </c>
      <c r="AY114" s="18" t="s">
        <v>252</v>
      </c>
      <c r="BE114" s="158">
        <f t="shared" si="4"/>
        <v>0</v>
      </c>
      <c r="BF114" s="158">
        <f t="shared" si="5"/>
        <v>0</v>
      </c>
      <c r="BG114" s="158">
        <f t="shared" si="6"/>
        <v>0</v>
      </c>
      <c r="BH114" s="158">
        <f t="shared" si="7"/>
        <v>0</v>
      </c>
      <c r="BI114" s="158">
        <f t="shared" si="8"/>
        <v>0</v>
      </c>
      <c r="BJ114" s="18" t="s">
        <v>85</v>
      </c>
      <c r="BK114" s="158">
        <f t="shared" si="9"/>
        <v>0</v>
      </c>
      <c r="BL114" s="18" t="s">
        <v>1492</v>
      </c>
      <c r="BM114" s="18" t="s">
        <v>1511</v>
      </c>
    </row>
    <row r="115" spans="2:65" s="1" customFormat="1" ht="16.5" customHeight="1">
      <c r="B115" s="32"/>
      <c r="C115" s="189" t="s">
        <v>414</v>
      </c>
      <c r="D115" s="189" t="s">
        <v>496</v>
      </c>
      <c r="E115" s="190" t="s">
        <v>1512</v>
      </c>
      <c r="F115" s="191" t="s">
        <v>1513</v>
      </c>
      <c r="G115" s="192" t="s">
        <v>1465</v>
      </c>
      <c r="H115" s="193">
        <v>10</v>
      </c>
      <c r="I115" s="194"/>
      <c r="J115" s="195">
        <f t="shared" si="0"/>
        <v>0</v>
      </c>
      <c r="K115" s="191" t="s">
        <v>37</v>
      </c>
      <c r="L115" s="196"/>
      <c r="M115" s="197" t="s">
        <v>37</v>
      </c>
      <c r="N115" s="198" t="s">
        <v>49</v>
      </c>
      <c r="P115" s="156">
        <f t="shared" si="1"/>
        <v>0</v>
      </c>
      <c r="Q115" s="156">
        <v>0</v>
      </c>
      <c r="R115" s="156">
        <f t="shared" si="2"/>
        <v>0</v>
      </c>
      <c r="S115" s="156">
        <v>0</v>
      </c>
      <c r="T115" s="157">
        <f t="shared" si="3"/>
        <v>0</v>
      </c>
      <c r="AR115" s="18" t="s">
        <v>1492</v>
      </c>
      <c r="AT115" s="18" t="s">
        <v>496</v>
      </c>
      <c r="AU115" s="18" t="s">
        <v>85</v>
      </c>
      <c r="AY115" s="18" t="s">
        <v>252</v>
      </c>
      <c r="BE115" s="158">
        <f t="shared" si="4"/>
        <v>0</v>
      </c>
      <c r="BF115" s="158">
        <f t="shared" si="5"/>
        <v>0</v>
      </c>
      <c r="BG115" s="158">
        <f t="shared" si="6"/>
        <v>0</v>
      </c>
      <c r="BH115" s="158">
        <f t="shared" si="7"/>
        <v>0</v>
      </c>
      <c r="BI115" s="158">
        <f t="shared" si="8"/>
        <v>0</v>
      </c>
      <c r="BJ115" s="18" t="s">
        <v>85</v>
      </c>
      <c r="BK115" s="158">
        <f t="shared" si="9"/>
        <v>0</v>
      </c>
      <c r="BL115" s="18" t="s">
        <v>1492</v>
      </c>
      <c r="BM115" s="18" t="s">
        <v>1514</v>
      </c>
    </row>
    <row r="116" spans="2:65" s="1" customFormat="1" ht="16.5" customHeight="1">
      <c r="B116" s="32"/>
      <c r="C116" s="189" t="s">
        <v>433</v>
      </c>
      <c r="D116" s="189" t="s">
        <v>496</v>
      </c>
      <c r="E116" s="190" t="s">
        <v>1515</v>
      </c>
      <c r="F116" s="191" t="s">
        <v>1516</v>
      </c>
      <c r="G116" s="192" t="s">
        <v>1465</v>
      </c>
      <c r="H116" s="193">
        <v>600</v>
      </c>
      <c r="I116" s="194"/>
      <c r="J116" s="195">
        <f t="shared" si="0"/>
        <v>0</v>
      </c>
      <c r="K116" s="191" t="s">
        <v>37</v>
      </c>
      <c r="L116" s="196"/>
      <c r="M116" s="197" t="s">
        <v>37</v>
      </c>
      <c r="N116" s="198" t="s">
        <v>49</v>
      </c>
      <c r="P116" s="156">
        <f t="shared" si="1"/>
        <v>0</v>
      </c>
      <c r="Q116" s="156">
        <v>0</v>
      </c>
      <c r="R116" s="156">
        <f t="shared" si="2"/>
        <v>0</v>
      </c>
      <c r="S116" s="156">
        <v>0</v>
      </c>
      <c r="T116" s="157">
        <f t="shared" si="3"/>
        <v>0</v>
      </c>
      <c r="AR116" s="18" t="s">
        <v>1492</v>
      </c>
      <c r="AT116" s="18" t="s">
        <v>496</v>
      </c>
      <c r="AU116" s="18" t="s">
        <v>85</v>
      </c>
      <c r="AY116" s="18" t="s">
        <v>252</v>
      </c>
      <c r="BE116" s="158">
        <f t="shared" si="4"/>
        <v>0</v>
      </c>
      <c r="BF116" s="158">
        <f t="shared" si="5"/>
        <v>0</v>
      </c>
      <c r="BG116" s="158">
        <f t="shared" si="6"/>
        <v>0</v>
      </c>
      <c r="BH116" s="158">
        <f t="shared" si="7"/>
        <v>0</v>
      </c>
      <c r="BI116" s="158">
        <f t="shared" si="8"/>
        <v>0</v>
      </c>
      <c r="BJ116" s="18" t="s">
        <v>85</v>
      </c>
      <c r="BK116" s="158">
        <f t="shared" si="9"/>
        <v>0</v>
      </c>
      <c r="BL116" s="18" t="s">
        <v>1492</v>
      </c>
      <c r="BM116" s="18" t="s">
        <v>1517</v>
      </c>
    </row>
    <row r="117" spans="2:65" s="1" customFormat="1" ht="16.5" customHeight="1">
      <c r="B117" s="32"/>
      <c r="C117" s="189" t="s">
        <v>464</v>
      </c>
      <c r="D117" s="189" t="s">
        <v>496</v>
      </c>
      <c r="E117" s="190" t="s">
        <v>1518</v>
      </c>
      <c r="F117" s="191" t="s">
        <v>1519</v>
      </c>
      <c r="G117" s="192" t="s">
        <v>1465</v>
      </c>
      <c r="H117" s="193">
        <v>10</v>
      </c>
      <c r="I117" s="194"/>
      <c r="J117" s="195">
        <f t="shared" si="0"/>
        <v>0</v>
      </c>
      <c r="K117" s="191" t="s">
        <v>37</v>
      </c>
      <c r="L117" s="196"/>
      <c r="M117" s="197" t="s">
        <v>37</v>
      </c>
      <c r="N117" s="198" t="s">
        <v>49</v>
      </c>
      <c r="P117" s="156">
        <f t="shared" si="1"/>
        <v>0</v>
      </c>
      <c r="Q117" s="156">
        <v>0</v>
      </c>
      <c r="R117" s="156">
        <f t="shared" si="2"/>
        <v>0</v>
      </c>
      <c r="S117" s="156">
        <v>0</v>
      </c>
      <c r="T117" s="157">
        <f t="shared" si="3"/>
        <v>0</v>
      </c>
      <c r="AR117" s="18" t="s">
        <v>1492</v>
      </c>
      <c r="AT117" s="18" t="s">
        <v>496</v>
      </c>
      <c r="AU117" s="18" t="s">
        <v>85</v>
      </c>
      <c r="AY117" s="18" t="s">
        <v>252</v>
      </c>
      <c r="BE117" s="158">
        <f t="shared" si="4"/>
        <v>0</v>
      </c>
      <c r="BF117" s="158">
        <f t="shared" si="5"/>
        <v>0</v>
      </c>
      <c r="BG117" s="158">
        <f t="shared" si="6"/>
        <v>0</v>
      </c>
      <c r="BH117" s="158">
        <f t="shared" si="7"/>
        <v>0</v>
      </c>
      <c r="BI117" s="158">
        <f t="shared" si="8"/>
        <v>0</v>
      </c>
      <c r="BJ117" s="18" t="s">
        <v>85</v>
      </c>
      <c r="BK117" s="158">
        <f t="shared" si="9"/>
        <v>0</v>
      </c>
      <c r="BL117" s="18" t="s">
        <v>1492</v>
      </c>
      <c r="BM117" s="18" t="s">
        <v>1520</v>
      </c>
    </row>
    <row r="118" spans="2:65" s="1" customFormat="1" ht="16.5" customHeight="1">
      <c r="B118" s="32"/>
      <c r="C118" s="189" t="s">
        <v>473</v>
      </c>
      <c r="D118" s="189" t="s">
        <v>496</v>
      </c>
      <c r="E118" s="190" t="s">
        <v>1521</v>
      </c>
      <c r="F118" s="191" t="s">
        <v>1522</v>
      </c>
      <c r="G118" s="192" t="s">
        <v>198</v>
      </c>
      <c r="H118" s="193">
        <v>150</v>
      </c>
      <c r="I118" s="194"/>
      <c r="J118" s="195">
        <f t="shared" si="0"/>
        <v>0</v>
      </c>
      <c r="K118" s="191" t="s">
        <v>37</v>
      </c>
      <c r="L118" s="196"/>
      <c r="M118" s="197" t="s">
        <v>37</v>
      </c>
      <c r="N118" s="198" t="s">
        <v>49</v>
      </c>
      <c r="P118" s="156">
        <f t="shared" si="1"/>
        <v>0</v>
      </c>
      <c r="Q118" s="156">
        <v>0</v>
      </c>
      <c r="R118" s="156">
        <f t="shared" si="2"/>
        <v>0</v>
      </c>
      <c r="S118" s="156">
        <v>0</v>
      </c>
      <c r="T118" s="157">
        <f t="shared" si="3"/>
        <v>0</v>
      </c>
      <c r="AR118" s="18" t="s">
        <v>1492</v>
      </c>
      <c r="AT118" s="18" t="s">
        <v>496</v>
      </c>
      <c r="AU118" s="18" t="s">
        <v>85</v>
      </c>
      <c r="AY118" s="18" t="s">
        <v>252</v>
      </c>
      <c r="BE118" s="158">
        <f t="shared" si="4"/>
        <v>0</v>
      </c>
      <c r="BF118" s="158">
        <f t="shared" si="5"/>
        <v>0</v>
      </c>
      <c r="BG118" s="158">
        <f t="shared" si="6"/>
        <v>0</v>
      </c>
      <c r="BH118" s="158">
        <f t="shared" si="7"/>
        <v>0</v>
      </c>
      <c r="BI118" s="158">
        <f t="shared" si="8"/>
        <v>0</v>
      </c>
      <c r="BJ118" s="18" t="s">
        <v>85</v>
      </c>
      <c r="BK118" s="158">
        <f t="shared" si="9"/>
        <v>0</v>
      </c>
      <c r="BL118" s="18" t="s">
        <v>1492</v>
      </c>
      <c r="BM118" s="18" t="s">
        <v>1523</v>
      </c>
    </row>
    <row r="119" spans="2:65" s="1" customFormat="1" ht="16.5" customHeight="1">
      <c r="B119" s="32"/>
      <c r="C119" s="189" t="s">
        <v>7</v>
      </c>
      <c r="D119" s="189" t="s">
        <v>496</v>
      </c>
      <c r="E119" s="190" t="s">
        <v>1524</v>
      </c>
      <c r="F119" s="191" t="s">
        <v>1525</v>
      </c>
      <c r="G119" s="192" t="s">
        <v>198</v>
      </c>
      <c r="H119" s="193">
        <v>10</v>
      </c>
      <c r="I119" s="194"/>
      <c r="J119" s="195">
        <f t="shared" si="0"/>
        <v>0</v>
      </c>
      <c r="K119" s="191" t="s">
        <v>37</v>
      </c>
      <c r="L119" s="196"/>
      <c r="M119" s="197" t="s">
        <v>37</v>
      </c>
      <c r="N119" s="198" t="s">
        <v>49</v>
      </c>
      <c r="P119" s="156">
        <f t="shared" si="1"/>
        <v>0</v>
      </c>
      <c r="Q119" s="156">
        <v>0</v>
      </c>
      <c r="R119" s="156">
        <f t="shared" si="2"/>
        <v>0</v>
      </c>
      <c r="S119" s="156">
        <v>0</v>
      </c>
      <c r="T119" s="157">
        <f t="shared" si="3"/>
        <v>0</v>
      </c>
      <c r="AR119" s="18" t="s">
        <v>1492</v>
      </c>
      <c r="AT119" s="18" t="s">
        <v>496</v>
      </c>
      <c r="AU119" s="18" t="s">
        <v>85</v>
      </c>
      <c r="AY119" s="18" t="s">
        <v>252</v>
      </c>
      <c r="BE119" s="158">
        <f t="shared" si="4"/>
        <v>0</v>
      </c>
      <c r="BF119" s="158">
        <f t="shared" si="5"/>
        <v>0</v>
      </c>
      <c r="BG119" s="158">
        <f t="shared" si="6"/>
        <v>0</v>
      </c>
      <c r="BH119" s="158">
        <f t="shared" si="7"/>
        <v>0</v>
      </c>
      <c r="BI119" s="158">
        <f t="shared" si="8"/>
        <v>0</v>
      </c>
      <c r="BJ119" s="18" t="s">
        <v>85</v>
      </c>
      <c r="BK119" s="158">
        <f t="shared" si="9"/>
        <v>0</v>
      </c>
      <c r="BL119" s="18" t="s">
        <v>1492</v>
      </c>
      <c r="BM119" s="18" t="s">
        <v>1526</v>
      </c>
    </row>
    <row r="120" spans="2:65" s="1" customFormat="1" ht="16.5" customHeight="1">
      <c r="B120" s="32"/>
      <c r="C120" s="189" t="s">
        <v>483</v>
      </c>
      <c r="D120" s="189" t="s">
        <v>496</v>
      </c>
      <c r="E120" s="190" t="s">
        <v>1527</v>
      </c>
      <c r="F120" s="191" t="s">
        <v>1528</v>
      </c>
      <c r="G120" s="192" t="s">
        <v>1465</v>
      </c>
      <c r="H120" s="193">
        <v>10</v>
      </c>
      <c r="I120" s="194"/>
      <c r="J120" s="195">
        <f t="shared" si="0"/>
        <v>0</v>
      </c>
      <c r="K120" s="191" t="s">
        <v>37</v>
      </c>
      <c r="L120" s="196"/>
      <c r="M120" s="197" t="s">
        <v>37</v>
      </c>
      <c r="N120" s="198" t="s">
        <v>49</v>
      </c>
      <c r="P120" s="156">
        <f t="shared" si="1"/>
        <v>0</v>
      </c>
      <c r="Q120" s="156">
        <v>0</v>
      </c>
      <c r="R120" s="156">
        <f t="shared" si="2"/>
        <v>0</v>
      </c>
      <c r="S120" s="156">
        <v>0</v>
      </c>
      <c r="T120" s="157">
        <f t="shared" si="3"/>
        <v>0</v>
      </c>
      <c r="AR120" s="18" t="s">
        <v>1492</v>
      </c>
      <c r="AT120" s="18" t="s">
        <v>496</v>
      </c>
      <c r="AU120" s="18" t="s">
        <v>85</v>
      </c>
      <c r="AY120" s="18" t="s">
        <v>252</v>
      </c>
      <c r="BE120" s="158">
        <f t="shared" si="4"/>
        <v>0</v>
      </c>
      <c r="BF120" s="158">
        <f t="shared" si="5"/>
        <v>0</v>
      </c>
      <c r="BG120" s="158">
        <f t="shared" si="6"/>
        <v>0</v>
      </c>
      <c r="BH120" s="158">
        <f t="shared" si="7"/>
        <v>0</v>
      </c>
      <c r="BI120" s="158">
        <f t="shared" si="8"/>
        <v>0</v>
      </c>
      <c r="BJ120" s="18" t="s">
        <v>85</v>
      </c>
      <c r="BK120" s="158">
        <f t="shared" si="9"/>
        <v>0</v>
      </c>
      <c r="BL120" s="18" t="s">
        <v>1492</v>
      </c>
      <c r="BM120" s="18" t="s">
        <v>1529</v>
      </c>
    </row>
    <row r="121" spans="2:65" s="1" customFormat="1" ht="16.5" customHeight="1">
      <c r="B121" s="32"/>
      <c r="C121" s="189" t="s">
        <v>487</v>
      </c>
      <c r="D121" s="189" t="s">
        <v>496</v>
      </c>
      <c r="E121" s="190" t="s">
        <v>1530</v>
      </c>
      <c r="F121" s="191" t="s">
        <v>1531</v>
      </c>
      <c r="G121" s="192" t="s">
        <v>198</v>
      </c>
      <c r="H121" s="193">
        <v>150</v>
      </c>
      <c r="I121" s="194"/>
      <c r="J121" s="195">
        <f t="shared" si="0"/>
        <v>0</v>
      </c>
      <c r="K121" s="191" t="s">
        <v>37</v>
      </c>
      <c r="L121" s="196"/>
      <c r="M121" s="197" t="s">
        <v>37</v>
      </c>
      <c r="N121" s="198" t="s">
        <v>49</v>
      </c>
      <c r="P121" s="156">
        <f t="shared" si="1"/>
        <v>0</v>
      </c>
      <c r="Q121" s="156">
        <v>0</v>
      </c>
      <c r="R121" s="156">
        <f t="shared" si="2"/>
        <v>0</v>
      </c>
      <c r="S121" s="156">
        <v>0</v>
      </c>
      <c r="T121" s="157">
        <f t="shared" si="3"/>
        <v>0</v>
      </c>
      <c r="AR121" s="18" t="s">
        <v>1492</v>
      </c>
      <c r="AT121" s="18" t="s">
        <v>496</v>
      </c>
      <c r="AU121" s="18" t="s">
        <v>85</v>
      </c>
      <c r="AY121" s="18" t="s">
        <v>252</v>
      </c>
      <c r="BE121" s="158">
        <f t="shared" si="4"/>
        <v>0</v>
      </c>
      <c r="BF121" s="158">
        <f t="shared" si="5"/>
        <v>0</v>
      </c>
      <c r="BG121" s="158">
        <f t="shared" si="6"/>
        <v>0</v>
      </c>
      <c r="BH121" s="158">
        <f t="shared" si="7"/>
        <v>0</v>
      </c>
      <c r="BI121" s="158">
        <f t="shared" si="8"/>
        <v>0</v>
      </c>
      <c r="BJ121" s="18" t="s">
        <v>85</v>
      </c>
      <c r="BK121" s="158">
        <f t="shared" si="9"/>
        <v>0</v>
      </c>
      <c r="BL121" s="18" t="s">
        <v>1492</v>
      </c>
      <c r="BM121" s="18" t="s">
        <v>1532</v>
      </c>
    </row>
    <row r="122" spans="2:65" s="1" customFormat="1" ht="16.5" customHeight="1">
      <c r="B122" s="32"/>
      <c r="C122" s="189" t="s">
        <v>495</v>
      </c>
      <c r="D122" s="189" t="s">
        <v>496</v>
      </c>
      <c r="E122" s="190" t="s">
        <v>1533</v>
      </c>
      <c r="F122" s="191" t="s">
        <v>1534</v>
      </c>
      <c r="G122" s="192" t="s">
        <v>198</v>
      </c>
      <c r="H122" s="193">
        <v>150</v>
      </c>
      <c r="I122" s="194"/>
      <c r="J122" s="195">
        <f t="shared" si="0"/>
        <v>0</v>
      </c>
      <c r="K122" s="191" t="s">
        <v>37</v>
      </c>
      <c r="L122" s="196"/>
      <c r="M122" s="197" t="s">
        <v>37</v>
      </c>
      <c r="N122" s="198" t="s">
        <v>49</v>
      </c>
      <c r="P122" s="156">
        <f t="shared" si="1"/>
        <v>0</v>
      </c>
      <c r="Q122" s="156">
        <v>0</v>
      </c>
      <c r="R122" s="156">
        <f t="shared" si="2"/>
        <v>0</v>
      </c>
      <c r="S122" s="156">
        <v>0</v>
      </c>
      <c r="T122" s="157">
        <f t="shared" si="3"/>
        <v>0</v>
      </c>
      <c r="AR122" s="18" t="s">
        <v>1492</v>
      </c>
      <c r="AT122" s="18" t="s">
        <v>496</v>
      </c>
      <c r="AU122" s="18" t="s">
        <v>85</v>
      </c>
      <c r="AY122" s="18" t="s">
        <v>252</v>
      </c>
      <c r="BE122" s="158">
        <f t="shared" si="4"/>
        <v>0</v>
      </c>
      <c r="BF122" s="158">
        <f t="shared" si="5"/>
        <v>0</v>
      </c>
      <c r="BG122" s="158">
        <f t="shared" si="6"/>
        <v>0</v>
      </c>
      <c r="BH122" s="158">
        <f t="shared" si="7"/>
        <v>0</v>
      </c>
      <c r="BI122" s="158">
        <f t="shared" si="8"/>
        <v>0</v>
      </c>
      <c r="BJ122" s="18" t="s">
        <v>85</v>
      </c>
      <c r="BK122" s="158">
        <f t="shared" si="9"/>
        <v>0</v>
      </c>
      <c r="BL122" s="18" t="s">
        <v>1492</v>
      </c>
      <c r="BM122" s="18" t="s">
        <v>1535</v>
      </c>
    </row>
    <row r="123" spans="2:65" s="1" customFormat="1" ht="16.5" customHeight="1">
      <c r="B123" s="32"/>
      <c r="C123" s="189" t="s">
        <v>507</v>
      </c>
      <c r="D123" s="189" t="s">
        <v>496</v>
      </c>
      <c r="E123" s="190" t="s">
        <v>1536</v>
      </c>
      <c r="F123" s="191" t="s">
        <v>1474</v>
      </c>
      <c r="G123" s="192" t="s">
        <v>1537</v>
      </c>
      <c r="H123" s="202"/>
      <c r="I123" s="194"/>
      <c r="J123" s="195">
        <f t="shared" si="0"/>
        <v>0</v>
      </c>
      <c r="K123" s="191" t="s">
        <v>37</v>
      </c>
      <c r="L123" s="196"/>
      <c r="M123" s="197" t="s">
        <v>37</v>
      </c>
      <c r="N123" s="198" t="s">
        <v>49</v>
      </c>
      <c r="P123" s="156">
        <f t="shared" si="1"/>
        <v>0</v>
      </c>
      <c r="Q123" s="156">
        <v>0</v>
      </c>
      <c r="R123" s="156">
        <f t="shared" si="2"/>
        <v>0</v>
      </c>
      <c r="S123" s="156">
        <v>0</v>
      </c>
      <c r="T123" s="157">
        <f t="shared" si="3"/>
        <v>0</v>
      </c>
      <c r="AR123" s="18" t="s">
        <v>1492</v>
      </c>
      <c r="AT123" s="18" t="s">
        <v>496</v>
      </c>
      <c r="AU123" s="18" t="s">
        <v>85</v>
      </c>
      <c r="AY123" s="18" t="s">
        <v>252</v>
      </c>
      <c r="BE123" s="158">
        <f t="shared" si="4"/>
        <v>0</v>
      </c>
      <c r="BF123" s="158">
        <f t="shared" si="5"/>
        <v>0</v>
      </c>
      <c r="BG123" s="158">
        <f t="shared" si="6"/>
        <v>0</v>
      </c>
      <c r="BH123" s="158">
        <f t="shared" si="7"/>
        <v>0</v>
      </c>
      <c r="BI123" s="158">
        <f t="shared" si="8"/>
        <v>0</v>
      </c>
      <c r="BJ123" s="18" t="s">
        <v>85</v>
      </c>
      <c r="BK123" s="158">
        <f t="shared" si="9"/>
        <v>0</v>
      </c>
      <c r="BL123" s="18" t="s">
        <v>1492</v>
      </c>
      <c r="BM123" s="18" t="s">
        <v>1538</v>
      </c>
    </row>
    <row r="124" spans="2:65" s="11" customFormat="1" ht="26.1" customHeight="1">
      <c r="B124" s="135"/>
      <c r="D124" s="136" t="s">
        <v>77</v>
      </c>
      <c r="E124" s="137" t="s">
        <v>258</v>
      </c>
      <c r="F124" s="137" t="s">
        <v>1539</v>
      </c>
      <c r="I124" s="138"/>
      <c r="J124" s="139">
        <f>BK124</f>
        <v>0</v>
      </c>
      <c r="L124" s="135"/>
      <c r="M124" s="140"/>
      <c r="P124" s="141">
        <f>SUM(P125:P127)</f>
        <v>0</v>
      </c>
      <c r="R124" s="141">
        <f>SUM(R125:R127)</f>
        <v>0</v>
      </c>
      <c r="T124" s="142">
        <f>SUM(T125:T127)</f>
        <v>0</v>
      </c>
      <c r="AR124" s="136" t="s">
        <v>85</v>
      </c>
      <c r="AT124" s="143" t="s">
        <v>77</v>
      </c>
      <c r="AU124" s="143" t="s">
        <v>78</v>
      </c>
      <c r="AY124" s="136" t="s">
        <v>252</v>
      </c>
      <c r="BK124" s="144">
        <f>SUM(BK125:BK127)</f>
        <v>0</v>
      </c>
    </row>
    <row r="125" spans="2:65" s="1" customFormat="1" ht="16.5" customHeight="1">
      <c r="B125" s="32"/>
      <c r="C125" s="147" t="s">
        <v>520</v>
      </c>
      <c r="D125" s="147" t="s">
        <v>254</v>
      </c>
      <c r="E125" s="148" t="s">
        <v>1540</v>
      </c>
      <c r="F125" s="149" t="s">
        <v>1541</v>
      </c>
      <c r="G125" s="150" t="s">
        <v>1537</v>
      </c>
      <c r="H125" s="203"/>
      <c r="I125" s="152"/>
      <c r="J125" s="153">
        <f>ROUND(I125*H125,2)</f>
        <v>0</v>
      </c>
      <c r="K125" s="149" t="s">
        <v>37</v>
      </c>
      <c r="L125" s="32"/>
      <c r="M125" s="154" t="s">
        <v>37</v>
      </c>
      <c r="N125" s="155" t="s">
        <v>49</v>
      </c>
      <c r="P125" s="156">
        <f>O125*H125</f>
        <v>0</v>
      </c>
      <c r="Q125" s="156">
        <v>0</v>
      </c>
      <c r="R125" s="156">
        <f>Q125*H125</f>
        <v>0</v>
      </c>
      <c r="S125" s="156">
        <v>0</v>
      </c>
      <c r="T125" s="157">
        <f>S125*H125</f>
        <v>0</v>
      </c>
      <c r="AR125" s="18" t="s">
        <v>1492</v>
      </c>
      <c r="AT125" s="18" t="s">
        <v>254</v>
      </c>
      <c r="AU125" s="18" t="s">
        <v>85</v>
      </c>
      <c r="AY125" s="18" t="s">
        <v>252</v>
      </c>
      <c r="BE125" s="158">
        <f>IF(N125="základní",J125,0)</f>
        <v>0</v>
      </c>
      <c r="BF125" s="158">
        <f>IF(N125="snížená",J125,0)</f>
        <v>0</v>
      </c>
      <c r="BG125" s="158">
        <f>IF(N125="zákl. přenesená",J125,0)</f>
        <v>0</v>
      </c>
      <c r="BH125" s="158">
        <f>IF(N125="sníž. přenesená",J125,0)</f>
        <v>0</v>
      </c>
      <c r="BI125" s="158">
        <f>IF(N125="nulová",J125,0)</f>
        <v>0</v>
      </c>
      <c r="BJ125" s="18" t="s">
        <v>85</v>
      </c>
      <c r="BK125" s="158">
        <f>ROUND(I125*H125,2)</f>
        <v>0</v>
      </c>
      <c r="BL125" s="18" t="s">
        <v>1492</v>
      </c>
      <c r="BM125" s="18" t="s">
        <v>1542</v>
      </c>
    </row>
    <row r="126" spans="2:65" s="1" customFormat="1" ht="16.5" customHeight="1">
      <c r="B126" s="32"/>
      <c r="C126" s="147" t="s">
        <v>527</v>
      </c>
      <c r="D126" s="147" t="s">
        <v>254</v>
      </c>
      <c r="E126" s="148" t="s">
        <v>1543</v>
      </c>
      <c r="F126" s="149" t="s">
        <v>1544</v>
      </c>
      <c r="G126" s="150" t="s">
        <v>1545</v>
      </c>
      <c r="H126" s="151">
        <v>10</v>
      </c>
      <c r="I126" s="152"/>
      <c r="J126" s="153">
        <f>ROUND(I126*H126,2)</f>
        <v>0</v>
      </c>
      <c r="K126" s="149" t="s">
        <v>37</v>
      </c>
      <c r="L126" s="32"/>
      <c r="M126" s="154" t="s">
        <v>37</v>
      </c>
      <c r="N126" s="155" t="s">
        <v>49</v>
      </c>
      <c r="P126" s="156">
        <f>O126*H126</f>
        <v>0</v>
      </c>
      <c r="Q126" s="156">
        <v>0</v>
      </c>
      <c r="R126" s="156">
        <f>Q126*H126</f>
        <v>0</v>
      </c>
      <c r="S126" s="156">
        <v>0</v>
      </c>
      <c r="T126" s="157">
        <f>S126*H126</f>
        <v>0</v>
      </c>
      <c r="AR126" s="18" t="s">
        <v>1492</v>
      </c>
      <c r="AT126" s="18" t="s">
        <v>254</v>
      </c>
      <c r="AU126" s="18" t="s">
        <v>85</v>
      </c>
      <c r="AY126" s="18" t="s">
        <v>252</v>
      </c>
      <c r="BE126" s="158">
        <f>IF(N126="základní",J126,0)</f>
        <v>0</v>
      </c>
      <c r="BF126" s="158">
        <f>IF(N126="snížená",J126,0)</f>
        <v>0</v>
      </c>
      <c r="BG126" s="158">
        <f>IF(N126="zákl. přenesená",J126,0)</f>
        <v>0</v>
      </c>
      <c r="BH126" s="158">
        <f>IF(N126="sníž. přenesená",J126,0)</f>
        <v>0</v>
      </c>
      <c r="BI126" s="158">
        <f>IF(N126="nulová",J126,0)</f>
        <v>0</v>
      </c>
      <c r="BJ126" s="18" t="s">
        <v>85</v>
      </c>
      <c r="BK126" s="158">
        <f>ROUND(I126*H126,2)</f>
        <v>0</v>
      </c>
      <c r="BL126" s="18" t="s">
        <v>1492</v>
      </c>
      <c r="BM126" s="18" t="s">
        <v>1546</v>
      </c>
    </row>
    <row r="127" spans="2:65" s="1" customFormat="1" ht="16.5" customHeight="1">
      <c r="B127" s="32"/>
      <c r="C127" s="147" t="s">
        <v>532</v>
      </c>
      <c r="D127" s="147" t="s">
        <v>254</v>
      </c>
      <c r="E127" s="148" t="s">
        <v>1547</v>
      </c>
      <c r="F127" s="149" t="s">
        <v>1548</v>
      </c>
      <c r="G127" s="150" t="s">
        <v>1545</v>
      </c>
      <c r="H127" s="151">
        <v>25</v>
      </c>
      <c r="I127" s="152"/>
      <c r="J127" s="153">
        <f>ROUND(I127*H127,2)</f>
        <v>0</v>
      </c>
      <c r="K127" s="149" t="s">
        <v>37</v>
      </c>
      <c r="L127" s="32"/>
      <c r="M127" s="204" t="s">
        <v>37</v>
      </c>
      <c r="N127" s="205" t="s">
        <v>49</v>
      </c>
      <c r="O127" s="206"/>
      <c r="P127" s="207">
        <f>O127*H127</f>
        <v>0</v>
      </c>
      <c r="Q127" s="207">
        <v>0</v>
      </c>
      <c r="R127" s="207">
        <f>Q127*H127</f>
        <v>0</v>
      </c>
      <c r="S127" s="207">
        <v>0</v>
      </c>
      <c r="T127" s="208">
        <f>S127*H127</f>
        <v>0</v>
      </c>
      <c r="AR127" s="18" t="s">
        <v>1492</v>
      </c>
      <c r="AT127" s="18" t="s">
        <v>254</v>
      </c>
      <c r="AU127" s="18" t="s">
        <v>85</v>
      </c>
      <c r="AY127" s="18" t="s">
        <v>252</v>
      </c>
      <c r="BE127" s="158">
        <f>IF(N127="základní",J127,0)</f>
        <v>0</v>
      </c>
      <c r="BF127" s="158">
        <f>IF(N127="snížená",J127,0)</f>
        <v>0</v>
      </c>
      <c r="BG127" s="158">
        <f>IF(N127="zákl. přenesená",J127,0)</f>
        <v>0</v>
      </c>
      <c r="BH127" s="158">
        <f>IF(N127="sníž. přenesená",J127,0)</f>
        <v>0</v>
      </c>
      <c r="BI127" s="158">
        <f>IF(N127="nulová",J127,0)</f>
        <v>0</v>
      </c>
      <c r="BJ127" s="18" t="s">
        <v>85</v>
      </c>
      <c r="BK127" s="158">
        <f>ROUND(I127*H127,2)</f>
        <v>0</v>
      </c>
      <c r="BL127" s="18" t="s">
        <v>1492</v>
      </c>
      <c r="BM127" s="18" t="s">
        <v>1549</v>
      </c>
    </row>
    <row r="128" spans="2:65" s="1" customFormat="1" ht="6.95" customHeight="1">
      <c r="B128" s="40"/>
      <c r="C128" s="41"/>
      <c r="D128" s="41"/>
      <c r="E128" s="41"/>
      <c r="F128" s="41"/>
      <c r="G128" s="41"/>
      <c r="H128" s="41"/>
      <c r="I128" s="110"/>
      <c r="J128" s="41"/>
      <c r="K128" s="41"/>
      <c r="L128" s="32"/>
    </row>
  </sheetData>
  <sheetProtection algorithmName="SHA-512" hashValue="lzwXtCdQdTBB1H03AWVhfKwGl5rE49m7SXKPDfJYDpAxXhcvUUv1iKoX52hRmfg5FABox96ZFpBTq1Fccqq+/w==" saltValue="lsxvmR9mnqbVgykfWVNueIrI1oYhtzIJl0FPPRTKqx/cdN2tGXRMt7YxzLK77cbdlVA5MDJrAVQEOjP2HSkNxQ==" spinCount="100000" sheet="1" objects="1" scenarios="1" formatColumns="0" formatRows="0" autoFilter="0"/>
  <autoFilter ref="C94:K127" xr:uid="{00000000-0009-0000-0000-000002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headerFooter>
    <oddFooter>&amp;CStrana &amp;P z &amp;N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6"/>
  <sheetViews>
    <sheetView showGridLines="0" workbookViewId="0"/>
  </sheetViews>
  <sheetFormatPr defaultColWidth="12"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89"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1"/>
      <c r="M2" s="331"/>
      <c r="N2" s="331"/>
      <c r="O2" s="331"/>
      <c r="P2" s="331"/>
      <c r="Q2" s="331"/>
      <c r="R2" s="331"/>
      <c r="S2" s="331"/>
      <c r="T2" s="331"/>
      <c r="U2" s="331"/>
      <c r="V2" s="331"/>
      <c r="AT2" s="18" t="s">
        <v>102</v>
      </c>
    </row>
    <row r="3" spans="2:46" ht="6.95" customHeight="1">
      <c r="B3" s="19"/>
      <c r="C3" s="20"/>
      <c r="D3" s="20"/>
      <c r="E3" s="20"/>
      <c r="F3" s="20"/>
      <c r="G3" s="20"/>
      <c r="H3" s="20"/>
      <c r="I3" s="91"/>
      <c r="J3" s="20"/>
      <c r="K3" s="20"/>
      <c r="L3" s="21"/>
      <c r="AT3" s="18" t="s">
        <v>87</v>
      </c>
    </row>
    <row r="4" spans="2:46" ht="24.95" customHeight="1">
      <c r="B4" s="21"/>
      <c r="D4" s="22" t="s">
        <v>114</v>
      </c>
      <c r="L4" s="21"/>
      <c r="M4" s="23" t="s">
        <v>10</v>
      </c>
      <c r="AT4" s="18" t="s">
        <v>4</v>
      </c>
    </row>
    <row r="5" spans="2:46" ht="6.95" customHeight="1">
      <c r="B5" s="21"/>
      <c r="L5" s="21"/>
    </row>
    <row r="6" spans="2:46" ht="12" customHeight="1">
      <c r="B6" s="21"/>
      <c r="D6" s="27" t="s">
        <v>16</v>
      </c>
      <c r="L6" s="21"/>
    </row>
    <row r="7" spans="2:46" ht="16.5" customHeight="1">
      <c r="B7" s="21"/>
      <c r="E7" s="342" t="str">
        <f>'Rekapitulace stavby'!K6</f>
        <v>Revitalizace kulturní krajiny a objektů NKP Hřebčín Kladruby n.L. - obnova historických objektů - SO 03</v>
      </c>
      <c r="F7" s="325"/>
      <c r="G7" s="325"/>
      <c r="H7" s="325"/>
      <c r="L7" s="21"/>
    </row>
    <row r="8" spans="2:46">
      <c r="B8" s="21"/>
      <c r="D8" s="27" t="s">
        <v>128</v>
      </c>
      <c r="L8" s="21"/>
    </row>
    <row r="9" spans="2:46" ht="16.5" customHeight="1">
      <c r="B9" s="21"/>
      <c r="E9" s="342" t="s">
        <v>132</v>
      </c>
      <c r="F9" s="331"/>
      <c r="G9" s="331"/>
      <c r="H9" s="331"/>
      <c r="L9" s="21"/>
    </row>
    <row r="10" spans="2:46" ht="12" customHeight="1">
      <c r="B10" s="21"/>
      <c r="D10" s="27" t="s">
        <v>136</v>
      </c>
      <c r="L10" s="21"/>
    </row>
    <row r="11" spans="2:46" s="1" customFormat="1" ht="16.5" customHeight="1">
      <c r="B11" s="32"/>
      <c r="E11" s="325" t="s">
        <v>1452</v>
      </c>
      <c r="F11" s="327"/>
      <c r="G11" s="327"/>
      <c r="H11" s="327"/>
      <c r="I11" s="92"/>
      <c r="L11" s="32"/>
    </row>
    <row r="12" spans="2:46" s="1" customFormat="1" ht="12" customHeight="1">
      <c r="B12" s="32"/>
      <c r="D12" s="27" t="s">
        <v>1453</v>
      </c>
      <c r="I12" s="92"/>
      <c r="L12" s="32"/>
    </row>
    <row r="13" spans="2:46" s="1" customFormat="1" ht="36.950000000000003" customHeight="1">
      <c r="B13" s="32"/>
      <c r="E13" s="328" t="s">
        <v>1550</v>
      </c>
      <c r="F13" s="327"/>
      <c r="G13" s="327"/>
      <c r="H13" s="327"/>
      <c r="I13" s="92"/>
      <c r="L13" s="32"/>
    </row>
    <row r="14" spans="2:46" s="1" customFormat="1">
      <c r="B14" s="32"/>
      <c r="I14" s="92"/>
      <c r="L14" s="32"/>
    </row>
    <row r="15" spans="2:46" s="1" customFormat="1" ht="12" customHeight="1">
      <c r="B15" s="32"/>
      <c r="D15" s="27" t="s">
        <v>18</v>
      </c>
      <c r="F15" s="18" t="s">
        <v>37</v>
      </c>
      <c r="I15" s="93" t="s">
        <v>20</v>
      </c>
      <c r="J15" s="18" t="s">
        <v>37</v>
      </c>
      <c r="L15" s="32"/>
    </row>
    <row r="16" spans="2:46" s="1" customFormat="1" ht="12" customHeight="1">
      <c r="B16" s="32"/>
      <c r="D16" s="27" t="s">
        <v>22</v>
      </c>
      <c r="F16" s="18" t="s">
        <v>23</v>
      </c>
      <c r="I16" s="93" t="s">
        <v>24</v>
      </c>
      <c r="J16" s="47" t="str">
        <f>'Rekapitulace stavby'!AN8</f>
        <v>8. 2. 2019</v>
      </c>
      <c r="L16" s="32"/>
    </row>
    <row r="17" spans="2:12" s="1" customFormat="1" ht="10.7" customHeight="1">
      <c r="B17" s="32"/>
      <c r="I17" s="92"/>
      <c r="L17" s="32"/>
    </row>
    <row r="18" spans="2:12" s="1" customFormat="1" ht="12" customHeight="1">
      <c r="B18" s="32"/>
      <c r="D18" s="27" t="s">
        <v>26</v>
      </c>
      <c r="I18" s="93" t="s">
        <v>27</v>
      </c>
      <c r="J18" s="18" t="s">
        <v>28</v>
      </c>
      <c r="L18" s="32"/>
    </row>
    <row r="19" spans="2:12" s="1" customFormat="1" ht="18" customHeight="1">
      <c r="B19" s="32"/>
      <c r="E19" s="18" t="s">
        <v>29</v>
      </c>
      <c r="I19" s="93" t="s">
        <v>30</v>
      </c>
      <c r="J19" s="18" t="s">
        <v>31</v>
      </c>
      <c r="L19" s="32"/>
    </row>
    <row r="20" spans="2:12" s="1" customFormat="1" ht="6.95" customHeight="1">
      <c r="B20" s="32"/>
      <c r="I20" s="92"/>
      <c r="L20" s="32"/>
    </row>
    <row r="21" spans="2:12" s="1" customFormat="1" ht="12" customHeight="1">
      <c r="B21" s="32"/>
      <c r="D21" s="27" t="s">
        <v>32</v>
      </c>
      <c r="I21" s="93" t="s">
        <v>27</v>
      </c>
      <c r="J21" s="28" t="str">
        <f>'Rekapitulace stavby'!AN13</f>
        <v>Vyplň údaj</v>
      </c>
      <c r="L21" s="32"/>
    </row>
    <row r="22" spans="2:12" s="1" customFormat="1" ht="18" customHeight="1">
      <c r="B22" s="32"/>
      <c r="E22" s="343" t="str">
        <f>'Rekapitulace stavby'!E14</f>
        <v>Vyplň údaj</v>
      </c>
      <c r="F22" s="332"/>
      <c r="G22" s="332"/>
      <c r="H22" s="332"/>
      <c r="I22" s="93" t="s">
        <v>30</v>
      </c>
      <c r="J22" s="28" t="str">
        <f>'Rekapitulace stavby'!AN14</f>
        <v>Vyplň údaj</v>
      </c>
      <c r="L22" s="32"/>
    </row>
    <row r="23" spans="2:12" s="1" customFormat="1" ht="6.95" customHeight="1">
      <c r="B23" s="32"/>
      <c r="I23" s="92"/>
      <c r="L23" s="32"/>
    </row>
    <row r="24" spans="2:12" s="1" customFormat="1" ht="12" customHeight="1">
      <c r="B24" s="32"/>
      <c r="D24" s="27" t="s">
        <v>34</v>
      </c>
      <c r="I24" s="93" t="s">
        <v>27</v>
      </c>
      <c r="J24" s="18" t="s">
        <v>35</v>
      </c>
      <c r="L24" s="32"/>
    </row>
    <row r="25" spans="2:12" s="1" customFormat="1" ht="18" customHeight="1">
      <c r="B25" s="32"/>
      <c r="E25" s="18" t="s">
        <v>36</v>
      </c>
      <c r="I25" s="93" t="s">
        <v>30</v>
      </c>
      <c r="J25" s="18" t="s">
        <v>37</v>
      </c>
      <c r="L25" s="32"/>
    </row>
    <row r="26" spans="2:12" s="1" customFormat="1" ht="6.95" customHeight="1">
      <c r="B26" s="32"/>
      <c r="I26" s="92"/>
      <c r="L26" s="32"/>
    </row>
    <row r="27" spans="2:12" s="1" customFormat="1" ht="12" customHeight="1">
      <c r="B27" s="32"/>
      <c r="D27" s="27" t="s">
        <v>39</v>
      </c>
      <c r="I27" s="93" t="s">
        <v>27</v>
      </c>
      <c r="J27" s="18" t="str">
        <f>IF('Rekapitulace stavby'!AN19="","",'Rekapitulace stavby'!AN19)</f>
        <v>63243393</v>
      </c>
      <c r="L27" s="32"/>
    </row>
    <row r="28" spans="2:12" s="1" customFormat="1" ht="18" customHeight="1">
      <c r="B28" s="32"/>
      <c r="E28" s="18" t="str">
        <f>IF('Rekapitulace stavby'!E20="","",'Rekapitulace stavby'!E20)</f>
        <v>Ing.Štefan Sivák</v>
      </c>
      <c r="I28" s="93" t="s">
        <v>30</v>
      </c>
      <c r="J28" s="18" t="str">
        <f>IF('Rekapitulace stavby'!AN20="","",'Rekapitulace stavby'!AN20)</f>
        <v/>
      </c>
      <c r="L28" s="32"/>
    </row>
    <row r="29" spans="2:12" s="1" customFormat="1" ht="6.95" customHeight="1">
      <c r="B29" s="32"/>
      <c r="I29" s="92"/>
      <c r="L29" s="32"/>
    </row>
    <row r="30" spans="2:12" s="1" customFormat="1" ht="12" customHeight="1">
      <c r="B30" s="32"/>
      <c r="D30" s="27" t="s">
        <v>42</v>
      </c>
      <c r="I30" s="92"/>
      <c r="L30" s="32"/>
    </row>
    <row r="31" spans="2:12" s="7" customFormat="1" ht="16.5" customHeight="1">
      <c r="B31" s="94"/>
      <c r="E31" s="336" t="s">
        <v>37</v>
      </c>
      <c r="F31" s="336"/>
      <c r="G31" s="336"/>
      <c r="H31" s="336"/>
      <c r="I31" s="95"/>
      <c r="L31" s="94"/>
    </row>
    <row r="32" spans="2:12" s="1" customFormat="1" ht="6.95" customHeight="1">
      <c r="B32" s="32"/>
      <c r="I32" s="92"/>
      <c r="L32" s="32"/>
    </row>
    <row r="33" spans="2:12" s="1" customFormat="1" ht="6.95" customHeight="1">
      <c r="B33" s="32"/>
      <c r="D33" s="48"/>
      <c r="E33" s="48"/>
      <c r="F33" s="48"/>
      <c r="G33" s="48"/>
      <c r="H33" s="48"/>
      <c r="I33" s="97"/>
      <c r="J33" s="48"/>
      <c r="K33" s="48"/>
      <c r="L33" s="32"/>
    </row>
    <row r="34" spans="2:12" s="1" customFormat="1" ht="25.5" customHeight="1">
      <c r="B34" s="32"/>
      <c r="D34" s="98" t="s">
        <v>44</v>
      </c>
      <c r="I34" s="92"/>
      <c r="J34" s="60">
        <f>ROUND(J99, 2)</f>
        <v>0</v>
      </c>
      <c r="L34" s="32"/>
    </row>
    <row r="35" spans="2:12" s="1" customFormat="1" ht="6.95" customHeight="1">
      <c r="B35" s="32"/>
      <c r="D35" s="48"/>
      <c r="E35" s="48"/>
      <c r="F35" s="48"/>
      <c r="G35" s="48"/>
      <c r="H35" s="48"/>
      <c r="I35" s="97"/>
      <c r="J35" s="48"/>
      <c r="K35" s="48"/>
      <c r="L35" s="32"/>
    </row>
    <row r="36" spans="2:12" s="1" customFormat="1" ht="14.45" customHeight="1">
      <c r="B36" s="32"/>
      <c r="F36" s="99" t="s">
        <v>46</v>
      </c>
      <c r="I36" s="100" t="s">
        <v>45</v>
      </c>
      <c r="J36" s="99" t="s">
        <v>47</v>
      </c>
      <c r="L36" s="32"/>
    </row>
    <row r="37" spans="2:12" s="1" customFormat="1" ht="14.45" customHeight="1">
      <c r="B37" s="32"/>
      <c r="D37" s="27" t="s">
        <v>48</v>
      </c>
      <c r="E37" s="27" t="s">
        <v>49</v>
      </c>
      <c r="F37" s="101">
        <f>ROUND((SUM(BE99:BE145)),  2)</f>
        <v>0</v>
      </c>
      <c r="I37" s="102">
        <v>0.21</v>
      </c>
      <c r="J37" s="101">
        <f>ROUND(((SUM(BE99:BE145))*I37),  2)</f>
        <v>0</v>
      </c>
      <c r="L37" s="32"/>
    </row>
    <row r="38" spans="2:12" s="1" customFormat="1" ht="14.45" customHeight="1">
      <c r="B38" s="32"/>
      <c r="E38" s="27" t="s">
        <v>50</v>
      </c>
      <c r="F38" s="101">
        <f>ROUND((SUM(BF99:BF145)),  2)</f>
        <v>0</v>
      </c>
      <c r="I38" s="102">
        <v>0.15</v>
      </c>
      <c r="J38" s="101">
        <f>ROUND(((SUM(BF99:BF145))*I38),  2)</f>
        <v>0</v>
      </c>
      <c r="L38" s="32"/>
    </row>
    <row r="39" spans="2:12" s="1" customFormat="1" ht="14.45" hidden="1" customHeight="1">
      <c r="B39" s="32"/>
      <c r="E39" s="27" t="s">
        <v>51</v>
      </c>
      <c r="F39" s="101">
        <f>ROUND((SUM(BG99:BG145)),  2)</f>
        <v>0</v>
      </c>
      <c r="I39" s="102">
        <v>0.21</v>
      </c>
      <c r="J39" s="101">
        <f>0</f>
        <v>0</v>
      </c>
      <c r="L39" s="32"/>
    </row>
    <row r="40" spans="2:12" s="1" customFormat="1" ht="14.45" hidden="1" customHeight="1">
      <c r="B40" s="32"/>
      <c r="E40" s="27" t="s">
        <v>52</v>
      </c>
      <c r="F40" s="101">
        <f>ROUND((SUM(BH99:BH145)),  2)</f>
        <v>0</v>
      </c>
      <c r="I40" s="102">
        <v>0.15</v>
      </c>
      <c r="J40" s="101">
        <f>0</f>
        <v>0</v>
      </c>
      <c r="L40" s="32"/>
    </row>
    <row r="41" spans="2:12" s="1" customFormat="1" ht="14.45" hidden="1" customHeight="1">
      <c r="B41" s="32"/>
      <c r="E41" s="27" t="s">
        <v>53</v>
      </c>
      <c r="F41" s="101">
        <f>ROUND((SUM(BI99:BI145)),  2)</f>
        <v>0</v>
      </c>
      <c r="I41" s="102">
        <v>0</v>
      </c>
      <c r="J41" s="101">
        <f>0</f>
        <v>0</v>
      </c>
      <c r="L41" s="32"/>
    </row>
    <row r="42" spans="2:12" s="1" customFormat="1" ht="6.95" customHeight="1">
      <c r="B42" s="32"/>
      <c r="I42" s="92"/>
      <c r="L42" s="32"/>
    </row>
    <row r="43" spans="2:12" s="1" customFormat="1" ht="25.5" customHeight="1">
      <c r="B43" s="32"/>
      <c r="C43" s="103"/>
      <c r="D43" s="104" t="s">
        <v>54</v>
      </c>
      <c r="E43" s="51"/>
      <c r="F43" s="51"/>
      <c r="G43" s="105" t="s">
        <v>55</v>
      </c>
      <c r="H43" s="106" t="s">
        <v>56</v>
      </c>
      <c r="I43" s="107"/>
      <c r="J43" s="108">
        <f>SUM(J34:J41)</f>
        <v>0</v>
      </c>
      <c r="K43" s="109"/>
      <c r="L43" s="32"/>
    </row>
    <row r="44" spans="2:12" s="1" customFormat="1" ht="14.45" customHeight="1">
      <c r="B44" s="40"/>
      <c r="C44" s="41"/>
      <c r="D44" s="41"/>
      <c r="E44" s="41"/>
      <c r="F44" s="41"/>
      <c r="G44" s="41"/>
      <c r="H44" s="41"/>
      <c r="I44" s="110"/>
      <c r="J44" s="41"/>
      <c r="K44" s="41"/>
      <c r="L44" s="32"/>
    </row>
    <row r="48" spans="2:12" s="1" customFormat="1" ht="6.95" customHeight="1">
      <c r="B48" s="42"/>
      <c r="C48" s="43"/>
      <c r="D48" s="43"/>
      <c r="E48" s="43"/>
      <c r="F48" s="43"/>
      <c r="G48" s="43"/>
      <c r="H48" s="43"/>
      <c r="I48" s="111"/>
      <c r="J48" s="43"/>
      <c r="K48" s="43"/>
      <c r="L48" s="32"/>
    </row>
    <row r="49" spans="2:12" s="1" customFormat="1" ht="24.95" customHeight="1">
      <c r="B49" s="32"/>
      <c r="C49" s="22" t="s">
        <v>213</v>
      </c>
      <c r="I49" s="92"/>
      <c r="L49" s="32"/>
    </row>
    <row r="50" spans="2:12" s="1" customFormat="1" ht="6.95" customHeight="1">
      <c r="B50" s="32"/>
      <c r="I50" s="92"/>
      <c r="L50" s="32"/>
    </row>
    <row r="51" spans="2:12" s="1" customFormat="1" ht="12" customHeight="1">
      <c r="B51" s="32"/>
      <c r="C51" s="27" t="s">
        <v>16</v>
      </c>
      <c r="I51" s="92"/>
      <c r="L51" s="32"/>
    </row>
    <row r="52" spans="2:12" s="1" customFormat="1" ht="16.5" customHeight="1">
      <c r="B52" s="32"/>
      <c r="E52" s="342" t="str">
        <f>E7</f>
        <v>Revitalizace kulturní krajiny a objektů NKP Hřebčín Kladruby n.L. - obnova historických objektů - SO 03</v>
      </c>
      <c r="F52" s="325"/>
      <c r="G52" s="325"/>
      <c r="H52" s="325"/>
      <c r="I52" s="92"/>
      <c r="L52" s="32"/>
    </row>
    <row r="53" spans="2:12" ht="12" customHeight="1">
      <c r="B53" s="21"/>
      <c r="C53" s="27" t="s">
        <v>128</v>
      </c>
      <c r="L53" s="21"/>
    </row>
    <row r="54" spans="2:12" ht="16.5" customHeight="1">
      <c r="B54" s="21"/>
      <c r="E54" s="342" t="s">
        <v>132</v>
      </c>
      <c r="F54" s="331"/>
      <c r="G54" s="331"/>
      <c r="H54" s="331"/>
      <c r="L54" s="21"/>
    </row>
    <row r="55" spans="2:12" ht="12" customHeight="1">
      <c r="B55" s="21"/>
      <c r="C55" s="27" t="s">
        <v>136</v>
      </c>
      <c r="L55" s="21"/>
    </row>
    <row r="56" spans="2:12" s="1" customFormat="1" ht="16.5" customHeight="1">
      <c r="B56" s="32"/>
      <c r="E56" s="325" t="s">
        <v>1452</v>
      </c>
      <c r="F56" s="327"/>
      <c r="G56" s="327"/>
      <c r="H56" s="327"/>
      <c r="I56" s="92"/>
      <c r="L56" s="32"/>
    </row>
    <row r="57" spans="2:12" s="1" customFormat="1" ht="12" customHeight="1">
      <c r="B57" s="32"/>
      <c r="C57" s="27" t="s">
        <v>1453</v>
      </c>
      <c r="I57" s="92"/>
      <c r="L57" s="32"/>
    </row>
    <row r="58" spans="2:12" s="1" customFormat="1" ht="16.5" customHeight="1">
      <c r="B58" s="32"/>
      <c r="E58" s="328" t="str">
        <f>E13</f>
        <v>SO0323 - ZTI - Dešťová kanalizace</v>
      </c>
      <c r="F58" s="327"/>
      <c r="G58" s="327"/>
      <c r="H58" s="327"/>
      <c r="I58" s="92"/>
      <c r="L58" s="32"/>
    </row>
    <row r="59" spans="2:12" s="1" customFormat="1" ht="6.95" customHeight="1">
      <c r="B59" s="32"/>
      <c r="I59" s="92"/>
      <c r="L59" s="32"/>
    </row>
    <row r="60" spans="2:12" s="1" customFormat="1" ht="12" customHeight="1">
      <c r="B60" s="32"/>
      <c r="C60" s="27" t="s">
        <v>22</v>
      </c>
      <c r="F60" s="18" t="str">
        <f>F16</f>
        <v>Areál NKP Kladruby n.L.</v>
      </c>
      <c r="I60" s="93" t="s">
        <v>24</v>
      </c>
      <c r="J60" s="47" t="str">
        <f>IF(J16="","",J16)</f>
        <v>8. 2. 2019</v>
      </c>
      <c r="L60" s="32"/>
    </row>
    <row r="61" spans="2:12" s="1" customFormat="1" ht="6.95" customHeight="1">
      <c r="B61" s="32"/>
      <c r="I61" s="92"/>
      <c r="L61" s="32"/>
    </row>
    <row r="62" spans="2:12" s="1" customFormat="1" ht="13.7" customHeight="1">
      <c r="B62" s="32"/>
      <c r="C62" s="27" t="s">
        <v>26</v>
      </c>
      <c r="F62" s="18" t="str">
        <f>E19</f>
        <v>Národní hřebčín Kladruby n.L., s.p.o.</v>
      </c>
      <c r="I62" s="93" t="s">
        <v>34</v>
      </c>
      <c r="J62" s="30" t="str">
        <f>E25</f>
        <v>Masák&amp;Partner, s.r.o.</v>
      </c>
      <c r="L62" s="32"/>
    </row>
    <row r="63" spans="2:12" s="1" customFormat="1" ht="13.7" customHeight="1">
      <c r="B63" s="32"/>
      <c r="C63" s="27" t="s">
        <v>32</v>
      </c>
      <c r="F63" s="18" t="str">
        <f>IF(E22="","",E22)</f>
        <v>Vyplň údaj</v>
      </c>
      <c r="I63" s="93" t="s">
        <v>39</v>
      </c>
      <c r="J63" s="30" t="str">
        <f>E28</f>
        <v>Ing.Štefan Sivák</v>
      </c>
      <c r="L63" s="32"/>
    </row>
    <row r="64" spans="2:12" s="1" customFormat="1" ht="10.35" customHeight="1">
      <c r="B64" s="32"/>
      <c r="I64" s="92"/>
      <c r="L64" s="32"/>
    </row>
    <row r="65" spans="2:47" s="1" customFormat="1" ht="29.25" customHeight="1">
      <c r="B65" s="32"/>
      <c r="C65" s="112" t="s">
        <v>214</v>
      </c>
      <c r="D65" s="103"/>
      <c r="E65" s="103"/>
      <c r="F65" s="103"/>
      <c r="G65" s="103"/>
      <c r="H65" s="103"/>
      <c r="I65" s="113"/>
      <c r="J65" s="114" t="s">
        <v>215</v>
      </c>
      <c r="K65" s="103"/>
      <c r="L65" s="32"/>
    </row>
    <row r="66" spans="2:47" s="1" customFormat="1" ht="10.35" customHeight="1">
      <c r="B66" s="32"/>
      <c r="I66" s="92"/>
      <c r="L66" s="32"/>
    </row>
    <row r="67" spans="2:47" s="1" customFormat="1" ht="22.7" customHeight="1">
      <c r="B67" s="32"/>
      <c r="C67" s="115" t="s">
        <v>76</v>
      </c>
      <c r="I67" s="92"/>
      <c r="J67" s="60">
        <f>J99</f>
        <v>0</v>
      </c>
      <c r="L67" s="32"/>
      <c r="AU67" s="18" t="s">
        <v>216</v>
      </c>
    </row>
    <row r="68" spans="2:47" s="8" customFormat="1" ht="24.95" customHeight="1">
      <c r="B68" s="116"/>
      <c r="D68" s="117" t="s">
        <v>217</v>
      </c>
      <c r="E68" s="118"/>
      <c r="F68" s="118"/>
      <c r="G68" s="118"/>
      <c r="H68" s="118"/>
      <c r="I68" s="119"/>
      <c r="J68" s="120">
        <f>J100</f>
        <v>0</v>
      </c>
      <c r="L68" s="116"/>
    </row>
    <row r="69" spans="2:47" s="9" customFormat="1" ht="20.100000000000001" customHeight="1">
      <c r="B69" s="121"/>
      <c r="D69" s="122" t="s">
        <v>218</v>
      </c>
      <c r="E69" s="123"/>
      <c r="F69" s="123"/>
      <c r="G69" s="123"/>
      <c r="H69" s="123"/>
      <c r="I69" s="124"/>
      <c r="J69" s="125">
        <f>J101</f>
        <v>0</v>
      </c>
      <c r="L69" s="121"/>
    </row>
    <row r="70" spans="2:47" s="9" customFormat="1" ht="20.100000000000001" customHeight="1">
      <c r="B70" s="121"/>
      <c r="D70" s="122" t="s">
        <v>219</v>
      </c>
      <c r="E70" s="123"/>
      <c r="F70" s="123"/>
      <c r="G70" s="123"/>
      <c r="H70" s="123"/>
      <c r="I70" s="124"/>
      <c r="J70" s="125">
        <f>J118</f>
        <v>0</v>
      </c>
      <c r="L70" s="121"/>
    </row>
    <row r="71" spans="2:47" s="9" customFormat="1" ht="20.100000000000001" customHeight="1">
      <c r="B71" s="121"/>
      <c r="D71" s="122" t="s">
        <v>224</v>
      </c>
      <c r="E71" s="123"/>
      <c r="F71" s="123"/>
      <c r="G71" s="123"/>
      <c r="H71" s="123"/>
      <c r="I71" s="124"/>
      <c r="J71" s="125">
        <f>J124</f>
        <v>0</v>
      </c>
      <c r="L71" s="121"/>
    </row>
    <row r="72" spans="2:47" s="9" customFormat="1" ht="20.100000000000001" customHeight="1">
      <c r="B72" s="121"/>
      <c r="D72" s="122" t="s">
        <v>226</v>
      </c>
      <c r="E72" s="123"/>
      <c r="F72" s="123"/>
      <c r="G72" s="123"/>
      <c r="H72" s="123"/>
      <c r="I72" s="124"/>
      <c r="J72" s="125">
        <f>J133</f>
        <v>0</v>
      </c>
      <c r="L72" s="121"/>
    </row>
    <row r="73" spans="2:47" s="9" customFormat="1" ht="20.100000000000001" customHeight="1">
      <c r="B73" s="121"/>
      <c r="D73" s="122" t="s">
        <v>227</v>
      </c>
      <c r="E73" s="123"/>
      <c r="F73" s="123"/>
      <c r="G73" s="123"/>
      <c r="H73" s="123"/>
      <c r="I73" s="124"/>
      <c r="J73" s="125">
        <f>J137</f>
        <v>0</v>
      </c>
      <c r="L73" s="121"/>
    </row>
    <row r="74" spans="2:47" s="8" customFormat="1" ht="24.95" customHeight="1">
      <c r="B74" s="116"/>
      <c r="D74" s="117" t="s">
        <v>228</v>
      </c>
      <c r="E74" s="118"/>
      <c r="F74" s="118"/>
      <c r="G74" s="118"/>
      <c r="H74" s="118"/>
      <c r="I74" s="119"/>
      <c r="J74" s="120">
        <f>J139</f>
        <v>0</v>
      </c>
      <c r="L74" s="116"/>
    </row>
    <row r="75" spans="2:47" s="9" customFormat="1" ht="20.100000000000001" customHeight="1">
      <c r="B75" s="121"/>
      <c r="D75" s="122" t="s">
        <v>1551</v>
      </c>
      <c r="E75" s="123"/>
      <c r="F75" s="123"/>
      <c r="G75" s="123"/>
      <c r="H75" s="123"/>
      <c r="I75" s="124"/>
      <c r="J75" s="125">
        <f>J140</f>
        <v>0</v>
      </c>
      <c r="L75" s="121"/>
    </row>
    <row r="76" spans="2:47" s="1" customFormat="1" ht="21.75" customHeight="1">
      <c r="B76" s="32"/>
      <c r="I76" s="92"/>
      <c r="L76" s="32"/>
    </row>
    <row r="77" spans="2:47" s="1" customFormat="1" ht="6.95" customHeight="1">
      <c r="B77" s="40"/>
      <c r="C77" s="41"/>
      <c r="D77" s="41"/>
      <c r="E77" s="41"/>
      <c r="F77" s="41"/>
      <c r="G77" s="41"/>
      <c r="H77" s="41"/>
      <c r="I77" s="110"/>
      <c r="J77" s="41"/>
      <c r="K77" s="41"/>
      <c r="L77" s="32"/>
    </row>
    <row r="81" spans="2:12" s="1" customFormat="1" ht="6.95" customHeight="1">
      <c r="B81" s="42"/>
      <c r="C81" s="43"/>
      <c r="D81" s="43"/>
      <c r="E81" s="43"/>
      <c r="F81" s="43"/>
      <c r="G81" s="43"/>
      <c r="H81" s="43"/>
      <c r="I81" s="111"/>
      <c r="J81" s="43"/>
      <c r="K81" s="43"/>
      <c r="L81" s="32"/>
    </row>
    <row r="82" spans="2:12" s="1" customFormat="1" ht="24.95" customHeight="1">
      <c r="B82" s="32"/>
      <c r="C82" s="22" t="s">
        <v>237</v>
      </c>
      <c r="I82" s="92"/>
      <c r="L82" s="32"/>
    </row>
    <row r="83" spans="2:12" s="1" customFormat="1" ht="6.95" customHeight="1">
      <c r="B83" s="32"/>
      <c r="I83" s="92"/>
      <c r="L83" s="32"/>
    </row>
    <row r="84" spans="2:12" s="1" customFormat="1" ht="12" customHeight="1">
      <c r="B84" s="32"/>
      <c r="C84" s="27" t="s">
        <v>16</v>
      </c>
      <c r="I84" s="92"/>
      <c r="L84" s="32"/>
    </row>
    <row r="85" spans="2:12" s="1" customFormat="1" ht="16.5" customHeight="1">
      <c r="B85" s="32"/>
      <c r="E85" s="342" t="str">
        <f>E7</f>
        <v>Revitalizace kulturní krajiny a objektů NKP Hřebčín Kladruby n.L. - obnova historických objektů - SO 03</v>
      </c>
      <c r="F85" s="325"/>
      <c r="G85" s="325"/>
      <c r="H85" s="325"/>
      <c r="I85" s="92"/>
      <c r="L85" s="32"/>
    </row>
    <row r="86" spans="2:12" ht="12" customHeight="1">
      <c r="B86" s="21"/>
      <c r="C86" s="27" t="s">
        <v>128</v>
      </c>
      <c r="L86" s="21"/>
    </row>
    <row r="87" spans="2:12" ht="16.5" customHeight="1">
      <c r="B87" s="21"/>
      <c r="E87" s="342" t="s">
        <v>132</v>
      </c>
      <c r="F87" s="331"/>
      <c r="G87" s="331"/>
      <c r="H87" s="331"/>
      <c r="L87" s="21"/>
    </row>
    <row r="88" spans="2:12" ht="12" customHeight="1">
      <c r="B88" s="21"/>
      <c r="C88" s="27" t="s">
        <v>136</v>
      </c>
      <c r="L88" s="21"/>
    </row>
    <row r="89" spans="2:12" s="1" customFormat="1" ht="16.5" customHeight="1">
      <c r="B89" s="32"/>
      <c r="E89" s="325" t="s">
        <v>1452</v>
      </c>
      <c r="F89" s="327"/>
      <c r="G89" s="327"/>
      <c r="H89" s="327"/>
      <c r="I89" s="92"/>
      <c r="L89" s="32"/>
    </row>
    <row r="90" spans="2:12" s="1" customFormat="1" ht="12" customHeight="1">
      <c r="B90" s="32"/>
      <c r="C90" s="27" t="s">
        <v>1453</v>
      </c>
      <c r="I90" s="92"/>
      <c r="L90" s="32"/>
    </row>
    <row r="91" spans="2:12" s="1" customFormat="1" ht="16.5" customHeight="1">
      <c r="B91" s="32"/>
      <c r="E91" s="328" t="str">
        <f>E13</f>
        <v>SO0323 - ZTI - Dešťová kanalizace</v>
      </c>
      <c r="F91" s="327"/>
      <c r="G91" s="327"/>
      <c r="H91" s="327"/>
      <c r="I91" s="92"/>
      <c r="L91" s="32"/>
    </row>
    <row r="92" spans="2:12" s="1" customFormat="1" ht="6.95" customHeight="1">
      <c r="B92" s="32"/>
      <c r="I92" s="92"/>
      <c r="L92" s="32"/>
    </row>
    <row r="93" spans="2:12" s="1" customFormat="1" ht="12" customHeight="1">
      <c r="B93" s="32"/>
      <c r="C93" s="27" t="s">
        <v>22</v>
      </c>
      <c r="F93" s="18" t="str">
        <f>F16</f>
        <v>Areál NKP Kladruby n.L.</v>
      </c>
      <c r="I93" s="93" t="s">
        <v>24</v>
      </c>
      <c r="J93" s="47" t="str">
        <f>IF(J16="","",J16)</f>
        <v>8. 2. 2019</v>
      </c>
      <c r="L93" s="32"/>
    </row>
    <row r="94" spans="2:12" s="1" customFormat="1" ht="6.95" customHeight="1">
      <c r="B94" s="32"/>
      <c r="I94" s="92"/>
      <c r="L94" s="32"/>
    </row>
    <row r="95" spans="2:12" s="1" customFormat="1" ht="13.7" customHeight="1">
      <c r="B95" s="32"/>
      <c r="C95" s="27" t="s">
        <v>26</v>
      </c>
      <c r="F95" s="18" t="str">
        <f>E19</f>
        <v>Národní hřebčín Kladruby n.L., s.p.o.</v>
      </c>
      <c r="I95" s="93" t="s">
        <v>34</v>
      </c>
      <c r="J95" s="30" t="str">
        <f>E25</f>
        <v>Masák&amp;Partner, s.r.o.</v>
      </c>
      <c r="L95" s="32"/>
    </row>
    <row r="96" spans="2:12" s="1" customFormat="1" ht="13.7" customHeight="1">
      <c r="B96" s="32"/>
      <c r="C96" s="27" t="s">
        <v>32</v>
      </c>
      <c r="F96" s="18" t="str">
        <f>IF(E22="","",E22)</f>
        <v>Vyplň údaj</v>
      </c>
      <c r="I96" s="93" t="s">
        <v>39</v>
      </c>
      <c r="J96" s="30" t="str">
        <f>E28</f>
        <v>Ing.Štefan Sivák</v>
      </c>
      <c r="L96" s="32"/>
    </row>
    <row r="97" spans="2:65" s="1" customFormat="1" ht="10.35" customHeight="1">
      <c r="B97" s="32"/>
      <c r="I97" s="92"/>
      <c r="L97" s="32"/>
    </row>
    <row r="98" spans="2:65" s="10" customFormat="1" ht="29.25" customHeight="1">
      <c r="B98" s="126"/>
      <c r="C98" s="127" t="s">
        <v>238</v>
      </c>
      <c r="D98" s="128" t="s">
        <v>63</v>
      </c>
      <c r="E98" s="128" t="s">
        <v>59</v>
      </c>
      <c r="F98" s="128" t="s">
        <v>60</v>
      </c>
      <c r="G98" s="128" t="s">
        <v>239</v>
      </c>
      <c r="H98" s="128" t="s">
        <v>240</v>
      </c>
      <c r="I98" s="129" t="s">
        <v>241</v>
      </c>
      <c r="J98" s="128" t="s">
        <v>215</v>
      </c>
      <c r="K98" s="130" t="s">
        <v>242</v>
      </c>
      <c r="L98" s="126"/>
      <c r="M98" s="53" t="s">
        <v>37</v>
      </c>
      <c r="N98" s="54" t="s">
        <v>48</v>
      </c>
      <c r="O98" s="54" t="s">
        <v>243</v>
      </c>
      <c r="P98" s="54" t="s">
        <v>244</v>
      </c>
      <c r="Q98" s="54" t="s">
        <v>245</v>
      </c>
      <c r="R98" s="54" t="s">
        <v>246</v>
      </c>
      <c r="S98" s="54" t="s">
        <v>247</v>
      </c>
      <c r="T98" s="55" t="s">
        <v>248</v>
      </c>
    </row>
    <row r="99" spans="2:65" s="1" customFormat="1" ht="22.7" customHeight="1">
      <c r="B99" s="32"/>
      <c r="C99" s="58" t="s">
        <v>249</v>
      </c>
      <c r="I99" s="92"/>
      <c r="J99" s="131">
        <f>BK99</f>
        <v>0</v>
      </c>
      <c r="L99" s="32"/>
      <c r="M99" s="56"/>
      <c r="N99" s="48"/>
      <c r="O99" s="48"/>
      <c r="P99" s="132">
        <f>P100+P139</f>
        <v>0</v>
      </c>
      <c r="Q99" s="48"/>
      <c r="R99" s="132">
        <f>R100+R139</f>
        <v>58.185969999999998</v>
      </c>
      <c r="S99" s="48"/>
      <c r="T99" s="133">
        <f>T100+T139</f>
        <v>0</v>
      </c>
      <c r="AT99" s="18" t="s">
        <v>77</v>
      </c>
      <c r="AU99" s="18" t="s">
        <v>216</v>
      </c>
      <c r="BK99" s="134">
        <f>BK100+BK139</f>
        <v>0</v>
      </c>
    </row>
    <row r="100" spans="2:65" s="11" customFormat="1" ht="26.1" customHeight="1">
      <c r="B100" s="135"/>
      <c r="D100" s="136" t="s">
        <v>77</v>
      </c>
      <c r="E100" s="137" t="s">
        <v>250</v>
      </c>
      <c r="F100" s="137" t="s">
        <v>251</v>
      </c>
      <c r="I100" s="138"/>
      <c r="J100" s="139">
        <f>BK100</f>
        <v>0</v>
      </c>
      <c r="L100" s="135"/>
      <c r="M100" s="140"/>
      <c r="P100" s="141">
        <f>P101+P118+P124+P133+P137</f>
        <v>0</v>
      </c>
      <c r="R100" s="141">
        <f>R101+R118+R124+R133+R137</f>
        <v>58.166679999999999</v>
      </c>
      <c r="T100" s="142">
        <f>T101+T118+T124+T133+T137</f>
        <v>0</v>
      </c>
      <c r="AR100" s="136" t="s">
        <v>85</v>
      </c>
      <c r="AT100" s="143" t="s">
        <v>77</v>
      </c>
      <c r="AU100" s="143" t="s">
        <v>78</v>
      </c>
      <c r="AY100" s="136" t="s">
        <v>252</v>
      </c>
      <c r="BK100" s="144">
        <f>BK101+BK118+BK124+BK133+BK137</f>
        <v>0</v>
      </c>
    </row>
    <row r="101" spans="2:65" s="11" customFormat="1" ht="22.7" customHeight="1">
      <c r="B101" s="135"/>
      <c r="D101" s="136" t="s">
        <v>77</v>
      </c>
      <c r="E101" s="145" t="s">
        <v>85</v>
      </c>
      <c r="F101" s="145" t="s">
        <v>253</v>
      </c>
      <c r="I101" s="138"/>
      <c r="J101" s="146">
        <f>BK101</f>
        <v>0</v>
      </c>
      <c r="L101" s="135"/>
      <c r="M101" s="140"/>
      <c r="P101" s="141">
        <f>SUM(P102:P117)</f>
        <v>0</v>
      </c>
      <c r="R101" s="141">
        <f>SUM(R102:R117)</f>
        <v>32.689840000000004</v>
      </c>
      <c r="T101" s="142">
        <f>SUM(T102:T117)</f>
        <v>0</v>
      </c>
      <c r="AR101" s="136" t="s">
        <v>85</v>
      </c>
      <c r="AT101" s="143" t="s">
        <v>77</v>
      </c>
      <c r="AU101" s="143" t="s">
        <v>85</v>
      </c>
      <c r="AY101" s="136" t="s">
        <v>252</v>
      </c>
      <c r="BK101" s="144">
        <f>SUM(BK102:BK117)</f>
        <v>0</v>
      </c>
    </row>
    <row r="102" spans="2:65" s="1" customFormat="1" ht="22.5" customHeight="1">
      <c r="B102" s="32"/>
      <c r="C102" s="147" t="s">
        <v>85</v>
      </c>
      <c r="D102" s="147" t="s">
        <v>254</v>
      </c>
      <c r="E102" s="148" t="s">
        <v>1552</v>
      </c>
      <c r="F102" s="149" t="s">
        <v>1553</v>
      </c>
      <c r="G102" s="150" t="s">
        <v>109</v>
      </c>
      <c r="H102" s="151">
        <v>123.2</v>
      </c>
      <c r="I102" s="152"/>
      <c r="J102" s="153">
        <f t="shared" ref="J102:J113" si="0">ROUND(I102*H102,2)</f>
        <v>0</v>
      </c>
      <c r="K102" s="149" t="s">
        <v>1554</v>
      </c>
      <c r="L102" s="32"/>
      <c r="M102" s="154" t="s">
        <v>37</v>
      </c>
      <c r="N102" s="155" t="s">
        <v>49</v>
      </c>
      <c r="P102" s="156">
        <f t="shared" ref="P102:P113" si="1">O102*H102</f>
        <v>0</v>
      </c>
      <c r="Q102" s="156">
        <v>0</v>
      </c>
      <c r="R102" s="156">
        <f t="shared" ref="R102:R113" si="2">Q102*H102</f>
        <v>0</v>
      </c>
      <c r="S102" s="156">
        <v>0</v>
      </c>
      <c r="T102" s="157">
        <f t="shared" ref="T102:T113" si="3">S102*H102</f>
        <v>0</v>
      </c>
      <c r="AR102" s="18" t="s">
        <v>258</v>
      </c>
      <c r="AT102" s="18" t="s">
        <v>254</v>
      </c>
      <c r="AU102" s="18" t="s">
        <v>87</v>
      </c>
      <c r="AY102" s="18" t="s">
        <v>252</v>
      </c>
      <c r="BE102" s="158">
        <f t="shared" ref="BE102:BE113" si="4">IF(N102="základní",J102,0)</f>
        <v>0</v>
      </c>
      <c r="BF102" s="158">
        <f t="shared" ref="BF102:BF113" si="5">IF(N102="snížená",J102,0)</f>
        <v>0</v>
      </c>
      <c r="BG102" s="158">
        <f t="shared" ref="BG102:BG113" si="6">IF(N102="zákl. přenesená",J102,0)</f>
        <v>0</v>
      </c>
      <c r="BH102" s="158">
        <f t="shared" ref="BH102:BH113" si="7">IF(N102="sníž. přenesená",J102,0)</f>
        <v>0</v>
      </c>
      <c r="BI102" s="158">
        <f t="shared" ref="BI102:BI113" si="8">IF(N102="nulová",J102,0)</f>
        <v>0</v>
      </c>
      <c r="BJ102" s="18" t="s">
        <v>85</v>
      </c>
      <c r="BK102" s="158">
        <f t="shared" ref="BK102:BK113" si="9">ROUND(I102*H102,2)</f>
        <v>0</v>
      </c>
      <c r="BL102" s="18" t="s">
        <v>258</v>
      </c>
      <c r="BM102" s="18" t="s">
        <v>1555</v>
      </c>
    </row>
    <row r="103" spans="2:65" s="1" customFormat="1" ht="22.5" customHeight="1">
      <c r="B103" s="32"/>
      <c r="C103" s="147" t="s">
        <v>87</v>
      </c>
      <c r="D103" s="147" t="s">
        <v>254</v>
      </c>
      <c r="E103" s="148" t="s">
        <v>1556</v>
      </c>
      <c r="F103" s="149" t="s">
        <v>1557</v>
      </c>
      <c r="G103" s="150" t="s">
        <v>109</v>
      </c>
      <c r="H103" s="151">
        <v>123.2</v>
      </c>
      <c r="I103" s="152"/>
      <c r="J103" s="153">
        <f t="shared" si="0"/>
        <v>0</v>
      </c>
      <c r="K103" s="149" t="s">
        <v>1554</v>
      </c>
      <c r="L103" s="32"/>
      <c r="M103" s="154" t="s">
        <v>37</v>
      </c>
      <c r="N103" s="155" t="s">
        <v>49</v>
      </c>
      <c r="P103" s="156">
        <f t="shared" si="1"/>
        <v>0</v>
      </c>
      <c r="Q103" s="156">
        <v>0</v>
      </c>
      <c r="R103" s="156">
        <f t="shared" si="2"/>
        <v>0</v>
      </c>
      <c r="S103" s="156">
        <v>0</v>
      </c>
      <c r="T103" s="157">
        <f t="shared" si="3"/>
        <v>0</v>
      </c>
      <c r="AR103" s="18" t="s">
        <v>258</v>
      </c>
      <c r="AT103" s="18" t="s">
        <v>254</v>
      </c>
      <c r="AU103" s="18" t="s">
        <v>87</v>
      </c>
      <c r="AY103" s="18" t="s">
        <v>252</v>
      </c>
      <c r="BE103" s="158">
        <f t="shared" si="4"/>
        <v>0</v>
      </c>
      <c r="BF103" s="158">
        <f t="shared" si="5"/>
        <v>0</v>
      </c>
      <c r="BG103" s="158">
        <f t="shared" si="6"/>
        <v>0</v>
      </c>
      <c r="BH103" s="158">
        <f t="shared" si="7"/>
        <v>0</v>
      </c>
      <c r="BI103" s="158">
        <f t="shared" si="8"/>
        <v>0</v>
      </c>
      <c r="BJ103" s="18" t="s">
        <v>85</v>
      </c>
      <c r="BK103" s="158">
        <f t="shared" si="9"/>
        <v>0</v>
      </c>
      <c r="BL103" s="18" t="s">
        <v>258</v>
      </c>
      <c r="BM103" s="18" t="s">
        <v>1558</v>
      </c>
    </row>
    <row r="104" spans="2:65" s="1" customFormat="1" ht="22.5" customHeight="1">
      <c r="B104" s="32"/>
      <c r="C104" s="147" t="s">
        <v>98</v>
      </c>
      <c r="D104" s="147" t="s">
        <v>254</v>
      </c>
      <c r="E104" s="148" t="s">
        <v>1559</v>
      </c>
      <c r="F104" s="149" t="s">
        <v>1560</v>
      </c>
      <c r="G104" s="150" t="s">
        <v>109</v>
      </c>
      <c r="H104" s="151">
        <v>38</v>
      </c>
      <c r="I104" s="152"/>
      <c r="J104" s="153">
        <f t="shared" si="0"/>
        <v>0</v>
      </c>
      <c r="K104" s="149" t="s">
        <v>37</v>
      </c>
      <c r="L104" s="32"/>
      <c r="M104" s="154" t="s">
        <v>37</v>
      </c>
      <c r="N104" s="155" t="s">
        <v>49</v>
      </c>
      <c r="P104" s="156">
        <f t="shared" si="1"/>
        <v>0</v>
      </c>
      <c r="Q104" s="156">
        <v>0</v>
      </c>
      <c r="R104" s="156">
        <f t="shared" si="2"/>
        <v>0</v>
      </c>
      <c r="S104" s="156">
        <v>0</v>
      </c>
      <c r="T104" s="157">
        <f t="shared" si="3"/>
        <v>0</v>
      </c>
      <c r="AR104" s="18" t="s">
        <v>258</v>
      </c>
      <c r="AT104" s="18" t="s">
        <v>254</v>
      </c>
      <c r="AU104" s="18" t="s">
        <v>87</v>
      </c>
      <c r="AY104" s="18" t="s">
        <v>252</v>
      </c>
      <c r="BE104" s="158">
        <f t="shared" si="4"/>
        <v>0</v>
      </c>
      <c r="BF104" s="158">
        <f t="shared" si="5"/>
        <v>0</v>
      </c>
      <c r="BG104" s="158">
        <f t="shared" si="6"/>
        <v>0</v>
      </c>
      <c r="BH104" s="158">
        <f t="shared" si="7"/>
        <v>0</v>
      </c>
      <c r="BI104" s="158">
        <f t="shared" si="8"/>
        <v>0</v>
      </c>
      <c r="BJ104" s="18" t="s">
        <v>85</v>
      </c>
      <c r="BK104" s="158">
        <f t="shared" si="9"/>
        <v>0</v>
      </c>
      <c r="BL104" s="18" t="s">
        <v>258</v>
      </c>
      <c r="BM104" s="18" t="s">
        <v>1561</v>
      </c>
    </row>
    <row r="105" spans="2:65" s="1" customFormat="1" ht="22.5" customHeight="1">
      <c r="B105" s="32"/>
      <c r="C105" s="147" t="s">
        <v>258</v>
      </c>
      <c r="D105" s="147" t="s">
        <v>254</v>
      </c>
      <c r="E105" s="148" t="s">
        <v>1562</v>
      </c>
      <c r="F105" s="149" t="s">
        <v>1563</v>
      </c>
      <c r="G105" s="150" t="s">
        <v>109</v>
      </c>
      <c r="H105" s="151">
        <v>38</v>
      </c>
      <c r="I105" s="152"/>
      <c r="J105" s="153">
        <f t="shared" si="0"/>
        <v>0</v>
      </c>
      <c r="K105" s="149" t="s">
        <v>1554</v>
      </c>
      <c r="L105" s="32"/>
      <c r="M105" s="154" t="s">
        <v>37</v>
      </c>
      <c r="N105" s="155" t="s">
        <v>49</v>
      </c>
      <c r="P105" s="156">
        <f t="shared" si="1"/>
        <v>0</v>
      </c>
      <c r="Q105" s="156">
        <v>0</v>
      </c>
      <c r="R105" s="156">
        <f t="shared" si="2"/>
        <v>0</v>
      </c>
      <c r="S105" s="156">
        <v>0</v>
      </c>
      <c r="T105" s="157">
        <f t="shared" si="3"/>
        <v>0</v>
      </c>
      <c r="AR105" s="18" t="s">
        <v>258</v>
      </c>
      <c r="AT105" s="18" t="s">
        <v>254</v>
      </c>
      <c r="AU105" s="18" t="s">
        <v>87</v>
      </c>
      <c r="AY105" s="18" t="s">
        <v>252</v>
      </c>
      <c r="BE105" s="158">
        <f t="shared" si="4"/>
        <v>0</v>
      </c>
      <c r="BF105" s="158">
        <f t="shared" si="5"/>
        <v>0</v>
      </c>
      <c r="BG105" s="158">
        <f t="shared" si="6"/>
        <v>0</v>
      </c>
      <c r="BH105" s="158">
        <f t="shared" si="7"/>
        <v>0</v>
      </c>
      <c r="BI105" s="158">
        <f t="shared" si="8"/>
        <v>0</v>
      </c>
      <c r="BJ105" s="18" t="s">
        <v>85</v>
      </c>
      <c r="BK105" s="158">
        <f t="shared" si="9"/>
        <v>0</v>
      </c>
      <c r="BL105" s="18" t="s">
        <v>258</v>
      </c>
      <c r="BM105" s="18" t="s">
        <v>1564</v>
      </c>
    </row>
    <row r="106" spans="2:65" s="1" customFormat="1" ht="22.5" customHeight="1">
      <c r="B106" s="32"/>
      <c r="C106" s="147" t="s">
        <v>304</v>
      </c>
      <c r="D106" s="147" t="s">
        <v>254</v>
      </c>
      <c r="E106" s="148" t="s">
        <v>1565</v>
      </c>
      <c r="F106" s="149" t="s">
        <v>1566</v>
      </c>
      <c r="G106" s="150" t="s">
        <v>109</v>
      </c>
      <c r="H106" s="151">
        <v>9.5</v>
      </c>
      <c r="I106" s="152"/>
      <c r="J106" s="153">
        <f t="shared" si="0"/>
        <v>0</v>
      </c>
      <c r="K106" s="149" t="s">
        <v>1554</v>
      </c>
      <c r="L106" s="32"/>
      <c r="M106" s="154" t="s">
        <v>37</v>
      </c>
      <c r="N106" s="155" t="s">
        <v>49</v>
      </c>
      <c r="P106" s="156">
        <f t="shared" si="1"/>
        <v>0</v>
      </c>
      <c r="Q106" s="156">
        <v>0</v>
      </c>
      <c r="R106" s="156">
        <f t="shared" si="2"/>
        <v>0</v>
      </c>
      <c r="S106" s="156">
        <v>0</v>
      </c>
      <c r="T106" s="157">
        <f t="shared" si="3"/>
        <v>0</v>
      </c>
      <c r="AR106" s="18" t="s">
        <v>258</v>
      </c>
      <c r="AT106" s="18" t="s">
        <v>254</v>
      </c>
      <c r="AU106" s="18" t="s">
        <v>87</v>
      </c>
      <c r="AY106" s="18" t="s">
        <v>252</v>
      </c>
      <c r="BE106" s="158">
        <f t="shared" si="4"/>
        <v>0</v>
      </c>
      <c r="BF106" s="158">
        <f t="shared" si="5"/>
        <v>0</v>
      </c>
      <c r="BG106" s="158">
        <f t="shared" si="6"/>
        <v>0</v>
      </c>
      <c r="BH106" s="158">
        <f t="shared" si="7"/>
        <v>0</v>
      </c>
      <c r="BI106" s="158">
        <f t="shared" si="8"/>
        <v>0</v>
      </c>
      <c r="BJ106" s="18" t="s">
        <v>85</v>
      </c>
      <c r="BK106" s="158">
        <f t="shared" si="9"/>
        <v>0</v>
      </c>
      <c r="BL106" s="18" t="s">
        <v>258</v>
      </c>
      <c r="BM106" s="18" t="s">
        <v>1567</v>
      </c>
    </row>
    <row r="107" spans="2:65" s="1" customFormat="1" ht="33.75" customHeight="1">
      <c r="B107" s="32"/>
      <c r="C107" s="147" t="s">
        <v>313</v>
      </c>
      <c r="D107" s="147" t="s">
        <v>254</v>
      </c>
      <c r="E107" s="148" t="s">
        <v>1568</v>
      </c>
      <c r="F107" s="149" t="s">
        <v>1569</v>
      </c>
      <c r="G107" s="150" t="s">
        <v>109</v>
      </c>
      <c r="H107" s="151">
        <v>9.5</v>
      </c>
      <c r="I107" s="152"/>
      <c r="J107" s="153">
        <f t="shared" si="0"/>
        <v>0</v>
      </c>
      <c r="K107" s="149" t="s">
        <v>1554</v>
      </c>
      <c r="L107" s="32"/>
      <c r="M107" s="154" t="s">
        <v>37</v>
      </c>
      <c r="N107" s="155" t="s">
        <v>49</v>
      </c>
      <c r="P107" s="156">
        <f t="shared" si="1"/>
        <v>0</v>
      </c>
      <c r="Q107" s="156">
        <v>0</v>
      </c>
      <c r="R107" s="156">
        <f t="shared" si="2"/>
        <v>0</v>
      </c>
      <c r="S107" s="156">
        <v>0</v>
      </c>
      <c r="T107" s="157">
        <f t="shared" si="3"/>
        <v>0</v>
      </c>
      <c r="AR107" s="18" t="s">
        <v>258</v>
      </c>
      <c r="AT107" s="18" t="s">
        <v>254</v>
      </c>
      <c r="AU107" s="18" t="s">
        <v>87</v>
      </c>
      <c r="AY107" s="18" t="s">
        <v>252</v>
      </c>
      <c r="BE107" s="158">
        <f t="shared" si="4"/>
        <v>0</v>
      </c>
      <c r="BF107" s="158">
        <f t="shared" si="5"/>
        <v>0</v>
      </c>
      <c r="BG107" s="158">
        <f t="shared" si="6"/>
        <v>0</v>
      </c>
      <c r="BH107" s="158">
        <f t="shared" si="7"/>
        <v>0</v>
      </c>
      <c r="BI107" s="158">
        <f t="shared" si="8"/>
        <v>0</v>
      </c>
      <c r="BJ107" s="18" t="s">
        <v>85</v>
      </c>
      <c r="BK107" s="158">
        <f t="shared" si="9"/>
        <v>0</v>
      </c>
      <c r="BL107" s="18" t="s">
        <v>258</v>
      </c>
      <c r="BM107" s="18" t="s">
        <v>1570</v>
      </c>
    </row>
    <row r="108" spans="2:65" s="1" customFormat="1" ht="22.5" customHeight="1">
      <c r="B108" s="32"/>
      <c r="C108" s="147" t="s">
        <v>318</v>
      </c>
      <c r="D108" s="147" t="s">
        <v>254</v>
      </c>
      <c r="E108" s="148" t="s">
        <v>1571</v>
      </c>
      <c r="F108" s="149" t="s">
        <v>1572</v>
      </c>
      <c r="G108" s="150" t="s">
        <v>117</v>
      </c>
      <c r="H108" s="151">
        <v>226</v>
      </c>
      <c r="I108" s="152"/>
      <c r="J108" s="153">
        <f t="shared" si="0"/>
        <v>0</v>
      </c>
      <c r="K108" s="149" t="s">
        <v>1554</v>
      </c>
      <c r="L108" s="32"/>
      <c r="M108" s="154" t="s">
        <v>37</v>
      </c>
      <c r="N108" s="155" t="s">
        <v>49</v>
      </c>
      <c r="P108" s="156">
        <f t="shared" si="1"/>
        <v>0</v>
      </c>
      <c r="Q108" s="156">
        <v>8.4000000000000003E-4</v>
      </c>
      <c r="R108" s="156">
        <f t="shared" si="2"/>
        <v>0.18984000000000001</v>
      </c>
      <c r="S108" s="156">
        <v>0</v>
      </c>
      <c r="T108" s="157">
        <f t="shared" si="3"/>
        <v>0</v>
      </c>
      <c r="AR108" s="18" t="s">
        <v>258</v>
      </c>
      <c r="AT108" s="18" t="s">
        <v>254</v>
      </c>
      <c r="AU108" s="18" t="s">
        <v>87</v>
      </c>
      <c r="AY108" s="18" t="s">
        <v>252</v>
      </c>
      <c r="BE108" s="158">
        <f t="shared" si="4"/>
        <v>0</v>
      </c>
      <c r="BF108" s="158">
        <f t="shared" si="5"/>
        <v>0</v>
      </c>
      <c r="BG108" s="158">
        <f t="shared" si="6"/>
        <v>0</v>
      </c>
      <c r="BH108" s="158">
        <f t="shared" si="7"/>
        <v>0</v>
      </c>
      <c r="BI108" s="158">
        <f t="shared" si="8"/>
        <v>0</v>
      </c>
      <c r="BJ108" s="18" t="s">
        <v>85</v>
      </c>
      <c r="BK108" s="158">
        <f t="shared" si="9"/>
        <v>0</v>
      </c>
      <c r="BL108" s="18" t="s">
        <v>258</v>
      </c>
      <c r="BM108" s="18" t="s">
        <v>1573</v>
      </c>
    </row>
    <row r="109" spans="2:65" s="1" customFormat="1" ht="22.5" customHeight="1">
      <c r="B109" s="32"/>
      <c r="C109" s="147" t="s">
        <v>332</v>
      </c>
      <c r="D109" s="147" t="s">
        <v>254</v>
      </c>
      <c r="E109" s="148" t="s">
        <v>1574</v>
      </c>
      <c r="F109" s="149" t="s">
        <v>1575</v>
      </c>
      <c r="G109" s="150" t="s">
        <v>117</v>
      </c>
      <c r="H109" s="151">
        <v>226</v>
      </c>
      <c r="I109" s="152"/>
      <c r="J109" s="153">
        <f t="shared" si="0"/>
        <v>0</v>
      </c>
      <c r="K109" s="149" t="s">
        <v>1554</v>
      </c>
      <c r="L109" s="32"/>
      <c r="M109" s="154" t="s">
        <v>37</v>
      </c>
      <c r="N109" s="155" t="s">
        <v>49</v>
      </c>
      <c r="P109" s="156">
        <f t="shared" si="1"/>
        <v>0</v>
      </c>
      <c r="Q109" s="156">
        <v>0</v>
      </c>
      <c r="R109" s="156">
        <f t="shared" si="2"/>
        <v>0</v>
      </c>
      <c r="S109" s="156">
        <v>0</v>
      </c>
      <c r="T109" s="157">
        <f t="shared" si="3"/>
        <v>0</v>
      </c>
      <c r="AR109" s="18" t="s">
        <v>258</v>
      </c>
      <c r="AT109" s="18" t="s">
        <v>254</v>
      </c>
      <c r="AU109" s="18" t="s">
        <v>87</v>
      </c>
      <c r="AY109" s="18" t="s">
        <v>252</v>
      </c>
      <c r="BE109" s="158">
        <f t="shared" si="4"/>
        <v>0</v>
      </c>
      <c r="BF109" s="158">
        <f t="shared" si="5"/>
        <v>0</v>
      </c>
      <c r="BG109" s="158">
        <f t="shared" si="6"/>
        <v>0</v>
      </c>
      <c r="BH109" s="158">
        <f t="shared" si="7"/>
        <v>0</v>
      </c>
      <c r="BI109" s="158">
        <f t="shared" si="8"/>
        <v>0</v>
      </c>
      <c r="BJ109" s="18" t="s">
        <v>85</v>
      </c>
      <c r="BK109" s="158">
        <f t="shared" si="9"/>
        <v>0</v>
      </c>
      <c r="BL109" s="18" t="s">
        <v>258</v>
      </c>
      <c r="BM109" s="18" t="s">
        <v>1576</v>
      </c>
    </row>
    <row r="110" spans="2:65" s="1" customFormat="1" ht="16.5" customHeight="1">
      <c r="B110" s="32"/>
      <c r="C110" s="147" t="s">
        <v>353</v>
      </c>
      <c r="D110" s="147" t="s">
        <v>254</v>
      </c>
      <c r="E110" s="148" t="s">
        <v>1577</v>
      </c>
      <c r="F110" s="149" t="s">
        <v>1578</v>
      </c>
      <c r="G110" s="150" t="s">
        <v>109</v>
      </c>
      <c r="H110" s="151">
        <v>9.5</v>
      </c>
      <c r="I110" s="152"/>
      <c r="J110" s="153">
        <f t="shared" si="0"/>
        <v>0</v>
      </c>
      <c r="K110" s="149" t="s">
        <v>1554</v>
      </c>
      <c r="L110" s="32"/>
      <c r="M110" s="154" t="s">
        <v>37</v>
      </c>
      <c r="N110" s="155" t="s">
        <v>49</v>
      </c>
      <c r="P110" s="156">
        <f t="shared" si="1"/>
        <v>0</v>
      </c>
      <c r="Q110" s="156">
        <v>0</v>
      </c>
      <c r="R110" s="156">
        <f t="shared" si="2"/>
        <v>0</v>
      </c>
      <c r="S110" s="156">
        <v>0</v>
      </c>
      <c r="T110" s="157">
        <f t="shared" si="3"/>
        <v>0</v>
      </c>
      <c r="AR110" s="18" t="s">
        <v>258</v>
      </c>
      <c r="AT110" s="18" t="s">
        <v>254</v>
      </c>
      <c r="AU110" s="18" t="s">
        <v>87</v>
      </c>
      <c r="AY110" s="18" t="s">
        <v>252</v>
      </c>
      <c r="BE110" s="158">
        <f t="shared" si="4"/>
        <v>0</v>
      </c>
      <c r="BF110" s="158">
        <f t="shared" si="5"/>
        <v>0</v>
      </c>
      <c r="BG110" s="158">
        <f t="shared" si="6"/>
        <v>0</v>
      </c>
      <c r="BH110" s="158">
        <f t="shared" si="7"/>
        <v>0</v>
      </c>
      <c r="BI110" s="158">
        <f t="shared" si="8"/>
        <v>0</v>
      </c>
      <c r="BJ110" s="18" t="s">
        <v>85</v>
      </c>
      <c r="BK110" s="158">
        <f t="shared" si="9"/>
        <v>0</v>
      </c>
      <c r="BL110" s="18" t="s">
        <v>258</v>
      </c>
      <c r="BM110" s="18" t="s">
        <v>1579</v>
      </c>
    </row>
    <row r="111" spans="2:65" s="1" customFormat="1" ht="22.5" customHeight="1">
      <c r="B111" s="32"/>
      <c r="C111" s="147" t="s">
        <v>359</v>
      </c>
      <c r="D111" s="147" t="s">
        <v>254</v>
      </c>
      <c r="E111" s="148" t="s">
        <v>434</v>
      </c>
      <c r="F111" s="149" t="s">
        <v>435</v>
      </c>
      <c r="G111" s="150" t="s">
        <v>109</v>
      </c>
      <c r="H111" s="151">
        <v>120</v>
      </c>
      <c r="I111" s="152"/>
      <c r="J111" s="153">
        <f t="shared" si="0"/>
        <v>0</v>
      </c>
      <c r="K111" s="149" t="s">
        <v>1554</v>
      </c>
      <c r="L111" s="32"/>
      <c r="M111" s="154" t="s">
        <v>37</v>
      </c>
      <c r="N111" s="155" t="s">
        <v>49</v>
      </c>
      <c r="P111" s="156">
        <f t="shared" si="1"/>
        <v>0</v>
      </c>
      <c r="Q111" s="156">
        <v>0</v>
      </c>
      <c r="R111" s="156">
        <f t="shared" si="2"/>
        <v>0</v>
      </c>
      <c r="S111" s="156">
        <v>0</v>
      </c>
      <c r="T111" s="157">
        <f t="shared" si="3"/>
        <v>0</v>
      </c>
      <c r="AR111" s="18" t="s">
        <v>258</v>
      </c>
      <c r="AT111" s="18" t="s">
        <v>254</v>
      </c>
      <c r="AU111" s="18" t="s">
        <v>87</v>
      </c>
      <c r="AY111" s="18" t="s">
        <v>252</v>
      </c>
      <c r="BE111" s="158">
        <f t="shared" si="4"/>
        <v>0</v>
      </c>
      <c r="BF111" s="158">
        <f t="shared" si="5"/>
        <v>0</v>
      </c>
      <c r="BG111" s="158">
        <f t="shared" si="6"/>
        <v>0</v>
      </c>
      <c r="BH111" s="158">
        <f t="shared" si="7"/>
        <v>0</v>
      </c>
      <c r="BI111" s="158">
        <f t="shared" si="8"/>
        <v>0</v>
      </c>
      <c r="BJ111" s="18" t="s">
        <v>85</v>
      </c>
      <c r="BK111" s="158">
        <f t="shared" si="9"/>
        <v>0</v>
      </c>
      <c r="BL111" s="18" t="s">
        <v>258</v>
      </c>
      <c r="BM111" s="18" t="s">
        <v>1580</v>
      </c>
    </row>
    <row r="112" spans="2:65" s="1" customFormat="1" ht="22.5" customHeight="1">
      <c r="B112" s="32"/>
      <c r="C112" s="147" t="s">
        <v>365</v>
      </c>
      <c r="D112" s="147" t="s">
        <v>254</v>
      </c>
      <c r="E112" s="148" t="s">
        <v>465</v>
      </c>
      <c r="F112" s="149" t="s">
        <v>1581</v>
      </c>
      <c r="G112" s="150" t="s">
        <v>109</v>
      </c>
      <c r="H112" s="151">
        <v>14.5</v>
      </c>
      <c r="I112" s="152"/>
      <c r="J112" s="153">
        <f t="shared" si="0"/>
        <v>0</v>
      </c>
      <c r="K112" s="149" t="s">
        <v>1554</v>
      </c>
      <c r="L112" s="32"/>
      <c r="M112" s="154" t="s">
        <v>37</v>
      </c>
      <c r="N112" s="155" t="s">
        <v>49</v>
      </c>
      <c r="P112" s="156">
        <f t="shared" si="1"/>
        <v>0</v>
      </c>
      <c r="Q112" s="156">
        <v>0</v>
      </c>
      <c r="R112" s="156">
        <f t="shared" si="2"/>
        <v>0</v>
      </c>
      <c r="S112" s="156">
        <v>0</v>
      </c>
      <c r="T112" s="157">
        <f t="shared" si="3"/>
        <v>0</v>
      </c>
      <c r="AR112" s="18" t="s">
        <v>258</v>
      </c>
      <c r="AT112" s="18" t="s">
        <v>254</v>
      </c>
      <c r="AU112" s="18" t="s">
        <v>87</v>
      </c>
      <c r="AY112" s="18" t="s">
        <v>252</v>
      </c>
      <c r="BE112" s="158">
        <f t="shared" si="4"/>
        <v>0</v>
      </c>
      <c r="BF112" s="158">
        <f t="shared" si="5"/>
        <v>0</v>
      </c>
      <c r="BG112" s="158">
        <f t="shared" si="6"/>
        <v>0</v>
      </c>
      <c r="BH112" s="158">
        <f t="shared" si="7"/>
        <v>0</v>
      </c>
      <c r="BI112" s="158">
        <f t="shared" si="8"/>
        <v>0</v>
      </c>
      <c r="BJ112" s="18" t="s">
        <v>85</v>
      </c>
      <c r="BK112" s="158">
        <f t="shared" si="9"/>
        <v>0</v>
      </c>
      <c r="BL112" s="18" t="s">
        <v>258</v>
      </c>
      <c r="BM112" s="18" t="s">
        <v>1582</v>
      </c>
    </row>
    <row r="113" spans="2:65" s="1" customFormat="1" ht="16.5" customHeight="1">
      <c r="B113" s="32"/>
      <c r="C113" s="189" t="s">
        <v>373</v>
      </c>
      <c r="D113" s="189" t="s">
        <v>496</v>
      </c>
      <c r="E113" s="190" t="s">
        <v>1583</v>
      </c>
      <c r="F113" s="191" t="s">
        <v>1584</v>
      </c>
      <c r="G113" s="192" t="s">
        <v>499</v>
      </c>
      <c r="H113" s="193">
        <v>14.5</v>
      </c>
      <c r="I113" s="194"/>
      <c r="J113" s="195">
        <f t="shared" si="0"/>
        <v>0</v>
      </c>
      <c r="K113" s="191" t="s">
        <v>1554</v>
      </c>
      <c r="L113" s="196"/>
      <c r="M113" s="197" t="s">
        <v>37</v>
      </c>
      <c r="N113" s="198" t="s">
        <v>49</v>
      </c>
      <c r="P113" s="156">
        <f t="shared" si="1"/>
        <v>0</v>
      </c>
      <c r="Q113" s="156">
        <v>1</v>
      </c>
      <c r="R113" s="156">
        <f t="shared" si="2"/>
        <v>14.5</v>
      </c>
      <c r="S113" s="156">
        <v>0</v>
      </c>
      <c r="T113" s="157">
        <f t="shared" si="3"/>
        <v>0</v>
      </c>
      <c r="AR113" s="18" t="s">
        <v>332</v>
      </c>
      <c r="AT113" s="18" t="s">
        <v>496</v>
      </c>
      <c r="AU113" s="18" t="s">
        <v>87</v>
      </c>
      <c r="AY113" s="18" t="s">
        <v>252</v>
      </c>
      <c r="BE113" s="158">
        <f t="shared" si="4"/>
        <v>0</v>
      </c>
      <c r="BF113" s="158">
        <f t="shared" si="5"/>
        <v>0</v>
      </c>
      <c r="BG113" s="158">
        <f t="shared" si="6"/>
        <v>0</v>
      </c>
      <c r="BH113" s="158">
        <f t="shared" si="7"/>
        <v>0</v>
      </c>
      <c r="BI113" s="158">
        <f t="shared" si="8"/>
        <v>0</v>
      </c>
      <c r="BJ113" s="18" t="s">
        <v>85</v>
      </c>
      <c r="BK113" s="158">
        <f t="shared" si="9"/>
        <v>0</v>
      </c>
      <c r="BL113" s="18" t="s">
        <v>258</v>
      </c>
      <c r="BM113" s="18" t="s">
        <v>1585</v>
      </c>
    </row>
    <row r="114" spans="2:65" s="13" customFormat="1">
      <c r="B114" s="168"/>
      <c r="D114" s="159" t="s">
        <v>262</v>
      </c>
      <c r="F114" s="170" t="s">
        <v>1586</v>
      </c>
      <c r="H114" s="171">
        <v>14.5</v>
      </c>
      <c r="I114" s="172"/>
      <c r="L114" s="168"/>
      <c r="M114" s="173"/>
      <c r="T114" s="174"/>
      <c r="AT114" s="169" t="s">
        <v>262</v>
      </c>
      <c r="AU114" s="169" t="s">
        <v>87</v>
      </c>
      <c r="AV114" s="13" t="s">
        <v>87</v>
      </c>
      <c r="AW114" s="13" t="s">
        <v>4</v>
      </c>
      <c r="AX114" s="13" t="s">
        <v>85</v>
      </c>
      <c r="AY114" s="169" t="s">
        <v>252</v>
      </c>
    </row>
    <row r="115" spans="2:65" s="1" customFormat="1" ht="22.5" customHeight="1">
      <c r="B115" s="32"/>
      <c r="C115" s="189" t="s">
        <v>384</v>
      </c>
      <c r="D115" s="189" t="s">
        <v>496</v>
      </c>
      <c r="E115" s="190" t="s">
        <v>1587</v>
      </c>
      <c r="F115" s="191" t="s">
        <v>1588</v>
      </c>
      <c r="G115" s="192" t="s">
        <v>499</v>
      </c>
      <c r="H115" s="193">
        <v>18</v>
      </c>
      <c r="I115" s="194"/>
      <c r="J115" s="195">
        <f>ROUND(I115*H115,2)</f>
        <v>0</v>
      </c>
      <c r="K115" s="191" t="s">
        <v>1554</v>
      </c>
      <c r="L115" s="196"/>
      <c r="M115" s="197" t="s">
        <v>37</v>
      </c>
      <c r="N115" s="198" t="s">
        <v>49</v>
      </c>
      <c r="P115" s="156">
        <f>O115*H115</f>
        <v>0</v>
      </c>
      <c r="Q115" s="156">
        <v>1</v>
      </c>
      <c r="R115" s="156">
        <f>Q115*H115</f>
        <v>18</v>
      </c>
      <c r="S115" s="156">
        <v>0</v>
      </c>
      <c r="T115" s="157">
        <f>S115*H115</f>
        <v>0</v>
      </c>
      <c r="AR115" s="18" t="s">
        <v>332</v>
      </c>
      <c r="AT115" s="18" t="s">
        <v>496</v>
      </c>
      <c r="AU115" s="18" t="s">
        <v>87</v>
      </c>
      <c r="AY115" s="18" t="s">
        <v>252</v>
      </c>
      <c r="BE115" s="158">
        <f>IF(N115="základní",J115,0)</f>
        <v>0</v>
      </c>
      <c r="BF115" s="158">
        <f>IF(N115="snížená",J115,0)</f>
        <v>0</v>
      </c>
      <c r="BG115" s="158">
        <f>IF(N115="zákl. přenesená",J115,0)</f>
        <v>0</v>
      </c>
      <c r="BH115" s="158">
        <f>IF(N115="sníž. přenesená",J115,0)</f>
        <v>0</v>
      </c>
      <c r="BI115" s="158">
        <f>IF(N115="nulová",J115,0)</f>
        <v>0</v>
      </c>
      <c r="BJ115" s="18" t="s">
        <v>85</v>
      </c>
      <c r="BK115" s="158">
        <f>ROUND(I115*H115,2)</f>
        <v>0</v>
      </c>
      <c r="BL115" s="18" t="s">
        <v>258</v>
      </c>
      <c r="BM115" s="18" t="s">
        <v>1589</v>
      </c>
    </row>
    <row r="116" spans="2:65" s="13" customFormat="1">
      <c r="B116" s="168"/>
      <c r="D116" s="159" t="s">
        <v>262</v>
      </c>
      <c r="F116" s="170" t="s">
        <v>1590</v>
      </c>
      <c r="H116" s="171">
        <v>18</v>
      </c>
      <c r="I116" s="172"/>
      <c r="L116" s="168"/>
      <c r="M116" s="173"/>
      <c r="T116" s="174"/>
      <c r="AT116" s="169" t="s">
        <v>262</v>
      </c>
      <c r="AU116" s="169" t="s">
        <v>87</v>
      </c>
      <c r="AV116" s="13" t="s">
        <v>87</v>
      </c>
      <c r="AW116" s="13" t="s">
        <v>4</v>
      </c>
      <c r="AX116" s="13" t="s">
        <v>85</v>
      </c>
      <c r="AY116" s="169" t="s">
        <v>252</v>
      </c>
    </row>
    <row r="117" spans="2:65" s="1" customFormat="1" ht="22.5" customHeight="1">
      <c r="B117" s="32"/>
      <c r="C117" s="147" t="s">
        <v>395</v>
      </c>
      <c r="D117" s="147" t="s">
        <v>254</v>
      </c>
      <c r="E117" s="148" t="s">
        <v>1591</v>
      </c>
      <c r="F117" s="149" t="s">
        <v>1592</v>
      </c>
      <c r="G117" s="150" t="s">
        <v>109</v>
      </c>
      <c r="H117" s="151">
        <v>38</v>
      </c>
      <c r="I117" s="152"/>
      <c r="J117" s="153">
        <f>ROUND(I117*H117,2)</f>
        <v>0</v>
      </c>
      <c r="K117" s="149" t="s">
        <v>1554</v>
      </c>
      <c r="L117" s="32"/>
      <c r="M117" s="154" t="s">
        <v>37</v>
      </c>
      <c r="N117" s="155" t="s">
        <v>49</v>
      </c>
      <c r="P117" s="156">
        <f>O117*H117</f>
        <v>0</v>
      </c>
      <c r="Q117" s="156">
        <v>0</v>
      </c>
      <c r="R117" s="156">
        <f>Q117*H117</f>
        <v>0</v>
      </c>
      <c r="S117" s="156">
        <v>0</v>
      </c>
      <c r="T117" s="157">
        <f>S117*H117</f>
        <v>0</v>
      </c>
      <c r="AR117" s="18" t="s">
        <v>258</v>
      </c>
      <c r="AT117" s="18" t="s">
        <v>254</v>
      </c>
      <c r="AU117" s="18" t="s">
        <v>87</v>
      </c>
      <c r="AY117" s="18" t="s">
        <v>252</v>
      </c>
      <c r="BE117" s="158">
        <f>IF(N117="základní",J117,0)</f>
        <v>0</v>
      </c>
      <c r="BF117" s="158">
        <f>IF(N117="snížená",J117,0)</f>
        <v>0</v>
      </c>
      <c r="BG117" s="158">
        <f>IF(N117="zákl. přenesená",J117,0)</f>
        <v>0</v>
      </c>
      <c r="BH117" s="158">
        <f>IF(N117="sníž. přenesená",J117,0)</f>
        <v>0</v>
      </c>
      <c r="BI117" s="158">
        <f>IF(N117="nulová",J117,0)</f>
        <v>0</v>
      </c>
      <c r="BJ117" s="18" t="s">
        <v>85</v>
      </c>
      <c r="BK117" s="158">
        <f>ROUND(I117*H117,2)</f>
        <v>0</v>
      </c>
      <c r="BL117" s="18" t="s">
        <v>258</v>
      </c>
      <c r="BM117" s="18" t="s">
        <v>1593</v>
      </c>
    </row>
    <row r="118" spans="2:65" s="11" customFormat="1" ht="22.7" customHeight="1">
      <c r="B118" s="135"/>
      <c r="D118" s="136" t="s">
        <v>77</v>
      </c>
      <c r="E118" s="145" t="s">
        <v>87</v>
      </c>
      <c r="F118" s="145" t="s">
        <v>547</v>
      </c>
      <c r="I118" s="138"/>
      <c r="J118" s="146">
        <f>BK118</f>
        <v>0</v>
      </c>
      <c r="L118" s="135"/>
      <c r="M118" s="140"/>
      <c r="P118" s="141">
        <f>SUM(P119:P123)</f>
        <v>0</v>
      </c>
      <c r="R118" s="141">
        <f>SUM(R119:R123)</f>
        <v>24.106279999999998</v>
      </c>
      <c r="T118" s="142">
        <f>SUM(T119:T123)</f>
        <v>0</v>
      </c>
      <c r="AR118" s="136" t="s">
        <v>85</v>
      </c>
      <c r="AT118" s="143" t="s">
        <v>77</v>
      </c>
      <c r="AU118" s="143" t="s">
        <v>85</v>
      </c>
      <c r="AY118" s="136" t="s">
        <v>252</v>
      </c>
      <c r="BK118" s="144">
        <f>SUM(BK119:BK123)</f>
        <v>0</v>
      </c>
    </row>
    <row r="119" spans="2:65" s="1" customFormat="1" ht="22.5" customHeight="1">
      <c r="B119" s="32"/>
      <c r="C119" s="147" t="s">
        <v>8</v>
      </c>
      <c r="D119" s="147" t="s">
        <v>254</v>
      </c>
      <c r="E119" s="148" t="s">
        <v>1594</v>
      </c>
      <c r="F119" s="149" t="s">
        <v>1595</v>
      </c>
      <c r="G119" s="150" t="s">
        <v>198</v>
      </c>
      <c r="H119" s="151">
        <v>67</v>
      </c>
      <c r="I119" s="152"/>
      <c r="J119" s="153">
        <f>ROUND(I119*H119,2)</f>
        <v>0</v>
      </c>
      <c r="K119" s="149" t="s">
        <v>1554</v>
      </c>
      <c r="L119" s="32"/>
      <c r="M119" s="154" t="s">
        <v>37</v>
      </c>
      <c r="N119" s="155" t="s">
        <v>49</v>
      </c>
      <c r="P119" s="156">
        <f>O119*H119</f>
        <v>0</v>
      </c>
      <c r="Q119" s="156">
        <v>0.24629999999999999</v>
      </c>
      <c r="R119" s="156">
        <f>Q119*H119</f>
        <v>16.502099999999999</v>
      </c>
      <c r="S119" s="156">
        <v>0</v>
      </c>
      <c r="T119" s="157">
        <f>S119*H119</f>
        <v>0</v>
      </c>
      <c r="AR119" s="18" t="s">
        <v>258</v>
      </c>
      <c r="AT119" s="18" t="s">
        <v>254</v>
      </c>
      <c r="AU119" s="18" t="s">
        <v>87</v>
      </c>
      <c r="AY119" s="18" t="s">
        <v>252</v>
      </c>
      <c r="BE119" s="158">
        <f>IF(N119="základní",J119,0)</f>
        <v>0</v>
      </c>
      <c r="BF119" s="158">
        <f>IF(N119="snížená",J119,0)</f>
        <v>0</v>
      </c>
      <c r="BG119" s="158">
        <f>IF(N119="zákl. přenesená",J119,0)</f>
        <v>0</v>
      </c>
      <c r="BH119" s="158">
        <f>IF(N119="sníž. přenesená",J119,0)</f>
        <v>0</v>
      </c>
      <c r="BI119" s="158">
        <f>IF(N119="nulová",J119,0)</f>
        <v>0</v>
      </c>
      <c r="BJ119" s="18" t="s">
        <v>85</v>
      </c>
      <c r="BK119" s="158">
        <f>ROUND(I119*H119,2)</f>
        <v>0</v>
      </c>
      <c r="BL119" s="18" t="s">
        <v>258</v>
      </c>
      <c r="BM119" s="18" t="s">
        <v>1596</v>
      </c>
    </row>
    <row r="120" spans="2:65" s="1" customFormat="1" ht="22.5" customHeight="1">
      <c r="B120" s="32"/>
      <c r="C120" s="189" t="s">
        <v>406</v>
      </c>
      <c r="D120" s="189" t="s">
        <v>496</v>
      </c>
      <c r="E120" s="190" t="s">
        <v>1597</v>
      </c>
      <c r="F120" s="191" t="s">
        <v>1598</v>
      </c>
      <c r="G120" s="192" t="s">
        <v>499</v>
      </c>
      <c r="H120" s="193">
        <v>7.6</v>
      </c>
      <c r="I120" s="194"/>
      <c r="J120" s="195">
        <f>ROUND(I120*H120,2)</f>
        <v>0</v>
      </c>
      <c r="K120" s="191" t="s">
        <v>1554</v>
      </c>
      <c r="L120" s="196"/>
      <c r="M120" s="197" t="s">
        <v>37</v>
      </c>
      <c r="N120" s="198" t="s">
        <v>49</v>
      </c>
      <c r="P120" s="156">
        <f>O120*H120</f>
        <v>0</v>
      </c>
      <c r="Q120" s="156">
        <v>1</v>
      </c>
      <c r="R120" s="156">
        <f>Q120*H120</f>
        <v>7.6</v>
      </c>
      <c r="S120" s="156">
        <v>0</v>
      </c>
      <c r="T120" s="157">
        <f>S120*H120</f>
        <v>0</v>
      </c>
      <c r="AR120" s="18" t="s">
        <v>332</v>
      </c>
      <c r="AT120" s="18" t="s">
        <v>496</v>
      </c>
      <c r="AU120" s="18" t="s">
        <v>87</v>
      </c>
      <c r="AY120" s="18" t="s">
        <v>252</v>
      </c>
      <c r="BE120" s="158">
        <f>IF(N120="základní",J120,0)</f>
        <v>0</v>
      </c>
      <c r="BF120" s="158">
        <f>IF(N120="snížená",J120,0)</f>
        <v>0</v>
      </c>
      <c r="BG120" s="158">
        <f>IF(N120="zákl. přenesená",J120,0)</f>
        <v>0</v>
      </c>
      <c r="BH120" s="158">
        <f>IF(N120="sníž. přenesená",J120,0)</f>
        <v>0</v>
      </c>
      <c r="BI120" s="158">
        <f>IF(N120="nulová",J120,0)</f>
        <v>0</v>
      </c>
      <c r="BJ120" s="18" t="s">
        <v>85</v>
      </c>
      <c r="BK120" s="158">
        <f>ROUND(I120*H120,2)</f>
        <v>0</v>
      </c>
      <c r="BL120" s="18" t="s">
        <v>258</v>
      </c>
      <c r="BM120" s="18" t="s">
        <v>1599</v>
      </c>
    </row>
    <row r="121" spans="2:65" s="1" customFormat="1" ht="22.5" customHeight="1">
      <c r="B121" s="32"/>
      <c r="C121" s="147" t="s">
        <v>414</v>
      </c>
      <c r="D121" s="147" t="s">
        <v>254</v>
      </c>
      <c r="E121" s="148" t="s">
        <v>1600</v>
      </c>
      <c r="F121" s="149" t="s">
        <v>1601</v>
      </c>
      <c r="G121" s="150" t="s">
        <v>117</v>
      </c>
      <c r="H121" s="151">
        <v>38</v>
      </c>
      <c r="I121" s="152"/>
      <c r="J121" s="153">
        <f>ROUND(I121*H121,2)</f>
        <v>0</v>
      </c>
      <c r="K121" s="149" t="s">
        <v>1554</v>
      </c>
      <c r="L121" s="32"/>
      <c r="M121" s="154" t="s">
        <v>37</v>
      </c>
      <c r="N121" s="155" t="s">
        <v>49</v>
      </c>
      <c r="P121" s="156">
        <f>O121*H121</f>
        <v>0</v>
      </c>
      <c r="Q121" s="156">
        <v>1E-4</v>
      </c>
      <c r="R121" s="156">
        <f>Q121*H121</f>
        <v>3.8E-3</v>
      </c>
      <c r="S121" s="156">
        <v>0</v>
      </c>
      <c r="T121" s="157">
        <f>S121*H121</f>
        <v>0</v>
      </c>
      <c r="AR121" s="18" t="s">
        <v>258</v>
      </c>
      <c r="AT121" s="18" t="s">
        <v>254</v>
      </c>
      <c r="AU121" s="18" t="s">
        <v>87</v>
      </c>
      <c r="AY121" s="18" t="s">
        <v>252</v>
      </c>
      <c r="BE121" s="158">
        <f>IF(N121="základní",J121,0)</f>
        <v>0</v>
      </c>
      <c r="BF121" s="158">
        <f>IF(N121="snížená",J121,0)</f>
        <v>0</v>
      </c>
      <c r="BG121" s="158">
        <f>IF(N121="zákl. přenesená",J121,0)</f>
        <v>0</v>
      </c>
      <c r="BH121" s="158">
        <f>IF(N121="sníž. přenesená",J121,0)</f>
        <v>0</v>
      </c>
      <c r="BI121" s="158">
        <f>IF(N121="nulová",J121,0)</f>
        <v>0</v>
      </c>
      <c r="BJ121" s="18" t="s">
        <v>85</v>
      </c>
      <c r="BK121" s="158">
        <f>ROUND(I121*H121,2)</f>
        <v>0</v>
      </c>
      <c r="BL121" s="18" t="s">
        <v>258</v>
      </c>
      <c r="BM121" s="18" t="s">
        <v>1602</v>
      </c>
    </row>
    <row r="122" spans="2:65" s="1" customFormat="1" ht="16.5" customHeight="1">
      <c r="B122" s="32"/>
      <c r="C122" s="189" t="s">
        <v>433</v>
      </c>
      <c r="D122" s="189" t="s">
        <v>496</v>
      </c>
      <c r="E122" s="190" t="s">
        <v>1603</v>
      </c>
      <c r="F122" s="191" t="s">
        <v>1604</v>
      </c>
      <c r="G122" s="192" t="s">
        <v>117</v>
      </c>
      <c r="H122" s="193">
        <v>38</v>
      </c>
      <c r="I122" s="194"/>
      <c r="J122" s="195">
        <f>ROUND(I122*H122,2)</f>
        <v>0</v>
      </c>
      <c r="K122" s="191" t="s">
        <v>1554</v>
      </c>
      <c r="L122" s="196"/>
      <c r="M122" s="197" t="s">
        <v>37</v>
      </c>
      <c r="N122" s="198" t="s">
        <v>49</v>
      </c>
      <c r="P122" s="156">
        <f>O122*H122</f>
        <v>0</v>
      </c>
      <c r="Q122" s="156">
        <v>1.0000000000000001E-5</v>
      </c>
      <c r="R122" s="156">
        <f>Q122*H122</f>
        <v>3.8000000000000002E-4</v>
      </c>
      <c r="S122" s="156">
        <v>0</v>
      </c>
      <c r="T122" s="157">
        <f>S122*H122</f>
        <v>0</v>
      </c>
      <c r="AR122" s="18" t="s">
        <v>332</v>
      </c>
      <c r="AT122" s="18" t="s">
        <v>496</v>
      </c>
      <c r="AU122" s="18" t="s">
        <v>87</v>
      </c>
      <c r="AY122" s="18" t="s">
        <v>252</v>
      </c>
      <c r="BE122" s="158">
        <f>IF(N122="základní",J122,0)</f>
        <v>0</v>
      </c>
      <c r="BF122" s="158">
        <f>IF(N122="snížená",J122,0)</f>
        <v>0</v>
      </c>
      <c r="BG122" s="158">
        <f>IF(N122="zákl. přenesená",J122,0)</f>
        <v>0</v>
      </c>
      <c r="BH122" s="158">
        <f>IF(N122="sníž. přenesená",J122,0)</f>
        <v>0</v>
      </c>
      <c r="BI122" s="158">
        <f>IF(N122="nulová",J122,0)</f>
        <v>0</v>
      </c>
      <c r="BJ122" s="18" t="s">
        <v>85</v>
      </c>
      <c r="BK122" s="158">
        <f>ROUND(I122*H122,2)</f>
        <v>0</v>
      </c>
      <c r="BL122" s="18" t="s">
        <v>258</v>
      </c>
      <c r="BM122" s="18" t="s">
        <v>1605</v>
      </c>
    </row>
    <row r="123" spans="2:65" s="13" customFormat="1">
      <c r="B123" s="168"/>
      <c r="D123" s="159" t="s">
        <v>262</v>
      </c>
      <c r="F123" s="170" t="s">
        <v>1606</v>
      </c>
      <c r="H123" s="171">
        <v>38</v>
      </c>
      <c r="I123" s="172"/>
      <c r="L123" s="168"/>
      <c r="M123" s="173"/>
      <c r="T123" s="174"/>
      <c r="AT123" s="169" t="s">
        <v>262</v>
      </c>
      <c r="AU123" s="169" t="s">
        <v>87</v>
      </c>
      <c r="AV123" s="13" t="s">
        <v>87</v>
      </c>
      <c r="AW123" s="13" t="s">
        <v>4</v>
      </c>
      <c r="AX123" s="13" t="s">
        <v>85</v>
      </c>
      <c r="AY123" s="169" t="s">
        <v>252</v>
      </c>
    </row>
    <row r="124" spans="2:65" s="11" customFormat="1" ht="22.7" customHeight="1">
      <c r="B124" s="135"/>
      <c r="D124" s="136" t="s">
        <v>77</v>
      </c>
      <c r="E124" s="145" t="s">
        <v>332</v>
      </c>
      <c r="F124" s="145" t="s">
        <v>767</v>
      </c>
      <c r="I124" s="138"/>
      <c r="J124" s="146">
        <f>BK124</f>
        <v>0</v>
      </c>
      <c r="L124" s="135"/>
      <c r="M124" s="140"/>
      <c r="P124" s="141">
        <f>SUM(P125:P132)</f>
        <v>0</v>
      </c>
      <c r="R124" s="141">
        <f>SUM(R125:R132)</f>
        <v>1.3705599999999998</v>
      </c>
      <c r="T124" s="142">
        <f>SUM(T125:T132)</f>
        <v>0</v>
      </c>
      <c r="AR124" s="136" t="s">
        <v>85</v>
      </c>
      <c r="AT124" s="143" t="s">
        <v>77</v>
      </c>
      <c r="AU124" s="143" t="s">
        <v>85</v>
      </c>
      <c r="AY124" s="136" t="s">
        <v>252</v>
      </c>
      <c r="BK124" s="144">
        <f>SUM(BK125:BK132)</f>
        <v>0</v>
      </c>
    </row>
    <row r="125" spans="2:65" s="1" customFormat="1" ht="22.5" customHeight="1">
      <c r="B125" s="32"/>
      <c r="C125" s="147" t="s">
        <v>464</v>
      </c>
      <c r="D125" s="147" t="s">
        <v>254</v>
      </c>
      <c r="E125" s="148" t="s">
        <v>1607</v>
      </c>
      <c r="F125" s="149" t="s">
        <v>1608</v>
      </c>
      <c r="G125" s="150" t="s">
        <v>198</v>
      </c>
      <c r="H125" s="151">
        <v>124</v>
      </c>
      <c r="I125" s="152"/>
      <c r="J125" s="153">
        <f t="shared" ref="J125:J132" si="10">ROUND(I125*H125,2)</f>
        <v>0</v>
      </c>
      <c r="K125" s="149" t="s">
        <v>1554</v>
      </c>
      <c r="L125" s="32"/>
      <c r="M125" s="154" t="s">
        <v>37</v>
      </c>
      <c r="N125" s="155" t="s">
        <v>49</v>
      </c>
      <c r="P125" s="156">
        <f t="shared" ref="P125:P132" si="11">O125*H125</f>
        <v>0</v>
      </c>
      <c r="Q125" s="156">
        <v>0</v>
      </c>
      <c r="R125" s="156">
        <f t="shared" ref="R125:R132" si="12">Q125*H125</f>
        <v>0</v>
      </c>
      <c r="S125" s="156">
        <v>0</v>
      </c>
      <c r="T125" s="157">
        <f t="shared" ref="T125:T132" si="13">S125*H125</f>
        <v>0</v>
      </c>
      <c r="AR125" s="18" t="s">
        <v>258</v>
      </c>
      <c r="AT125" s="18" t="s">
        <v>254</v>
      </c>
      <c r="AU125" s="18" t="s">
        <v>87</v>
      </c>
      <c r="AY125" s="18" t="s">
        <v>252</v>
      </c>
      <c r="BE125" s="158">
        <f t="shared" ref="BE125:BE132" si="14">IF(N125="základní",J125,0)</f>
        <v>0</v>
      </c>
      <c r="BF125" s="158">
        <f t="shared" ref="BF125:BF132" si="15">IF(N125="snížená",J125,0)</f>
        <v>0</v>
      </c>
      <c r="BG125" s="158">
        <f t="shared" ref="BG125:BG132" si="16">IF(N125="zákl. přenesená",J125,0)</f>
        <v>0</v>
      </c>
      <c r="BH125" s="158">
        <f t="shared" ref="BH125:BH132" si="17">IF(N125="sníž. přenesená",J125,0)</f>
        <v>0</v>
      </c>
      <c r="BI125" s="158">
        <f t="shared" ref="BI125:BI132" si="18">IF(N125="nulová",J125,0)</f>
        <v>0</v>
      </c>
      <c r="BJ125" s="18" t="s">
        <v>85</v>
      </c>
      <c r="BK125" s="158">
        <f t="shared" ref="BK125:BK132" si="19">ROUND(I125*H125,2)</f>
        <v>0</v>
      </c>
      <c r="BL125" s="18" t="s">
        <v>258</v>
      </c>
      <c r="BM125" s="18" t="s">
        <v>1609</v>
      </c>
    </row>
    <row r="126" spans="2:65" s="1" customFormat="1" ht="22.5" customHeight="1">
      <c r="B126" s="32"/>
      <c r="C126" s="189" t="s">
        <v>473</v>
      </c>
      <c r="D126" s="189" t="s">
        <v>496</v>
      </c>
      <c r="E126" s="190" t="s">
        <v>1610</v>
      </c>
      <c r="F126" s="191" t="s">
        <v>1611</v>
      </c>
      <c r="G126" s="192" t="s">
        <v>152</v>
      </c>
      <c r="H126" s="193">
        <v>18</v>
      </c>
      <c r="I126" s="194"/>
      <c r="J126" s="195">
        <f t="shared" si="10"/>
        <v>0</v>
      </c>
      <c r="K126" s="191" t="s">
        <v>1554</v>
      </c>
      <c r="L126" s="196"/>
      <c r="M126" s="197" t="s">
        <v>37</v>
      </c>
      <c r="N126" s="198" t="s">
        <v>49</v>
      </c>
      <c r="P126" s="156">
        <f t="shared" si="11"/>
        <v>0</v>
      </c>
      <c r="Q126" s="156">
        <v>5.1900000000000002E-3</v>
      </c>
      <c r="R126" s="156">
        <f t="shared" si="12"/>
        <v>9.3420000000000003E-2</v>
      </c>
      <c r="S126" s="156">
        <v>0</v>
      </c>
      <c r="T126" s="157">
        <f t="shared" si="13"/>
        <v>0</v>
      </c>
      <c r="AR126" s="18" t="s">
        <v>332</v>
      </c>
      <c r="AT126" s="18" t="s">
        <v>496</v>
      </c>
      <c r="AU126" s="18" t="s">
        <v>87</v>
      </c>
      <c r="AY126" s="18" t="s">
        <v>252</v>
      </c>
      <c r="BE126" s="158">
        <f t="shared" si="14"/>
        <v>0</v>
      </c>
      <c r="BF126" s="158">
        <f t="shared" si="15"/>
        <v>0</v>
      </c>
      <c r="BG126" s="158">
        <f t="shared" si="16"/>
        <v>0</v>
      </c>
      <c r="BH126" s="158">
        <f t="shared" si="17"/>
        <v>0</v>
      </c>
      <c r="BI126" s="158">
        <f t="shared" si="18"/>
        <v>0</v>
      </c>
      <c r="BJ126" s="18" t="s">
        <v>85</v>
      </c>
      <c r="BK126" s="158">
        <f t="shared" si="19"/>
        <v>0</v>
      </c>
      <c r="BL126" s="18" t="s">
        <v>258</v>
      </c>
      <c r="BM126" s="18" t="s">
        <v>1612</v>
      </c>
    </row>
    <row r="127" spans="2:65" s="1" customFormat="1" ht="22.5" customHeight="1">
      <c r="B127" s="32"/>
      <c r="C127" s="189" t="s">
        <v>7</v>
      </c>
      <c r="D127" s="189" t="s">
        <v>496</v>
      </c>
      <c r="E127" s="190" t="s">
        <v>1613</v>
      </c>
      <c r="F127" s="191" t="s">
        <v>1614</v>
      </c>
      <c r="G127" s="192" t="s">
        <v>152</v>
      </c>
      <c r="H127" s="193">
        <v>5</v>
      </c>
      <c r="I127" s="194"/>
      <c r="J127" s="195">
        <f t="shared" si="10"/>
        <v>0</v>
      </c>
      <c r="K127" s="191" t="s">
        <v>1554</v>
      </c>
      <c r="L127" s="196"/>
      <c r="M127" s="197" t="s">
        <v>37</v>
      </c>
      <c r="N127" s="198" t="s">
        <v>49</v>
      </c>
      <c r="P127" s="156">
        <f t="shared" si="11"/>
        <v>0</v>
      </c>
      <c r="Q127" s="156">
        <v>1.09E-3</v>
      </c>
      <c r="R127" s="156">
        <f t="shared" si="12"/>
        <v>5.45E-3</v>
      </c>
      <c r="S127" s="156">
        <v>0</v>
      </c>
      <c r="T127" s="157">
        <f t="shared" si="13"/>
        <v>0</v>
      </c>
      <c r="AR127" s="18" t="s">
        <v>332</v>
      </c>
      <c r="AT127" s="18" t="s">
        <v>496</v>
      </c>
      <c r="AU127" s="18" t="s">
        <v>87</v>
      </c>
      <c r="AY127" s="18" t="s">
        <v>252</v>
      </c>
      <c r="BE127" s="158">
        <f t="shared" si="14"/>
        <v>0</v>
      </c>
      <c r="BF127" s="158">
        <f t="shared" si="15"/>
        <v>0</v>
      </c>
      <c r="BG127" s="158">
        <f t="shared" si="16"/>
        <v>0</v>
      </c>
      <c r="BH127" s="158">
        <f t="shared" si="17"/>
        <v>0</v>
      </c>
      <c r="BI127" s="158">
        <f t="shared" si="18"/>
        <v>0</v>
      </c>
      <c r="BJ127" s="18" t="s">
        <v>85</v>
      </c>
      <c r="BK127" s="158">
        <f t="shared" si="19"/>
        <v>0</v>
      </c>
      <c r="BL127" s="18" t="s">
        <v>258</v>
      </c>
      <c r="BM127" s="18" t="s">
        <v>1615</v>
      </c>
    </row>
    <row r="128" spans="2:65" s="1" customFormat="1" ht="22.5" customHeight="1">
      <c r="B128" s="32"/>
      <c r="C128" s="189" t="s">
        <v>483</v>
      </c>
      <c r="D128" s="189" t="s">
        <v>496</v>
      </c>
      <c r="E128" s="190" t="s">
        <v>1616</v>
      </c>
      <c r="F128" s="191" t="s">
        <v>1617</v>
      </c>
      <c r="G128" s="192" t="s">
        <v>152</v>
      </c>
      <c r="H128" s="193">
        <v>5</v>
      </c>
      <c r="I128" s="194"/>
      <c r="J128" s="195">
        <f t="shared" si="10"/>
        <v>0</v>
      </c>
      <c r="K128" s="191" t="s">
        <v>1554</v>
      </c>
      <c r="L128" s="196"/>
      <c r="M128" s="197" t="s">
        <v>37</v>
      </c>
      <c r="N128" s="198" t="s">
        <v>49</v>
      </c>
      <c r="P128" s="156">
        <f t="shared" si="11"/>
        <v>0</v>
      </c>
      <c r="Q128" s="156">
        <v>6.4799999999999996E-3</v>
      </c>
      <c r="R128" s="156">
        <f t="shared" si="12"/>
        <v>3.2399999999999998E-2</v>
      </c>
      <c r="S128" s="156">
        <v>0</v>
      </c>
      <c r="T128" s="157">
        <f t="shared" si="13"/>
        <v>0</v>
      </c>
      <c r="AR128" s="18" t="s">
        <v>332</v>
      </c>
      <c r="AT128" s="18" t="s">
        <v>496</v>
      </c>
      <c r="AU128" s="18" t="s">
        <v>87</v>
      </c>
      <c r="AY128" s="18" t="s">
        <v>252</v>
      </c>
      <c r="BE128" s="158">
        <f t="shared" si="14"/>
        <v>0</v>
      </c>
      <c r="BF128" s="158">
        <f t="shared" si="15"/>
        <v>0</v>
      </c>
      <c r="BG128" s="158">
        <f t="shared" si="16"/>
        <v>0</v>
      </c>
      <c r="BH128" s="158">
        <f t="shared" si="17"/>
        <v>0</v>
      </c>
      <c r="BI128" s="158">
        <f t="shared" si="18"/>
        <v>0</v>
      </c>
      <c r="BJ128" s="18" t="s">
        <v>85</v>
      </c>
      <c r="BK128" s="158">
        <f t="shared" si="19"/>
        <v>0</v>
      </c>
      <c r="BL128" s="18" t="s">
        <v>258</v>
      </c>
      <c r="BM128" s="18" t="s">
        <v>1618</v>
      </c>
    </row>
    <row r="129" spans="2:65" s="1" customFormat="1" ht="22.5" customHeight="1">
      <c r="B129" s="32"/>
      <c r="C129" s="189" t="s">
        <v>487</v>
      </c>
      <c r="D129" s="189" t="s">
        <v>496</v>
      </c>
      <c r="E129" s="190" t="s">
        <v>1619</v>
      </c>
      <c r="F129" s="191" t="s">
        <v>1620</v>
      </c>
      <c r="G129" s="192" t="s">
        <v>152</v>
      </c>
      <c r="H129" s="193">
        <v>5</v>
      </c>
      <c r="I129" s="194"/>
      <c r="J129" s="195">
        <f t="shared" si="10"/>
        <v>0</v>
      </c>
      <c r="K129" s="191" t="s">
        <v>1554</v>
      </c>
      <c r="L129" s="196"/>
      <c r="M129" s="197" t="s">
        <v>37</v>
      </c>
      <c r="N129" s="198" t="s">
        <v>49</v>
      </c>
      <c r="P129" s="156">
        <f t="shared" si="11"/>
        <v>0</v>
      </c>
      <c r="Q129" s="156">
        <v>1.3600000000000001E-3</v>
      </c>
      <c r="R129" s="156">
        <f t="shared" si="12"/>
        <v>6.8000000000000005E-3</v>
      </c>
      <c r="S129" s="156">
        <v>0</v>
      </c>
      <c r="T129" s="157">
        <f t="shared" si="13"/>
        <v>0</v>
      </c>
      <c r="AR129" s="18" t="s">
        <v>332</v>
      </c>
      <c r="AT129" s="18" t="s">
        <v>496</v>
      </c>
      <c r="AU129" s="18" t="s">
        <v>87</v>
      </c>
      <c r="AY129" s="18" t="s">
        <v>252</v>
      </c>
      <c r="BE129" s="158">
        <f t="shared" si="14"/>
        <v>0</v>
      </c>
      <c r="BF129" s="158">
        <f t="shared" si="15"/>
        <v>0</v>
      </c>
      <c r="BG129" s="158">
        <f t="shared" si="16"/>
        <v>0</v>
      </c>
      <c r="BH129" s="158">
        <f t="shared" si="17"/>
        <v>0</v>
      </c>
      <c r="BI129" s="158">
        <f t="shared" si="18"/>
        <v>0</v>
      </c>
      <c r="BJ129" s="18" t="s">
        <v>85</v>
      </c>
      <c r="BK129" s="158">
        <f t="shared" si="19"/>
        <v>0</v>
      </c>
      <c r="BL129" s="18" t="s">
        <v>258</v>
      </c>
      <c r="BM129" s="18" t="s">
        <v>1621</v>
      </c>
    </row>
    <row r="130" spans="2:65" s="1" customFormat="1" ht="22.5" customHeight="1">
      <c r="B130" s="32"/>
      <c r="C130" s="147" t="s">
        <v>495</v>
      </c>
      <c r="D130" s="147" t="s">
        <v>254</v>
      </c>
      <c r="E130" s="148" t="s">
        <v>1622</v>
      </c>
      <c r="F130" s="149" t="s">
        <v>1623</v>
      </c>
      <c r="G130" s="150" t="s">
        <v>152</v>
      </c>
      <c r="H130" s="151">
        <v>6</v>
      </c>
      <c r="I130" s="152"/>
      <c r="J130" s="153">
        <f t="shared" si="10"/>
        <v>0</v>
      </c>
      <c r="K130" s="149" t="s">
        <v>1554</v>
      </c>
      <c r="L130" s="32"/>
      <c r="M130" s="154" t="s">
        <v>37</v>
      </c>
      <c r="N130" s="155" t="s">
        <v>49</v>
      </c>
      <c r="P130" s="156">
        <f t="shared" si="11"/>
        <v>0</v>
      </c>
      <c r="Q130" s="156">
        <v>0.16173999999999999</v>
      </c>
      <c r="R130" s="156">
        <f t="shared" si="12"/>
        <v>0.97043999999999997</v>
      </c>
      <c r="S130" s="156">
        <v>0</v>
      </c>
      <c r="T130" s="157">
        <f t="shared" si="13"/>
        <v>0</v>
      </c>
      <c r="AR130" s="18" t="s">
        <v>258</v>
      </c>
      <c r="AT130" s="18" t="s">
        <v>254</v>
      </c>
      <c r="AU130" s="18" t="s">
        <v>87</v>
      </c>
      <c r="AY130" s="18" t="s">
        <v>252</v>
      </c>
      <c r="BE130" s="158">
        <f t="shared" si="14"/>
        <v>0</v>
      </c>
      <c r="BF130" s="158">
        <f t="shared" si="15"/>
        <v>0</v>
      </c>
      <c r="BG130" s="158">
        <f t="shared" si="16"/>
        <v>0</v>
      </c>
      <c r="BH130" s="158">
        <f t="shared" si="17"/>
        <v>0</v>
      </c>
      <c r="BI130" s="158">
        <f t="shared" si="18"/>
        <v>0</v>
      </c>
      <c r="BJ130" s="18" t="s">
        <v>85</v>
      </c>
      <c r="BK130" s="158">
        <f t="shared" si="19"/>
        <v>0</v>
      </c>
      <c r="BL130" s="18" t="s">
        <v>258</v>
      </c>
      <c r="BM130" s="18" t="s">
        <v>1624</v>
      </c>
    </row>
    <row r="131" spans="2:65" s="1" customFormat="1" ht="22.5" customHeight="1">
      <c r="B131" s="32"/>
      <c r="C131" s="147" t="s">
        <v>507</v>
      </c>
      <c r="D131" s="147" t="s">
        <v>254</v>
      </c>
      <c r="E131" s="148" t="s">
        <v>1625</v>
      </c>
      <c r="F131" s="149" t="s">
        <v>1626</v>
      </c>
      <c r="G131" s="150" t="s">
        <v>152</v>
      </c>
      <c r="H131" s="151">
        <v>1</v>
      </c>
      <c r="I131" s="152"/>
      <c r="J131" s="153">
        <f t="shared" si="10"/>
        <v>0</v>
      </c>
      <c r="K131" s="149" t="s">
        <v>1554</v>
      </c>
      <c r="L131" s="32"/>
      <c r="M131" s="154" t="s">
        <v>37</v>
      </c>
      <c r="N131" s="155" t="s">
        <v>49</v>
      </c>
      <c r="P131" s="156">
        <f t="shared" si="11"/>
        <v>0</v>
      </c>
      <c r="Q131" s="156">
        <v>0.16173999999999999</v>
      </c>
      <c r="R131" s="156">
        <f t="shared" si="12"/>
        <v>0.16173999999999999</v>
      </c>
      <c r="S131" s="156">
        <v>0</v>
      </c>
      <c r="T131" s="157">
        <f t="shared" si="13"/>
        <v>0</v>
      </c>
      <c r="AR131" s="18" t="s">
        <v>258</v>
      </c>
      <c r="AT131" s="18" t="s">
        <v>254</v>
      </c>
      <c r="AU131" s="18" t="s">
        <v>87</v>
      </c>
      <c r="AY131" s="18" t="s">
        <v>252</v>
      </c>
      <c r="BE131" s="158">
        <f t="shared" si="14"/>
        <v>0</v>
      </c>
      <c r="BF131" s="158">
        <f t="shared" si="15"/>
        <v>0</v>
      </c>
      <c r="BG131" s="158">
        <f t="shared" si="16"/>
        <v>0</v>
      </c>
      <c r="BH131" s="158">
        <f t="shared" si="17"/>
        <v>0</v>
      </c>
      <c r="BI131" s="158">
        <f t="shared" si="18"/>
        <v>0</v>
      </c>
      <c r="BJ131" s="18" t="s">
        <v>85</v>
      </c>
      <c r="BK131" s="158">
        <f t="shared" si="19"/>
        <v>0</v>
      </c>
      <c r="BL131" s="18" t="s">
        <v>258</v>
      </c>
      <c r="BM131" s="18" t="s">
        <v>1627</v>
      </c>
    </row>
    <row r="132" spans="2:65" s="1" customFormat="1" ht="22.5" customHeight="1">
      <c r="B132" s="32"/>
      <c r="C132" s="147" t="s">
        <v>520</v>
      </c>
      <c r="D132" s="147" t="s">
        <v>254</v>
      </c>
      <c r="E132" s="148" t="s">
        <v>1628</v>
      </c>
      <c r="F132" s="149" t="s">
        <v>1629</v>
      </c>
      <c r="G132" s="150" t="s">
        <v>152</v>
      </c>
      <c r="H132" s="151">
        <v>7</v>
      </c>
      <c r="I132" s="152"/>
      <c r="J132" s="153">
        <f t="shared" si="10"/>
        <v>0</v>
      </c>
      <c r="K132" s="149" t="s">
        <v>1554</v>
      </c>
      <c r="L132" s="32"/>
      <c r="M132" s="154" t="s">
        <v>37</v>
      </c>
      <c r="N132" s="155" t="s">
        <v>49</v>
      </c>
      <c r="P132" s="156">
        <f t="shared" si="11"/>
        <v>0</v>
      </c>
      <c r="Q132" s="156">
        <v>1.4330000000000001E-2</v>
      </c>
      <c r="R132" s="156">
        <f t="shared" si="12"/>
        <v>0.10031000000000001</v>
      </c>
      <c r="S132" s="156">
        <v>0</v>
      </c>
      <c r="T132" s="157">
        <f t="shared" si="13"/>
        <v>0</v>
      </c>
      <c r="AR132" s="18" t="s">
        <v>258</v>
      </c>
      <c r="AT132" s="18" t="s">
        <v>254</v>
      </c>
      <c r="AU132" s="18" t="s">
        <v>87</v>
      </c>
      <c r="AY132" s="18" t="s">
        <v>252</v>
      </c>
      <c r="BE132" s="158">
        <f t="shared" si="14"/>
        <v>0</v>
      </c>
      <c r="BF132" s="158">
        <f t="shared" si="15"/>
        <v>0</v>
      </c>
      <c r="BG132" s="158">
        <f t="shared" si="16"/>
        <v>0</v>
      </c>
      <c r="BH132" s="158">
        <f t="shared" si="17"/>
        <v>0</v>
      </c>
      <c r="BI132" s="158">
        <f t="shared" si="18"/>
        <v>0</v>
      </c>
      <c r="BJ132" s="18" t="s">
        <v>85</v>
      </c>
      <c r="BK132" s="158">
        <f t="shared" si="19"/>
        <v>0</v>
      </c>
      <c r="BL132" s="18" t="s">
        <v>258</v>
      </c>
      <c r="BM132" s="18" t="s">
        <v>1630</v>
      </c>
    </row>
    <row r="133" spans="2:65" s="11" customFormat="1" ht="22.7" customHeight="1">
      <c r="B133" s="135"/>
      <c r="D133" s="136" t="s">
        <v>77</v>
      </c>
      <c r="E133" s="145" t="s">
        <v>1095</v>
      </c>
      <c r="F133" s="145" t="s">
        <v>1096</v>
      </c>
      <c r="I133" s="138"/>
      <c r="J133" s="146">
        <f>BK133</f>
        <v>0</v>
      </c>
      <c r="L133" s="135"/>
      <c r="M133" s="140"/>
      <c r="P133" s="141">
        <f>SUM(P134:P136)</f>
        <v>0</v>
      </c>
      <c r="R133" s="141">
        <f>SUM(R134:R136)</f>
        <v>0</v>
      </c>
      <c r="T133" s="142">
        <f>SUM(T134:T136)</f>
        <v>0</v>
      </c>
      <c r="AR133" s="136" t="s">
        <v>85</v>
      </c>
      <c r="AT133" s="143" t="s">
        <v>77</v>
      </c>
      <c r="AU133" s="143" t="s">
        <v>85</v>
      </c>
      <c r="AY133" s="136" t="s">
        <v>252</v>
      </c>
      <c r="BK133" s="144">
        <f>SUM(BK134:BK136)</f>
        <v>0</v>
      </c>
    </row>
    <row r="134" spans="2:65" s="1" customFormat="1" ht="16.5" customHeight="1">
      <c r="B134" s="32"/>
      <c r="C134" s="147" t="s">
        <v>527</v>
      </c>
      <c r="D134" s="147" t="s">
        <v>254</v>
      </c>
      <c r="E134" s="148" t="s">
        <v>1103</v>
      </c>
      <c r="F134" s="149" t="s">
        <v>1104</v>
      </c>
      <c r="G134" s="150" t="s">
        <v>499</v>
      </c>
      <c r="H134" s="151">
        <v>46</v>
      </c>
      <c r="I134" s="152"/>
      <c r="J134" s="153">
        <f>ROUND(I134*H134,2)</f>
        <v>0</v>
      </c>
      <c r="K134" s="149" t="s">
        <v>1554</v>
      </c>
      <c r="L134" s="32"/>
      <c r="M134" s="154" t="s">
        <v>37</v>
      </c>
      <c r="N134" s="155" t="s">
        <v>49</v>
      </c>
      <c r="P134" s="156">
        <f>O134*H134</f>
        <v>0</v>
      </c>
      <c r="Q134" s="156">
        <v>0</v>
      </c>
      <c r="R134" s="156">
        <f>Q134*H134</f>
        <v>0</v>
      </c>
      <c r="S134" s="156">
        <v>0</v>
      </c>
      <c r="T134" s="157">
        <f>S134*H134</f>
        <v>0</v>
      </c>
      <c r="AR134" s="18" t="s">
        <v>258</v>
      </c>
      <c r="AT134" s="18" t="s">
        <v>254</v>
      </c>
      <c r="AU134" s="18" t="s">
        <v>87</v>
      </c>
      <c r="AY134" s="18" t="s">
        <v>252</v>
      </c>
      <c r="BE134" s="158">
        <f>IF(N134="základní",J134,0)</f>
        <v>0</v>
      </c>
      <c r="BF134" s="158">
        <f>IF(N134="snížená",J134,0)</f>
        <v>0</v>
      </c>
      <c r="BG134" s="158">
        <f>IF(N134="zákl. přenesená",J134,0)</f>
        <v>0</v>
      </c>
      <c r="BH134" s="158">
        <f>IF(N134="sníž. přenesená",J134,0)</f>
        <v>0</v>
      </c>
      <c r="BI134" s="158">
        <f>IF(N134="nulová",J134,0)</f>
        <v>0</v>
      </c>
      <c r="BJ134" s="18" t="s">
        <v>85</v>
      </c>
      <c r="BK134" s="158">
        <f>ROUND(I134*H134,2)</f>
        <v>0</v>
      </c>
      <c r="BL134" s="18" t="s">
        <v>258</v>
      </c>
      <c r="BM134" s="18" t="s">
        <v>1631</v>
      </c>
    </row>
    <row r="135" spans="2:65" s="1" customFormat="1" ht="22.5" customHeight="1">
      <c r="B135" s="32"/>
      <c r="C135" s="147" t="s">
        <v>532</v>
      </c>
      <c r="D135" s="147" t="s">
        <v>254</v>
      </c>
      <c r="E135" s="148" t="s">
        <v>1107</v>
      </c>
      <c r="F135" s="149" t="s">
        <v>1108</v>
      </c>
      <c r="G135" s="150" t="s">
        <v>499</v>
      </c>
      <c r="H135" s="151">
        <v>460</v>
      </c>
      <c r="I135" s="152"/>
      <c r="J135" s="153">
        <f>ROUND(I135*H135,2)</f>
        <v>0</v>
      </c>
      <c r="K135" s="149" t="s">
        <v>1554</v>
      </c>
      <c r="L135" s="32"/>
      <c r="M135" s="154" t="s">
        <v>37</v>
      </c>
      <c r="N135" s="155" t="s">
        <v>49</v>
      </c>
      <c r="P135" s="156">
        <f>O135*H135</f>
        <v>0</v>
      </c>
      <c r="Q135" s="156">
        <v>0</v>
      </c>
      <c r="R135" s="156">
        <f>Q135*H135</f>
        <v>0</v>
      </c>
      <c r="S135" s="156">
        <v>0</v>
      </c>
      <c r="T135" s="157">
        <f>S135*H135</f>
        <v>0</v>
      </c>
      <c r="AR135" s="18" t="s">
        <v>258</v>
      </c>
      <c r="AT135" s="18" t="s">
        <v>254</v>
      </c>
      <c r="AU135" s="18" t="s">
        <v>87</v>
      </c>
      <c r="AY135" s="18" t="s">
        <v>252</v>
      </c>
      <c r="BE135" s="158">
        <f>IF(N135="základní",J135,0)</f>
        <v>0</v>
      </c>
      <c r="BF135" s="158">
        <f>IF(N135="snížená",J135,0)</f>
        <v>0</v>
      </c>
      <c r="BG135" s="158">
        <f>IF(N135="zákl. přenesená",J135,0)</f>
        <v>0</v>
      </c>
      <c r="BH135" s="158">
        <f>IF(N135="sníž. přenesená",J135,0)</f>
        <v>0</v>
      </c>
      <c r="BI135" s="158">
        <f>IF(N135="nulová",J135,0)</f>
        <v>0</v>
      </c>
      <c r="BJ135" s="18" t="s">
        <v>85</v>
      </c>
      <c r="BK135" s="158">
        <f>ROUND(I135*H135,2)</f>
        <v>0</v>
      </c>
      <c r="BL135" s="18" t="s">
        <v>258</v>
      </c>
      <c r="BM135" s="18" t="s">
        <v>1632</v>
      </c>
    </row>
    <row r="136" spans="2:65" s="1" customFormat="1" ht="16.5" customHeight="1">
      <c r="B136" s="32"/>
      <c r="C136" s="147" t="s">
        <v>538</v>
      </c>
      <c r="D136" s="147" t="s">
        <v>254</v>
      </c>
      <c r="E136" s="148" t="s">
        <v>1633</v>
      </c>
      <c r="F136" s="149" t="s">
        <v>1634</v>
      </c>
      <c r="G136" s="150" t="s">
        <v>499</v>
      </c>
      <c r="H136" s="151">
        <v>46</v>
      </c>
      <c r="I136" s="152"/>
      <c r="J136" s="153">
        <f>ROUND(I136*H136,2)</f>
        <v>0</v>
      </c>
      <c r="K136" s="149" t="s">
        <v>1554</v>
      </c>
      <c r="L136" s="32"/>
      <c r="M136" s="154" t="s">
        <v>37</v>
      </c>
      <c r="N136" s="155" t="s">
        <v>49</v>
      </c>
      <c r="P136" s="156">
        <f>O136*H136</f>
        <v>0</v>
      </c>
      <c r="Q136" s="156">
        <v>0</v>
      </c>
      <c r="R136" s="156">
        <f>Q136*H136</f>
        <v>0</v>
      </c>
      <c r="S136" s="156">
        <v>0</v>
      </c>
      <c r="T136" s="157">
        <f>S136*H136</f>
        <v>0</v>
      </c>
      <c r="AR136" s="18" t="s">
        <v>258</v>
      </c>
      <c r="AT136" s="18" t="s">
        <v>254</v>
      </c>
      <c r="AU136" s="18" t="s">
        <v>87</v>
      </c>
      <c r="AY136" s="18" t="s">
        <v>252</v>
      </c>
      <c r="BE136" s="158">
        <f>IF(N136="základní",J136,0)</f>
        <v>0</v>
      </c>
      <c r="BF136" s="158">
        <f>IF(N136="snížená",J136,0)</f>
        <v>0</v>
      </c>
      <c r="BG136" s="158">
        <f>IF(N136="zákl. přenesená",J136,0)</f>
        <v>0</v>
      </c>
      <c r="BH136" s="158">
        <f>IF(N136="sníž. přenesená",J136,0)</f>
        <v>0</v>
      </c>
      <c r="BI136" s="158">
        <f>IF(N136="nulová",J136,0)</f>
        <v>0</v>
      </c>
      <c r="BJ136" s="18" t="s">
        <v>85</v>
      </c>
      <c r="BK136" s="158">
        <f>ROUND(I136*H136,2)</f>
        <v>0</v>
      </c>
      <c r="BL136" s="18" t="s">
        <v>258</v>
      </c>
      <c r="BM136" s="18" t="s">
        <v>1635</v>
      </c>
    </row>
    <row r="137" spans="2:65" s="11" customFormat="1" ht="22.7" customHeight="1">
      <c r="B137" s="135"/>
      <c r="D137" s="136" t="s">
        <v>77</v>
      </c>
      <c r="E137" s="145" t="s">
        <v>1117</v>
      </c>
      <c r="F137" s="145" t="s">
        <v>1118</v>
      </c>
      <c r="I137" s="138"/>
      <c r="J137" s="146">
        <f>BK137</f>
        <v>0</v>
      </c>
      <c r="L137" s="135"/>
      <c r="M137" s="140"/>
      <c r="P137" s="141">
        <f>P138</f>
        <v>0</v>
      </c>
      <c r="R137" s="141">
        <f>R138</f>
        <v>0</v>
      </c>
      <c r="T137" s="142">
        <f>T138</f>
        <v>0</v>
      </c>
      <c r="AR137" s="136" t="s">
        <v>85</v>
      </c>
      <c r="AT137" s="143" t="s">
        <v>77</v>
      </c>
      <c r="AU137" s="143" t="s">
        <v>85</v>
      </c>
      <c r="AY137" s="136" t="s">
        <v>252</v>
      </c>
      <c r="BK137" s="144">
        <f>BK138</f>
        <v>0</v>
      </c>
    </row>
    <row r="138" spans="2:65" s="1" customFormat="1" ht="22.5" customHeight="1">
      <c r="B138" s="32"/>
      <c r="C138" s="147" t="s">
        <v>153</v>
      </c>
      <c r="D138" s="147" t="s">
        <v>254</v>
      </c>
      <c r="E138" s="148" t="s">
        <v>1636</v>
      </c>
      <c r="F138" s="149" t="s">
        <v>1637</v>
      </c>
      <c r="G138" s="150" t="s">
        <v>499</v>
      </c>
      <c r="H138" s="151">
        <v>3.8</v>
      </c>
      <c r="I138" s="152"/>
      <c r="J138" s="153">
        <f>ROUND(I138*H138,2)</f>
        <v>0</v>
      </c>
      <c r="K138" s="149" t="s">
        <v>1554</v>
      </c>
      <c r="L138" s="32"/>
      <c r="M138" s="154" t="s">
        <v>37</v>
      </c>
      <c r="N138" s="155" t="s">
        <v>49</v>
      </c>
      <c r="P138" s="156">
        <f>O138*H138</f>
        <v>0</v>
      </c>
      <c r="Q138" s="156">
        <v>0</v>
      </c>
      <c r="R138" s="156">
        <f>Q138*H138</f>
        <v>0</v>
      </c>
      <c r="S138" s="156">
        <v>0</v>
      </c>
      <c r="T138" s="157">
        <f>S138*H138</f>
        <v>0</v>
      </c>
      <c r="AR138" s="18" t="s">
        <v>258</v>
      </c>
      <c r="AT138" s="18" t="s">
        <v>254</v>
      </c>
      <c r="AU138" s="18" t="s">
        <v>87</v>
      </c>
      <c r="AY138" s="18" t="s">
        <v>252</v>
      </c>
      <c r="BE138" s="158">
        <f>IF(N138="základní",J138,0)</f>
        <v>0</v>
      </c>
      <c r="BF138" s="158">
        <f>IF(N138="snížená",J138,0)</f>
        <v>0</v>
      </c>
      <c r="BG138" s="158">
        <f>IF(N138="zákl. přenesená",J138,0)</f>
        <v>0</v>
      </c>
      <c r="BH138" s="158">
        <f>IF(N138="sníž. přenesená",J138,0)</f>
        <v>0</v>
      </c>
      <c r="BI138" s="158">
        <f>IF(N138="nulová",J138,0)</f>
        <v>0</v>
      </c>
      <c r="BJ138" s="18" t="s">
        <v>85</v>
      </c>
      <c r="BK138" s="158">
        <f>ROUND(I138*H138,2)</f>
        <v>0</v>
      </c>
      <c r="BL138" s="18" t="s">
        <v>258</v>
      </c>
      <c r="BM138" s="18" t="s">
        <v>1638</v>
      </c>
    </row>
    <row r="139" spans="2:65" s="11" customFormat="1" ht="26.1" customHeight="1">
      <c r="B139" s="135"/>
      <c r="D139" s="136" t="s">
        <v>77</v>
      </c>
      <c r="E139" s="137" t="s">
        <v>1129</v>
      </c>
      <c r="F139" s="137" t="s">
        <v>1130</v>
      </c>
      <c r="I139" s="138"/>
      <c r="J139" s="139">
        <f>BK139</f>
        <v>0</v>
      </c>
      <c r="L139" s="135"/>
      <c r="M139" s="140"/>
      <c r="P139" s="141">
        <f>P140</f>
        <v>0</v>
      </c>
      <c r="R139" s="141">
        <f>R140</f>
        <v>1.9290000000000002E-2</v>
      </c>
      <c r="T139" s="142">
        <f>T140</f>
        <v>0</v>
      </c>
      <c r="AR139" s="136" t="s">
        <v>87</v>
      </c>
      <c r="AT139" s="143" t="s">
        <v>77</v>
      </c>
      <c r="AU139" s="143" t="s">
        <v>78</v>
      </c>
      <c r="AY139" s="136" t="s">
        <v>252</v>
      </c>
      <c r="BK139" s="144">
        <f>BK140</f>
        <v>0</v>
      </c>
    </row>
    <row r="140" spans="2:65" s="11" customFormat="1" ht="22.7" customHeight="1">
      <c r="B140" s="135"/>
      <c r="D140" s="136" t="s">
        <v>77</v>
      </c>
      <c r="E140" s="145" t="s">
        <v>1639</v>
      </c>
      <c r="F140" s="145" t="s">
        <v>1640</v>
      </c>
      <c r="I140" s="138"/>
      <c r="J140" s="146">
        <f>BK140</f>
        <v>0</v>
      </c>
      <c r="L140" s="135"/>
      <c r="M140" s="140"/>
      <c r="P140" s="141">
        <f>SUM(P141:P145)</f>
        <v>0</v>
      </c>
      <c r="R140" s="141">
        <f>SUM(R141:R145)</f>
        <v>1.9290000000000002E-2</v>
      </c>
      <c r="T140" s="142">
        <f>SUM(T141:T145)</f>
        <v>0</v>
      </c>
      <c r="AR140" s="136" t="s">
        <v>87</v>
      </c>
      <c r="AT140" s="143" t="s">
        <v>77</v>
      </c>
      <c r="AU140" s="143" t="s">
        <v>85</v>
      </c>
      <c r="AY140" s="136" t="s">
        <v>252</v>
      </c>
      <c r="BK140" s="144">
        <f>SUM(BK141:BK145)</f>
        <v>0</v>
      </c>
    </row>
    <row r="141" spans="2:65" s="1" customFormat="1" ht="16.5" customHeight="1">
      <c r="B141" s="32"/>
      <c r="C141" s="147" t="s">
        <v>548</v>
      </c>
      <c r="D141" s="147" t="s">
        <v>254</v>
      </c>
      <c r="E141" s="148" t="s">
        <v>1641</v>
      </c>
      <c r="F141" s="149" t="s">
        <v>1642</v>
      </c>
      <c r="G141" s="150" t="s">
        <v>198</v>
      </c>
      <c r="H141" s="151">
        <v>8.5</v>
      </c>
      <c r="I141" s="152"/>
      <c r="J141" s="153">
        <f>ROUND(I141*H141,2)</f>
        <v>0</v>
      </c>
      <c r="K141" s="149" t="s">
        <v>1554</v>
      </c>
      <c r="L141" s="32"/>
      <c r="M141" s="154" t="s">
        <v>37</v>
      </c>
      <c r="N141" s="155" t="s">
        <v>49</v>
      </c>
      <c r="P141" s="156">
        <f>O141*H141</f>
        <v>0</v>
      </c>
      <c r="Q141" s="156">
        <v>1.2600000000000001E-3</v>
      </c>
      <c r="R141" s="156">
        <f>Q141*H141</f>
        <v>1.0710000000000001E-2</v>
      </c>
      <c r="S141" s="156">
        <v>0</v>
      </c>
      <c r="T141" s="157">
        <f>S141*H141</f>
        <v>0</v>
      </c>
      <c r="AR141" s="18" t="s">
        <v>406</v>
      </c>
      <c r="AT141" s="18" t="s">
        <v>254</v>
      </c>
      <c r="AU141" s="18" t="s">
        <v>87</v>
      </c>
      <c r="AY141" s="18" t="s">
        <v>252</v>
      </c>
      <c r="BE141" s="158">
        <f>IF(N141="základní",J141,0)</f>
        <v>0</v>
      </c>
      <c r="BF141" s="158">
        <f>IF(N141="snížená",J141,0)</f>
        <v>0</v>
      </c>
      <c r="BG141" s="158">
        <f>IF(N141="zákl. přenesená",J141,0)</f>
        <v>0</v>
      </c>
      <c r="BH141" s="158">
        <f>IF(N141="sníž. přenesená",J141,0)</f>
        <v>0</v>
      </c>
      <c r="BI141" s="158">
        <f>IF(N141="nulová",J141,0)</f>
        <v>0</v>
      </c>
      <c r="BJ141" s="18" t="s">
        <v>85</v>
      </c>
      <c r="BK141" s="158">
        <f>ROUND(I141*H141,2)</f>
        <v>0</v>
      </c>
      <c r="BL141" s="18" t="s">
        <v>406</v>
      </c>
      <c r="BM141" s="18" t="s">
        <v>1643</v>
      </c>
    </row>
    <row r="142" spans="2:65" s="1" customFormat="1" ht="16.5" customHeight="1">
      <c r="B142" s="32"/>
      <c r="C142" s="147" t="s">
        <v>556</v>
      </c>
      <c r="D142" s="147" t="s">
        <v>254</v>
      </c>
      <c r="E142" s="148" t="s">
        <v>1644</v>
      </c>
      <c r="F142" s="149" t="s">
        <v>1645</v>
      </c>
      <c r="G142" s="150" t="s">
        <v>152</v>
      </c>
      <c r="H142" s="151">
        <v>6</v>
      </c>
      <c r="I142" s="152"/>
      <c r="J142" s="153">
        <f>ROUND(I142*H142,2)</f>
        <v>0</v>
      </c>
      <c r="K142" s="149" t="s">
        <v>1554</v>
      </c>
      <c r="L142" s="32"/>
      <c r="M142" s="154" t="s">
        <v>37</v>
      </c>
      <c r="N142" s="155" t="s">
        <v>49</v>
      </c>
      <c r="P142" s="156">
        <f>O142*H142</f>
        <v>0</v>
      </c>
      <c r="Q142" s="156">
        <v>0</v>
      </c>
      <c r="R142" s="156">
        <f>Q142*H142</f>
        <v>0</v>
      </c>
      <c r="S142" s="156">
        <v>0</v>
      </c>
      <c r="T142" s="157">
        <f>S142*H142</f>
        <v>0</v>
      </c>
      <c r="AR142" s="18" t="s">
        <v>406</v>
      </c>
      <c r="AT142" s="18" t="s">
        <v>254</v>
      </c>
      <c r="AU142" s="18" t="s">
        <v>87</v>
      </c>
      <c r="AY142" s="18" t="s">
        <v>252</v>
      </c>
      <c r="BE142" s="158">
        <f>IF(N142="základní",J142,0)</f>
        <v>0</v>
      </c>
      <c r="BF142" s="158">
        <f>IF(N142="snížená",J142,0)</f>
        <v>0</v>
      </c>
      <c r="BG142" s="158">
        <f>IF(N142="zákl. přenesená",J142,0)</f>
        <v>0</v>
      </c>
      <c r="BH142" s="158">
        <f>IF(N142="sníž. přenesená",J142,0)</f>
        <v>0</v>
      </c>
      <c r="BI142" s="158">
        <f>IF(N142="nulová",J142,0)</f>
        <v>0</v>
      </c>
      <c r="BJ142" s="18" t="s">
        <v>85</v>
      </c>
      <c r="BK142" s="158">
        <f>ROUND(I142*H142,2)</f>
        <v>0</v>
      </c>
      <c r="BL142" s="18" t="s">
        <v>406</v>
      </c>
      <c r="BM142" s="18" t="s">
        <v>1646</v>
      </c>
    </row>
    <row r="143" spans="2:65" s="1" customFormat="1" ht="16.5" customHeight="1">
      <c r="B143" s="32"/>
      <c r="C143" s="147" t="s">
        <v>561</v>
      </c>
      <c r="D143" s="147" t="s">
        <v>254</v>
      </c>
      <c r="E143" s="148" t="s">
        <v>1647</v>
      </c>
      <c r="F143" s="149" t="s">
        <v>1648</v>
      </c>
      <c r="G143" s="150" t="s">
        <v>152</v>
      </c>
      <c r="H143" s="151">
        <v>6</v>
      </c>
      <c r="I143" s="152"/>
      <c r="J143" s="153">
        <f>ROUND(I143*H143,2)</f>
        <v>0</v>
      </c>
      <c r="K143" s="149" t="s">
        <v>37</v>
      </c>
      <c r="L143" s="32"/>
      <c r="M143" s="154" t="s">
        <v>37</v>
      </c>
      <c r="N143" s="155" t="s">
        <v>49</v>
      </c>
      <c r="P143" s="156">
        <f>O143*H143</f>
        <v>0</v>
      </c>
      <c r="Q143" s="156">
        <v>1.4300000000000001E-3</v>
      </c>
      <c r="R143" s="156">
        <f>Q143*H143</f>
        <v>8.5800000000000008E-3</v>
      </c>
      <c r="S143" s="156">
        <v>0</v>
      </c>
      <c r="T143" s="157">
        <f>S143*H143</f>
        <v>0</v>
      </c>
      <c r="AR143" s="18" t="s">
        <v>406</v>
      </c>
      <c r="AT143" s="18" t="s">
        <v>254</v>
      </c>
      <c r="AU143" s="18" t="s">
        <v>87</v>
      </c>
      <c r="AY143" s="18" t="s">
        <v>252</v>
      </c>
      <c r="BE143" s="158">
        <f>IF(N143="základní",J143,0)</f>
        <v>0</v>
      </c>
      <c r="BF143" s="158">
        <f>IF(N143="snížená",J143,0)</f>
        <v>0</v>
      </c>
      <c r="BG143" s="158">
        <f>IF(N143="zákl. přenesená",J143,0)</f>
        <v>0</v>
      </c>
      <c r="BH143" s="158">
        <f>IF(N143="sníž. přenesená",J143,0)</f>
        <v>0</v>
      </c>
      <c r="BI143" s="158">
        <f>IF(N143="nulová",J143,0)</f>
        <v>0</v>
      </c>
      <c r="BJ143" s="18" t="s">
        <v>85</v>
      </c>
      <c r="BK143" s="158">
        <f>ROUND(I143*H143,2)</f>
        <v>0</v>
      </c>
      <c r="BL143" s="18" t="s">
        <v>406</v>
      </c>
      <c r="BM143" s="18" t="s">
        <v>1649</v>
      </c>
    </row>
    <row r="144" spans="2:65" s="1" customFormat="1" ht="16.5" customHeight="1">
      <c r="B144" s="32"/>
      <c r="C144" s="147" t="s">
        <v>567</v>
      </c>
      <c r="D144" s="147" t="s">
        <v>254</v>
      </c>
      <c r="E144" s="148" t="s">
        <v>1650</v>
      </c>
      <c r="F144" s="149" t="s">
        <v>1651</v>
      </c>
      <c r="G144" s="150" t="s">
        <v>198</v>
      </c>
      <c r="H144" s="151">
        <v>167.5</v>
      </c>
      <c r="I144" s="152"/>
      <c r="J144" s="153">
        <f>ROUND(I144*H144,2)</f>
        <v>0</v>
      </c>
      <c r="K144" s="149" t="s">
        <v>1554</v>
      </c>
      <c r="L144" s="32"/>
      <c r="M144" s="154" t="s">
        <v>37</v>
      </c>
      <c r="N144" s="155" t="s">
        <v>49</v>
      </c>
      <c r="P144" s="156">
        <f>O144*H144</f>
        <v>0</v>
      </c>
      <c r="Q144" s="156">
        <v>0</v>
      </c>
      <c r="R144" s="156">
        <f>Q144*H144</f>
        <v>0</v>
      </c>
      <c r="S144" s="156">
        <v>0</v>
      </c>
      <c r="T144" s="157">
        <f>S144*H144</f>
        <v>0</v>
      </c>
      <c r="AR144" s="18" t="s">
        <v>406</v>
      </c>
      <c r="AT144" s="18" t="s">
        <v>254</v>
      </c>
      <c r="AU144" s="18" t="s">
        <v>87</v>
      </c>
      <c r="AY144" s="18" t="s">
        <v>252</v>
      </c>
      <c r="BE144" s="158">
        <f>IF(N144="základní",J144,0)</f>
        <v>0</v>
      </c>
      <c r="BF144" s="158">
        <f>IF(N144="snížená",J144,0)</f>
        <v>0</v>
      </c>
      <c r="BG144" s="158">
        <f>IF(N144="zákl. přenesená",J144,0)</f>
        <v>0</v>
      </c>
      <c r="BH144" s="158">
        <f>IF(N144="sníž. přenesená",J144,0)</f>
        <v>0</v>
      </c>
      <c r="BI144" s="158">
        <f>IF(N144="nulová",J144,0)</f>
        <v>0</v>
      </c>
      <c r="BJ144" s="18" t="s">
        <v>85</v>
      </c>
      <c r="BK144" s="158">
        <f>ROUND(I144*H144,2)</f>
        <v>0</v>
      </c>
      <c r="BL144" s="18" t="s">
        <v>406</v>
      </c>
      <c r="BM144" s="18" t="s">
        <v>1652</v>
      </c>
    </row>
    <row r="145" spans="2:65" s="1" customFormat="1" ht="22.5" customHeight="1">
      <c r="B145" s="32"/>
      <c r="C145" s="147" t="s">
        <v>580</v>
      </c>
      <c r="D145" s="147" t="s">
        <v>254</v>
      </c>
      <c r="E145" s="148" t="s">
        <v>1653</v>
      </c>
      <c r="F145" s="149" t="s">
        <v>1654</v>
      </c>
      <c r="G145" s="150" t="s">
        <v>499</v>
      </c>
      <c r="H145" s="151">
        <v>0.1</v>
      </c>
      <c r="I145" s="152"/>
      <c r="J145" s="153">
        <f>ROUND(I145*H145,2)</f>
        <v>0</v>
      </c>
      <c r="K145" s="149" t="s">
        <v>1554</v>
      </c>
      <c r="L145" s="32"/>
      <c r="M145" s="204" t="s">
        <v>37</v>
      </c>
      <c r="N145" s="205" t="s">
        <v>49</v>
      </c>
      <c r="O145" s="206"/>
      <c r="P145" s="207">
        <f>O145*H145</f>
        <v>0</v>
      </c>
      <c r="Q145" s="207">
        <v>0</v>
      </c>
      <c r="R145" s="207">
        <f>Q145*H145</f>
        <v>0</v>
      </c>
      <c r="S145" s="207">
        <v>0</v>
      </c>
      <c r="T145" s="208">
        <f>S145*H145</f>
        <v>0</v>
      </c>
      <c r="AR145" s="18" t="s">
        <v>406</v>
      </c>
      <c r="AT145" s="18" t="s">
        <v>254</v>
      </c>
      <c r="AU145" s="18" t="s">
        <v>87</v>
      </c>
      <c r="AY145" s="18" t="s">
        <v>252</v>
      </c>
      <c r="BE145" s="158">
        <f>IF(N145="základní",J145,0)</f>
        <v>0</v>
      </c>
      <c r="BF145" s="158">
        <f>IF(N145="snížená",J145,0)</f>
        <v>0</v>
      </c>
      <c r="BG145" s="158">
        <f>IF(N145="zákl. přenesená",J145,0)</f>
        <v>0</v>
      </c>
      <c r="BH145" s="158">
        <f>IF(N145="sníž. přenesená",J145,0)</f>
        <v>0</v>
      </c>
      <c r="BI145" s="158">
        <f>IF(N145="nulová",J145,0)</f>
        <v>0</v>
      </c>
      <c r="BJ145" s="18" t="s">
        <v>85</v>
      </c>
      <c r="BK145" s="158">
        <f>ROUND(I145*H145,2)</f>
        <v>0</v>
      </c>
      <c r="BL145" s="18" t="s">
        <v>406</v>
      </c>
      <c r="BM145" s="18" t="s">
        <v>1655</v>
      </c>
    </row>
    <row r="146" spans="2:65" s="1" customFormat="1" ht="6.95" customHeight="1">
      <c r="B146" s="40"/>
      <c r="C146" s="41"/>
      <c r="D146" s="41"/>
      <c r="E146" s="41"/>
      <c r="F146" s="41"/>
      <c r="G146" s="41"/>
      <c r="H146" s="41"/>
      <c r="I146" s="110"/>
      <c r="J146" s="41"/>
      <c r="K146" s="41"/>
      <c r="L146" s="32"/>
    </row>
  </sheetData>
  <sheetProtection algorithmName="SHA-512" hashValue="e3ZellRRf7/Gh0C1t5yQ0gTR0CCUwqiPSjOF+T3Bm87sDfi2TnwoNveM5X7bsr4sFshg5kHEBtjSrFb9TN/HLw==" saltValue="7DxOsr9UUgFxyldgR/REWE2sr5hr9jU8aCriCfWl2x3LlI8ZQeI+9132fHOIwarm2yPyVI6IJ/clcifIF4dc+w==" spinCount="100000" sheet="1" objects="1" scenarios="1" formatColumns="0" formatRows="0" autoFilter="0"/>
  <autoFilter ref="C98:K145" xr:uid="{00000000-0009-0000-0000-000003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headerFooter>
    <oddFooter>&amp;CStrana &amp;P z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9"/>
  <sheetViews>
    <sheetView showGridLines="0" workbookViewId="0"/>
  </sheetViews>
  <sheetFormatPr defaultColWidth="12"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89"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1"/>
      <c r="M2" s="331"/>
      <c r="N2" s="331"/>
      <c r="O2" s="331"/>
      <c r="P2" s="331"/>
      <c r="Q2" s="331"/>
      <c r="R2" s="331"/>
      <c r="S2" s="331"/>
      <c r="T2" s="331"/>
      <c r="U2" s="331"/>
      <c r="V2" s="331"/>
      <c r="AT2" s="18" t="s">
        <v>106</v>
      </c>
    </row>
    <row r="3" spans="2:46" ht="6.95" customHeight="1">
      <c r="B3" s="19"/>
      <c r="C3" s="20"/>
      <c r="D3" s="20"/>
      <c r="E3" s="20"/>
      <c r="F3" s="20"/>
      <c r="G3" s="20"/>
      <c r="H3" s="20"/>
      <c r="I3" s="91"/>
      <c r="J3" s="20"/>
      <c r="K3" s="20"/>
      <c r="L3" s="21"/>
      <c r="AT3" s="18" t="s">
        <v>87</v>
      </c>
    </row>
    <row r="4" spans="2:46" ht="24.95" customHeight="1">
      <c r="B4" s="21"/>
      <c r="D4" s="22" t="s">
        <v>114</v>
      </c>
      <c r="L4" s="21"/>
      <c r="M4" s="23" t="s">
        <v>10</v>
      </c>
      <c r="AT4" s="18" t="s">
        <v>4</v>
      </c>
    </row>
    <row r="5" spans="2:46" ht="6.95" customHeight="1">
      <c r="B5" s="21"/>
      <c r="L5" s="21"/>
    </row>
    <row r="6" spans="2:46" ht="12" customHeight="1">
      <c r="B6" s="21"/>
      <c r="D6" s="27" t="s">
        <v>16</v>
      </c>
      <c r="L6" s="21"/>
    </row>
    <row r="7" spans="2:46" ht="16.5" customHeight="1">
      <c r="B7" s="21"/>
      <c r="E7" s="342" t="str">
        <f>'Rekapitulace stavby'!K6</f>
        <v>Revitalizace kulturní krajiny a objektů NKP Hřebčín Kladruby n.L. - obnova historických objektů - SO 03</v>
      </c>
      <c r="F7" s="325"/>
      <c r="G7" s="325"/>
      <c r="H7" s="325"/>
      <c r="L7" s="21"/>
    </row>
    <row r="8" spans="2:46" s="1" customFormat="1" ht="12" customHeight="1">
      <c r="B8" s="32"/>
      <c r="D8" s="27" t="s">
        <v>128</v>
      </c>
      <c r="I8" s="92"/>
      <c r="L8" s="32"/>
    </row>
    <row r="9" spans="2:46" s="1" customFormat="1" ht="36.950000000000003" customHeight="1">
      <c r="B9" s="32"/>
      <c r="E9" s="328" t="s">
        <v>1656</v>
      </c>
      <c r="F9" s="327"/>
      <c r="G9" s="327"/>
      <c r="H9" s="327"/>
      <c r="I9" s="92"/>
      <c r="L9" s="32"/>
    </row>
    <row r="10" spans="2:46" s="1" customFormat="1">
      <c r="B10" s="32"/>
      <c r="I10" s="92"/>
      <c r="L10" s="32"/>
    </row>
    <row r="11" spans="2:46" s="1" customFormat="1" ht="12" customHeight="1">
      <c r="B11" s="32"/>
      <c r="D11" s="27" t="s">
        <v>18</v>
      </c>
      <c r="F11" s="18" t="s">
        <v>19</v>
      </c>
      <c r="I11" s="93" t="s">
        <v>20</v>
      </c>
      <c r="J11" s="18" t="s">
        <v>21</v>
      </c>
      <c r="L11" s="32"/>
    </row>
    <row r="12" spans="2:46" s="1" customFormat="1" ht="12" customHeight="1">
      <c r="B12" s="32"/>
      <c r="D12" s="27" t="s">
        <v>22</v>
      </c>
      <c r="F12" s="18" t="s">
        <v>23</v>
      </c>
      <c r="I12" s="93" t="s">
        <v>24</v>
      </c>
      <c r="J12" s="47" t="str">
        <f>'Rekapitulace stavby'!AN8</f>
        <v>8. 2. 2019</v>
      </c>
      <c r="L12" s="32"/>
    </row>
    <row r="13" spans="2:46" s="1" customFormat="1" ht="10.7" customHeight="1">
      <c r="B13" s="32"/>
      <c r="I13" s="92"/>
      <c r="L13" s="32"/>
    </row>
    <row r="14" spans="2:46" s="1" customFormat="1" ht="12" customHeight="1">
      <c r="B14" s="32"/>
      <c r="D14" s="27" t="s">
        <v>26</v>
      </c>
      <c r="I14" s="93" t="s">
        <v>27</v>
      </c>
      <c r="J14" s="18" t="s">
        <v>28</v>
      </c>
      <c r="L14" s="32"/>
    </row>
    <row r="15" spans="2:46" s="1" customFormat="1" ht="18" customHeight="1">
      <c r="B15" s="32"/>
      <c r="E15" s="18" t="s">
        <v>29</v>
      </c>
      <c r="I15" s="93" t="s">
        <v>30</v>
      </c>
      <c r="J15" s="18" t="s">
        <v>31</v>
      </c>
      <c r="L15" s="32"/>
    </row>
    <row r="16" spans="2:46" s="1" customFormat="1" ht="6.95" customHeight="1">
      <c r="B16" s="32"/>
      <c r="I16" s="92"/>
      <c r="L16" s="32"/>
    </row>
    <row r="17" spans="2:12" s="1" customFormat="1" ht="12" customHeight="1">
      <c r="B17" s="32"/>
      <c r="D17" s="27" t="s">
        <v>32</v>
      </c>
      <c r="I17" s="93" t="s">
        <v>27</v>
      </c>
      <c r="J17" s="28" t="str">
        <f>'Rekapitulace stavby'!AN13</f>
        <v>Vyplň údaj</v>
      </c>
      <c r="L17" s="32"/>
    </row>
    <row r="18" spans="2:12" s="1" customFormat="1" ht="18" customHeight="1">
      <c r="B18" s="32"/>
      <c r="E18" s="343" t="str">
        <f>'Rekapitulace stavby'!E14</f>
        <v>Vyplň údaj</v>
      </c>
      <c r="F18" s="332"/>
      <c r="G18" s="332"/>
      <c r="H18" s="332"/>
      <c r="I18" s="93" t="s">
        <v>30</v>
      </c>
      <c r="J18" s="28" t="str">
        <f>'Rekapitulace stavby'!AN14</f>
        <v>Vyplň údaj</v>
      </c>
      <c r="L18" s="32"/>
    </row>
    <row r="19" spans="2:12" s="1" customFormat="1" ht="6.95" customHeight="1">
      <c r="B19" s="32"/>
      <c r="I19" s="92"/>
      <c r="L19" s="32"/>
    </row>
    <row r="20" spans="2:12" s="1" customFormat="1" ht="12" customHeight="1">
      <c r="B20" s="32"/>
      <c r="D20" s="27" t="s">
        <v>34</v>
      </c>
      <c r="I20" s="93" t="s">
        <v>27</v>
      </c>
      <c r="J20" s="18" t="s">
        <v>35</v>
      </c>
      <c r="L20" s="32"/>
    </row>
    <row r="21" spans="2:12" s="1" customFormat="1" ht="18" customHeight="1">
      <c r="B21" s="32"/>
      <c r="E21" s="18" t="s">
        <v>36</v>
      </c>
      <c r="I21" s="93" t="s">
        <v>30</v>
      </c>
      <c r="J21" s="18" t="s">
        <v>37</v>
      </c>
      <c r="L21" s="32"/>
    </row>
    <row r="22" spans="2:12" s="1" customFormat="1" ht="6.95" customHeight="1">
      <c r="B22" s="32"/>
      <c r="I22" s="92"/>
      <c r="L22" s="32"/>
    </row>
    <row r="23" spans="2:12" s="1" customFormat="1" ht="12" customHeight="1">
      <c r="B23" s="32"/>
      <c r="D23" s="27" t="s">
        <v>39</v>
      </c>
      <c r="I23" s="93" t="s">
        <v>27</v>
      </c>
      <c r="J23" s="18" t="s">
        <v>40</v>
      </c>
      <c r="L23" s="32"/>
    </row>
    <row r="24" spans="2:12" s="1" customFormat="1" ht="18" customHeight="1">
      <c r="B24" s="32"/>
      <c r="E24" s="18" t="s">
        <v>1657</v>
      </c>
      <c r="I24" s="93" t="s">
        <v>30</v>
      </c>
      <c r="J24" s="18" t="s">
        <v>37</v>
      </c>
      <c r="L24" s="32"/>
    </row>
    <row r="25" spans="2:12" s="1" customFormat="1" ht="6.95" customHeight="1">
      <c r="B25" s="32"/>
      <c r="I25" s="92"/>
      <c r="L25" s="32"/>
    </row>
    <row r="26" spans="2:12" s="1" customFormat="1" ht="12" customHeight="1">
      <c r="B26" s="32"/>
      <c r="D26" s="27" t="s">
        <v>42</v>
      </c>
      <c r="I26" s="92"/>
      <c r="L26" s="32"/>
    </row>
    <row r="27" spans="2:12" s="7" customFormat="1" ht="16.5" customHeight="1">
      <c r="B27" s="94"/>
      <c r="E27" s="336" t="s">
        <v>37</v>
      </c>
      <c r="F27" s="336"/>
      <c r="G27" s="336"/>
      <c r="H27" s="336"/>
      <c r="I27" s="95"/>
      <c r="L27" s="94"/>
    </row>
    <row r="28" spans="2:12" s="1" customFormat="1" ht="6.95" customHeight="1">
      <c r="B28" s="32"/>
      <c r="I28" s="92"/>
      <c r="L28" s="32"/>
    </row>
    <row r="29" spans="2:12" s="1" customFormat="1" ht="6.95" customHeight="1">
      <c r="B29" s="32"/>
      <c r="D29" s="48"/>
      <c r="E29" s="48"/>
      <c r="F29" s="48"/>
      <c r="G29" s="48"/>
      <c r="H29" s="48"/>
      <c r="I29" s="97"/>
      <c r="J29" s="48"/>
      <c r="K29" s="48"/>
      <c r="L29" s="32"/>
    </row>
    <row r="30" spans="2:12" s="1" customFormat="1" ht="25.5" customHeight="1">
      <c r="B30" s="32"/>
      <c r="D30" s="98" t="s">
        <v>44</v>
      </c>
      <c r="I30" s="92"/>
      <c r="J30" s="60">
        <f>ROUND(J87, 2)</f>
        <v>0</v>
      </c>
      <c r="L30" s="32"/>
    </row>
    <row r="31" spans="2:12" s="1" customFormat="1" ht="6.95" customHeight="1">
      <c r="B31" s="32"/>
      <c r="D31" s="48"/>
      <c r="E31" s="48"/>
      <c r="F31" s="48"/>
      <c r="G31" s="48"/>
      <c r="H31" s="48"/>
      <c r="I31" s="97"/>
      <c r="J31" s="48"/>
      <c r="K31" s="48"/>
      <c r="L31" s="32"/>
    </row>
    <row r="32" spans="2:12" s="1" customFormat="1" ht="14.45" customHeight="1">
      <c r="B32" s="32"/>
      <c r="F32" s="99" t="s">
        <v>46</v>
      </c>
      <c r="I32" s="100" t="s">
        <v>45</v>
      </c>
      <c r="J32" s="99" t="s">
        <v>47</v>
      </c>
      <c r="L32" s="32"/>
    </row>
    <row r="33" spans="2:12" s="1" customFormat="1" ht="14.45" customHeight="1">
      <c r="B33" s="32"/>
      <c r="D33" s="27" t="s">
        <v>48</v>
      </c>
      <c r="E33" s="27" t="s">
        <v>49</v>
      </c>
      <c r="F33" s="101">
        <f>ROUND((SUM(BE87:BE118)),  2)</f>
        <v>0</v>
      </c>
      <c r="I33" s="102">
        <v>0.21</v>
      </c>
      <c r="J33" s="101">
        <f>ROUND(((SUM(BE87:BE118))*I33),  2)</f>
        <v>0</v>
      </c>
      <c r="L33" s="32"/>
    </row>
    <row r="34" spans="2:12" s="1" customFormat="1" ht="14.45" customHeight="1">
      <c r="B34" s="32"/>
      <c r="E34" s="27" t="s">
        <v>50</v>
      </c>
      <c r="F34" s="101">
        <f>ROUND((SUM(BF87:BF118)),  2)</f>
        <v>0</v>
      </c>
      <c r="I34" s="102">
        <v>0.15</v>
      </c>
      <c r="J34" s="101">
        <f>ROUND(((SUM(BF87:BF118))*I34),  2)</f>
        <v>0</v>
      </c>
      <c r="L34" s="32"/>
    </row>
    <row r="35" spans="2:12" s="1" customFormat="1" ht="14.45" hidden="1" customHeight="1">
      <c r="B35" s="32"/>
      <c r="E35" s="27" t="s">
        <v>51</v>
      </c>
      <c r="F35" s="101">
        <f>ROUND((SUM(BG87:BG118)),  2)</f>
        <v>0</v>
      </c>
      <c r="I35" s="102">
        <v>0.21</v>
      </c>
      <c r="J35" s="101">
        <f>0</f>
        <v>0</v>
      </c>
      <c r="L35" s="32"/>
    </row>
    <row r="36" spans="2:12" s="1" customFormat="1" ht="14.45" hidden="1" customHeight="1">
      <c r="B36" s="32"/>
      <c r="E36" s="27" t="s">
        <v>52</v>
      </c>
      <c r="F36" s="101">
        <f>ROUND((SUM(BH87:BH118)),  2)</f>
        <v>0</v>
      </c>
      <c r="I36" s="102">
        <v>0.15</v>
      </c>
      <c r="J36" s="101">
        <f>0</f>
        <v>0</v>
      </c>
      <c r="L36" s="32"/>
    </row>
    <row r="37" spans="2:12" s="1" customFormat="1" ht="14.45" hidden="1" customHeight="1">
      <c r="B37" s="32"/>
      <c r="E37" s="27" t="s">
        <v>53</v>
      </c>
      <c r="F37" s="101">
        <f>ROUND((SUM(BI87:BI118)),  2)</f>
        <v>0</v>
      </c>
      <c r="I37" s="102">
        <v>0</v>
      </c>
      <c r="J37" s="101">
        <f>0</f>
        <v>0</v>
      </c>
      <c r="L37" s="32"/>
    </row>
    <row r="38" spans="2:12" s="1" customFormat="1" ht="6.95" customHeight="1">
      <c r="B38" s="32"/>
      <c r="I38" s="92"/>
      <c r="L38" s="32"/>
    </row>
    <row r="39" spans="2:12" s="1" customFormat="1" ht="25.5" customHeight="1">
      <c r="B39" s="32"/>
      <c r="C39" s="103"/>
      <c r="D39" s="104" t="s">
        <v>54</v>
      </c>
      <c r="E39" s="51"/>
      <c r="F39" s="51"/>
      <c r="G39" s="105" t="s">
        <v>55</v>
      </c>
      <c r="H39" s="106" t="s">
        <v>56</v>
      </c>
      <c r="I39" s="107"/>
      <c r="J39" s="108">
        <f>SUM(J30:J37)</f>
        <v>0</v>
      </c>
      <c r="K39" s="109"/>
      <c r="L39" s="32"/>
    </row>
    <row r="40" spans="2:12" s="1" customFormat="1" ht="14.45" customHeight="1">
      <c r="B40" s="40"/>
      <c r="C40" s="41"/>
      <c r="D40" s="41"/>
      <c r="E40" s="41"/>
      <c r="F40" s="41"/>
      <c r="G40" s="41"/>
      <c r="H40" s="41"/>
      <c r="I40" s="110"/>
      <c r="J40" s="41"/>
      <c r="K40" s="41"/>
      <c r="L40" s="32"/>
    </row>
    <row r="44" spans="2:12" s="1" customFormat="1" ht="6.95" customHeight="1">
      <c r="B44" s="42"/>
      <c r="C44" s="43"/>
      <c r="D44" s="43"/>
      <c r="E44" s="43"/>
      <c r="F44" s="43"/>
      <c r="G44" s="43"/>
      <c r="H44" s="43"/>
      <c r="I44" s="111"/>
      <c r="J44" s="43"/>
      <c r="K44" s="43"/>
      <c r="L44" s="32"/>
    </row>
    <row r="45" spans="2:12" s="1" customFormat="1" ht="24.95" customHeight="1">
      <c r="B45" s="32"/>
      <c r="C45" s="22" t="s">
        <v>213</v>
      </c>
      <c r="I45" s="92"/>
      <c r="L45" s="32"/>
    </row>
    <row r="46" spans="2:12" s="1" customFormat="1" ht="6.95" customHeight="1">
      <c r="B46" s="32"/>
      <c r="I46" s="92"/>
      <c r="L46" s="32"/>
    </row>
    <row r="47" spans="2:12" s="1" customFormat="1" ht="12" customHeight="1">
      <c r="B47" s="32"/>
      <c r="C47" s="27" t="s">
        <v>16</v>
      </c>
      <c r="I47" s="92"/>
      <c r="L47" s="32"/>
    </row>
    <row r="48" spans="2:12" s="1" customFormat="1" ht="16.5" customHeight="1">
      <c r="B48" s="32"/>
      <c r="E48" s="342" t="str">
        <f>E7</f>
        <v>Revitalizace kulturní krajiny a objektů NKP Hřebčín Kladruby n.L. - obnova historických objektů - SO 03</v>
      </c>
      <c r="F48" s="325"/>
      <c r="G48" s="325"/>
      <c r="H48" s="325"/>
      <c r="I48" s="92"/>
      <c r="L48" s="32"/>
    </row>
    <row r="49" spans="2:47" s="1" customFormat="1" ht="12" customHeight="1">
      <c r="B49" s="32"/>
      <c r="C49" s="27" t="s">
        <v>128</v>
      </c>
      <c r="I49" s="92"/>
      <c r="L49" s="32"/>
    </row>
    <row r="50" spans="2:47" s="1" customFormat="1" ht="16.5" customHeight="1">
      <c r="B50" s="32"/>
      <c r="E50" s="328" t="str">
        <f>E9</f>
        <v>VRN - Vedlejší rozpočtové náklady</v>
      </c>
      <c r="F50" s="327"/>
      <c r="G50" s="327"/>
      <c r="H50" s="327"/>
      <c r="I50" s="92"/>
      <c r="L50" s="32"/>
    </row>
    <row r="51" spans="2:47" s="1" customFormat="1" ht="6.95" customHeight="1">
      <c r="B51" s="32"/>
      <c r="I51" s="92"/>
      <c r="L51" s="32"/>
    </row>
    <row r="52" spans="2:47" s="1" customFormat="1" ht="12" customHeight="1">
      <c r="B52" s="32"/>
      <c r="C52" s="27" t="s">
        <v>22</v>
      </c>
      <c r="F52" s="18" t="str">
        <f>F12</f>
        <v>Areál NKP Kladruby n.L.</v>
      </c>
      <c r="I52" s="93" t="s">
        <v>24</v>
      </c>
      <c r="J52" s="47" t="str">
        <f>IF(J12="","",J12)</f>
        <v>8. 2. 2019</v>
      </c>
      <c r="L52" s="32"/>
    </row>
    <row r="53" spans="2:47" s="1" customFormat="1" ht="6.95" customHeight="1">
      <c r="B53" s="32"/>
      <c r="I53" s="92"/>
      <c r="L53" s="32"/>
    </row>
    <row r="54" spans="2:47" s="1" customFormat="1" ht="13.7" customHeight="1">
      <c r="B54" s="32"/>
      <c r="C54" s="27" t="s">
        <v>26</v>
      </c>
      <c r="F54" s="18" t="str">
        <f>E15</f>
        <v>Národní hřebčín Kladruby n.L., s.p.o.</v>
      </c>
      <c r="I54" s="93" t="s">
        <v>34</v>
      </c>
      <c r="J54" s="30" t="str">
        <f>E21</f>
        <v>Masák&amp;Partner, s.r.o.</v>
      </c>
      <c r="L54" s="32"/>
    </row>
    <row r="55" spans="2:47" s="1" customFormat="1" ht="13.7" customHeight="1">
      <c r="B55" s="32"/>
      <c r="C55" s="27" t="s">
        <v>32</v>
      </c>
      <c r="F55" s="18" t="str">
        <f>IF(E18="","",E18)</f>
        <v>Vyplň údaj</v>
      </c>
      <c r="I55" s="93" t="s">
        <v>39</v>
      </c>
      <c r="J55" s="30" t="str">
        <f>E24</f>
        <v>Ing.Štefan sivák</v>
      </c>
      <c r="L55" s="32"/>
    </row>
    <row r="56" spans="2:47" s="1" customFormat="1" ht="10.35" customHeight="1">
      <c r="B56" s="32"/>
      <c r="I56" s="92"/>
      <c r="L56" s="32"/>
    </row>
    <row r="57" spans="2:47" s="1" customFormat="1" ht="29.25" customHeight="1">
      <c r="B57" s="32"/>
      <c r="C57" s="112" t="s">
        <v>214</v>
      </c>
      <c r="D57" s="103"/>
      <c r="E57" s="103"/>
      <c r="F57" s="103"/>
      <c r="G57" s="103"/>
      <c r="H57" s="103"/>
      <c r="I57" s="113"/>
      <c r="J57" s="114" t="s">
        <v>215</v>
      </c>
      <c r="K57" s="103"/>
      <c r="L57" s="32"/>
    </row>
    <row r="58" spans="2:47" s="1" customFormat="1" ht="10.35" customHeight="1">
      <c r="B58" s="32"/>
      <c r="I58" s="92"/>
      <c r="L58" s="32"/>
    </row>
    <row r="59" spans="2:47" s="1" customFormat="1" ht="22.7" customHeight="1">
      <c r="B59" s="32"/>
      <c r="C59" s="115" t="s">
        <v>76</v>
      </c>
      <c r="I59" s="92"/>
      <c r="J59" s="60">
        <f>J87</f>
        <v>0</v>
      </c>
      <c r="L59" s="32"/>
      <c r="AU59" s="18" t="s">
        <v>216</v>
      </c>
    </row>
    <row r="60" spans="2:47" s="8" customFormat="1" ht="24.95" customHeight="1">
      <c r="B60" s="116"/>
      <c r="D60" s="117" t="s">
        <v>1656</v>
      </c>
      <c r="E60" s="118"/>
      <c r="F60" s="118"/>
      <c r="G60" s="118"/>
      <c r="H60" s="118"/>
      <c r="I60" s="119"/>
      <c r="J60" s="120">
        <f>J88</f>
        <v>0</v>
      </c>
      <c r="L60" s="116"/>
    </row>
    <row r="61" spans="2:47" s="9" customFormat="1" ht="20.100000000000001" customHeight="1">
      <c r="B61" s="121"/>
      <c r="D61" s="122" t="s">
        <v>1658</v>
      </c>
      <c r="E61" s="123"/>
      <c r="F61" s="123"/>
      <c r="G61" s="123"/>
      <c r="H61" s="123"/>
      <c r="I61" s="124"/>
      <c r="J61" s="125">
        <f>J89</f>
        <v>0</v>
      </c>
      <c r="L61" s="121"/>
    </row>
    <row r="62" spans="2:47" s="9" customFormat="1" ht="20.100000000000001" customHeight="1">
      <c r="B62" s="121"/>
      <c r="D62" s="122" t="s">
        <v>1659</v>
      </c>
      <c r="E62" s="123"/>
      <c r="F62" s="123"/>
      <c r="G62" s="123"/>
      <c r="H62" s="123"/>
      <c r="I62" s="124"/>
      <c r="J62" s="125">
        <f>J101</f>
        <v>0</v>
      </c>
      <c r="L62" s="121"/>
    </row>
    <row r="63" spans="2:47" s="9" customFormat="1" ht="20.100000000000001" customHeight="1">
      <c r="B63" s="121"/>
      <c r="D63" s="122" t="s">
        <v>1660</v>
      </c>
      <c r="E63" s="123"/>
      <c r="F63" s="123"/>
      <c r="G63" s="123"/>
      <c r="H63" s="123"/>
      <c r="I63" s="124"/>
      <c r="J63" s="125">
        <f>J103</f>
        <v>0</v>
      </c>
      <c r="L63" s="121"/>
    </row>
    <row r="64" spans="2:47" s="9" customFormat="1" ht="20.100000000000001" customHeight="1">
      <c r="B64" s="121"/>
      <c r="D64" s="122" t="s">
        <v>1661</v>
      </c>
      <c r="E64" s="123"/>
      <c r="F64" s="123"/>
      <c r="G64" s="123"/>
      <c r="H64" s="123"/>
      <c r="I64" s="124"/>
      <c r="J64" s="125">
        <f>J105</f>
        <v>0</v>
      </c>
      <c r="L64" s="121"/>
    </row>
    <row r="65" spans="2:12" s="9" customFormat="1" ht="20.100000000000001" customHeight="1">
      <c r="B65" s="121"/>
      <c r="D65" s="122" t="s">
        <v>1662</v>
      </c>
      <c r="E65" s="123"/>
      <c r="F65" s="123"/>
      <c r="G65" s="123"/>
      <c r="H65" s="123"/>
      <c r="I65" s="124"/>
      <c r="J65" s="125">
        <f>J110</f>
        <v>0</v>
      </c>
      <c r="L65" s="121"/>
    </row>
    <row r="66" spans="2:12" s="9" customFormat="1" ht="20.100000000000001" customHeight="1">
      <c r="B66" s="121"/>
      <c r="D66" s="122" t="s">
        <v>1663</v>
      </c>
      <c r="E66" s="123"/>
      <c r="F66" s="123"/>
      <c r="G66" s="123"/>
      <c r="H66" s="123"/>
      <c r="I66" s="124"/>
      <c r="J66" s="125">
        <f>J112</f>
        <v>0</v>
      </c>
      <c r="L66" s="121"/>
    </row>
    <row r="67" spans="2:12" s="9" customFormat="1" ht="20.100000000000001" customHeight="1">
      <c r="B67" s="121"/>
      <c r="D67" s="122" t="s">
        <v>1664</v>
      </c>
      <c r="E67" s="123"/>
      <c r="F67" s="123"/>
      <c r="G67" s="123"/>
      <c r="H67" s="123"/>
      <c r="I67" s="124"/>
      <c r="J67" s="125">
        <f>J115</f>
        <v>0</v>
      </c>
      <c r="L67" s="121"/>
    </row>
    <row r="68" spans="2:12" s="1" customFormat="1" ht="21.75" customHeight="1">
      <c r="B68" s="32"/>
      <c r="I68" s="92"/>
      <c r="L68" s="32"/>
    </row>
    <row r="69" spans="2:12" s="1" customFormat="1" ht="6.95" customHeight="1">
      <c r="B69" s="40"/>
      <c r="C69" s="41"/>
      <c r="D69" s="41"/>
      <c r="E69" s="41"/>
      <c r="F69" s="41"/>
      <c r="G69" s="41"/>
      <c r="H69" s="41"/>
      <c r="I69" s="110"/>
      <c r="J69" s="41"/>
      <c r="K69" s="41"/>
      <c r="L69" s="32"/>
    </row>
    <row r="73" spans="2:12" s="1" customFormat="1" ht="6.95" customHeight="1">
      <c r="B73" s="42"/>
      <c r="C73" s="43"/>
      <c r="D73" s="43"/>
      <c r="E73" s="43"/>
      <c r="F73" s="43"/>
      <c r="G73" s="43"/>
      <c r="H73" s="43"/>
      <c r="I73" s="111"/>
      <c r="J73" s="43"/>
      <c r="K73" s="43"/>
      <c r="L73" s="32"/>
    </row>
    <row r="74" spans="2:12" s="1" customFormat="1" ht="24.95" customHeight="1">
      <c r="B74" s="32"/>
      <c r="C74" s="22" t="s">
        <v>237</v>
      </c>
      <c r="I74" s="92"/>
      <c r="L74" s="32"/>
    </row>
    <row r="75" spans="2:12" s="1" customFormat="1" ht="6.95" customHeight="1">
      <c r="B75" s="32"/>
      <c r="I75" s="92"/>
      <c r="L75" s="32"/>
    </row>
    <row r="76" spans="2:12" s="1" customFormat="1" ht="12" customHeight="1">
      <c r="B76" s="32"/>
      <c r="C76" s="27" t="s">
        <v>16</v>
      </c>
      <c r="I76" s="92"/>
      <c r="L76" s="32"/>
    </row>
    <row r="77" spans="2:12" s="1" customFormat="1" ht="16.5" customHeight="1">
      <c r="B77" s="32"/>
      <c r="E77" s="342" t="str">
        <f>E7</f>
        <v>Revitalizace kulturní krajiny a objektů NKP Hřebčín Kladruby n.L. - obnova historických objektů - SO 03</v>
      </c>
      <c r="F77" s="325"/>
      <c r="G77" s="325"/>
      <c r="H77" s="325"/>
      <c r="I77" s="92"/>
      <c r="L77" s="32"/>
    </row>
    <row r="78" spans="2:12" s="1" customFormat="1" ht="12" customHeight="1">
      <c r="B78" s="32"/>
      <c r="C78" s="27" t="s">
        <v>128</v>
      </c>
      <c r="I78" s="92"/>
      <c r="L78" s="32"/>
    </row>
    <row r="79" spans="2:12" s="1" customFormat="1" ht="16.5" customHeight="1">
      <c r="B79" s="32"/>
      <c r="E79" s="328" t="str">
        <f>E9</f>
        <v>VRN - Vedlejší rozpočtové náklady</v>
      </c>
      <c r="F79" s="327"/>
      <c r="G79" s="327"/>
      <c r="H79" s="327"/>
      <c r="I79" s="92"/>
      <c r="L79" s="32"/>
    </row>
    <row r="80" spans="2:12" s="1" customFormat="1" ht="6.95" customHeight="1">
      <c r="B80" s="32"/>
      <c r="I80" s="92"/>
      <c r="L80" s="32"/>
    </row>
    <row r="81" spans="2:65" s="1" customFormat="1" ht="12" customHeight="1">
      <c r="B81" s="32"/>
      <c r="C81" s="27" t="s">
        <v>22</v>
      </c>
      <c r="F81" s="18" t="str">
        <f>F12</f>
        <v>Areál NKP Kladruby n.L.</v>
      </c>
      <c r="I81" s="93" t="s">
        <v>24</v>
      </c>
      <c r="J81" s="47" t="str">
        <f>IF(J12="","",J12)</f>
        <v>8. 2. 2019</v>
      </c>
      <c r="L81" s="32"/>
    </row>
    <row r="82" spans="2:65" s="1" customFormat="1" ht="6.95" customHeight="1">
      <c r="B82" s="32"/>
      <c r="I82" s="92"/>
      <c r="L82" s="32"/>
    </row>
    <row r="83" spans="2:65" s="1" customFormat="1" ht="13.7" customHeight="1">
      <c r="B83" s="32"/>
      <c r="C83" s="27" t="s">
        <v>26</v>
      </c>
      <c r="F83" s="18" t="str">
        <f>E15</f>
        <v>Národní hřebčín Kladruby n.L., s.p.o.</v>
      </c>
      <c r="I83" s="93" t="s">
        <v>34</v>
      </c>
      <c r="J83" s="30" t="str">
        <f>E21</f>
        <v>Masák&amp;Partner, s.r.o.</v>
      </c>
      <c r="L83" s="32"/>
    </row>
    <row r="84" spans="2:65" s="1" customFormat="1" ht="13.7" customHeight="1">
      <c r="B84" s="32"/>
      <c r="C84" s="27" t="s">
        <v>32</v>
      </c>
      <c r="F84" s="18" t="str">
        <f>IF(E18="","",E18)</f>
        <v>Vyplň údaj</v>
      </c>
      <c r="I84" s="93" t="s">
        <v>39</v>
      </c>
      <c r="J84" s="30" t="str">
        <f>E24</f>
        <v>Ing.Štefan sivák</v>
      </c>
      <c r="L84" s="32"/>
    </row>
    <row r="85" spans="2:65" s="1" customFormat="1" ht="10.35" customHeight="1">
      <c r="B85" s="32"/>
      <c r="I85" s="92"/>
      <c r="L85" s="32"/>
    </row>
    <row r="86" spans="2:65" s="10" customFormat="1" ht="29.25" customHeight="1">
      <c r="B86" s="126"/>
      <c r="C86" s="127" t="s">
        <v>238</v>
      </c>
      <c r="D86" s="128" t="s">
        <v>63</v>
      </c>
      <c r="E86" s="128" t="s">
        <v>59</v>
      </c>
      <c r="F86" s="128" t="s">
        <v>60</v>
      </c>
      <c r="G86" s="128" t="s">
        <v>239</v>
      </c>
      <c r="H86" s="128" t="s">
        <v>240</v>
      </c>
      <c r="I86" s="129" t="s">
        <v>241</v>
      </c>
      <c r="J86" s="128" t="s">
        <v>215</v>
      </c>
      <c r="K86" s="130" t="s">
        <v>242</v>
      </c>
      <c r="L86" s="126"/>
      <c r="M86" s="53" t="s">
        <v>37</v>
      </c>
      <c r="N86" s="54" t="s">
        <v>48</v>
      </c>
      <c r="O86" s="54" t="s">
        <v>243</v>
      </c>
      <c r="P86" s="54" t="s">
        <v>244</v>
      </c>
      <c r="Q86" s="54" t="s">
        <v>245</v>
      </c>
      <c r="R86" s="54" t="s">
        <v>246</v>
      </c>
      <c r="S86" s="54" t="s">
        <v>247</v>
      </c>
      <c r="T86" s="55" t="s">
        <v>248</v>
      </c>
    </row>
    <row r="87" spans="2:65" s="1" customFormat="1" ht="22.7" customHeight="1">
      <c r="B87" s="32"/>
      <c r="C87" s="58" t="s">
        <v>249</v>
      </c>
      <c r="I87" s="92"/>
      <c r="J87" s="131">
        <f>BK87</f>
        <v>0</v>
      </c>
      <c r="L87" s="32"/>
      <c r="M87" s="56"/>
      <c r="N87" s="48"/>
      <c r="O87" s="48"/>
      <c r="P87" s="132">
        <f>P88</f>
        <v>0</v>
      </c>
      <c r="Q87" s="48"/>
      <c r="R87" s="132">
        <f>R88</f>
        <v>0</v>
      </c>
      <c r="S87" s="48"/>
      <c r="T87" s="133">
        <f>T88</f>
        <v>0</v>
      </c>
      <c r="AT87" s="18" t="s">
        <v>77</v>
      </c>
      <c r="AU87" s="18" t="s">
        <v>216</v>
      </c>
      <c r="BK87" s="134">
        <f>BK88</f>
        <v>0</v>
      </c>
    </row>
    <row r="88" spans="2:65" s="11" customFormat="1" ht="26.1" customHeight="1">
      <c r="B88" s="135"/>
      <c r="D88" s="136" t="s">
        <v>77</v>
      </c>
      <c r="E88" s="137" t="s">
        <v>103</v>
      </c>
      <c r="F88" s="137" t="s">
        <v>104</v>
      </c>
      <c r="I88" s="138"/>
      <c r="J88" s="139">
        <f>BK88</f>
        <v>0</v>
      </c>
      <c r="L88" s="135"/>
      <c r="M88" s="140"/>
      <c r="P88" s="141">
        <f>P89+P101+P103+P105+P110+P112+P115</f>
        <v>0</v>
      </c>
      <c r="R88" s="141">
        <f>R89+R101+R103+R105+R110+R112+R115</f>
        <v>0</v>
      </c>
      <c r="T88" s="142">
        <f>T89+T101+T103+T105+T110+T112+T115</f>
        <v>0</v>
      </c>
      <c r="AR88" s="136" t="s">
        <v>304</v>
      </c>
      <c r="AT88" s="143" t="s">
        <v>77</v>
      </c>
      <c r="AU88" s="143" t="s">
        <v>78</v>
      </c>
      <c r="AY88" s="136" t="s">
        <v>252</v>
      </c>
      <c r="BK88" s="144">
        <f>BK89+BK101+BK103+BK105+BK110+BK112+BK115</f>
        <v>0</v>
      </c>
    </row>
    <row r="89" spans="2:65" s="11" customFormat="1" ht="22.7" customHeight="1">
      <c r="B89" s="135"/>
      <c r="D89" s="136" t="s">
        <v>77</v>
      </c>
      <c r="E89" s="145" t="s">
        <v>1665</v>
      </c>
      <c r="F89" s="145" t="s">
        <v>1666</v>
      </c>
      <c r="I89" s="138"/>
      <c r="J89" s="146">
        <f>BK89</f>
        <v>0</v>
      </c>
      <c r="L89" s="135"/>
      <c r="M89" s="140"/>
      <c r="P89" s="141">
        <f>SUM(P90:P100)</f>
        <v>0</v>
      </c>
      <c r="R89" s="141">
        <f>SUM(R90:R100)</f>
        <v>0</v>
      </c>
      <c r="T89" s="142">
        <f>SUM(T90:T100)</f>
        <v>0</v>
      </c>
      <c r="AR89" s="136" t="s">
        <v>304</v>
      </c>
      <c r="AT89" s="143" t="s">
        <v>77</v>
      </c>
      <c r="AU89" s="143" t="s">
        <v>85</v>
      </c>
      <c r="AY89" s="136" t="s">
        <v>252</v>
      </c>
      <c r="BK89" s="144">
        <f>SUM(BK90:BK100)</f>
        <v>0</v>
      </c>
    </row>
    <row r="90" spans="2:65" s="1" customFormat="1" ht="16.5" customHeight="1">
      <c r="B90" s="32"/>
      <c r="C90" s="147" t="s">
        <v>85</v>
      </c>
      <c r="D90" s="147" t="s">
        <v>254</v>
      </c>
      <c r="E90" s="148" t="s">
        <v>1667</v>
      </c>
      <c r="F90" s="149" t="s">
        <v>1668</v>
      </c>
      <c r="G90" s="150" t="s">
        <v>1669</v>
      </c>
      <c r="H90" s="151">
        <v>1</v>
      </c>
      <c r="I90" s="152"/>
      <c r="J90" s="153">
        <f>ROUND(I90*H90,2)</f>
        <v>0</v>
      </c>
      <c r="K90" s="149" t="s">
        <v>257</v>
      </c>
      <c r="L90" s="32"/>
      <c r="M90" s="154" t="s">
        <v>37</v>
      </c>
      <c r="N90" s="155" t="s">
        <v>49</v>
      </c>
      <c r="P90" s="156">
        <f>O90*H90</f>
        <v>0</v>
      </c>
      <c r="Q90" s="156">
        <v>0</v>
      </c>
      <c r="R90" s="156">
        <f>Q90*H90</f>
        <v>0</v>
      </c>
      <c r="S90" s="156">
        <v>0</v>
      </c>
      <c r="T90" s="157">
        <f>S90*H90</f>
        <v>0</v>
      </c>
      <c r="AR90" s="18" t="s">
        <v>1670</v>
      </c>
      <c r="AT90" s="18" t="s">
        <v>254</v>
      </c>
      <c r="AU90" s="18" t="s">
        <v>87</v>
      </c>
      <c r="AY90" s="18" t="s">
        <v>252</v>
      </c>
      <c r="BE90" s="158">
        <f>IF(N90="základní",J90,0)</f>
        <v>0</v>
      </c>
      <c r="BF90" s="158">
        <f>IF(N90="snížená",J90,0)</f>
        <v>0</v>
      </c>
      <c r="BG90" s="158">
        <f>IF(N90="zákl. přenesená",J90,0)</f>
        <v>0</v>
      </c>
      <c r="BH90" s="158">
        <f>IF(N90="sníž. přenesená",J90,0)</f>
        <v>0</v>
      </c>
      <c r="BI90" s="158">
        <f>IF(N90="nulová",J90,0)</f>
        <v>0</v>
      </c>
      <c r="BJ90" s="18" t="s">
        <v>85</v>
      </c>
      <c r="BK90" s="158">
        <f>ROUND(I90*H90,2)</f>
        <v>0</v>
      </c>
      <c r="BL90" s="18" t="s">
        <v>1670</v>
      </c>
      <c r="BM90" s="18" t="s">
        <v>1671</v>
      </c>
    </row>
    <row r="91" spans="2:65" s="1" customFormat="1" ht="16.5" customHeight="1">
      <c r="B91" s="32"/>
      <c r="C91" s="147" t="s">
        <v>87</v>
      </c>
      <c r="D91" s="147" t="s">
        <v>254</v>
      </c>
      <c r="E91" s="148" t="s">
        <v>1672</v>
      </c>
      <c r="F91" s="149" t="s">
        <v>1673</v>
      </c>
      <c r="G91" s="150" t="s">
        <v>1669</v>
      </c>
      <c r="H91" s="151">
        <v>1</v>
      </c>
      <c r="I91" s="152"/>
      <c r="J91" s="153">
        <f>ROUND(I91*H91,2)</f>
        <v>0</v>
      </c>
      <c r="K91" s="149" t="s">
        <v>257</v>
      </c>
      <c r="L91" s="32"/>
      <c r="M91" s="154" t="s">
        <v>37</v>
      </c>
      <c r="N91" s="155" t="s">
        <v>49</v>
      </c>
      <c r="P91" s="156">
        <f>O91*H91</f>
        <v>0</v>
      </c>
      <c r="Q91" s="156">
        <v>0</v>
      </c>
      <c r="R91" s="156">
        <f>Q91*H91</f>
        <v>0</v>
      </c>
      <c r="S91" s="156">
        <v>0</v>
      </c>
      <c r="T91" s="157">
        <f>S91*H91</f>
        <v>0</v>
      </c>
      <c r="AR91" s="18" t="s">
        <v>1670</v>
      </c>
      <c r="AT91" s="18" t="s">
        <v>254</v>
      </c>
      <c r="AU91" s="18" t="s">
        <v>87</v>
      </c>
      <c r="AY91" s="18" t="s">
        <v>252</v>
      </c>
      <c r="BE91" s="158">
        <f>IF(N91="základní",J91,0)</f>
        <v>0</v>
      </c>
      <c r="BF91" s="158">
        <f>IF(N91="snížená",J91,0)</f>
        <v>0</v>
      </c>
      <c r="BG91" s="158">
        <f>IF(N91="zákl. přenesená",J91,0)</f>
        <v>0</v>
      </c>
      <c r="BH91" s="158">
        <f>IF(N91="sníž. přenesená",J91,0)</f>
        <v>0</v>
      </c>
      <c r="BI91" s="158">
        <f>IF(N91="nulová",J91,0)</f>
        <v>0</v>
      </c>
      <c r="BJ91" s="18" t="s">
        <v>85</v>
      </c>
      <c r="BK91" s="158">
        <f>ROUND(I91*H91,2)</f>
        <v>0</v>
      </c>
      <c r="BL91" s="18" t="s">
        <v>1670</v>
      </c>
      <c r="BM91" s="18" t="s">
        <v>1674</v>
      </c>
    </row>
    <row r="92" spans="2:65" s="1" customFormat="1" ht="39">
      <c r="B92" s="32"/>
      <c r="D92" s="159" t="s">
        <v>571</v>
      </c>
      <c r="F92" s="160" t="s">
        <v>1675</v>
      </c>
      <c r="I92" s="92"/>
      <c r="L92" s="32"/>
      <c r="M92" s="161"/>
      <c r="T92" s="50"/>
      <c r="AT92" s="18" t="s">
        <v>571</v>
      </c>
      <c r="AU92" s="18" t="s">
        <v>87</v>
      </c>
    </row>
    <row r="93" spans="2:65" s="1" customFormat="1" ht="16.5" customHeight="1">
      <c r="B93" s="32"/>
      <c r="C93" s="147" t="s">
        <v>98</v>
      </c>
      <c r="D93" s="147" t="s">
        <v>254</v>
      </c>
      <c r="E93" s="148" t="s">
        <v>1676</v>
      </c>
      <c r="F93" s="149" t="s">
        <v>1677</v>
      </c>
      <c r="G93" s="150" t="s">
        <v>1669</v>
      </c>
      <c r="H93" s="151">
        <v>1</v>
      </c>
      <c r="I93" s="152"/>
      <c r="J93" s="153">
        <f t="shared" ref="J93:J98" si="0">ROUND(I93*H93,2)</f>
        <v>0</v>
      </c>
      <c r="K93" s="149" t="s">
        <v>257</v>
      </c>
      <c r="L93" s="32"/>
      <c r="M93" s="154" t="s">
        <v>37</v>
      </c>
      <c r="N93" s="155" t="s">
        <v>49</v>
      </c>
      <c r="P93" s="156">
        <f t="shared" ref="P93:P98" si="1">O93*H93</f>
        <v>0</v>
      </c>
      <c r="Q93" s="156">
        <v>0</v>
      </c>
      <c r="R93" s="156">
        <f t="shared" ref="R93:R98" si="2">Q93*H93</f>
        <v>0</v>
      </c>
      <c r="S93" s="156">
        <v>0</v>
      </c>
      <c r="T93" s="157">
        <f t="shared" ref="T93:T98" si="3">S93*H93</f>
        <v>0</v>
      </c>
      <c r="AR93" s="18" t="s">
        <v>1670</v>
      </c>
      <c r="AT93" s="18" t="s">
        <v>254</v>
      </c>
      <c r="AU93" s="18" t="s">
        <v>87</v>
      </c>
      <c r="AY93" s="18" t="s">
        <v>252</v>
      </c>
      <c r="BE93" s="158">
        <f t="shared" ref="BE93:BE98" si="4">IF(N93="základní",J93,0)</f>
        <v>0</v>
      </c>
      <c r="BF93" s="158">
        <f t="shared" ref="BF93:BF98" si="5">IF(N93="snížená",J93,0)</f>
        <v>0</v>
      </c>
      <c r="BG93" s="158">
        <f t="shared" ref="BG93:BG98" si="6">IF(N93="zákl. přenesená",J93,0)</f>
        <v>0</v>
      </c>
      <c r="BH93" s="158">
        <f t="shared" ref="BH93:BH98" si="7">IF(N93="sníž. přenesená",J93,0)</f>
        <v>0</v>
      </c>
      <c r="BI93" s="158">
        <f t="shared" ref="BI93:BI98" si="8">IF(N93="nulová",J93,0)</f>
        <v>0</v>
      </c>
      <c r="BJ93" s="18" t="s">
        <v>85</v>
      </c>
      <c r="BK93" s="158">
        <f t="shared" ref="BK93:BK98" si="9">ROUND(I93*H93,2)</f>
        <v>0</v>
      </c>
      <c r="BL93" s="18" t="s">
        <v>1670</v>
      </c>
      <c r="BM93" s="18" t="s">
        <v>1678</v>
      </c>
    </row>
    <row r="94" spans="2:65" s="1" customFormat="1" ht="16.5" customHeight="1">
      <c r="B94" s="32"/>
      <c r="C94" s="147" t="s">
        <v>258</v>
      </c>
      <c r="D94" s="147" t="s">
        <v>254</v>
      </c>
      <c r="E94" s="148" t="s">
        <v>1679</v>
      </c>
      <c r="F94" s="149" t="s">
        <v>1680</v>
      </c>
      <c r="G94" s="150" t="s">
        <v>1669</v>
      </c>
      <c r="H94" s="151">
        <v>1</v>
      </c>
      <c r="I94" s="152"/>
      <c r="J94" s="153">
        <f t="shared" si="0"/>
        <v>0</v>
      </c>
      <c r="K94" s="149" t="s">
        <v>257</v>
      </c>
      <c r="L94" s="32"/>
      <c r="M94" s="154" t="s">
        <v>37</v>
      </c>
      <c r="N94" s="155" t="s">
        <v>49</v>
      </c>
      <c r="P94" s="156">
        <f t="shared" si="1"/>
        <v>0</v>
      </c>
      <c r="Q94" s="156">
        <v>0</v>
      </c>
      <c r="R94" s="156">
        <f t="shared" si="2"/>
        <v>0</v>
      </c>
      <c r="S94" s="156">
        <v>0</v>
      </c>
      <c r="T94" s="157">
        <f t="shared" si="3"/>
        <v>0</v>
      </c>
      <c r="AR94" s="18" t="s">
        <v>1670</v>
      </c>
      <c r="AT94" s="18" t="s">
        <v>254</v>
      </c>
      <c r="AU94" s="18" t="s">
        <v>87</v>
      </c>
      <c r="AY94" s="18" t="s">
        <v>252</v>
      </c>
      <c r="BE94" s="158">
        <f t="shared" si="4"/>
        <v>0</v>
      </c>
      <c r="BF94" s="158">
        <f t="shared" si="5"/>
        <v>0</v>
      </c>
      <c r="BG94" s="158">
        <f t="shared" si="6"/>
        <v>0</v>
      </c>
      <c r="BH94" s="158">
        <f t="shared" si="7"/>
        <v>0</v>
      </c>
      <c r="BI94" s="158">
        <f t="shared" si="8"/>
        <v>0</v>
      </c>
      <c r="BJ94" s="18" t="s">
        <v>85</v>
      </c>
      <c r="BK94" s="158">
        <f t="shared" si="9"/>
        <v>0</v>
      </c>
      <c r="BL94" s="18" t="s">
        <v>1670</v>
      </c>
      <c r="BM94" s="18" t="s">
        <v>1681</v>
      </c>
    </row>
    <row r="95" spans="2:65" s="1" customFormat="1" ht="16.5" customHeight="1">
      <c r="B95" s="32"/>
      <c r="C95" s="147" t="s">
        <v>304</v>
      </c>
      <c r="D95" s="147" t="s">
        <v>254</v>
      </c>
      <c r="E95" s="148" t="s">
        <v>1682</v>
      </c>
      <c r="F95" s="149" t="s">
        <v>1683</v>
      </c>
      <c r="G95" s="150" t="s">
        <v>1669</v>
      </c>
      <c r="H95" s="151">
        <v>1</v>
      </c>
      <c r="I95" s="152"/>
      <c r="J95" s="153">
        <f t="shared" si="0"/>
        <v>0</v>
      </c>
      <c r="K95" s="149" t="s">
        <v>257</v>
      </c>
      <c r="L95" s="32"/>
      <c r="M95" s="154" t="s">
        <v>37</v>
      </c>
      <c r="N95" s="155" t="s">
        <v>49</v>
      </c>
      <c r="P95" s="156">
        <f t="shared" si="1"/>
        <v>0</v>
      </c>
      <c r="Q95" s="156">
        <v>0</v>
      </c>
      <c r="R95" s="156">
        <f t="shared" si="2"/>
        <v>0</v>
      </c>
      <c r="S95" s="156">
        <v>0</v>
      </c>
      <c r="T95" s="157">
        <f t="shared" si="3"/>
        <v>0</v>
      </c>
      <c r="AR95" s="18" t="s">
        <v>1670</v>
      </c>
      <c r="AT95" s="18" t="s">
        <v>254</v>
      </c>
      <c r="AU95" s="18" t="s">
        <v>87</v>
      </c>
      <c r="AY95" s="18" t="s">
        <v>252</v>
      </c>
      <c r="BE95" s="158">
        <f t="shared" si="4"/>
        <v>0</v>
      </c>
      <c r="BF95" s="158">
        <f t="shared" si="5"/>
        <v>0</v>
      </c>
      <c r="BG95" s="158">
        <f t="shared" si="6"/>
        <v>0</v>
      </c>
      <c r="BH95" s="158">
        <f t="shared" si="7"/>
        <v>0</v>
      </c>
      <c r="BI95" s="158">
        <f t="shared" si="8"/>
        <v>0</v>
      </c>
      <c r="BJ95" s="18" t="s">
        <v>85</v>
      </c>
      <c r="BK95" s="158">
        <f t="shared" si="9"/>
        <v>0</v>
      </c>
      <c r="BL95" s="18" t="s">
        <v>1670</v>
      </c>
      <c r="BM95" s="18" t="s">
        <v>1684</v>
      </c>
    </row>
    <row r="96" spans="2:65" s="1" customFormat="1" ht="16.5" customHeight="1">
      <c r="B96" s="32"/>
      <c r="C96" s="147" t="s">
        <v>313</v>
      </c>
      <c r="D96" s="147" t="s">
        <v>254</v>
      </c>
      <c r="E96" s="148" t="s">
        <v>1685</v>
      </c>
      <c r="F96" s="149" t="s">
        <v>1686</v>
      </c>
      <c r="G96" s="150" t="s">
        <v>1669</v>
      </c>
      <c r="H96" s="151">
        <v>1</v>
      </c>
      <c r="I96" s="152"/>
      <c r="J96" s="153">
        <f t="shared" si="0"/>
        <v>0</v>
      </c>
      <c r="K96" s="149" t="s">
        <v>257</v>
      </c>
      <c r="L96" s="32"/>
      <c r="M96" s="154" t="s">
        <v>37</v>
      </c>
      <c r="N96" s="155" t="s">
        <v>49</v>
      </c>
      <c r="P96" s="156">
        <f t="shared" si="1"/>
        <v>0</v>
      </c>
      <c r="Q96" s="156">
        <v>0</v>
      </c>
      <c r="R96" s="156">
        <f t="shared" si="2"/>
        <v>0</v>
      </c>
      <c r="S96" s="156">
        <v>0</v>
      </c>
      <c r="T96" s="157">
        <f t="shared" si="3"/>
        <v>0</v>
      </c>
      <c r="AR96" s="18" t="s">
        <v>1670</v>
      </c>
      <c r="AT96" s="18" t="s">
        <v>254</v>
      </c>
      <c r="AU96" s="18" t="s">
        <v>87</v>
      </c>
      <c r="AY96" s="18" t="s">
        <v>252</v>
      </c>
      <c r="BE96" s="158">
        <f t="shared" si="4"/>
        <v>0</v>
      </c>
      <c r="BF96" s="158">
        <f t="shared" si="5"/>
        <v>0</v>
      </c>
      <c r="BG96" s="158">
        <f t="shared" si="6"/>
        <v>0</v>
      </c>
      <c r="BH96" s="158">
        <f t="shared" si="7"/>
        <v>0</v>
      </c>
      <c r="BI96" s="158">
        <f t="shared" si="8"/>
        <v>0</v>
      </c>
      <c r="BJ96" s="18" t="s">
        <v>85</v>
      </c>
      <c r="BK96" s="158">
        <f t="shared" si="9"/>
        <v>0</v>
      </c>
      <c r="BL96" s="18" t="s">
        <v>1670</v>
      </c>
      <c r="BM96" s="18" t="s">
        <v>1687</v>
      </c>
    </row>
    <row r="97" spans="2:65" s="1" customFormat="1" ht="16.5" customHeight="1">
      <c r="B97" s="32"/>
      <c r="C97" s="147" t="s">
        <v>318</v>
      </c>
      <c r="D97" s="147" t="s">
        <v>254</v>
      </c>
      <c r="E97" s="148" t="s">
        <v>1688</v>
      </c>
      <c r="F97" s="149" t="s">
        <v>1689</v>
      </c>
      <c r="G97" s="150" t="s">
        <v>1669</v>
      </c>
      <c r="H97" s="151">
        <v>1</v>
      </c>
      <c r="I97" s="152"/>
      <c r="J97" s="153">
        <f t="shared" si="0"/>
        <v>0</v>
      </c>
      <c r="K97" s="149" t="s">
        <v>257</v>
      </c>
      <c r="L97" s="32"/>
      <c r="M97" s="154" t="s">
        <v>37</v>
      </c>
      <c r="N97" s="155" t="s">
        <v>49</v>
      </c>
      <c r="P97" s="156">
        <f t="shared" si="1"/>
        <v>0</v>
      </c>
      <c r="Q97" s="156">
        <v>0</v>
      </c>
      <c r="R97" s="156">
        <f t="shared" si="2"/>
        <v>0</v>
      </c>
      <c r="S97" s="156">
        <v>0</v>
      </c>
      <c r="T97" s="157">
        <f t="shared" si="3"/>
        <v>0</v>
      </c>
      <c r="AR97" s="18" t="s">
        <v>1670</v>
      </c>
      <c r="AT97" s="18" t="s">
        <v>254</v>
      </c>
      <c r="AU97" s="18" t="s">
        <v>87</v>
      </c>
      <c r="AY97" s="18" t="s">
        <v>252</v>
      </c>
      <c r="BE97" s="158">
        <f t="shared" si="4"/>
        <v>0</v>
      </c>
      <c r="BF97" s="158">
        <f t="shared" si="5"/>
        <v>0</v>
      </c>
      <c r="BG97" s="158">
        <f t="shared" si="6"/>
        <v>0</v>
      </c>
      <c r="BH97" s="158">
        <f t="shared" si="7"/>
        <v>0</v>
      </c>
      <c r="BI97" s="158">
        <f t="shared" si="8"/>
        <v>0</v>
      </c>
      <c r="BJ97" s="18" t="s">
        <v>85</v>
      </c>
      <c r="BK97" s="158">
        <f t="shared" si="9"/>
        <v>0</v>
      </c>
      <c r="BL97" s="18" t="s">
        <v>1670</v>
      </c>
      <c r="BM97" s="18" t="s">
        <v>1690</v>
      </c>
    </row>
    <row r="98" spans="2:65" s="1" customFormat="1" ht="16.5" customHeight="1">
      <c r="B98" s="32"/>
      <c r="C98" s="147" t="s">
        <v>332</v>
      </c>
      <c r="D98" s="147" t="s">
        <v>254</v>
      </c>
      <c r="E98" s="148" t="s">
        <v>1691</v>
      </c>
      <c r="F98" s="149" t="s">
        <v>1692</v>
      </c>
      <c r="G98" s="150" t="s">
        <v>1669</v>
      </c>
      <c r="H98" s="151">
        <v>1</v>
      </c>
      <c r="I98" s="152"/>
      <c r="J98" s="153">
        <f t="shared" si="0"/>
        <v>0</v>
      </c>
      <c r="K98" s="149" t="s">
        <v>257</v>
      </c>
      <c r="L98" s="32"/>
      <c r="M98" s="154" t="s">
        <v>37</v>
      </c>
      <c r="N98" s="155" t="s">
        <v>49</v>
      </c>
      <c r="P98" s="156">
        <f t="shared" si="1"/>
        <v>0</v>
      </c>
      <c r="Q98" s="156">
        <v>0</v>
      </c>
      <c r="R98" s="156">
        <f t="shared" si="2"/>
        <v>0</v>
      </c>
      <c r="S98" s="156">
        <v>0</v>
      </c>
      <c r="T98" s="157">
        <f t="shared" si="3"/>
        <v>0</v>
      </c>
      <c r="AR98" s="18" t="s">
        <v>1670</v>
      </c>
      <c r="AT98" s="18" t="s">
        <v>254</v>
      </c>
      <c r="AU98" s="18" t="s">
        <v>87</v>
      </c>
      <c r="AY98" s="18" t="s">
        <v>252</v>
      </c>
      <c r="BE98" s="158">
        <f t="shared" si="4"/>
        <v>0</v>
      </c>
      <c r="BF98" s="158">
        <f t="shared" si="5"/>
        <v>0</v>
      </c>
      <c r="BG98" s="158">
        <f t="shared" si="6"/>
        <v>0</v>
      </c>
      <c r="BH98" s="158">
        <f t="shared" si="7"/>
        <v>0</v>
      </c>
      <c r="BI98" s="158">
        <f t="shared" si="8"/>
        <v>0</v>
      </c>
      <c r="BJ98" s="18" t="s">
        <v>85</v>
      </c>
      <c r="BK98" s="158">
        <f t="shared" si="9"/>
        <v>0</v>
      </c>
      <c r="BL98" s="18" t="s">
        <v>1670</v>
      </c>
      <c r="BM98" s="18" t="s">
        <v>1693</v>
      </c>
    </row>
    <row r="99" spans="2:65" s="1" customFormat="1" ht="29.25">
      <c r="B99" s="32"/>
      <c r="D99" s="159" t="s">
        <v>571</v>
      </c>
      <c r="F99" s="160" t="s">
        <v>1694</v>
      </c>
      <c r="I99" s="92"/>
      <c r="L99" s="32"/>
      <c r="M99" s="161"/>
      <c r="T99" s="50"/>
      <c r="AT99" s="18" t="s">
        <v>571</v>
      </c>
      <c r="AU99" s="18" t="s">
        <v>87</v>
      </c>
    </row>
    <row r="100" spans="2:65" s="1" customFormat="1" ht="22.5" customHeight="1">
      <c r="B100" s="32"/>
      <c r="C100" s="147" t="s">
        <v>353</v>
      </c>
      <c r="D100" s="147" t="s">
        <v>254</v>
      </c>
      <c r="E100" s="148" t="s">
        <v>1695</v>
      </c>
      <c r="F100" s="149" t="s">
        <v>1696</v>
      </c>
      <c r="G100" s="150" t="s">
        <v>1669</v>
      </c>
      <c r="H100" s="151">
        <v>1</v>
      </c>
      <c r="I100" s="152"/>
      <c r="J100" s="153">
        <f>ROUND(I100*H100,2)</f>
        <v>0</v>
      </c>
      <c r="K100" s="149" t="s">
        <v>257</v>
      </c>
      <c r="L100" s="32"/>
      <c r="M100" s="154" t="s">
        <v>37</v>
      </c>
      <c r="N100" s="155" t="s">
        <v>49</v>
      </c>
      <c r="P100" s="156">
        <f>O100*H100</f>
        <v>0</v>
      </c>
      <c r="Q100" s="156">
        <v>0</v>
      </c>
      <c r="R100" s="156">
        <f>Q100*H100</f>
        <v>0</v>
      </c>
      <c r="S100" s="156">
        <v>0</v>
      </c>
      <c r="T100" s="157">
        <f>S100*H100</f>
        <v>0</v>
      </c>
      <c r="AR100" s="18" t="s">
        <v>1670</v>
      </c>
      <c r="AT100" s="18" t="s">
        <v>254</v>
      </c>
      <c r="AU100" s="18" t="s">
        <v>87</v>
      </c>
      <c r="AY100" s="18" t="s">
        <v>252</v>
      </c>
      <c r="BE100" s="158">
        <f>IF(N100="základní",J100,0)</f>
        <v>0</v>
      </c>
      <c r="BF100" s="158">
        <f>IF(N100="snížená",J100,0)</f>
        <v>0</v>
      </c>
      <c r="BG100" s="158">
        <f>IF(N100="zákl. přenesená",J100,0)</f>
        <v>0</v>
      </c>
      <c r="BH100" s="158">
        <f>IF(N100="sníž. přenesená",J100,0)</f>
        <v>0</v>
      </c>
      <c r="BI100" s="158">
        <f>IF(N100="nulová",J100,0)</f>
        <v>0</v>
      </c>
      <c r="BJ100" s="18" t="s">
        <v>85</v>
      </c>
      <c r="BK100" s="158">
        <f>ROUND(I100*H100,2)</f>
        <v>0</v>
      </c>
      <c r="BL100" s="18" t="s">
        <v>1670</v>
      </c>
      <c r="BM100" s="18" t="s">
        <v>1697</v>
      </c>
    </row>
    <row r="101" spans="2:65" s="11" customFormat="1" ht="22.7" customHeight="1">
      <c r="B101" s="135"/>
      <c r="D101" s="136" t="s">
        <v>77</v>
      </c>
      <c r="E101" s="145" t="s">
        <v>1698</v>
      </c>
      <c r="F101" s="145" t="s">
        <v>1699</v>
      </c>
      <c r="I101" s="138"/>
      <c r="J101" s="146">
        <f>BK101</f>
        <v>0</v>
      </c>
      <c r="L101" s="135"/>
      <c r="M101" s="140"/>
      <c r="P101" s="141">
        <f>P102</f>
        <v>0</v>
      </c>
      <c r="R101" s="141">
        <f>R102</f>
        <v>0</v>
      </c>
      <c r="T101" s="142">
        <f>T102</f>
        <v>0</v>
      </c>
      <c r="AR101" s="136" t="s">
        <v>304</v>
      </c>
      <c r="AT101" s="143" t="s">
        <v>77</v>
      </c>
      <c r="AU101" s="143" t="s">
        <v>85</v>
      </c>
      <c r="AY101" s="136" t="s">
        <v>252</v>
      </c>
      <c r="BK101" s="144">
        <f>BK102</f>
        <v>0</v>
      </c>
    </row>
    <row r="102" spans="2:65" s="1" customFormat="1" ht="16.5" customHeight="1">
      <c r="B102" s="32"/>
      <c r="C102" s="147" t="s">
        <v>359</v>
      </c>
      <c r="D102" s="147" t="s">
        <v>254</v>
      </c>
      <c r="E102" s="148" t="s">
        <v>1700</v>
      </c>
      <c r="F102" s="149" t="s">
        <v>1701</v>
      </c>
      <c r="G102" s="150" t="s">
        <v>1669</v>
      </c>
      <c r="H102" s="151">
        <v>1</v>
      </c>
      <c r="I102" s="152"/>
      <c r="J102" s="153">
        <f>ROUND(I102*H102,2)</f>
        <v>0</v>
      </c>
      <c r="K102" s="149" t="s">
        <v>257</v>
      </c>
      <c r="L102" s="32"/>
      <c r="M102" s="154" t="s">
        <v>37</v>
      </c>
      <c r="N102" s="155" t="s">
        <v>49</v>
      </c>
      <c r="P102" s="156">
        <f>O102*H102</f>
        <v>0</v>
      </c>
      <c r="Q102" s="156">
        <v>0</v>
      </c>
      <c r="R102" s="156">
        <f>Q102*H102</f>
        <v>0</v>
      </c>
      <c r="S102" s="156">
        <v>0</v>
      </c>
      <c r="T102" s="157">
        <f>S102*H102</f>
        <v>0</v>
      </c>
      <c r="AR102" s="18" t="s">
        <v>1670</v>
      </c>
      <c r="AT102" s="18" t="s">
        <v>254</v>
      </c>
      <c r="AU102" s="18" t="s">
        <v>87</v>
      </c>
      <c r="AY102" s="18" t="s">
        <v>252</v>
      </c>
      <c r="BE102" s="158">
        <f>IF(N102="základní",J102,0)</f>
        <v>0</v>
      </c>
      <c r="BF102" s="158">
        <f>IF(N102="snížená",J102,0)</f>
        <v>0</v>
      </c>
      <c r="BG102" s="158">
        <f>IF(N102="zákl. přenesená",J102,0)</f>
        <v>0</v>
      </c>
      <c r="BH102" s="158">
        <f>IF(N102="sníž. přenesená",J102,0)</f>
        <v>0</v>
      </c>
      <c r="BI102" s="158">
        <f>IF(N102="nulová",J102,0)</f>
        <v>0</v>
      </c>
      <c r="BJ102" s="18" t="s">
        <v>85</v>
      </c>
      <c r="BK102" s="158">
        <f>ROUND(I102*H102,2)</f>
        <v>0</v>
      </c>
      <c r="BL102" s="18" t="s">
        <v>1670</v>
      </c>
      <c r="BM102" s="18" t="s">
        <v>1702</v>
      </c>
    </row>
    <row r="103" spans="2:65" s="11" customFormat="1" ht="22.7" customHeight="1">
      <c r="B103" s="135"/>
      <c r="D103" s="136" t="s">
        <v>77</v>
      </c>
      <c r="E103" s="145" t="s">
        <v>1703</v>
      </c>
      <c r="F103" s="145" t="s">
        <v>1704</v>
      </c>
      <c r="I103" s="138"/>
      <c r="J103" s="146">
        <f>BK103</f>
        <v>0</v>
      </c>
      <c r="L103" s="135"/>
      <c r="M103" s="140"/>
      <c r="P103" s="141">
        <f>P104</f>
        <v>0</v>
      </c>
      <c r="R103" s="141">
        <f>R104</f>
        <v>0</v>
      </c>
      <c r="T103" s="142">
        <f>T104</f>
        <v>0</v>
      </c>
      <c r="AR103" s="136" t="s">
        <v>304</v>
      </c>
      <c r="AT103" s="143" t="s">
        <v>77</v>
      </c>
      <c r="AU103" s="143" t="s">
        <v>85</v>
      </c>
      <c r="AY103" s="136" t="s">
        <v>252</v>
      </c>
      <c r="BK103" s="144">
        <f>BK104</f>
        <v>0</v>
      </c>
    </row>
    <row r="104" spans="2:65" s="1" customFormat="1" ht="16.5" customHeight="1">
      <c r="B104" s="32"/>
      <c r="C104" s="147" t="s">
        <v>365</v>
      </c>
      <c r="D104" s="147" t="s">
        <v>254</v>
      </c>
      <c r="E104" s="148" t="s">
        <v>1705</v>
      </c>
      <c r="F104" s="149" t="s">
        <v>1706</v>
      </c>
      <c r="G104" s="150" t="s">
        <v>1669</v>
      </c>
      <c r="H104" s="151">
        <v>1</v>
      </c>
      <c r="I104" s="152"/>
      <c r="J104" s="153">
        <f>ROUND(I104*H104,2)</f>
        <v>0</v>
      </c>
      <c r="K104" s="149" t="s">
        <v>257</v>
      </c>
      <c r="L104" s="32"/>
      <c r="M104" s="154" t="s">
        <v>37</v>
      </c>
      <c r="N104" s="155" t="s">
        <v>49</v>
      </c>
      <c r="P104" s="156">
        <f>O104*H104</f>
        <v>0</v>
      </c>
      <c r="Q104" s="156">
        <v>0</v>
      </c>
      <c r="R104" s="156">
        <f>Q104*H104</f>
        <v>0</v>
      </c>
      <c r="S104" s="156">
        <v>0</v>
      </c>
      <c r="T104" s="157">
        <f>S104*H104</f>
        <v>0</v>
      </c>
      <c r="AR104" s="18" t="s">
        <v>1670</v>
      </c>
      <c r="AT104" s="18" t="s">
        <v>254</v>
      </c>
      <c r="AU104" s="18" t="s">
        <v>87</v>
      </c>
      <c r="AY104" s="18" t="s">
        <v>252</v>
      </c>
      <c r="BE104" s="158">
        <f>IF(N104="základní",J104,0)</f>
        <v>0</v>
      </c>
      <c r="BF104" s="158">
        <f>IF(N104="snížená",J104,0)</f>
        <v>0</v>
      </c>
      <c r="BG104" s="158">
        <f>IF(N104="zákl. přenesená",J104,0)</f>
        <v>0</v>
      </c>
      <c r="BH104" s="158">
        <f>IF(N104="sníž. přenesená",J104,0)</f>
        <v>0</v>
      </c>
      <c r="BI104" s="158">
        <f>IF(N104="nulová",J104,0)</f>
        <v>0</v>
      </c>
      <c r="BJ104" s="18" t="s">
        <v>85</v>
      </c>
      <c r="BK104" s="158">
        <f>ROUND(I104*H104,2)</f>
        <v>0</v>
      </c>
      <c r="BL104" s="18" t="s">
        <v>1670</v>
      </c>
      <c r="BM104" s="18" t="s">
        <v>1707</v>
      </c>
    </row>
    <row r="105" spans="2:65" s="11" customFormat="1" ht="22.7" customHeight="1">
      <c r="B105" s="135"/>
      <c r="D105" s="136" t="s">
        <v>77</v>
      </c>
      <c r="E105" s="145" t="s">
        <v>1708</v>
      </c>
      <c r="F105" s="145" t="s">
        <v>1709</v>
      </c>
      <c r="I105" s="138"/>
      <c r="J105" s="146">
        <f>BK105</f>
        <v>0</v>
      </c>
      <c r="L105" s="135"/>
      <c r="M105" s="140"/>
      <c r="P105" s="141">
        <f>SUM(P106:P109)</f>
        <v>0</v>
      </c>
      <c r="R105" s="141">
        <f>SUM(R106:R109)</f>
        <v>0</v>
      </c>
      <c r="T105" s="142">
        <f>SUM(T106:T109)</f>
        <v>0</v>
      </c>
      <c r="AR105" s="136" t="s">
        <v>304</v>
      </c>
      <c r="AT105" s="143" t="s">
        <v>77</v>
      </c>
      <c r="AU105" s="143" t="s">
        <v>85</v>
      </c>
      <c r="AY105" s="136" t="s">
        <v>252</v>
      </c>
      <c r="BK105" s="144">
        <f>SUM(BK106:BK109)</f>
        <v>0</v>
      </c>
    </row>
    <row r="106" spans="2:65" s="1" customFormat="1" ht="16.5" customHeight="1">
      <c r="B106" s="32"/>
      <c r="C106" s="147" t="s">
        <v>373</v>
      </c>
      <c r="D106" s="147" t="s">
        <v>254</v>
      </c>
      <c r="E106" s="148" t="s">
        <v>1710</v>
      </c>
      <c r="F106" s="149" t="s">
        <v>1711</v>
      </c>
      <c r="G106" s="150" t="s">
        <v>1669</v>
      </c>
      <c r="H106" s="151">
        <v>1</v>
      </c>
      <c r="I106" s="152"/>
      <c r="J106" s="153">
        <f>ROUND(I106*H106,2)</f>
        <v>0</v>
      </c>
      <c r="K106" s="149" t="s">
        <v>257</v>
      </c>
      <c r="L106" s="32"/>
      <c r="M106" s="154" t="s">
        <v>37</v>
      </c>
      <c r="N106" s="155" t="s">
        <v>49</v>
      </c>
      <c r="P106" s="156">
        <f>O106*H106</f>
        <v>0</v>
      </c>
      <c r="Q106" s="156">
        <v>0</v>
      </c>
      <c r="R106" s="156">
        <f>Q106*H106</f>
        <v>0</v>
      </c>
      <c r="S106" s="156">
        <v>0</v>
      </c>
      <c r="T106" s="157">
        <f>S106*H106</f>
        <v>0</v>
      </c>
      <c r="AR106" s="18" t="s">
        <v>1670</v>
      </c>
      <c r="AT106" s="18" t="s">
        <v>254</v>
      </c>
      <c r="AU106" s="18" t="s">
        <v>87</v>
      </c>
      <c r="AY106" s="18" t="s">
        <v>252</v>
      </c>
      <c r="BE106" s="158">
        <f>IF(N106="základní",J106,0)</f>
        <v>0</v>
      </c>
      <c r="BF106" s="158">
        <f>IF(N106="snížená",J106,0)</f>
        <v>0</v>
      </c>
      <c r="BG106" s="158">
        <f>IF(N106="zákl. přenesená",J106,0)</f>
        <v>0</v>
      </c>
      <c r="BH106" s="158">
        <f>IF(N106="sníž. přenesená",J106,0)</f>
        <v>0</v>
      </c>
      <c r="BI106" s="158">
        <f>IF(N106="nulová",J106,0)</f>
        <v>0</v>
      </c>
      <c r="BJ106" s="18" t="s">
        <v>85</v>
      </c>
      <c r="BK106" s="158">
        <f>ROUND(I106*H106,2)</f>
        <v>0</v>
      </c>
      <c r="BL106" s="18" t="s">
        <v>1670</v>
      </c>
      <c r="BM106" s="18" t="s">
        <v>1712</v>
      </c>
    </row>
    <row r="107" spans="2:65" s="1" customFormat="1" ht="16.5" customHeight="1">
      <c r="B107" s="32"/>
      <c r="C107" s="147" t="s">
        <v>384</v>
      </c>
      <c r="D107" s="147" t="s">
        <v>254</v>
      </c>
      <c r="E107" s="148" t="s">
        <v>1713</v>
      </c>
      <c r="F107" s="149" t="s">
        <v>1714</v>
      </c>
      <c r="G107" s="150" t="s">
        <v>1669</v>
      </c>
      <c r="H107" s="151">
        <v>1</v>
      </c>
      <c r="I107" s="152"/>
      <c r="J107" s="153">
        <f>ROUND(I107*H107,2)</f>
        <v>0</v>
      </c>
      <c r="K107" s="149" t="s">
        <v>257</v>
      </c>
      <c r="L107" s="32"/>
      <c r="M107" s="154" t="s">
        <v>37</v>
      </c>
      <c r="N107" s="155" t="s">
        <v>49</v>
      </c>
      <c r="P107" s="156">
        <f>O107*H107</f>
        <v>0</v>
      </c>
      <c r="Q107" s="156">
        <v>0</v>
      </c>
      <c r="R107" s="156">
        <f>Q107*H107</f>
        <v>0</v>
      </c>
      <c r="S107" s="156">
        <v>0</v>
      </c>
      <c r="T107" s="157">
        <f>S107*H107</f>
        <v>0</v>
      </c>
      <c r="AR107" s="18" t="s">
        <v>1670</v>
      </c>
      <c r="AT107" s="18" t="s">
        <v>254</v>
      </c>
      <c r="AU107" s="18" t="s">
        <v>87</v>
      </c>
      <c r="AY107" s="18" t="s">
        <v>252</v>
      </c>
      <c r="BE107" s="158">
        <f>IF(N107="základní",J107,0)</f>
        <v>0</v>
      </c>
      <c r="BF107" s="158">
        <f>IF(N107="snížená",J107,0)</f>
        <v>0</v>
      </c>
      <c r="BG107" s="158">
        <f>IF(N107="zákl. přenesená",J107,0)</f>
        <v>0</v>
      </c>
      <c r="BH107" s="158">
        <f>IF(N107="sníž. přenesená",J107,0)</f>
        <v>0</v>
      </c>
      <c r="BI107" s="158">
        <f>IF(N107="nulová",J107,0)</f>
        <v>0</v>
      </c>
      <c r="BJ107" s="18" t="s">
        <v>85</v>
      </c>
      <c r="BK107" s="158">
        <f>ROUND(I107*H107,2)</f>
        <v>0</v>
      </c>
      <c r="BL107" s="18" t="s">
        <v>1670</v>
      </c>
      <c r="BM107" s="18" t="s">
        <v>1715</v>
      </c>
    </row>
    <row r="108" spans="2:65" s="1" customFormat="1" ht="16.5" customHeight="1">
      <c r="B108" s="32"/>
      <c r="C108" s="147" t="s">
        <v>395</v>
      </c>
      <c r="D108" s="147" t="s">
        <v>254</v>
      </c>
      <c r="E108" s="148" t="s">
        <v>1716</v>
      </c>
      <c r="F108" s="149" t="s">
        <v>1717</v>
      </c>
      <c r="G108" s="150" t="s">
        <v>1669</v>
      </c>
      <c r="H108" s="151">
        <v>1</v>
      </c>
      <c r="I108" s="152"/>
      <c r="J108" s="153">
        <f>ROUND(I108*H108,2)</f>
        <v>0</v>
      </c>
      <c r="K108" s="149" t="s">
        <v>257</v>
      </c>
      <c r="L108" s="32"/>
      <c r="M108" s="154" t="s">
        <v>37</v>
      </c>
      <c r="N108" s="155" t="s">
        <v>49</v>
      </c>
      <c r="P108" s="156">
        <f>O108*H108</f>
        <v>0</v>
      </c>
      <c r="Q108" s="156">
        <v>0</v>
      </c>
      <c r="R108" s="156">
        <f>Q108*H108</f>
        <v>0</v>
      </c>
      <c r="S108" s="156">
        <v>0</v>
      </c>
      <c r="T108" s="157">
        <f>S108*H108</f>
        <v>0</v>
      </c>
      <c r="AR108" s="18" t="s">
        <v>1670</v>
      </c>
      <c r="AT108" s="18" t="s">
        <v>254</v>
      </c>
      <c r="AU108" s="18" t="s">
        <v>87</v>
      </c>
      <c r="AY108" s="18" t="s">
        <v>252</v>
      </c>
      <c r="BE108" s="158">
        <f>IF(N108="základní",J108,0)</f>
        <v>0</v>
      </c>
      <c r="BF108" s="158">
        <f>IF(N108="snížená",J108,0)</f>
        <v>0</v>
      </c>
      <c r="BG108" s="158">
        <f>IF(N108="zákl. přenesená",J108,0)</f>
        <v>0</v>
      </c>
      <c r="BH108" s="158">
        <f>IF(N108="sníž. přenesená",J108,0)</f>
        <v>0</v>
      </c>
      <c r="BI108" s="158">
        <f>IF(N108="nulová",J108,0)</f>
        <v>0</v>
      </c>
      <c r="BJ108" s="18" t="s">
        <v>85</v>
      </c>
      <c r="BK108" s="158">
        <f>ROUND(I108*H108,2)</f>
        <v>0</v>
      </c>
      <c r="BL108" s="18" t="s">
        <v>1670</v>
      </c>
      <c r="BM108" s="18" t="s">
        <v>1718</v>
      </c>
    </row>
    <row r="109" spans="2:65" s="1" customFormat="1" ht="16.5" customHeight="1">
      <c r="B109" s="32"/>
      <c r="C109" s="147" t="s">
        <v>8</v>
      </c>
      <c r="D109" s="147" t="s">
        <v>254</v>
      </c>
      <c r="E109" s="148" t="s">
        <v>1719</v>
      </c>
      <c r="F109" s="149" t="s">
        <v>1720</v>
      </c>
      <c r="G109" s="150" t="s">
        <v>1669</v>
      </c>
      <c r="H109" s="151">
        <v>1</v>
      </c>
      <c r="I109" s="152"/>
      <c r="J109" s="153">
        <f>ROUND(I109*H109,2)</f>
        <v>0</v>
      </c>
      <c r="K109" s="149" t="s">
        <v>257</v>
      </c>
      <c r="L109" s="32"/>
      <c r="M109" s="154" t="s">
        <v>37</v>
      </c>
      <c r="N109" s="155" t="s">
        <v>49</v>
      </c>
      <c r="P109" s="156">
        <f>O109*H109</f>
        <v>0</v>
      </c>
      <c r="Q109" s="156">
        <v>0</v>
      </c>
      <c r="R109" s="156">
        <f>Q109*H109</f>
        <v>0</v>
      </c>
      <c r="S109" s="156">
        <v>0</v>
      </c>
      <c r="T109" s="157">
        <f>S109*H109</f>
        <v>0</v>
      </c>
      <c r="AR109" s="18" t="s">
        <v>1670</v>
      </c>
      <c r="AT109" s="18" t="s">
        <v>254</v>
      </c>
      <c r="AU109" s="18" t="s">
        <v>87</v>
      </c>
      <c r="AY109" s="18" t="s">
        <v>252</v>
      </c>
      <c r="BE109" s="158">
        <f>IF(N109="základní",J109,0)</f>
        <v>0</v>
      </c>
      <c r="BF109" s="158">
        <f>IF(N109="snížená",J109,0)</f>
        <v>0</v>
      </c>
      <c r="BG109" s="158">
        <f>IF(N109="zákl. přenesená",J109,0)</f>
        <v>0</v>
      </c>
      <c r="BH109" s="158">
        <f>IF(N109="sníž. přenesená",J109,0)</f>
        <v>0</v>
      </c>
      <c r="BI109" s="158">
        <f>IF(N109="nulová",J109,0)</f>
        <v>0</v>
      </c>
      <c r="BJ109" s="18" t="s">
        <v>85</v>
      </c>
      <c r="BK109" s="158">
        <f>ROUND(I109*H109,2)</f>
        <v>0</v>
      </c>
      <c r="BL109" s="18" t="s">
        <v>1670</v>
      </c>
      <c r="BM109" s="18" t="s">
        <v>1721</v>
      </c>
    </row>
    <row r="110" spans="2:65" s="11" customFormat="1" ht="22.7" customHeight="1">
      <c r="B110" s="135"/>
      <c r="D110" s="136" t="s">
        <v>77</v>
      </c>
      <c r="E110" s="145" t="s">
        <v>1722</v>
      </c>
      <c r="F110" s="145" t="s">
        <v>1723</v>
      </c>
      <c r="I110" s="138"/>
      <c r="J110" s="146">
        <f>BK110</f>
        <v>0</v>
      </c>
      <c r="L110" s="135"/>
      <c r="M110" s="140"/>
      <c r="P110" s="141">
        <f>P111</f>
        <v>0</v>
      </c>
      <c r="R110" s="141">
        <f>R111</f>
        <v>0</v>
      </c>
      <c r="T110" s="142">
        <f>T111</f>
        <v>0</v>
      </c>
      <c r="AR110" s="136" t="s">
        <v>304</v>
      </c>
      <c r="AT110" s="143" t="s">
        <v>77</v>
      </c>
      <c r="AU110" s="143" t="s">
        <v>85</v>
      </c>
      <c r="AY110" s="136" t="s">
        <v>252</v>
      </c>
      <c r="BK110" s="144">
        <f>BK111</f>
        <v>0</v>
      </c>
    </row>
    <row r="111" spans="2:65" s="1" customFormat="1" ht="16.5" customHeight="1">
      <c r="B111" s="32"/>
      <c r="C111" s="147" t="s">
        <v>406</v>
      </c>
      <c r="D111" s="147" t="s">
        <v>254</v>
      </c>
      <c r="E111" s="148" t="s">
        <v>1724</v>
      </c>
      <c r="F111" s="149" t="s">
        <v>1725</v>
      </c>
      <c r="G111" s="150" t="s">
        <v>1669</v>
      </c>
      <c r="H111" s="151">
        <v>1</v>
      </c>
      <c r="I111" s="152"/>
      <c r="J111" s="153">
        <f>ROUND(I111*H111,2)</f>
        <v>0</v>
      </c>
      <c r="K111" s="149" t="s">
        <v>257</v>
      </c>
      <c r="L111" s="32"/>
      <c r="M111" s="154" t="s">
        <v>37</v>
      </c>
      <c r="N111" s="155" t="s">
        <v>49</v>
      </c>
      <c r="P111" s="156">
        <f>O111*H111</f>
        <v>0</v>
      </c>
      <c r="Q111" s="156">
        <v>0</v>
      </c>
      <c r="R111" s="156">
        <f>Q111*H111</f>
        <v>0</v>
      </c>
      <c r="S111" s="156">
        <v>0</v>
      </c>
      <c r="T111" s="157">
        <f>S111*H111</f>
        <v>0</v>
      </c>
      <c r="AR111" s="18" t="s">
        <v>1670</v>
      </c>
      <c r="AT111" s="18" t="s">
        <v>254</v>
      </c>
      <c r="AU111" s="18" t="s">
        <v>87</v>
      </c>
      <c r="AY111" s="18" t="s">
        <v>252</v>
      </c>
      <c r="BE111" s="158">
        <f>IF(N111="základní",J111,0)</f>
        <v>0</v>
      </c>
      <c r="BF111" s="158">
        <f>IF(N111="snížená",J111,0)</f>
        <v>0</v>
      </c>
      <c r="BG111" s="158">
        <f>IF(N111="zákl. přenesená",J111,0)</f>
        <v>0</v>
      </c>
      <c r="BH111" s="158">
        <f>IF(N111="sníž. přenesená",J111,0)</f>
        <v>0</v>
      </c>
      <c r="BI111" s="158">
        <f>IF(N111="nulová",J111,0)</f>
        <v>0</v>
      </c>
      <c r="BJ111" s="18" t="s">
        <v>85</v>
      </c>
      <c r="BK111" s="158">
        <f>ROUND(I111*H111,2)</f>
        <v>0</v>
      </c>
      <c r="BL111" s="18" t="s">
        <v>1670</v>
      </c>
      <c r="BM111" s="18" t="s">
        <v>1726</v>
      </c>
    </row>
    <row r="112" spans="2:65" s="11" customFormat="1" ht="22.7" customHeight="1">
      <c r="B112" s="135"/>
      <c r="D112" s="136" t="s">
        <v>77</v>
      </c>
      <c r="E112" s="145" t="s">
        <v>1727</v>
      </c>
      <c r="F112" s="145" t="s">
        <v>1728</v>
      </c>
      <c r="I112" s="138"/>
      <c r="J112" s="146">
        <f>BK112</f>
        <v>0</v>
      </c>
      <c r="L112" s="135"/>
      <c r="M112" s="140"/>
      <c r="P112" s="141">
        <f>SUM(P113:P114)</f>
        <v>0</v>
      </c>
      <c r="R112" s="141">
        <f>SUM(R113:R114)</f>
        <v>0</v>
      </c>
      <c r="T112" s="142">
        <f>SUM(T113:T114)</f>
        <v>0</v>
      </c>
      <c r="AR112" s="136" t="s">
        <v>304</v>
      </c>
      <c r="AT112" s="143" t="s">
        <v>77</v>
      </c>
      <c r="AU112" s="143" t="s">
        <v>85</v>
      </c>
      <c r="AY112" s="136" t="s">
        <v>252</v>
      </c>
      <c r="BK112" s="144">
        <f>SUM(BK113:BK114)</f>
        <v>0</v>
      </c>
    </row>
    <row r="113" spans="2:65" s="1" customFormat="1" ht="16.5" customHeight="1">
      <c r="B113" s="32"/>
      <c r="C113" s="147" t="s">
        <v>414</v>
      </c>
      <c r="D113" s="147" t="s">
        <v>254</v>
      </c>
      <c r="E113" s="148" t="s">
        <v>1729</v>
      </c>
      <c r="F113" s="149" t="s">
        <v>1730</v>
      </c>
      <c r="G113" s="150" t="s">
        <v>1669</v>
      </c>
      <c r="H113" s="151">
        <v>1</v>
      </c>
      <c r="I113" s="152"/>
      <c r="J113" s="153">
        <f>ROUND(I113*H113,2)</f>
        <v>0</v>
      </c>
      <c r="K113" s="149" t="s">
        <v>257</v>
      </c>
      <c r="L113" s="32"/>
      <c r="M113" s="154" t="s">
        <v>37</v>
      </c>
      <c r="N113" s="155" t="s">
        <v>49</v>
      </c>
      <c r="P113" s="156">
        <f>O113*H113</f>
        <v>0</v>
      </c>
      <c r="Q113" s="156">
        <v>0</v>
      </c>
      <c r="R113" s="156">
        <f>Q113*H113</f>
        <v>0</v>
      </c>
      <c r="S113" s="156">
        <v>0</v>
      </c>
      <c r="T113" s="157">
        <f>S113*H113</f>
        <v>0</v>
      </c>
      <c r="AR113" s="18" t="s">
        <v>1670</v>
      </c>
      <c r="AT113" s="18" t="s">
        <v>254</v>
      </c>
      <c r="AU113" s="18" t="s">
        <v>87</v>
      </c>
      <c r="AY113" s="18" t="s">
        <v>252</v>
      </c>
      <c r="BE113" s="158">
        <f>IF(N113="základní",J113,0)</f>
        <v>0</v>
      </c>
      <c r="BF113" s="158">
        <f>IF(N113="snížená",J113,0)</f>
        <v>0</v>
      </c>
      <c r="BG113" s="158">
        <f>IF(N113="zákl. přenesená",J113,0)</f>
        <v>0</v>
      </c>
      <c r="BH113" s="158">
        <f>IF(N113="sníž. přenesená",J113,0)</f>
        <v>0</v>
      </c>
      <c r="BI113" s="158">
        <f>IF(N113="nulová",J113,0)</f>
        <v>0</v>
      </c>
      <c r="BJ113" s="18" t="s">
        <v>85</v>
      </c>
      <c r="BK113" s="158">
        <f>ROUND(I113*H113,2)</f>
        <v>0</v>
      </c>
      <c r="BL113" s="18" t="s">
        <v>1670</v>
      </c>
      <c r="BM113" s="18" t="s">
        <v>1731</v>
      </c>
    </row>
    <row r="114" spans="2:65" s="1" customFormat="1" ht="16.5" customHeight="1">
      <c r="B114" s="32"/>
      <c r="C114" s="147" t="s">
        <v>433</v>
      </c>
      <c r="D114" s="147" t="s">
        <v>254</v>
      </c>
      <c r="E114" s="148" t="s">
        <v>1732</v>
      </c>
      <c r="F114" s="149" t="s">
        <v>1733</v>
      </c>
      <c r="G114" s="150" t="s">
        <v>1669</v>
      </c>
      <c r="H114" s="151">
        <v>1</v>
      </c>
      <c r="I114" s="152"/>
      <c r="J114" s="153">
        <f>ROUND(I114*H114,2)</f>
        <v>0</v>
      </c>
      <c r="K114" s="149" t="s">
        <v>257</v>
      </c>
      <c r="L114" s="32"/>
      <c r="M114" s="154" t="s">
        <v>37</v>
      </c>
      <c r="N114" s="155" t="s">
        <v>49</v>
      </c>
      <c r="P114" s="156">
        <f>O114*H114</f>
        <v>0</v>
      </c>
      <c r="Q114" s="156">
        <v>0</v>
      </c>
      <c r="R114" s="156">
        <f>Q114*H114</f>
        <v>0</v>
      </c>
      <c r="S114" s="156">
        <v>0</v>
      </c>
      <c r="T114" s="157">
        <f>S114*H114</f>
        <v>0</v>
      </c>
      <c r="AR114" s="18" t="s">
        <v>1670</v>
      </c>
      <c r="AT114" s="18" t="s">
        <v>254</v>
      </c>
      <c r="AU114" s="18" t="s">
        <v>87</v>
      </c>
      <c r="AY114" s="18" t="s">
        <v>252</v>
      </c>
      <c r="BE114" s="158">
        <f>IF(N114="základní",J114,0)</f>
        <v>0</v>
      </c>
      <c r="BF114" s="158">
        <f>IF(N114="snížená",J114,0)</f>
        <v>0</v>
      </c>
      <c r="BG114" s="158">
        <f>IF(N114="zákl. přenesená",J114,0)</f>
        <v>0</v>
      </c>
      <c r="BH114" s="158">
        <f>IF(N114="sníž. přenesená",J114,0)</f>
        <v>0</v>
      </c>
      <c r="BI114" s="158">
        <f>IF(N114="nulová",J114,0)</f>
        <v>0</v>
      </c>
      <c r="BJ114" s="18" t="s">
        <v>85</v>
      </c>
      <c r="BK114" s="158">
        <f>ROUND(I114*H114,2)</f>
        <v>0</v>
      </c>
      <c r="BL114" s="18" t="s">
        <v>1670</v>
      </c>
      <c r="BM114" s="18" t="s">
        <v>1734</v>
      </c>
    </row>
    <row r="115" spans="2:65" s="11" customFormat="1" ht="22.7" customHeight="1">
      <c r="B115" s="135"/>
      <c r="D115" s="136" t="s">
        <v>77</v>
      </c>
      <c r="E115" s="145" t="s">
        <v>1735</v>
      </c>
      <c r="F115" s="145" t="s">
        <v>1539</v>
      </c>
      <c r="I115" s="138"/>
      <c r="J115" s="146">
        <f>BK115</f>
        <v>0</v>
      </c>
      <c r="L115" s="135"/>
      <c r="M115" s="140"/>
      <c r="P115" s="141">
        <f>SUM(P116:P118)</f>
        <v>0</v>
      </c>
      <c r="R115" s="141">
        <f>SUM(R116:R118)</f>
        <v>0</v>
      </c>
      <c r="T115" s="142">
        <f>SUM(T116:T118)</f>
        <v>0</v>
      </c>
      <c r="AR115" s="136" t="s">
        <v>304</v>
      </c>
      <c r="AT115" s="143" t="s">
        <v>77</v>
      </c>
      <c r="AU115" s="143" t="s">
        <v>85</v>
      </c>
      <c r="AY115" s="136" t="s">
        <v>252</v>
      </c>
      <c r="BK115" s="144">
        <f>SUM(BK116:BK118)</f>
        <v>0</v>
      </c>
    </row>
    <row r="116" spans="2:65" s="1" customFormat="1" ht="16.5" customHeight="1">
      <c r="B116" s="32"/>
      <c r="C116" s="147" t="s">
        <v>464</v>
      </c>
      <c r="D116" s="147" t="s">
        <v>254</v>
      </c>
      <c r="E116" s="148" t="s">
        <v>1736</v>
      </c>
      <c r="F116" s="149" t="s">
        <v>1737</v>
      </c>
      <c r="G116" s="150" t="s">
        <v>1669</v>
      </c>
      <c r="H116" s="151">
        <v>1</v>
      </c>
      <c r="I116" s="152"/>
      <c r="J116" s="153">
        <f>ROUND(I116*H116,2)</f>
        <v>0</v>
      </c>
      <c r="K116" s="149" t="s">
        <v>257</v>
      </c>
      <c r="L116" s="32"/>
      <c r="M116" s="154" t="s">
        <v>37</v>
      </c>
      <c r="N116" s="155" t="s">
        <v>49</v>
      </c>
      <c r="P116" s="156">
        <f>O116*H116</f>
        <v>0</v>
      </c>
      <c r="Q116" s="156">
        <v>0</v>
      </c>
      <c r="R116" s="156">
        <f>Q116*H116</f>
        <v>0</v>
      </c>
      <c r="S116" s="156">
        <v>0</v>
      </c>
      <c r="T116" s="157">
        <f>S116*H116</f>
        <v>0</v>
      </c>
      <c r="AR116" s="18" t="s">
        <v>1670</v>
      </c>
      <c r="AT116" s="18" t="s">
        <v>254</v>
      </c>
      <c r="AU116" s="18" t="s">
        <v>87</v>
      </c>
      <c r="AY116" s="18" t="s">
        <v>252</v>
      </c>
      <c r="BE116" s="158">
        <f>IF(N116="základní",J116,0)</f>
        <v>0</v>
      </c>
      <c r="BF116" s="158">
        <f>IF(N116="snížená",J116,0)</f>
        <v>0</v>
      </c>
      <c r="BG116" s="158">
        <f>IF(N116="zákl. přenesená",J116,0)</f>
        <v>0</v>
      </c>
      <c r="BH116" s="158">
        <f>IF(N116="sníž. přenesená",J116,0)</f>
        <v>0</v>
      </c>
      <c r="BI116" s="158">
        <f>IF(N116="nulová",J116,0)</f>
        <v>0</v>
      </c>
      <c r="BJ116" s="18" t="s">
        <v>85</v>
      </c>
      <c r="BK116" s="158">
        <f>ROUND(I116*H116,2)</f>
        <v>0</v>
      </c>
      <c r="BL116" s="18" t="s">
        <v>1670</v>
      </c>
      <c r="BM116" s="18" t="s">
        <v>1738</v>
      </c>
    </row>
    <row r="117" spans="2:65" s="1" customFormat="1" ht="39">
      <c r="B117" s="32"/>
      <c r="D117" s="159" t="s">
        <v>571</v>
      </c>
      <c r="F117" s="160" t="s">
        <v>1739</v>
      </c>
      <c r="I117" s="92"/>
      <c r="L117" s="32"/>
      <c r="M117" s="161"/>
      <c r="T117" s="50"/>
      <c r="AT117" s="18" t="s">
        <v>571</v>
      </c>
      <c r="AU117" s="18" t="s">
        <v>87</v>
      </c>
    </row>
    <row r="118" spans="2:65" s="1" customFormat="1" ht="16.5" customHeight="1">
      <c r="B118" s="32"/>
      <c r="C118" s="147" t="s">
        <v>473</v>
      </c>
      <c r="D118" s="147" t="s">
        <v>254</v>
      </c>
      <c r="E118" s="148" t="s">
        <v>1740</v>
      </c>
      <c r="F118" s="149" t="s">
        <v>1741</v>
      </c>
      <c r="G118" s="150" t="s">
        <v>1669</v>
      </c>
      <c r="H118" s="151">
        <v>1</v>
      </c>
      <c r="I118" s="152"/>
      <c r="J118" s="153">
        <f>ROUND(I118*H118,2)</f>
        <v>0</v>
      </c>
      <c r="K118" s="149" t="s">
        <v>257</v>
      </c>
      <c r="L118" s="32"/>
      <c r="M118" s="204" t="s">
        <v>37</v>
      </c>
      <c r="N118" s="205" t="s">
        <v>49</v>
      </c>
      <c r="O118" s="206"/>
      <c r="P118" s="207">
        <f>O118*H118</f>
        <v>0</v>
      </c>
      <c r="Q118" s="207">
        <v>0</v>
      </c>
      <c r="R118" s="207">
        <f>Q118*H118</f>
        <v>0</v>
      </c>
      <c r="S118" s="207">
        <v>0</v>
      </c>
      <c r="T118" s="208">
        <f>S118*H118</f>
        <v>0</v>
      </c>
      <c r="AR118" s="18" t="s">
        <v>1670</v>
      </c>
      <c r="AT118" s="18" t="s">
        <v>254</v>
      </c>
      <c r="AU118" s="18" t="s">
        <v>87</v>
      </c>
      <c r="AY118" s="18" t="s">
        <v>252</v>
      </c>
      <c r="BE118" s="158">
        <f>IF(N118="základní",J118,0)</f>
        <v>0</v>
      </c>
      <c r="BF118" s="158">
        <f>IF(N118="snížená",J118,0)</f>
        <v>0</v>
      </c>
      <c r="BG118" s="158">
        <f>IF(N118="zákl. přenesená",J118,0)</f>
        <v>0</v>
      </c>
      <c r="BH118" s="158">
        <f>IF(N118="sníž. přenesená",J118,0)</f>
        <v>0</v>
      </c>
      <c r="BI118" s="158">
        <f>IF(N118="nulová",J118,0)</f>
        <v>0</v>
      </c>
      <c r="BJ118" s="18" t="s">
        <v>85</v>
      </c>
      <c r="BK118" s="158">
        <f>ROUND(I118*H118,2)</f>
        <v>0</v>
      </c>
      <c r="BL118" s="18" t="s">
        <v>1670</v>
      </c>
      <c r="BM118" s="18" t="s">
        <v>1742</v>
      </c>
    </row>
    <row r="119" spans="2:65" s="1" customFormat="1" ht="6.95" customHeight="1">
      <c r="B119" s="40"/>
      <c r="C119" s="41"/>
      <c r="D119" s="41"/>
      <c r="E119" s="41"/>
      <c r="F119" s="41"/>
      <c r="G119" s="41"/>
      <c r="H119" s="41"/>
      <c r="I119" s="110"/>
      <c r="J119" s="41"/>
      <c r="K119" s="41"/>
      <c r="L119" s="32"/>
    </row>
  </sheetData>
  <sheetProtection algorithmName="SHA-512" hashValue="gEgEHj5eEOb1oZr2c0RB6scATU65gO2eLE/wLrVbzlk2v2EnCHD8sgzxKL6JaJVUGqXusv3CD7m+46IxsRJcEQ==" saltValue="7ykm8PYdI/99xB9DmXtV1DBO7sc7ck5y9DjxDUtK5BYHhT5FBcqvdxpRohOo3qHGZhgpJQ9HQ+BCfi9gYfi4ig==" spinCount="100000" sheet="1" objects="1" scenarios="1" formatColumns="0" formatRows="0" autoFilter="0"/>
  <autoFilter ref="C86:K118" xr:uid="{00000000-0009-0000-0000-000004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headerFooter>
    <oddFooter>&amp;CStrana &amp;P z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8"/>
  <sheetViews>
    <sheetView showGridLines="0" workbookViewId="0"/>
  </sheetViews>
  <sheetFormatPr defaultColWidth="8.83203125" defaultRowHeight="11.2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ht="37.5" customHeight="1"/>
    <row r="2" spans="2:11" ht="7.5" customHeight="1">
      <c r="B2" s="210"/>
      <c r="C2" s="211"/>
      <c r="D2" s="211"/>
      <c r="E2" s="211"/>
      <c r="F2" s="211"/>
      <c r="G2" s="211"/>
      <c r="H2" s="211"/>
      <c r="I2" s="211"/>
      <c r="J2" s="211"/>
      <c r="K2" s="212"/>
    </row>
    <row r="3" spans="2:11" s="16" customFormat="1" ht="45" customHeight="1">
      <c r="B3" s="213"/>
      <c r="C3" s="348" t="s">
        <v>1743</v>
      </c>
      <c r="D3" s="348"/>
      <c r="E3" s="348"/>
      <c r="F3" s="348"/>
      <c r="G3" s="348"/>
      <c r="H3" s="348"/>
      <c r="I3" s="348"/>
      <c r="J3" s="348"/>
      <c r="K3" s="214"/>
    </row>
    <row r="4" spans="2:11" ht="25.5" customHeight="1">
      <c r="B4" s="215"/>
      <c r="C4" s="347" t="s">
        <v>1744</v>
      </c>
      <c r="D4" s="347"/>
      <c r="E4" s="347"/>
      <c r="F4" s="347"/>
      <c r="G4" s="347"/>
      <c r="H4" s="347"/>
      <c r="I4" s="347"/>
      <c r="J4" s="347"/>
      <c r="K4" s="216"/>
    </row>
    <row r="5" spans="2:11" ht="5.25" customHeight="1">
      <c r="B5" s="215"/>
      <c r="C5" s="217"/>
      <c r="D5" s="217"/>
      <c r="E5" s="217"/>
      <c r="F5" s="217"/>
      <c r="G5" s="217"/>
      <c r="H5" s="217"/>
      <c r="I5" s="217"/>
      <c r="J5" s="217"/>
      <c r="K5" s="216"/>
    </row>
    <row r="6" spans="2:11" ht="15" customHeight="1">
      <c r="B6" s="215"/>
      <c r="C6" s="344" t="s">
        <v>1745</v>
      </c>
      <c r="D6" s="344"/>
      <c r="E6" s="344"/>
      <c r="F6" s="344"/>
      <c r="G6" s="344"/>
      <c r="H6" s="344"/>
      <c r="I6" s="344"/>
      <c r="J6" s="344"/>
      <c r="K6" s="216"/>
    </row>
    <row r="7" spans="2:11" ht="15" customHeight="1">
      <c r="B7" s="219"/>
      <c r="C7" s="344" t="s">
        <v>1746</v>
      </c>
      <c r="D7" s="344"/>
      <c r="E7" s="344"/>
      <c r="F7" s="344"/>
      <c r="G7" s="344"/>
      <c r="H7" s="344"/>
      <c r="I7" s="344"/>
      <c r="J7" s="344"/>
      <c r="K7" s="216"/>
    </row>
    <row r="8" spans="2:11" ht="12.75" customHeight="1">
      <c r="B8" s="219"/>
      <c r="C8" s="218"/>
      <c r="D8" s="218"/>
      <c r="E8" s="218"/>
      <c r="F8" s="218"/>
      <c r="G8" s="218"/>
      <c r="H8" s="218"/>
      <c r="I8" s="218"/>
      <c r="J8" s="218"/>
      <c r="K8" s="216"/>
    </row>
    <row r="9" spans="2:11" ht="15" customHeight="1">
      <c r="B9" s="219"/>
      <c r="C9" s="344" t="s">
        <v>1747</v>
      </c>
      <c r="D9" s="344"/>
      <c r="E9" s="344"/>
      <c r="F9" s="344"/>
      <c r="G9" s="344"/>
      <c r="H9" s="344"/>
      <c r="I9" s="344"/>
      <c r="J9" s="344"/>
      <c r="K9" s="216"/>
    </row>
    <row r="10" spans="2:11" ht="15" customHeight="1">
      <c r="B10" s="219"/>
      <c r="C10" s="218"/>
      <c r="D10" s="344" t="s">
        <v>1748</v>
      </c>
      <c r="E10" s="344"/>
      <c r="F10" s="344"/>
      <c r="G10" s="344"/>
      <c r="H10" s="344"/>
      <c r="I10" s="344"/>
      <c r="J10" s="344"/>
      <c r="K10" s="216"/>
    </row>
    <row r="11" spans="2:11" ht="15" customHeight="1">
      <c r="B11" s="219"/>
      <c r="C11" s="220"/>
      <c r="D11" s="344" t="s">
        <v>1749</v>
      </c>
      <c r="E11" s="344"/>
      <c r="F11" s="344"/>
      <c r="G11" s="344"/>
      <c r="H11" s="344"/>
      <c r="I11" s="344"/>
      <c r="J11" s="344"/>
      <c r="K11" s="216"/>
    </row>
    <row r="12" spans="2:11" ht="15" customHeight="1">
      <c r="B12" s="219"/>
      <c r="C12" s="220"/>
      <c r="D12" s="218"/>
      <c r="E12" s="218"/>
      <c r="F12" s="218"/>
      <c r="G12" s="218"/>
      <c r="H12" s="218"/>
      <c r="I12" s="218"/>
      <c r="J12" s="218"/>
      <c r="K12" s="216"/>
    </row>
    <row r="13" spans="2:11" ht="15" customHeight="1">
      <c r="B13" s="219"/>
      <c r="C13" s="220"/>
      <c r="D13" s="221" t="s">
        <v>1750</v>
      </c>
      <c r="E13" s="218"/>
      <c r="F13" s="218"/>
      <c r="G13" s="218"/>
      <c r="H13" s="218"/>
      <c r="I13" s="218"/>
      <c r="J13" s="218"/>
      <c r="K13" s="216"/>
    </row>
    <row r="14" spans="2:11" ht="12.75" customHeight="1">
      <c r="B14" s="219"/>
      <c r="C14" s="220"/>
      <c r="D14" s="220"/>
      <c r="E14" s="220"/>
      <c r="F14" s="220"/>
      <c r="G14" s="220"/>
      <c r="H14" s="220"/>
      <c r="I14" s="220"/>
      <c r="J14" s="220"/>
      <c r="K14" s="216"/>
    </row>
    <row r="15" spans="2:11" ht="15" customHeight="1">
      <c r="B15" s="219"/>
      <c r="C15" s="220"/>
      <c r="D15" s="344" t="s">
        <v>1751</v>
      </c>
      <c r="E15" s="344"/>
      <c r="F15" s="344"/>
      <c r="G15" s="344"/>
      <c r="H15" s="344"/>
      <c r="I15" s="344"/>
      <c r="J15" s="344"/>
      <c r="K15" s="216"/>
    </row>
    <row r="16" spans="2:11" ht="15" customHeight="1">
      <c r="B16" s="219"/>
      <c r="C16" s="220"/>
      <c r="D16" s="344" t="s">
        <v>1752</v>
      </c>
      <c r="E16" s="344"/>
      <c r="F16" s="344"/>
      <c r="G16" s="344"/>
      <c r="H16" s="344"/>
      <c r="I16" s="344"/>
      <c r="J16" s="344"/>
      <c r="K16" s="216"/>
    </row>
    <row r="17" spans="2:11" ht="15" customHeight="1">
      <c r="B17" s="219"/>
      <c r="C17" s="220"/>
      <c r="D17" s="344" t="s">
        <v>1753</v>
      </c>
      <c r="E17" s="344"/>
      <c r="F17" s="344"/>
      <c r="G17" s="344"/>
      <c r="H17" s="344"/>
      <c r="I17" s="344"/>
      <c r="J17" s="344"/>
      <c r="K17" s="216"/>
    </row>
    <row r="18" spans="2:11" ht="15" customHeight="1">
      <c r="B18" s="219"/>
      <c r="C18" s="220"/>
      <c r="D18" s="220"/>
      <c r="E18" s="222" t="s">
        <v>84</v>
      </c>
      <c r="F18" s="344" t="s">
        <v>1754</v>
      </c>
      <c r="G18" s="344"/>
      <c r="H18" s="344"/>
      <c r="I18" s="344"/>
      <c r="J18" s="344"/>
      <c r="K18" s="216"/>
    </row>
    <row r="19" spans="2:11" ht="15" customHeight="1">
      <c r="B19" s="219"/>
      <c r="C19" s="220"/>
      <c r="D19" s="220"/>
      <c r="E19" s="222" t="s">
        <v>1755</v>
      </c>
      <c r="F19" s="344" t="s">
        <v>1756</v>
      </c>
      <c r="G19" s="344"/>
      <c r="H19" s="344"/>
      <c r="I19" s="344"/>
      <c r="J19" s="344"/>
      <c r="K19" s="216"/>
    </row>
    <row r="20" spans="2:11" ht="15" customHeight="1">
      <c r="B20" s="219"/>
      <c r="C20" s="220"/>
      <c r="D20" s="220"/>
      <c r="E20" s="222" t="s">
        <v>1757</v>
      </c>
      <c r="F20" s="344" t="s">
        <v>1758</v>
      </c>
      <c r="G20" s="344"/>
      <c r="H20" s="344"/>
      <c r="I20" s="344"/>
      <c r="J20" s="344"/>
      <c r="K20" s="216"/>
    </row>
    <row r="21" spans="2:11" ht="15" customHeight="1">
      <c r="B21" s="219"/>
      <c r="C21" s="220"/>
      <c r="D21" s="220"/>
      <c r="E21" s="222" t="s">
        <v>105</v>
      </c>
      <c r="F21" s="344" t="s">
        <v>1759</v>
      </c>
      <c r="G21" s="344"/>
      <c r="H21" s="344"/>
      <c r="I21" s="344"/>
      <c r="J21" s="344"/>
      <c r="K21" s="216"/>
    </row>
    <row r="22" spans="2:11" ht="15" customHeight="1">
      <c r="B22" s="219"/>
      <c r="C22" s="220"/>
      <c r="D22" s="220"/>
      <c r="E22" s="222" t="s">
        <v>1760</v>
      </c>
      <c r="F22" s="344" t="s">
        <v>1761</v>
      </c>
      <c r="G22" s="344"/>
      <c r="H22" s="344"/>
      <c r="I22" s="344"/>
      <c r="J22" s="344"/>
      <c r="K22" s="216"/>
    </row>
    <row r="23" spans="2:11" ht="15" customHeight="1">
      <c r="B23" s="219"/>
      <c r="C23" s="220"/>
      <c r="D23" s="220"/>
      <c r="E23" s="222" t="s">
        <v>91</v>
      </c>
      <c r="F23" s="344" t="s">
        <v>1762</v>
      </c>
      <c r="G23" s="344"/>
      <c r="H23" s="344"/>
      <c r="I23" s="344"/>
      <c r="J23" s="344"/>
      <c r="K23" s="216"/>
    </row>
    <row r="24" spans="2:11" ht="12.75" customHeight="1">
      <c r="B24" s="219"/>
      <c r="C24" s="220"/>
      <c r="D24" s="220"/>
      <c r="E24" s="220"/>
      <c r="F24" s="220"/>
      <c r="G24" s="220"/>
      <c r="H24" s="220"/>
      <c r="I24" s="220"/>
      <c r="J24" s="220"/>
      <c r="K24" s="216"/>
    </row>
    <row r="25" spans="2:11" ht="15" customHeight="1">
      <c r="B25" s="219"/>
      <c r="C25" s="344" t="s">
        <v>1763</v>
      </c>
      <c r="D25" s="344"/>
      <c r="E25" s="344"/>
      <c r="F25" s="344"/>
      <c r="G25" s="344"/>
      <c r="H25" s="344"/>
      <c r="I25" s="344"/>
      <c r="J25" s="344"/>
      <c r="K25" s="216"/>
    </row>
    <row r="26" spans="2:11" ht="15" customHeight="1">
      <c r="B26" s="219"/>
      <c r="C26" s="344" t="s">
        <v>1764</v>
      </c>
      <c r="D26" s="344"/>
      <c r="E26" s="344"/>
      <c r="F26" s="344"/>
      <c r="G26" s="344"/>
      <c r="H26" s="344"/>
      <c r="I26" s="344"/>
      <c r="J26" s="344"/>
      <c r="K26" s="216"/>
    </row>
    <row r="27" spans="2:11" ht="15" customHeight="1">
      <c r="B27" s="219"/>
      <c r="C27" s="218"/>
      <c r="D27" s="344" t="s">
        <v>1765</v>
      </c>
      <c r="E27" s="344"/>
      <c r="F27" s="344"/>
      <c r="G27" s="344"/>
      <c r="H27" s="344"/>
      <c r="I27" s="344"/>
      <c r="J27" s="344"/>
      <c r="K27" s="216"/>
    </row>
    <row r="28" spans="2:11" ht="15" customHeight="1">
      <c r="B28" s="219"/>
      <c r="C28" s="220"/>
      <c r="D28" s="344" t="s">
        <v>1766</v>
      </c>
      <c r="E28" s="344"/>
      <c r="F28" s="344"/>
      <c r="G28" s="344"/>
      <c r="H28" s="344"/>
      <c r="I28" s="344"/>
      <c r="J28" s="344"/>
      <c r="K28" s="216"/>
    </row>
    <row r="29" spans="2:11" ht="12.75" customHeight="1">
      <c r="B29" s="219"/>
      <c r="C29" s="220"/>
      <c r="D29" s="220"/>
      <c r="E29" s="220"/>
      <c r="F29" s="220"/>
      <c r="G29" s="220"/>
      <c r="H29" s="220"/>
      <c r="I29" s="220"/>
      <c r="J29" s="220"/>
      <c r="K29" s="216"/>
    </row>
    <row r="30" spans="2:11" ht="15" customHeight="1">
      <c r="B30" s="219"/>
      <c r="C30" s="220"/>
      <c r="D30" s="344" t="s">
        <v>1767</v>
      </c>
      <c r="E30" s="344"/>
      <c r="F30" s="344"/>
      <c r="G30" s="344"/>
      <c r="H30" s="344"/>
      <c r="I30" s="344"/>
      <c r="J30" s="344"/>
      <c r="K30" s="216"/>
    </row>
    <row r="31" spans="2:11" ht="15" customHeight="1">
      <c r="B31" s="219"/>
      <c r="C31" s="220"/>
      <c r="D31" s="344" t="s">
        <v>1768</v>
      </c>
      <c r="E31" s="344"/>
      <c r="F31" s="344"/>
      <c r="G31" s="344"/>
      <c r="H31" s="344"/>
      <c r="I31" s="344"/>
      <c r="J31" s="344"/>
      <c r="K31" s="216"/>
    </row>
    <row r="32" spans="2:11" ht="12.75" customHeight="1">
      <c r="B32" s="219"/>
      <c r="C32" s="220"/>
      <c r="D32" s="220"/>
      <c r="E32" s="220"/>
      <c r="F32" s="220"/>
      <c r="G32" s="220"/>
      <c r="H32" s="220"/>
      <c r="I32" s="220"/>
      <c r="J32" s="220"/>
      <c r="K32" s="216"/>
    </row>
    <row r="33" spans="2:11" ht="15" customHeight="1">
      <c r="B33" s="219"/>
      <c r="C33" s="220"/>
      <c r="D33" s="344" t="s">
        <v>1769</v>
      </c>
      <c r="E33" s="344"/>
      <c r="F33" s="344"/>
      <c r="G33" s="344"/>
      <c r="H33" s="344"/>
      <c r="I33" s="344"/>
      <c r="J33" s="344"/>
      <c r="K33" s="216"/>
    </row>
    <row r="34" spans="2:11" ht="15" customHeight="1">
      <c r="B34" s="219"/>
      <c r="C34" s="220"/>
      <c r="D34" s="344" t="s">
        <v>1770</v>
      </c>
      <c r="E34" s="344"/>
      <c r="F34" s="344"/>
      <c r="G34" s="344"/>
      <c r="H34" s="344"/>
      <c r="I34" s="344"/>
      <c r="J34" s="344"/>
      <c r="K34" s="216"/>
    </row>
    <row r="35" spans="2:11" ht="15" customHeight="1">
      <c r="B35" s="219"/>
      <c r="C35" s="220"/>
      <c r="D35" s="344" t="s">
        <v>1771</v>
      </c>
      <c r="E35" s="344"/>
      <c r="F35" s="344"/>
      <c r="G35" s="344"/>
      <c r="H35" s="344"/>
      <c r="I35" s="344"/>
      <c r="J35" s="344"/>
      <c r="K35" s="216"/>
    </row>
    <row r="36" spans="2:11" ht="15" customHeight="1">
      <c r="B36" s="219"/>
      <c r="C36" s="220"/>
      <c r="D36" s="218"/>
      <c r="E36" s="221" t="s">
        <v>238</v>
      </c>
      <c r="F36" s="218"/>
      <c r="G36" s="344" t="s">
        <v>1772</v>
      </c>
      <c r="H36" s="344"/>
      <c r="I36" s="344"/>
      <c r="J36" s="344"/>
      <c r="K36" s="216"/>
    </row>
    <row r="37" spans="2:11" ht="30.75" customHeight="1">
      <c r="B37" s="219"/>
      <c r="C37" s="220"/>
      <c r="D37" s="218"/>
      <c r="E37" s="221" t="s">
        <v>1773</v>
      </c>
      <c r="F37" s="218"/>
      <c r="G37" s="344" t="s">
        <v>1774</v>
      </c>
      <c r="H37" s="344"/>
      <c r="I37" s="344"/>
      <c r="J37" s="344"/>
      <c r="K37" s="216"/>
    </row>
    <row r="38" spans="2:11" ht="15" customHeight="1">
      <c r="B38" s="219"/>
      <c r="C38" s="220"/>
      <c r="D38" s="218"/>
      <c r="E38" s="221" t="s">
        <v>59</v>
      </c>
      <c r="F38" s="218"/>
      <c r="G38" s="344" t="s">
        <v>1775</v>
      </c>
      <c r="H38" s="344"/>
      <c r="I38" s="344"/>
      <c r="J38" s="344"/>
      <c r="K38" s="216"/>
    </row>
    <row r="39" spans="2:11" ht="15" customHeight="1">
      <c r="B39" s="219"/>
      <c r="C39" s="220"/>
      <c r="D39" s="218"/>
      <c r="E39" s="221" t="s">
        <v>60</v>
      </c>
      <c r="F39" s="218"/>
      <c r="G39" s="344" t="s">
        <v>1776</v>
      </c>
      <c r="H39" s="344"/>
      <c r="I39" s="344"/>
      <c r="J39" s="344"/>
      <c r="K39" s="216"/>
    </row>
    <row r="40" spans="2:11" ht="15" customHeight="1">
      <c r="B40" s="219"/>
      <c r="C40" s="220"/>
      <c r="D40" s="218"/>
      <c r="E40" s="221" t="s">
        <v>239</v>
      </c>
      <c r="F40" s="218"/>
      <c r="G40" s="344" t="s">
        <v>1777</v>
      </c>
      <c r="H40" s="344"/>
      <c r="I40" s="344"/>
      <c r="J40" s="344"/>
      <c r="K40" s="216"/>
    </row>
    <row r="41" spans="2:11" ht="15" customHeight="1">
      <c r="B41" s="219"/>
      <c r="C41" s="220"/>
      <c r="D41" s="218"/>
      <c r="E41" s="221" t="s">
        <v>240</v>
      </c>
      <c r="F41" s="218"/>
      <c r="G41" s="344" t="s">
        <v>1778</v>
      </c>
      <c r="H41" s="344"/>
      <c r="I41" s="344"/>
      <c r="J41" s="344"/>
      <c r="K41" s="216"/>
    </row>
    <row r="42" spans="2:11" ht="15" customHeight="1">
      <c r="B42" s="219"/>
      <c r="C42" s="220"/>
      <c r="D42" s="218"/>
      <c r="E42" s="221" t="s">
        <v>1779</v>
      </c>
      <c r="F42" s="218"/>
      <c r="G42" s="344" t="s">
        <v>1780</v>
      </c>
      <c r="H42" s="344"/>
      <c r="I42" s="344"/>
      <c r="J42" s="344"/>
      <c r="K42" s="216"/>
    </row>
    <row r="43" spans="2:11" ht="15" customHeight="1">
      <c r="B43" s="219"/>
      <c r="C43" s="220"/>
      <c r="D43" s="218"/>
      <c r="E43" s="221"/>
      <c r="F43" s="218"/>
      <c r="G43" s="344" t="s">
        <v>1781</v>
      </c>
      <c r="H43" s="344"/>
      <c r="I43" s="344"/>
      <c r="J43" s="344"/>
      <c r="K43" s="216"/>
    </row>
    <row r="44" spans="2:11" ht="15" customHeight="1">
      <c r="B44" s="219"/>
      <c r="C44" s="220"/>
      <c r="D44" s="218"/>
      <c r="E44" s="221" t="s">
        <v>1782</v>
      </c>
      <c r="F44" s="218"/>
      <c r="G44" s="344" t="s">
        <v>1783</v>
      </c>
      <c r="H44" s="344"/>
      <c r="I44" s="344"/>
      <c r="J44" s="344"/>
      <c r="K44" s="216"/>
    </row>
    <row r="45" spans="2:11" ht="15" customHeight="1">
      <c r="B45" s="219"/>
      <c r="C45" s="220"/>
      <c r="D45" s="218"/>
      <c r="E45" s="221" t="s">
        <v>242</v>
      </c>
      <c r="F45" s="218"/>
      <c r="G45" s="344" t="s">
        <v>1784</v>
      </c>
      <c r="H45" s="344"/>
      <c r="I45" s="344"/>
      <c r="J45" s="344"/>
      <c r="K45" s="216"/>
    </row>
    <row r="46" spans="2:11" ht="12.75" customHeight="1">
      <c r="B46" s="219"/>
      <c r="C46" s="220"/>
      <c r="D46" s="218"/>
      <c r="E46" s="218"/>
      <c r="F46" s="218"/>
      <c r="G46" s="218"/>
      <c r="H46" s="218"/>
      <c r="I46" s="218"/>
      <c r="J46" s="218"/>
      <c r="K46" s="216"/>
    </row>
    <row r="47" spans="2:11" ht="15" customHeight="1">
      <c r="B47" s="219"/>
      <c r="C47" s="220"/>
      <c r="D47" s="344" t="s">
        <v>1785</v>
      </c>
      <c r="E47" s="344"/>
      <c r="F47" s="344"/>
      <c r="G47" s="344"/>
      <c r="H47" s="344"/>
      <c r="I47" s="344"/>
      <c r="J47" s="344"/>
      <c r="K47" s="216"/>
    </row>
    <row r="48" spans="2:11" ht="15" customHeight="1">
      <c r="B48" s="219"/>
      <c r="C48" s="220"/>
      <c r="D48" s="220"/>
      <c r="E48" s="344" t="s">
        <v>1786</v>
      </c>
      <c r="F48" s="344"/>
      <c r="G48" s="344"/>
      <c r="H48" s="344"/>
      <c r="I48" s="344"/>
      <c r="J48" s="344"/>
      <c r="K48" s="216"/>
    </row>
    <row r="49" spans="2:11" ht="15" customHeight="1">
      <c r="B49" s="219"/>
      <c r="C49" s="220"/>
      <c r="D49" s="220"/>
      <c r="E49" s="344" t="s">
        <v>1787</v>
      </c>
      <c r="F49" s="344"/>
      <c r="G49" s="344"/>
      <c r="H49" s="344"/>
      <c r="I49" s="344"/>
      <c r="J49" s="344"/>
      <c r="K49" s="216"/>
    </row>
    <row r="50" spans="2:11" ht="15" customHeight="1">
      <c r="B50" s="219"/>
      <c r="C50" s="220"/>
      <c r="D50" s="220"/>
      <c r="E50" s="344" t="s">
        <v>1788</v>
      </c>
      <c r="F50" s="344"/>
      <c r="G50" s="344"/>
      <c r="H50" s="344"/>
      <c r="I50" s="344"/>
      <c r="J50" s="344"/>
      <c r="K50" s="216"/>
    </row>
    <row r="51" spans="2:11" ht="15" customHeight="1">
      <c r="B51" s="219"/>
      <c r="C51" s="220"/>
      <c r="D51" s="344" t="s">
        <v>1789</v>
      </c>
      <c r="E51" s="344"/>
      <c r="F51" s="344"/>
      <c r="G51" s="344"/>
      <c r="H51" s="344"/>
      <c r="I51" s="344"/>
      <c r="J51" s="344"/>
      <c r="K51" s="216"/>
    </row>
    <row r="52" spans="2:11" ht="25.5" customHeight="1">
      <c r="B52" s="215"/>
      <c r="C52" s="347" t="s">
        <v>1790</v>
      </c>
      <c r="D52" s="347"/>
      <c r="E52" s="347"/>
      <c r="F52" s="347"/>
      <c r="G52" s="347"/>
      <c r="H52" s="347"/>
      <c r="I52" s="347"/>
      <c r="J52" s="347"/>
      <c r="K52" s="216"/>
    </row>
    <row r="53" spans="2:11" ht="5.25" customHeight="1">
      <c r="B53" s="215"/>
      <c r="C53" s="217"/>
      <c r="D53" s="217"/>
      <c r="E53" s="217"/>
      <c r="F53" s="217"/>
      <c r="G53" s="217"/>
      <c r="H53" s="217"/>
      <c r="I53" s="217"/>
      <c r="J53" s="217"/>
      <c r="K53" s="216"/>
    </row>
    <row r="54" spans="2:11" ht="15" customHeight="1">
      <c r="B54" s="215"/>
      <c r="C54" s="344" t="s">
        <v>1791</v>
      </c>
      <c r="D54" s="344"/>
      <c r="E54" s="344"/>
      <c r="F54" s="344"/>
      <c r="G54" s="344"/>
      <c r="H54" s="344"/>
      <c r="I54" s="344"/>
      <c r="J54" s="344"/>
      <c r="K54" s="216"/>
    </row>
    <row r="55" spans="2:11" ht="15" customHeight="1">
      <c r="B55" s="215"/>
      <c r="C55" s="344" t="s">
        <v>1792</v>
      </c>
      <c r="D55" s="344"/>
      <c r="E55" s="344"/>
      <c r="F55" s="344"/>
      <c r="G55" s="344"/>
      <c r="H55" s="344"/>
      <c r="I55" s="344"/>
      <c r="J55" s="344"/>
      <c r="K55" s="216"/>
    </row>
    <row r="56" spans="2:11" ht="12.75" customHeight="1">
      <c r="B56" s="215"/>
      <c r="C56" s="218"/>
      <c r="D56" s="218"/>
      <c r="E56" s="218"/>
      <c r="F56" s="218"/>
      <c r="G56" s="218"/>
      <c r="H56" s="218"/>
      <c r="I56" s="218"/>
      <c r="J56" s="218"/>
      <c r="K56" s="216"/>
    </row>
    <row r="57" spans="2:11" ht="15" customHeight="1">
      <c r="B57" s="215"/>
      <c r="C57" s="344" t="s">
        <v>1793</v>
      </c>
      <c r="D57" s="344"/>
      <c r="E57" s="344"/>
      <c r="F57" s="344"/>
      <c r="G57" s="344"/>
      <c r="H57" s="344"/>
      <c r="I57" s="344"/>
      <c r="J57" s="344"/>
      <c r="K57" s="216"/>
    </row>
    <row r="58" spans="2:11" ht="15" customHeight="1">
      <c r="B58" s="215"/>
      <c r="C58" s="220"/>
      <c r="D58" s="344" t="s">
        <v>1794</v>
      </c>
      <c r="E58" s="344"/>
      <c r="F58" s="344"/>
      <c r="G58" s="344"/>
      <c r="H58" s="344"/>
      <c r="I58" s="344"/>
      <c r="J58" s="344"/>
      <c r="K58" s="216"/>
    </row>
    <row r="59" spans="2:11" ht="15" customHeight="1">
      <c r="B59" s="215"/>
      <c r="C59" s="220"/>
      <c r="D59" s="344" t="s">
        <v>1795</v>
      </c>
      <c r="E59" s="344"/>
      <c r="F59" s="344"/>
      <c r="G59" s="344"/>
      <c r="H59" s="344"/>
      <c r="I59" s="344"/>
      <c r="J59" s="344"/>
      <c r="K59" s="216"/>
    </row>
    <row r="60" spans="2:11" ht="15" customHeight="1">
      <c r="B60" s="215"/>
      <c r="C60" s="220"/>
      <c r="D60" s="344" t="s">
        <v>1796</v>
      </c>
      <c r="E60" s="344"/>
      <c r="F60" s="344"/>
      <c r="G60" s="344"/>
      <c r="H60" s="344"/>
      <c r="I60" s="344"/>
      <c r="J60" s="344"/>
      <c r="K60" s="216"/>
    </row>
    <row r="61" spans="2:11" ht="15" customHeight="1">
      <c r="B61" s="215"/>
      <c r="C61" s="220"/>
      <c r="D61" s="344" t="s">
        <v>1797</v>
      </c>
      <c r="E61" s="344"/>
      <c r="F61" s="344"/>
      <c r="G61" s="344"/>
      <c r="H61" s="344"/>
      <c r="I61" s="344"/>
      <c r="J61" s="344"/>
      <c r="K61" s="216"/>
    </row>
    <row r="62" spans="2:11" ht="15" customHeight="1">
      <c r="B62" s="215"/>
      <c r="C62" s="220"/>
      <c r="D62" s="346" t="s">
        <v>1798</v>
      </c>
      <c r="E62" s="346"/>
      <c r="F62" s="346"/>
      <c r="G62" s="346"/>
      <c r="H62" s="346"/>
      <c r="I62" s="346"/>
      <c r="J62" s="346"/>
      <c r="K62" s="216"/>
    </row>
    <row r="63" spans="2:11" ht="15" customHeight="1">
      <c r="B63" s="215"/>
      <c r="C63" s="220"/>
      <c r="D63" s="344" t="s">
        <v>1799</v>
      </c>
      <c r="E63" s="344"/>
      <c r="F63" s="344"/>
      <c r="G63" s="344"/>
      <c r="H63" s="344"/>
      <c r="I63" s="344"/>
      <c r="J63" s="344"/>
      <c r="K63" s="216"/>
    </row>
    <row r="64" spans="2:11" ht="12.75" customHeight="1">
      <c r="B64" s="215"/>
      <c r="C64" s="220"/>
      <c r="D64" s="220"/>
      <c r="E64" s="223"/>
      <c r="F64" s="220"/>
      <c r="G64" s="220"/>
      <c r="H64" s="220"/>
      <c r="I64" s="220"/>
      <c r="J64" s="220"/>
      <c r="K64" s="216"/>
    </row>
    <row r="65" spans="2:11" ht="15" customHeight="1">
      <c r="B65" s="215"/>
      <c r="C65" s="220"/>
      <c r="D65" s="344" t="s">
        <v>1800</v>
      </c>
      <c r="E65" s="344"/>
      <c r="F65" s="344"/>
      <c r="G65" s="344"/>
      <c r="H65" s="344"/>
      <c r="I65" s="344"/>
      <c r="J65" s="344"/>
      <c r="K65" s="216"/>
    </row>
    <row r="66" spans="2:11" ht="15" customHeight="1">
      <c r="B66" s="215"/>
      <c r="C66" s="220"/>
      <c r="D66" s="346" t="s">
        <v>1801</v>
      </c>
      <c r="E66" s="346"/>
      <c r="F66" s="346"/>
      <c r="G66" s="346"/>
      <c r="H66" s="346"/>
      <c r="I66" s="346"/>
      <c r="J66" s="346"/>
      <c r="K66" s="216"/>
    </row>
    <row r="67" spans="2:11" ht="15" customHeight="1">
      <c r="B67" s="215"/>
      <c r="C67" s="220"/>
      <c r="D67" s="344" t="s">
        <v>1802</v>
      </c>
      <c r="E67" s="344"/>
      <c r="F67" s="344"/>
      <c r="G67" s="344"/>
      <c r="H67" s="344"/>
      <c r="I67" s="344"/>
      <c r="J67" s="344"/>
      <c r="K67" s="216"/>
    </row>
    <row r="68" spans="2:11" ht="15" customHeight="1">
      <c r="B68" s="215"/>
      <c r="C68" s="220"/>
      <c r="D68" s="344" t="s">
        <v>1803</v>
      </c>
      <c r="E68" s="344"/>
      <c r="F68" s="344"/>
      <c r="G68" s="344"/>
      <c r="H68" s="344"/>
      <c r="I68" s="344"/>
      <c r="J68" s="344"/>
      <c r="K68" s="216"/>
    </row>
    <row r="69" spans="2:11" ht="15" customHeight="1">
      <c r="B69" s="215"/>
      <c r="C69" s="220"/>
      <c r="D69" s="344" t="s">
        <v>1804</v>
      </c>
      <c r="E69" s="344"/>
      <c r="F69" s="344"/>
      <c r="G69" s="344"/>
      <c r="H69" s="344"/>
      <c r="I69" s="344"/>
      <c r="J69" s="344"/>
      <c r="K69" s="216"/>
    </row>
    <row r="70" spans="2:11" ht="15" customHeight="1">
      <c r="B70" s="215"/>
      <c r="C70" s="220"/>
      <c r="D70" s="344" t="s">
        <v>1805</v>
      </c>
      <c r="E70" s="344"/>
      <c r="F70" s="344"/>
      <c r="G70" s="344"/>
      <c r="H70" s="344"/>
      <c r="I70" s="344"/>
      <c r="J70" s="344"/>
      <c r="K70" s="216"/>
    </row>
    <row r="71" spans="2:11" ht="12.75" customHeight="1">
      <c r="B71" s="224"/>
      <c r="C71" s="225"/>
      <c r="D71" s="225"/>
      <c r="E71" s="225"/>
      <c r="F71" s="225"/>
      <c r="G71" s="225"/>
      <c r="H71" s="225"/>
      <c r="I71" s="225"/>
      <c r="J71" s="225"/>
      <c r="K71" s="226"/>
    </row>
    <row r="72" spans="2:11" ht="18.75" customHeight="1">
      <c r="B72" s="227"/>
      <c r="C72" s="227"/>
      <c r="D72" s="227"/>
      <c r="E72" s="227"/>
      <c r="F72" s="227"/>
      <c r="G72" s="227"/>
      <c r="H72" s="227"/>
      <c r="I72" s="227"/>
      <c r="J72" s="227"/>
      <c r="K72" s="228"/>
    </row>
    <row r="73" spans="2:11" ht="18.75" customHeight="1">
      <c r="B73" s="228"/>
      <c r="C73" s="228"/>
      <c r="D73" s="228"/>
      <c r="E73" s="228"/>
      <c r="F73" s="228"/>
      <c r="G73" s="228"/>
      <c r="H73" s="228"/>
      <c r="I73" s="228"/>
      <c r="J73" s="228"/>
      <c r="K73" s="228"/>
    </row>
    <row r="74" spans="2:11" ht="7.5" customHeight="1">
      <c r="B74" s="229"/>
      <c r="C74" s="230"/>
      <c r="D74" s="230"/>
      <c r="E74" s="230"/>
      <c r="F74" s="230"/>
      <c r="G74" s="230"/>
      <c r="H74" s="230"/>
      <c r="I74" s="230"/>
      <c r="J74" s="230"/>
      <c r="K74" s="231"/>
    </row>
    <row r="75" spans="2:11" ht="45" customHeight="1">
      <c r="B75" s="232"/>
      <c r="C75" s="345" t="s">
        <v>1806</v>
      </c>
      <c r="D75" s="345"/>
      <c r="E75" s="345"/>
      <c r="F75" s="345"/>
      <c r="G75" s="345"/>
      <c r="H75" s="345"/>
      <c r="I75" s="345"/>
      <c r="J75" s="345"/>
      <c r="K75" s="233"/>
    </row>
    <row r="76" spans="2:11" ht="17.25" customHeight="1">
      <c r="B76" s="232"/>
      <c r="C76" s="234" t="s">
        <v>1807</v>
      </c>
      <c r="D76" s="234"/>
      <c r="E76" s="234"/>
      <c r="F76" s="234" t="s">
        <v>1808</v>
      </c>
      <c r="G76" s="235"/>
      <c r="H76" s="234" t="s">
        <v>60</v>
      </c>
      <c r="I76" s="234" t="s">
        <v>63</v>
      </c>
      <c r="J76" s="234" t="s">
        <v>1809</v>
      </c>
      <c r="K76" s="233"/>
    </row>
    <row r="77" spans="2:11" ht="17.25" customHeight="1">
      <c r="B77" s="232"/>
      <c r="C77" s="236" t="s">
        <v>1810</v>
      </c>
      <c r="D77" s="236"/>
      <c r="E77" s="236"/>
      <c r="F77" s="237" t="s">
        <v>1811</v>
      </c>
      <c r="G77" s="238"/>
      <c r="H77" s="236"/>
      <c r="I77" s="236"/>
      <c r="J77" s="236" t="s">
        <v>1812</v>
      </c>
      <c r="K77" s="233"/>
    </row>
    <row r="78" spans="2:11" ht="5.25" customHeight="1">
      <c r="B78" s="232"/>
      <c r="C78" s="239"/>
      <c r="D78" s="239"/>
      <c r="E78" s="239"/>
      <c r="F78" s="239"/>
      <c r="G78" s="240"/>
      <c r="H78" s="239"/>
      <c r="I78" s="239"/>
      <c r="J78" s="239"/>
      <c r="K78" s="233"/>
    </row>
    <row r="79" spans="2:11" ht="15" customHeight="1">
      <c r="B79" s="232"/>
      <c r="C79" s="221" t="s">
        <v>59</v>
      </c>
      <c r="D79" s="239"/>
      <c r="E79" s="239"/>
      <c r="F79" s="241" t="s">
        <v>1813</v>
      </c>
      <c r="G79" s="240"/>
      <c r="H79" s="221" t="s">
        <v>1814</v>
      </c>
      <c r="I79" s="221" t="s">
        <v>1815</v>
      </c>
      <c r="J79" s="221">
        <v>20</v>
      </c>
      <c r="K79" s="233"/>
    </row>
    <row r="80" spans="2:11" ht="15" customHeight="1">
      <c r="B80" s="232"/>
      <c r="C80" s="221" t="s">
        <v>1816</v>
      </c>
      <c r="D80" s="221"/>
      <c r="E80" s="221"/>
      <c r="F80" s="241" t="s">
        <v>1813</v>
      </c>
      <c r="G80" s="240"/>
      <c r="H80" s="221" t="s">
        <v>1817</v>
      </c>
      <c r="I80" s="221" t="s">
        <v>1815</v>
      </c>
      <c r="J80" s="221">
        <v>120</v>
      </c>
      <c r="K80" s="233"/>
    </row>
    <row r="81" spans="2:11" ht="15" customHeight="1">
      <c r="B81" s="242"/>
      <c r="C81" s="221" t="s">
        <v>1818</v>
      </c>
      <c r="D81" s="221"/>
      <c r="E81" s="221"/>
      <c r="F81" s="241" t="s">
        <v>1819</v>
      </c>
      <c r="G81" s="240"/>
      <c r="H81" s="221" t="s">
        <v>1820</v>
      </c>
      <c r="I81" s="221" t="s">
        <v>1815</v>
      </c>
      <c r="J81" s="221">
        <v>50</v>
      </c>
      <c r="K81" s="233"/>
    </row>
    <row r="82" spans="2:11" ht="15" customHeight="1">
      <c r="B82" s="242"/>
      <c r="C82" s="221" t="s">
        <v>1821</v>
      </c>
      <c r="D82" s="221"/>
      <c r="E82" s="221"/>
      <c r="F82" s="241" t="s">
        <v>1813</v>
      </c>
      <c r="G82" s="240"/>
      <c r="H82" s="221" t="s">
        <v>1822</v>
      </c>
      <c r="I82" s="221" t="s">
        <v>1823</v>
      </c>
      <c r="J82" s="221"/>
      <c r="K82" s="233"/>
    </row>
    <row r="83" spans="2:11" ht="15" customHeight="1">
      <c r="B83" s="242"/>
      <c r="C83" s="221" t="s">
        <v>1824</v>
      </c>
      <c r="D83" s="221"/>
      <c r="E83" s="221"/>
      <c r="F83" s="241" t="s">
        <v>1819</v>
      </c>
      <c r="G83" s="221"/>
      <c r="H83" s="221" t="s">
        <v>1825</v>
      </c>
      <c r="I83" s="221" t="s">
        <v>1815</v>
      </c>
      <c r="J83" s="221">
        <v>15</v>
      </c>
      <c r="K83" s="233"/>
    </row>
    <row r="84" spans="2:11" ht="15" customHeight="1">
      <c r="B84" s="242"/>
      <c r="C84" s="221" t="s">
        <v>1826</v>
      </c>
      <c r="D84" s="221"/>
      <c r="E84" s="221"/>
      <c r="F84" s="241" t="s">
        <v>1819</v>
      </c>
      <c r="G84" s="221"/>
      <c r="H84" s="221" t="s">
        <v>1827</v>
      </c>
      <c r="I84" s="221" t="s">
        <v>1815</v>
      </c>
      <c r="J84" s="221">
        <v>15</v>
      </c>
      <c r="K84" s="233"/>
    </row>
    <row r="85" spans="2:11" ht="15" customHeight="1">
      <c r="B85" s="242"/>
      <c r="C85" s="221" t="s">
        <v>1828</v>
      </c>
      <c r="D85" s="221"/>
      <c r="E85" s="221"/>
      <c r="F85" s="241" t="s">
        <v>1819</v>
      </c>
      <c r="G85" s="221"/>
      <c r="H85" s="221" t="s">
        <v>1829</v>
      </c>
      <c r="I85" s="221" t="s">
        <v>1815</v>
      </c>
      <c r="J85" s="221">
        <v>20</v>
      </c>
      <c r="K85" s="233"/>
    </row>
    <row r="86" spans="2:11" ht="15" customHeight="1">
      <c r="B86" s="242"/>
      <c r="C86" s="221" t="s">
        <v>1830</v>
      </c>
      <c r="D86" s="221"/>
      <c r="E86" s="221"/>
      <c r="F86" s="241" t="s">
        <v>1819</v>
      </c>
      <c r="G86" s="221"/>
      <c r="H86" s="221" t="s">
        <v>1831</v>
      </c>
      <c r="I86" s="221" t="s">
        <v>1815</v>
      </c>
      <c r="J86" s="221">
        <v>20</v>
      </c>
      <c r="K86" s="233"/>
    </row>
    <row r="87" spans="2:11" ht="15" customHeight="1">
      <c r="B87" s="242"/>
      <c r="C87" s="221" t="s">
        <v>1832</v>
      </c>
      <c r="D87" s="221"/>
      <c r="E87" s="221"/>
      <c r="F87" s="241" t="s">
        <v>1819</v>
      </c>
      <c r="G87" s="240"/>
      <c r="H87" s="221" t="s">
        <v>1833</v>
      </c>
      <c r="I87" s="221" t="s">
        <v>1815</v>
      </c>
      <c r="J87" s="221">
        <v>50</v>
      </c>
      <c r="K87" s="233"/>
    </row>
    <row r="88" spans="2:11" ht="15" customHeight="1">
      <c r="B88" s="242"/>
      <c r="C88" s="221" t="s">
        <v>1834</v>
      </c>
      <c r="D88" s="221"/>
      <c r="E88" s="221"/>
      <c r="F88" s="241" t="s">
        <v>1819</v>
      </c>
      <c r="G88" s="240"/>
      <c r="H88" s="221" t="s">
        <v>1835</v>
      </c>
      <c r="I88" s="221" t="s">
        <v>1815</v>
      </c>
      <c r="J88" s="221">
        <v>20</v>
      </c>
      <c r="K88" s="233"/>
    </row>
    <row r="89" spans="2:11" ht="15" customHeight="1">
      <c r="B89" s="242"/>
      <c r="C89" s="221" t="s">
        <v>1836</v>
      </c>
      <c r="D89" s="221"/>
      <c r="E89" s="221"/>
      <c r="F89" s="241" t="s">
        <v>1819</v>
      </c>
      <c r="G89" s="240"/>
      <c r="H89" s="221" t="s">
        <v>1837</v>
      </c>
      <c r="I89" s="221" t="s">
        <v>1815</v>
      </c>
      <c r="J89" s="221">
        <v>20</v>
      </c>
      <c r="K89" s="233"/>
    </row>
    <row r="90" spans="2:11" ht="15" customHeight="1">
      <c r="B90" s="242"/>
      <c r="C90" s="221" t="s">
        <v>1838</v>
      </c>
      <c r="D90" s="221"/>
      <c r="E90" s="221"/>
      <c r="F90" s="241" t="s">
        <v>1819</v>
      </c>
      <c r="G90" s="240"/>
      <c r="H90" s="221" t="s">
        <v>1839</v>
      </c>
      <c r="I90" s="221" t="s">
        <v>1815</v>
      </c>
      <c r="J90" s="221">
        <v>50</v>
      </c>
      <c r="K90" s="233"/>
    </row>
    <row r="91" spans="2:11" ht="15" customHeight="1">
      <c r="B91" s="242"/>
      <c r="C91" s="221" t="s">
        <v>1840</v>
      </c>
      <c r="D91" s="221"/>
      <c r="E91" s="221"/>
      <c r="F91" s="241" t="s">
        <v>1819</v>
      </c>
      <c r="G91" s="240"/>
      <c r="H91" s="221" t="s">
        <v>1840</v>
      </c>
      <c r="I91" s="221" t="s">
        <v>1815</v>
      </c>
      <c r="J91" s="221">
        <v>50</v>
      </c>
      <c r="K91" s="233"/>
    </row>
    <row r="92" spans="2:11" ht="15" customHeight="1">
      <c r="B92" s="242"/>
      <c r="C92" s="221" t="s">
        <v>1841</v>
      </c>
      <c r="D92" s="221"/>
      <c r="E92" s="221"/>
      <c r="F92" s="241" t="s">
        <v>1819</v>
      </c>
      <c r="G92" s="240"/>
      <c r="H92" s="221" t="s">
        <v>1842</v>
      </c>
      <c r="I92" s="221" t="s">
        <v>1815</v>
      </c>
      <c r="J92" s="221">
        <v>255</v>
      </c>
      <c r="K92" s="233"/>
    </row>
    <row r="93" spans="2:11" ht="15" customHeight="1">
      <c r="B93" s="242"/>
      <c r="C93" s="221" t="s">
        <v>1843</v>
      </c>
      <c r="D93" s="221"/>
      <c r="E93" s="221"/>
      <c r="F93" s="241" t="s">
        <v>1813</v>
      </c>
      <c r="G93" s="240"/>
      <c r="H93" s="221" t="s">
        <v>1844</v>
      </c>
      <c r="I93" s="221" t="s">
        <v>1845</v>
      </c>
      <c r="J93" s="221"/>
      <c r="K93" s="233"/>
    </row>
    <row r="94" spans="2:11" ht="15" customHeight="1">
      <c r="B94" s="242"/>
      <c r="C94" s="221" t="s">
        <v>1846</v>
      </c>
      <c r="D94" s="221"/>
      <c r="E94" s="221"/>
      <c r="F94" s="241" t="s">
        <v>1813</v>
      </c>
      <c r="G94" s="240"/>
      <c r="H94" s="221" t="s">
        <v>1847</v>
      </c>
      <c r="I94" s="221" t="s">
        <v>1848</v>
      </c>
      <c r="J94" s="221"/>
      <c r="K94" s="233"/>
    </row>
    <row r="95" spans="2:11" ht="15" customHeight="1">
      <c r="B95" s="242"/>
      <c r="C95" s="221" t="s">
        <v>1849</v>
      </c>
      <c r="D95" s="221"/>
      <c r="E95" s="221"/>
      <c r="F95" s="241" t="s">
        <v>1813</v>
      </c>
      <c r="G95" s="240"/>
      <c r="H95" s="221" t="s">
        <v>1849</v>
      </c>
      <c r="I95" s="221" t="s">
        <v>1848</v>
      </c>
      <c r="J95" s="221"/>
      <c r="K95" s="233"/>
    </row>
    <row r="96" spans="2:11" ht="15" customHeight="1">
      <c r="B96" s="242"/>
      <c r="C96" s="221" t="s">
        <v>44</v>
      </c>
      <c r="D96" s="221"/>
      <c r="E96" s="221"/>
      <c r="F96" s="241" t="s">
        <v>1813</v>
      </c>
      <c r="G96" s="240"/>
      <c r="H96" s="221" t="s">
        <v>1850</v>
      </c>
      <c r="I96" s="221" t="s">
        <v>1848</v>
      </c>
      <c r="J96" s="221"/>
      <c r="K96" s="233"/>
    </row>
    <row r="97" spans="2:11" ht="15" customHeight="1">
      <c r="B97" s="242"/>
      <c r="C97" s="221" t="s">
        <v>54</v>
      </c>
      <c r="D97" s="221"/>
      <c r="E97" s="221"/>
      <c r="F97" s="241" t="s">
        <v>1813</v>
      </c>
      <c r="G97" s="240"/>
      <c r="H97" s="221" t="s">
        <v>1851</v>
      </c>
      <c r="I97" s="221" t="s">
        <v>1848</v>
      </c>
      <c r="J97" s="221"/>
      <c r="K97" s="233"/>
    </row>
    <row r="98" spans="2:11" ht="15" customHeight="1">
      <c r="B98" s="243"/>
      <c r="C98" s="244"/>
      <c r="D98" s="244"/>
      <c r="E98" s="244"/>
      <c r="F98" s="244"/>
      <c r="G98" s="244"/>
      <c r="H98" s="244"/>
      <c r="I98" s="244"/>
      <c r="J98" s="244"/>
      <c r="K98" s="245"/>
    </row>
    <row r="99" spans="2:11" ht="18.75" customHeight="1">
      <c r="B99" s="246"/>
      <c r="C99" s="247"/>
      <c r="D99" s="247"/>
      <c r="E99" s="247"/>
      <c r="F99" s="247"/>
      <c r="G99" s="247"/>
      <c r="H99" s="247"/>
      <c r="I99" s="247"/>
      <c r="J99" s="247"/>
      <c r="K99" s="246"/>
    </row>
    <row r="100" spans="2:11" ht="18.75" customHeight="1">
      <c r="B100" s="228"/>
      <c r="C100" s="228"/>
      <c r="D100" s="228"/>
      <c r="E100" s="228"/>
      <c r="F100" s="228"/>
      <c r="G100" s="228"/>
      <c r="H100" s="228"/>
      <c r="I100" s="228"/>
      <c r="J100" s="228"/>
      <c r="K100" s="228"/>
    </row>
    <row r="101" spans="2:11" ht="7.5" customHeight="1">
      <c r="B101" s="229"/>
      <c r="C101" s="230"/>
      <c r="D101" s="230"/>
      <c r="E101" s="230"/>
      <c r="F101" s="230"/>
      <c r="G101" s="230"/>
      <c r="H101" s="230"/>
      <c r="I101" s="230"/>
      <c r="J101" s="230"/>
      <c r="K101" s="231"/>
    </row>
    <row r="102" spans="2:11" ht="45" customHeight="1">
      <c r="B102" s="232"/>
      <c r="C102" s="345" t="s">
        <v>1852</v>
      </c>
      <c r="D102" s="345"/>
      <c r="E102" s="345"/>
      <c r="F102" s="345"/>
      <c r="G102" s="345"/>
      <c r="H102" s="345"/>
      <c r="I102" s="345"/>
      <c r="J102" s="345"/>
      <c r="K102" s="233"/>
    </row>
    <row r="103" spans="2:11" ht="17.25" customHeight="1">
      <c r="B103" s="232"/>
      <c r="C103" s="234" t="s">
        <v>1807</v>
      </c>
      <c r="D103" s="234"/>
      <c r="E103" s="234"/>
      <c r="F103" s="234" t="s">
        <v>1808</v>
      </c>
      <c r="G103" s="235"/>
      <c r="H103" s="234" t="s">
        <v>60</v>
      </c>
      <c r="I103" s="234" t="s">
        <v>63</v>
      </c>
      <c r="J103" s="234" t="s">
        <v>1809</v>
      </c>
      <c r="K103" s="233"/>
    </row>
    <row r="104" spans="2:11" ht="17.25" customHeight="1">
      <c r="B104" s="232"/>
      <c r="C104" s="236" t="s">
        <v>1810</v>
      </c>
      <c r="D104" s="236"/>
      <c r="E104" s="236"/>
      <c r="F104" s="237" t="s">
        <v>1811</v>
      </c>
      <c r="G104" s="238"/>
      <c r="H104" s="236"/>
      <c r="I104" s="236"/>
      <c r="J104" s="236" t="s">
        <v>1812</v>
      </c>
      <c r="K104" s="233"/>
    </row>
    <row r="105" spans="2:11" ht="5.25" customHeight="1">
      <c r="B105" s="232"/>
      <c r="C105" s="234"/>
      <c r="D105" s="234"/>
      <c r="E105" s="234"/>
      <c r="F105" s="234"/>
      <c r="G105" s="248"/>
      <c r="H105" s="234"/>
      <c r="I105" s="234"/>
      <c r="J105" s="234"/>
      <c r="K105" s="233"/>
    </row>
    <row r="106" spans="2:11" ht="15" customHeight="1">
      <c r="B106" s="232"/>
      <c r="C106" s="221" t="s">
        <v>59</v>
      </c>
      <c r="D106" s="239"/>
      <c r="E106" s="239"/>
      <c r="F106" s="241" t="s">
        <v>1813</v>
      </c>
      <c r="G106" s="248"/>
      <c r="H106" s="221" t="s">
        <v>1853</v>
      </c>
      <c r="I106" s="221" t="s">
        <v>1815</v>
      </c>
      <c r="J106" s="221">
        <v>20</v>
      </c>
      <c r="K106" s="233"/>
    </row>
    <row r="107" spans="2:11" ht="15" customHeight="1">
      <c r="B107" s="232"/>
      <c r="C107" s="221" t="s">
        <v>1816</v>
      </c>
      <c r="D107" s="221"/>
      <c r="E107" s="221"/>
      <c r="F107" s="241" t="s">
        <v>1813</v>
      </c>
      <c r="G107" s="221"/>
      <c r="H107" s="221" t="s">
        <v>1853</v>
      </c>
      <c r="I107" s="221" t="s">
        <v>1815</v>
      </c>
      <c r="J107" s="221">
        <v>120</v>
      </c>
      <c r="K107" s="233"/>
    </row>
    <row r="108" spans="2:11" ht="15" customHeight="1">
      <c r="B108" s="242"/>
      <c r="C108" s="221" t="s">
        <v>1818</v>
      </c>
      <c r="D108" s="221"/>
      <c r="E108" s="221"/>
      <c r="F108" s="241" t="s">
        <v>1819</v>
      </c>
      <c r="G108" s="221"/>
      <c r="H108" s="221" t="s">
        <v>1853</v>
      </c>
      <c r="I108" s="221" t="s">
        <v>1815</v>
      </c>
      <c r="J108" s="221">
        <v>50</v>
      </c>
      <c r="K108" s="233"/>
    </row>
    <row r="109" spans="2:11" ht="15" customHeight="1">
      <c r="B109" s="242"/>
      <c r="C109" s="221" t="s">
        <v>1821</v>
      </c>
      <c r="D109" s="221"/>
      <c r="E109" s="221"/>
      <c r="F109" s="241" t="s">
        <v>1813</v>
      </c>
      <c r="G109" s="221"/>
      <c r="H109" s="221" t="s">
        <v>1853</v>
      </c>
      <c r="I109" s="221" t="s">
        <v>1823</v>
      </c>
      <c r="J109" s="221"/>
      <c r="K109" s="233"/>
    </row>
    <row r="110" spans="2:11" ht="15" customHeight="1">
      <c r="B110" s="242"/>
      <c r="C110" s="221" t="s">
        <v>1832</v>
      </c>
      <c r="D110" s="221"/>
      <c r="E110" s="221"/>
      <c r="F110" s="241" t="s">
        <v>1819</v>
      </c>
      <c r="G110" s="221"/>
      <c r="H110" s="221" t="s">
        <v>1853</v>
      </c>
      <c r="I110" s="221" t="s">
        <v>1815</v>
      </c>
      <c r="J110" s="221">
        <v>50</v>
      </c>
      <c r="K110" s="233"/>
    </row>
    <row r="111" spans="2:11" ht="15" customHeight="1">
      <c r="B111" s="242"/>
      <c r="C111" s="221" t="s">
        <v>1840</v>
      </c>
      <c r="D111" s="221"/>
      <c r="E111" s="221"/>
      <c r="F111" s="241" t="s">
        <v>1819</v>
      </c>
      <c r="G111" s="221"/>
      <c r="H111" s="221" t="s">
        <v>1853</v>
      </c>
      <c r="I111" s="221" t="s">
        <v>1815</v>
      </c>
      <c r="J111" s="221">
        <v>50</v>
      </c>
      <c r="K111" s="233"/>
    </row>
    <row r="112" spans="2:11" ht="15" customHeight="1">
      <c r="B112" s="242"/>
      <c r="C112" s="221" t="s">
        <v>1838</v>
      </c>
      <c r="D112" s="221"/>
      <c r="E112" s="221"/>
      <c r="F112" s="241" t="s">
        <v>1819</v>
      </c>
      <c r="G112" s="221"/>
      <c r="H112" s="221" t="s">
        <v>1853</v>
      </c>
      <c r="I112" s="221" t="s">
        <v>1815</v>
      </c>
      <c r="J112" s="221">
        <v>50</v>
      </c>
      <c r="K112" s="233"/>
    </row>
    <row r="113" spans="2:11" ht="15" customHeight="1">
      <c r="B113" s="242"/>
      <c r="C113" s="221" t="s">
        <v>59</v>
      </c>
      <c r="D113" s="221"/>
      <c r="E113" s="221"/>
      <c r="F113" s="241" t="s">
        <v>1813</v>
      </c>
      <c r="G113" s="221"/>
      <c r="H113" s="221" t="s">
        <v>1854</v>
      </c>
      <c r="I113" s="221" t="s">
        <v>1815</v>
      </c>
      <c r="J113" s="221">
        <v>20</v>
      </c>
      <c r="K113" s="233"/>
    </row>
    <row r="114" spans="2:11" ht="15" customHeight="1">
      <c r="B114" s="242"/>
      <c r="C114" s="221" t="s">
        <v>1855</v>
      </c>
      <c r="D114" s="221"/>
      <c r="E114" s="221"/>
      <c r="F114" s="241" t="s">
        <v>1813</v>
      </c>
      <c r="G114" s="221"/>
      <c r="H114" s="221" t="s">
        <v>1856</v>
      </c>
      <c r="I114" s="221" t="s">
        <v>1815</v>
      </c>
      <c r="J114" s="221">
        <v>120</v>
      </c>
      <c r="K114" s="233"/>
    </row>
    <row r="115" spans="2:11" ht="15" customHeight="1">
      <c r="B115" s="242"/>
      <c r="C115" s="221" t="s">
        <v>44</v>
      </c>
      <c r="D115" s="221"/>
      <c r="E115" s="221"/>
      <c r="F115" s="241" t="s">
        <v>1813</v>
      </c>
      <c r="G115" s="221"/>
      <c r="H115" s="221" t="s">
        <v>1857</v>
      </c>
      <c r="I115" s="221" t="s">
        <v>1848</v>
      </c>
      <c r="J115" s="221"/>
      <c r="K115" s="233"/>
    </row>
    <row r="116" spans="2:11" ht="15" customHeight="1">
      <c r="B116" s="242"/>
      <c r="C116" s="221" t="s">
        <v>54</v>
      </c>
      <c r="D116" s="221"/>
      <c r="E116" s="221"/>
      <c r="F116" s="241" t="s">
        <v>1813</v>
      </c>
      <c r="G116" s="221"/>
      <c r="H116" s="221" t="s">
        <v>1858</v>
      </c>
      <c r="I116" s="221" t="s">
        <v>1848</v>
      </c>
      <c r="J116" s="221"/>
      <c r="K116" s="233"/>
    </row>
    <row r="117" spans="2:11" ht="15" customHeight="1">
      <c r="B117" s="242"/>
      <c r="C117" s="221" t="s">
        <v>63</v>
      </c>
      <c r="D117" s="221"/>
      <c r="E117" s="221"/>
      <c r="F117" s="241" t="s">
        <v>1813</v>
      </c>
      <c r="G117" s="221"/>
      <c r="H117" s="221" t="s">
        <v>1859</v>
      </c>
      <c r="I117" s="221" t="s">
        <v>1860</v>
      </c>
      <c r="J117" s="221"/>
      <c r="K117" s="233"/>
    </row>
    <row r="118" spans="2:11" ht="15" customHeight="1">
      <c r="B118" s="243"/>
      <c r="C118" s="249"/>
      <c r="D118" s="249"/>
      <c r="E118" s="249"/>
      <c r="F118" s="249"/>
      <c r="G118" s="249"/>
      <c r="H118" s="249"/>
      <c r="I118" s="249"/>
      <c r="J118" s="249"/>
      <c r="K118" s="245"/>
    </row>
    <row r="119" spans="2:11" ht="18.75" customHeight="1">
      <c r="B119" s="250"/>
      <c r="C119" s="218"/>
      <c r="D119" s="218"/>
      <c r="E119" s="218"/>
      <c r="F119" s="251"/>
      <c r="G119" s="218"/>
      <c r="H119" s="218"/>
      <c r="I119" s="218"/>
      <c r="J119" s="218"/>
      <c r="K119" s="250"/>
    </row>
    <row r="120" spans="2:11" ht="18.75" customHeight="1">
      <c r="B120" s="228"/>
      <c r="C120" s="228"/>
      <c r="D120" s="228"/>
      <c r="E120" s="228"/>
      <c r="F120" s="228"/>
      <c r="G120" s="228"/>
      <c r="H120" s="228"/>
      <c r="I120" s="228"/>
      <c r="J120" s="228"/>
      <c r="K120" s="228"/>
    </row>
    <row r="121" spans="2:11" ht="7.5" customHeight="1">
      <c r="B121" s="252"/>
      <c r="C121" s="253"/>
      <c r="D121" s="253"/>
      <c r="E121" s="253"/>
      <c r="F121" s="253"/>
      <c r="G121" s="253"/>
      <c r="H121" s="253"/>
      <c r="I121" s="253"/>
      <c r="J121" s="253"/>
      <c r="K121" s="254"/>
    </row>
    <row r="122" spans="2:11" ht="45" customHeight="1">
      <c r="B122" s="255"/>
      <c r="C122" s="348" t="s">
        <v>1861</v>
      </c>
      <c r="D122" s="348"/>
      <c r="E122" s="348"/>
      <c r="F122" s="348"/>
      <c r="G122" s="348"/>
      <c r="H122" s="348"/>
      <c r="I122" s="348"/>
      <c r="J122" s="348"/>
      <c r="K122" s="256"/>
    </row>
    <row r="123" spans="2:11" ht="17.25" customHeight="1">
      <c r="B123" s="257"/>
      <c r="C123" s="234" t="s">
        <v>1807</v>
      </c>
      <c r="D123" s="234"/>
      <c r="E123" s="234"/>
      <c r="F123" s="234" t="s">
        <v>1808</v>
      </c>
      <c r="G123" s="235"/>
      <c r="H123" s="234" t="s">
        <v>60</v>
      </c>
      <c r="I123" s="234" t="s">
        <v>63</v>
      </c>
      <c r="J123" s="234" t="s">
        <v>1809</v>
      </c>
      <c r="K123" s="258"/>
    </row>
    <row r="124" spans="2:11" ht="17.25" customHeight="1">
      <c r="B124" s="257"/>
      <c r="C124" s="236" t="s">
        <v>1810</v>
      </c>
      <c r="D124" s="236"/>
      <c r="E124" s="236"/>
      <c r="F124" s="237" t="s">
        <v>1811</v>
      </c>
      <c r="G124" s="238"/>
      <c r="H124" s="236"/>
      <c r="I124" s="236"/>
      <c r="J124" s="236" t="s">
        <v>1812</v>
      </c>
      <c r="K124" s="258"/>
    </row>
    <row r="125" spans="2:11" ht="5.25" customHeight="1">
      <c r="B125" s="259"/>
      <c r="C125" s="239"/>
      <c r="D125" s="239"/>
      <c r="E125" s="239"/>
      <c r="F125" s="239"/>
      <c r="G125" s="221"/>
      <c r="H125" s="239"/>
      <c r="I125" s="239"/>
      <c r="J125" s="239"/>
      <c r="K125" s="260"/>
    </row>
    <row r="126" spans="2:11" ht="15" customHeight="1">
      <c r="B126" s="259"/>
      <c r="C126" s="221" t="s">
        <v>1816</v>
      </c>
      <c r="D126" s="239"/>
      <c r="E126" s="239"/>
      <c r="F126" s="241" t="s">
        <v>1813</v>
      </c>
      <c r="G126" s="221"/>
      <c r="H126" s="221" t="s">
        <v>1853</v>
      </c>
      <c r="I126" s="221" t="s">
        <v>1815</v>
      </c>
      <c r="J126" s="221">
        <v>120</v>
      </c>
      <c r="K126" s="261"/>
    </row>
    <row r="127" spans="2:11" ht="15" customHeight="1">
      <c r="B127" s="259"/>
      <c r="C127" s="221" t="s">
        <v>1862</v>
      </c>
      <c r="D127" s="221"/>
      <c r="E127" s="221"/>
      <c r="F127" s="241" t="s">
        <v>1813</v>
      </c>
      <c r="G127" s="221"/>
      <c r="H127" s="221" t="s">
        <v>1863</v>
      </c>
      <c r="I127" s="221" t="s">
        <v>1815</v>
      </c>
      <c r="J127" s="221" t="s">
        <v>1864</v>
      </c>
      <c r="K127" s="261"/>
    </row>
    <row r="128" spans="2:11" ht="15" customHeight="1">
      <c r="B128" s="259"/>
      <c r="C128" s="221" t="s">
        <v>91</v>
      </c>
      <c r="D128" s="221"/>
      <c r="E128" s="221"/>
      <c r="F128" s="241" t="s">
        <v>1813</v>
      </c>
      <c r="G128" s="221"/>
      <c r="H128" s="221" t="s">
        <v>1865</v>
      </c>
      <c r="I128" s="221" t="s">
        <v>1815</v>
      </c>
      <c r="J128" s="221" t="s">
        <v>1864</v>
      </c>
      <c r="K128" s="261"/>
    </row>
    <row r="129" spans="2:11" ht="15" customHeight="1">
      <c r="B129" s="259"/>
      <c r="C129" s="221" t="s">
        <v>1824</v>
      </c>
      <c r="D129" s="221"/>
      <c r="E129" s="221"/>
      <c r="F129" s="241" t="s">
        <v>1819</v>
      </c>
      <c r="G129" s="221"/>
      <c r="H129" s="221" t="s">
        <v>1825</v>
      </c>
      <c r="I129" s="221" t="s">
        <v>1815</v>
      </c>
      <c r="J129" s="221">
        <v>15</v>
      </c>
      <c r="K129" s="261"/>
    </row>
    <row r="130" spans="2:11" ht="15" customHeight="1">
      <c r="B130" s="259"/>
      <c r="C130" s="221" t="s">
        <v>1826</v>
      </c>
      <c r="D130" s="221"/>
      <c r="E130" s="221"/>
      <c r="F130" s="241" t="s">
        <v>1819</v>
      </c>
      <c r="G130" s="221"/>
      <c r="H130" s="221" t="s">
        <v>1827</v>
      </c>
      <c r="I130" s="221" t="s">
        <v>1815</v>
      </c>
      <c r="J130" s="221">
        <v>15</v>
      </c>
      <c r="K130" s="261"/>
    </row>
    <row r="131" spans="2:11" ht="15" customHeight="1">
      <c r="B131" s="259"/>
      <c r="C131" s="221" t="s">
        <v>1828</v>
      </c>
      <c r="D131" s="221"/>
      <c r="E131" s="221"/>
      <c r="F131" s="241" t="s">
        <v>1819</v>
      </c>
      <c r="G131" s="221"/>
      <c r="H131" s="221" t="s">
        <v>1829</v>
      </c>
      <c r="I131" s="221" t="s">
        <v>1815</v>
      </c>
      <c r="J131" s="221">
        <v>20</v>
      </c>
      <c r="K131" s="261"/>
    </row>
    <row r="132" spans="2:11" ht="15" customHeight="1">
      <c r="B132" s="259"/>
      <c r="C132" s="221" t="s">
        <v>1830</v>
      </c>
      <c r="D132" s="221"/>
      <c r="E132" s="221"/>
      <c r="F132" s="241" t="s">
        <v>1819</v>
      </c>
      <c r="G132" s="221"/>
      <c r="H132" s="221" t="s">
        <v>1831</v>
      </c>
      <c r="I132" s="221" t="s">
        <v>1815</v>
      </c>
      <c r="J132" s="221">
        <v>20</v>
      </c>
      <c r="K132" s="261"/>
    </row>
    <row r="133" spans="2:11" ht="15" customHeight="1">
      <c r="B133" s="259"/>
      <c r="C133" s="221" t="s">
        <v>1818</v>
      </c>
      <c r="D133" s="221"/>
      <c r="E133" s="221"/>
      <c r="F133" s="241" t="s">
        <v>1819</v>
      </c>
      <c r="G133" s="221"/>
      <c r="H133" s="221" t="s">
        <v>1853</v>
      </c>
      <c r="I133" s="221" t="s">
        <v>1815</v>
      </c>
      <c r="J133" s="221">
        <v>50</v>
      </c>
      <c r="K133" s="261"/>
    </row>
    <row r="134" spans="2:11" ht="15" customHeight="1">
      <c r="B134" s="259"/>
      <c r="C134" s="221" t="s">
        <v>1832</v>
      </c>
      <c r="D134" s="221"/>
      <c r="E134" s="221"/>
      <c r="F134" s="241" t="s">
        <v>1819</v>
      </c>
      <c r="G134" s="221"/>
      <c r="H134" s="221" t="s">
        <v>1853</v>
      </c>
      <c r="I134" s="221" t="s">
        <v>1815</v>
      </c>
      <c r="J134" s="221">
        <v>50</v>
      </c>
      <c r="K134" s="261"/>
    </row>
    <row r="135" spans="2:11" ht="15" customHeight="1">
      <c r="B135" s="259"/>
      <c r="C135" s="221" t="s">
        <v>1838</v>
      </c>
      <c r="D135" s="221"/>
      <c r="E135" s="221"/>
      <c r="F135" s="241" t="s">
        <v>1819</v>
      </c>
      <c r="G135" s="221"/>
      <c r="H135" s="221" t="s">
        <v>1853</v>
      </c>
      <c r="I135" s="221" t="s">
        <v>1815</v>
      </c>
      <c r="J135" s="221">
        <v>50</v>
      </c>
      <c r="K135" s="261"/>
    </row>
    <row r="136" spans="2:11" ht="15" customHeight="1">
      <c r="B136" s="259"/>
      <c r="C136" s="221" t="s">
        <v>1840</v>
      </c>
      <c r="D136" s="221"/>
      <c r="E136" s="221"/>
      <c r="F136" s="241" t="s">
        <v>1819</v>
      </c>
      <c r="G136" s="221"/>
      <c r="H136" s="221" t="s">
        <v>1853</v>
      </c>
      <c r="I136" s="221" t="s">
        <v>1815</v>
      </c>
      <c r="J136" s="221">
        <v>50</v>
      </c>
      <c r="K136" s="261"/>
    </row>
    <row r="137" spans="2:11" ht="15" customHeight="1">
      <c r="B137" s="259"/>
      <c r="C137" s="221" t="s">
        <v>1841</v>
      </c>
      <c r="D137" s="221"/>
      <c r="E137" s="221"/>
      <c r="F137" s="241" t="s">
        <v>1819</v>
      </c>
      <c r="G137" s="221"/>
      <c r="H137" s="221" t="s">
        <v>1866</v>
      </c>
      <c r="I137" s="221" t="s">
        <v>1815</v>
      </c>
      <c r="J137" s="221">
        <v>255</v>
      </c>
      <c r="K137" s="261"/>
    </row>
    <row r="138" spans="2:11" ht="15" customHeight="1">
      <c r="B138" s="259"/>
      <c r="C138" s="221" t="s">
        <v>1843</v>
      </c>
      <c r="D138" s="221"/>
      <c r="E138" s="221"/>
      <c r="F138" s="241" t="s">
        <v>1813</v>
      </c>
      <c r="G138" s="221"/>
      <c r="H138" s="221" t="s">
        <v>1867</v>
      </c>
      <c r="I138" s="221" t="s">
        <v>1845</v>
      </c>
      <c r="J138" s="221"/>
      <c r="K138" s="261"/>
    </row>
    <row r="139" spans="2:11" ht="15" customHeight="1">
      <c r="B139" s="259"/>
      <c r="C139" s="221" t="s">
        <v>1846</v>
      </c>
      <c r="D139" s="221"/>
      <c r="E139" s="221"/>
      <c r="F139" s="241" t="s">
        <v>1813</v>
      </c>
      <c r="G139" s="221"/>
      <c r="H139" s="221" t="s">
        <v>1868</v>
      </c>
      <c r="I139" s="221" t="s">
        <v>1848</v>
      </c>
      <c r="J139" s="221"/>
      <c r="K139" s="261"/>
    </row>
    <row r="140" spans="2:11" ht="15" customHeight="1">
      <c r="B140" s="259"/>
      <c r="C140" s="221" t="s">
        <v>1849</v>
      </c>
      <c r="D140" s="221"/>
      <c r="E140" s="221"/>
      <c r="F140" s="241" t="s">
        <v>1813</v>
      </c>
      <c r="G140" s="221"/>
      <c r="H140" s="221" t="s">
        <v>1849</v>
      </c>
      <c r="I140" s="221" t="s">
        <v>1848</v>
      </c>
      <c r="J140" s="221"/>
      <c r="K140" s="261"/>
    </row>
    <row r="141" spans="2:11" ht="15" customHeight="1">
      <c r="B141" s="259"/>
      <c r="C141" s="221" t="s">
        <v>44</v>
      </c>
      <c r="D141" s="221"/>
      <c r="E141" s="221"/>
      <c r="F141" s="241" t="s">
        <v>1813</v>
      </c>
      <c r="G141" s="221"/>
      <c r="H141" s="221" t="s">
        <v>1869</v>
      </c>
      <c r="I141" s="221" t="s">
        <v>1848</v>
      </c>
      <c r="J141" s="221"/>
      <c r="K141" s="261"/>
    </row>
    <row r="142" spans="2:11" ht="15" customHeight="1">
      <c r="B142" s="259"/>
      <c r="C142" s="221" t="s">
        <v>1870</v>
      </c>
      <c r="D142" s="221"/>
      <c r="E142" s="221"/>
      <c r="F142" s="241" t="s">
        <v>1813</v>
      </c>
      <c r="G142" s="221"/>
      <c r="H142" s="221" t="s">
        <v>1871</v>
      </c>
      <c r="I142" s="221" t="s">
        <v>1848</v>
      </c>
      <c r="J142" s="221"/>
      <c r="K142" s="261"/>
    </row>
    <row r="143" spans="2:11" ht="15" customHeight="1">
      <c r="B143" s="262"/>
      <c r="C143" s="263"/>
      <c r="D143" s="263"/>
      <c r="E143" s="263"/>
      <c r="F143" s="263"/>
      <c r="G143" s="263"/>
      <c r="H143" s="263"/>
      <c r="I143" s="263"/>
      <c r="J143" s="263"/>
      <c r="K143" s="264"/>
    </row>
    <row r="144" spans="2:11" ht="18.75" customHeight="1">
      <c r="B144" s="218"/>
      <c r="C144" s="218"/>
      <c r="D144" s="218"/>
      <c r="E144" s="218"/>
      <c r="F144" s="251"/>
      <c r="G144" s="218"/>
      <c r="H144" s="218"/>
      <c r="I144" s="218"/>
      <c r="J144" s="218"/>
      <c r="K144" s="218"/>
    </row>
    <row r="145" spans="2:11" ht="18.75" customHeight="1">
      <c r="B145" s="228"/>
      <c r="C145" s="228"/>
      <c r="D145" s="228"/>
      <c r="E145" s="228"/>
      <c r="F145" s="228"/>
      <c r="G145" s="228"/>
      <c r="H145" s="228"/>
      <c r="I145" s="228"/>
      <c r="J145" s="228"/>
      <c r="K145" s="228"/>
    </row>
    <row r="146" spans="2:11" ht="7.5" customHeight="1">
      <c r="B146" s="229"/>
      <c r="C146" s="230"/>
      <c r="D146" s="230"/>
      <c r="E146" s="230"/>
      <c r="F146" s="230"/>
      <c r="G146" s="230"/>
      <c r="H146" s="230"/>
      <c r="I146" s="230"/>
      <c r="J146" s="230"/>
      <c r="K146" s="231"/>
    </row>
    <row r="147" spans="2:11" ht="45" customHeight="1">
      <c r="B147" s="232"/>
      <c r="C147" s="345" t="s">
        <v>1872</v>
      </c>
      <c r="D147" s="345"/>
      <c r="E147" s="345"/>
      <c r="F147" s="345"/>
      <c r="G147" s="345"/>
      <c r="H147" s="345"/>
      <c r="I147" s="345"/>
      <c r="J147" s="345"/>
      <c r="K147" s="233"/>
    </row>
    <row r="148" spans="2:11" ht="17.25" customHeight="1">
      <c r="B148" s="232"/>
      <c r="C148" s="234" t="s">
        <v>1807</v>
      </c>
      <c r="D148" s="234"/>
      <c r="E148" s="234"/>
      <c r="F148" s="234" t="s">
        <v>1808</v>
      </c>
      <c r="G148" s="235"/>
      <c r="H148" s="234" t="s">
        <v>60</v>
      </c>
      <c r="I148" s="234" t="s">
        <v>63</v>
      </c>
      <c r="J148" s="234" t="s">
        <v>1809</v>
      </c>
      <c r="K148" s="233"/>
    </row>
    <row r="149" spans="2:11" ht="17.25" customHeight="1">
      <c r="B149" s="232"/>
      <c r="C149" s="236" t="s">
        <v>1810</v>
      </c>
      <c r="D149" s="236"/>
      <c r="E149" s="236"/>
      <c r="F149" s="237" t="s">
        <v>1811</v>
      </c>
      <c r="G149" s="238"/>
      <c r="H149" s="236"/>
      <c r="I149" s="236"/>
      <c r="J149" s="236" t="s">
        <v>1812</v>
      </c>
      <c r="K149" s="233"/>
    </row>
    <row r="150" spans="2:11" ht="5.25" customHeight="1">
      <c r="B150" s="242"/>
      <c r="C150" s="239"/>
      <c r="D150" s="239"/>
      <c r="E150" s="239"/>
      <c r="F150" s="239"/>
      <c r="G150" s="240"/>
      <c r="H150" s="239"/>
      <c r="I150" s="239"/>
      <c r="J150" s="239"/>
      <c r="K150" s="261"/>
    </row>
    <row r="151" spans="2:11" ht="15" customHeight="1">
      <c r="B151" s="242"/>
      <c r="C151" s="265" t="s">
        <v>1816</v>
      </c>
      <c r="D151" s="221"/>
      <c r="E151" s="221"/>
      <c r="F151" s="266" t="s">
        <v>1813</v>
      </c>
      <c r="G151" s="221"/>
      <c r="H151" s="265" t="s">
        <v>1853</v>
      </c>
      <c r="I151" s="265" t="s">
        <v>1815</v>
      </c>
      <c r="J151" s="265">
        <v>120</v>
      </c>
      <c r="K151" s="261"/>
    </row>
    <row r="152" spans="2:11" ht="15" customHeight="1">
      <c r="B152" s="242"/>
      <c r="C152" s="265" t="s">
        <v>1862</v>
      </c>
      <c r="D152" s="221"/>
      <c r="E152" s="221"/>
      <c r="F152" s="266" t="s">
        <v>1813</v>
      </c>
      <c r="G152" s="221"/>
      <c r="H152" s="265" t="s">
        <v>1873</v>
      </c>
      <c r="I152" s="265" t="s">
        <v>1815</v>
      </c>
      <c r="J152" s="265" t="s">
        <v>1864</v>
      </c>
      <c r="K152" s="261"/>
    </row>
    <row r="153" spans="2:11" ht="15" customHeight="1">
      <c r="B153" s="242"/>
      <c r="C153" s="265" t="s">
        <v>91</v>
      </c>
      <c r="D153" s="221"/>
      <c r="E153" s="221"/>
      <c r="F153" s="266" t="s">
        <v>1813</v>
      </c>
      <c r="G153" s="221"/>
      <c r="H153" s="265" t="s">
        <v>1874</v>
      </c>
      <c r="I153" s="265" t="s">
        <v>1815</v>
      </c>
      <c r="J153" s="265" t="s">
        <v>1864</v>
      </c>
      <c r="K153" s="261"/>
    </row>
    <row r="154" spans="2:11" ht="15" customHeight="1">
      <c r="B154" s="242"/>
      <c r="C154" s="265" t="s">
        <v>1818</v>
      </c>
      <c r="D154" s="221"/>
      <c r="E154" s="221"/>
      <c r="F154" s="266" t="s">
        <v>1819</v>
      </c>
      <c r="G154" s="221"/>
      <c r="H154" s="265" t="s">
        <v>1853</v>
      </c>
      <c r="I154" s="265" t="s">
        <v>1815</v>
      </c>
      <c r="J154" s="265">
        <v>50</v>
      </c>
      <c r="K154" s="261"/>
    </row>
    <row r="155" spans="2:11" ht="15" customHeight="1">
      <c r="B155" s="242"/>
      <c r="C155" s="265" t="s">
        <v>1821</v>
      </c>
      <c r="D155" s="221"/>
      <c r="E155" s="221"/>
      <c r="F155" s="266" t="s">
        <v>1813</v>
      </c>
      <c r="G155" s="221"/>
      <c r="H155" s="265" t="s">
        <v>1853</v>
      </c>
      <c r="I155" s="265" t="s">
        <v>1823</v>
      </c>
      <c r="J155" s="265"/>
      <c r="K155" s="261"/>
    </row>
    <row r="156" spans="2:11" ht="15" customHeight="1">
      <c r="B156" s="242"/>
      <c r="C156" s="265" t="s">
        <v>1832</v>
      </c>
      <c r="D156" s="221"/>
      <c r="E156" s="221"/>
      <c r="F156" s="266" t="s">
        <v>1819</v>
      </c>
      <c r="G156" s="221"/>
      <c r="H156" s="265" t="s">
        <v>1853</v>
      </c>
      <c r="I156" s="265" t="s">
        <v>1815</v>
      </c>
      <c r="J156" s="265">
        <v>50</v>
      </c>
      <c r="K156" s="261"/>
    </row>
    <row r="157" spans="2:11" ht="15" customHeight="1">
      <c r="B157" s="242"/>
      <c r="C157" s="265" t="s">
        <v>1840</v>
      </c>
      <c r="D157" s="221"/>
      <c r="E157" s="221"/>
      <c r="F157" s="266" t="s">
        <v>1819</v>
      </c>
      <c r="G157" s="221"/>
      <c r="H157" s="265" t="s">
        <v>1853</v>
      </c>
      <c r="I157" s="265" t="s">
        <v>1815</v>
      </c>
      <c r="J157" s="265">
        <v>50</v>
      </c>
      <c r="K157" s="261"/>
    </row>
    <row r="158" spans="2:11" ht="15" customHeight="1">
      <c r="B158" s="242"/>
      <c r="C158" s="265" t="s">
        <v>1838</v>
      </c>
      <c r="D158" s="221"/>
      <c r="E158" s="221"/>
      <c r="F158" s="266" t="s">
        <v>1819</v>
      </c>
      <c r="G158" s="221"/>
      <c r="H158" s="265" t="s">
        <v>1853</v>
      </c>
      <c r="I158" s="265" t="s">
        <v>1815</v>
      </c>
      <c r="J158" s="265">
        <v>50</v>
      </c>
      <c r="K158" s="261"/>
    </row>
    <row r="159" spans="2:11" ht="15" customHeight="1">
      <c r="B159" s="242"/>
      <c r="C159" s="265" t="s">
        <v>214</v>
      </c>
      <c r="D159" s="221"/>
      <c r="E159" s="221"/>
      <c r="F159" s="266" t="s">
        <v>1813</v>
      </c>
      <c r="G159" s="221"/>
      <c r="H159" s="265" t="s">
        <v>1875</v>
      </c>
      <c r="I159" s="265" t="s">
        <v>1815</v>
      </c>
      <c r="J159" s="265" t="s">
        <v>1876</v>
      </c>
      <c r="K159" s="261"/>
    </row>
    <row r="160" spans="2:11" ht="15" customHeight="1">
      <c r="B160" s="242"/>
      <c r="C160" s="265" t="s">
        <v>1877</v>
      </c>
      <c r="D160" s="221"/>
      <c r="E160" s="221"/>
      <c r="F160" s="266" t="s">
        <v>1813</v>
      </c>
      <c r="G160" s="221"/>
      <c r="H160" s="265" t="s">
        <v>1878</v>
      </c>
      <c r="I160" s="265" t="s">
        <v>1848</v>
      </c>
      <c r="J160" s="265"/>
      <c r="K160" s="261"/>
    </row>
    <row r="161" spans="2:11" ht="15" customHeight="1">
      <c r="B161" s="267"/>
      <c r="C161" s="249"/>
      <c r="D161" s="249"/>
      <c r="E161" s="249"/>
      <c r="F161" s="249"/>
      <c r="G161" s="249"/>
      <c r="H161" s="249"/>
      <c r="I161" s="249"/>
      <c r="J161" s="249"/>
      <c r="K161" s="268"/>
    </row>
    <row r="162" spans="2:11" ht="18.75" customHeight="1">
      <c r="B162" s="218"/>
      <c r="C162" s="221"/>
      <c r="D162" s="221"/>
      <c r="E162" s="221"/>
      <c r="F162" s="241"/>
      <c r="G162" s="221"/>
      <c r="H162" s="221"/>
      <c r="I162" s="221"/>
      <c r="J162" s="221"/>
      <c r="K162" s="218"/>
    </row>
    <row r="163" spans="2:11" ht="18.75" customHeight="1">
      <c r="B163" s="228"/>
      <c r="C163" s="228"/>
      <c r="D163" s="228"/>
      <c r="E163" s="228"/>
      <c r="F163" s="228"/>
      <c r="G163" s="228"/>
      <c r="H163" s="228"/>
      <c r="I163" s="228"/>
      <c r="J163" s="228"/>
      <c r="K163" s="228"/>
    </row>
    <row r="164" spans="2:11" ht="7.5" customHeight="1">
      <c r="B164" s="210"/>
      <c r="C164" s="211"/>
      <c r="D164" s="211"/>
      <c r="E164" s="211"/>
      <c r="F164" s="211"/>
      <c r="G164" s="211"/>
      <c r="H164" s="211"/>
      <c r="I164" s="211"/>
      <c r="J164" s="211"/>
      <c r="K164" s="212"/>
    </row>
    <row r="165" spans="2:11" ht="45" customHeight="1">
      <c r="B165" s="213"/>
      <c r="C165" s="348" t="s">
        <v>1879</v>
      </c>
      <c r="D165" s="348"/>
      <c r="E165" s="348"/>
      <c r="F165" s="348"/>
      <c r="G165" s="348"/>
      <c r="H165" s="348"/>
      <c r="I165" s="348"/>
      <c r="J165" s="348"/>
      <c r="K165" s="214"/>
    </row>
    <row r="166" spans="2:11" ht="17.25" customHeight="1">
      <c r="B166" s="213"/>
      <c r="C166" s="234" t="s">
        <v>1807</v>
      </c>
      <c r="D166" s="234"/>
      <c r="E166" s="234"/>
      <c r="F166" s="234" t="s">
        <v>1808</v>
      </c>
      <c r="G166" s="269"/>
      <c r="H166" s="270" t="s">
        <v>60</v>
      </c>
      <c r="I166" s="270" t="s">
        <v>63</v>
      </c>
      <c r="J166" s="234" t="s">
        <v>1809</v>
      </c>
      <c r="K166" s="214"/>
    </row>
    <row r="167" spans="2:11" ht="17.25" customHeight="1">
      <c r="B167" s="215"/>
      <c r="C167" s="236" t="s">
        <v>1810</v>
      </c>
      <c r="D167" s="236"/>
      <c r="E167" s="236"/>
      <c r="F167" s="237" t="s">
        <v>1811</v>
      </c>
      <c r="G167" s="271"/>
      <c r="H167" s="272"/>
      <c r="I167" s="272"/>
      <c r="J167" s="236" t="s">
        <v>1812</v>
      </c>
      <c r="K167" s="216"/>
    </row>
    <row r="168" spans="2:11" ht="5.25" customHeight="1">
      <c r="B168" s="242"/>
      <c r="C168" s="239"/>
      <c r="D168" s="239"/>
      <c r="E168" s="239"/>
      <c r="F168" s="239"/>
      <c r="G168" s="240"/>
      <c r="H168" s="239"/>
      <c r="I168" s="239"/>
      <c r="J168" s="239"/>
      <c r="K168" s="261"/>
    </row>
    <row r="169" spans="2:11" ht="15" customHeight="1">
      <c r="B169" s="242"/>
      <c r="C169" s="221" t="s">
        <v>1816</v>
      </c>
      <c r="D169" s="221"/>
      <c r="E169" s="221"/>
      <c r="F169" s="241" t="s">
        <v>1813</v>
      </c>
      <c r="G169" s="221"/>
      <c r="H169" s="221" t="s">
        <v>1853</v>
      </c>
      <c r="I169" s="221" t="s">
        <v>1815</v>
      </c>
      <c r="J169" s="221">
        <v>120</v>
      </c>
      <c r="K169" s="261"/>
    </row>
    <row r="170" spans="2:11" ht="15" customHeight="1">
      <c r="B170" s="242"/>
      <c r="C170" s="221" t="s">
        <v>1862</v>
      </c>
      <c r="D170" s="221"/>
      <c r="E170" s="221"/>
      <c r="F170" s="241" t="s">
        <v>1813</v>
      </c>
      <c r="G170" s="221"/>
      <c r="H170" s="221" t="s">
        <v>1863</v>
      </c>
      <c r="I170" s="221" t="s">
        <v>1815</v>
      </c>
      <c r="J170" s="221" t="s">
        <v>1864</v>
      </c>
      <c r="K170" s="261"/>
    </row>
    <row r="171" spans="2:11" ht="15" customHeight="1">
      <c r="B171" s="242"/>
      <c r="C171" s="221" t="s">
        <v>91</v>
      </c>
      <c r="D171" s="221"/>
      <c r="E171" s="221"/>
      <c r="F171" s="241" t="s">
        <v>1813</v>
      </c>
      <c r="G171" s="221"/>
      <c r="H171" s="221" t="s">
        <v>1880</v>
      </c>
      <c r="I171" s="221" t="s">
        <v>1815</v>
      </c>
      <c r="J171" s="221" t="s">
        <v>1864</v>
      </c>
      <c r="K171" s="261"/>
    </row>
    <row r="172" spans="2:11" ht="15" customHeight="1">
      <c r="B172" s="242"/>
      <c r="C172" s="221" t="s">
        <v>1818</v>
      </c>
      <c r="D172" s="221"/>
      <c r="E172" s="221"/>
      <c r="F172" s="241" t="s">
        <v>1819</v>
      </c>
      <c r="G172" s="221"/>
      <c r="H172" s="221" t="s">
        <v>1880</v>
      </c>
      <c r="I172" s="221" t="s">
        <v>1815</v>
      </c>
      <c r="J172" s="221">
        <v>50</v>
      </c>
      <c r="K172" s="261"/>
    </row>
    <row r="173" spans="2:11" ht="15" customHeight="1">
      <c r="B173" s="242"/>
      <c r="C173" s="221" t="s">
        <v>1821</v>
      </c>
      <c r="D173" s="221"/>
      <c r="E173" s="221"/>
      <c r="F173" s="241" t="s">
        <v>1813</v>
      </c>
      <c r="G173" s="221"/>
      <c r="H173" s="221" t="s">
        <v>1880</v>
      </c>
      <c r="I173" s="221" t="s">
        <v>1823</v>
      </c>
      <c r="J173" s="221"/>
      <c r="K173" s="261"/>
    </row>
    <row r="174" spans="2:11" ht="15" customHeight="1">
      <c r="B174" s="242"/>
      <c r="C174" s="221" t="s">
        <v>1832</v>
      </c>
      <c r="D174" s="221"/>
      <c r="E174" s="221"/>
      <c r="F174" s="241" t="s">
        <v>1819</v>
      </c>
      <c r="G174" s="221"/>
      <c r="H174" s="221" t="s">
        <v>1880</v>
      </c>
      <c r="I174" s="221" t="s">
        <v>1815</v>
      </c>
      <c r="J174" s="221">
        <v>50</v>
      </c>
      <c r="K174" s="261"/>
    </row>
    <row r="175" spans="2:11" ht="15" customHeight="1">
      <c r="B175" s="242"/>
      <c r="C175" s="221" t="s">
        <v>1840</v>
      </c>
      <c r="D175" s="221"/>
      <c r="E175" s="221"/>
      <c r="F175" s="241" t="s">
        <v>1819</v>
      </c>
      <c r="G175" s="221"/>
      <c r="H175" s="221" t="s">
        <v>1880</v>
      </c>
      <c r="I175" s="221" t="s">
        <v>1815</v>
      </c>
      <c r="J175" s="221">
        <v>50</v>
      </c>
      <c r="K175" s="261"/>
    </row>
    <row r="176" spans="2:11" ht="15" customHeight="1">
      <c r="B176" s="242"/>
      <c r="C176" s="221" t="s">
        <v>1838</v>
      </c>
      <c r="D176" s="221"/>
      <c r="E176" s="221"/>
      <c r="F176" s="241" t="s">
        <v>1819</v>
      </c>
      <c r="G176" s="221"/>
      <c r="H176" s="221" t="s">
        <v>1880</v>
      </c>
      <c r="I176" s="221" t="s">
        <v>1815</v>
      </c>
      <c r="J176" s="221">
        <v>50</v>
      </c>
      <c r="K176" s="261"/>
    </row>
    <row r="177" spans="2:11" ht="15" customHeight="1">
      <c r="B177" s="242"/>
      <c r="C177" s="221" t="s">
        <v>238</v>
      </c>
      <c r="D177" s="221"/>
      <c r="E177" s="221"/>
      <c r="F177" s="241" t="s">
        <v>1813</v>
      </c>
      <c r="G177" s="221"/>
      <c r="H177" s="221" t="s">
        <v>1881</v>
      </c>
      <c r="I177" s="221" t="s">
        <v>1882</v>
      </c>
      <c r="J177" s="221"/>
      <c r="K177" s="261"/>
    </row>
    <row r="178" spans="2:11" ht="15" customHeight="1">
      <c r="B178" s="242"/>
      <c r="C178" s="221" t="s">
        <v>63</v>
      </c>
      <c r="D178" s="221"/>
      <c r="E178" s="221"/>
      <c r="F178" s="241" t="s">
        <v>1813</v>
      </c>
      <c r="G178" s="221"/>
      <c r="H178" s="221" t="s">
        <v>1883</v>
      </c>
      <c r="I178" s="221" t="s">
        <v>1884</v>
      </c>
      <c r="J178" s="221">
        <v>1</v>
      </c>
      <c r="K178" s="261"/>
    </row>
    <row r="179" spans="2:11" ht="15" customHeight="1">
      <c r="B179" s="242"/>
      <c r="C179" s="221" t="s">
        <v>59</v>
      </c>
      <c r="D179" s="221"/>
      <c r="E179" s="221"/>
      <c r="F179" s="241" t="s">
        <v>1813</v>
      </c>
      <c r="G179" s="221"/>
      <c r="H179" s="221" t="s">
        <v>1885</v>
      </c>
      <c r="I179" s="221" t="s">
        <v>1815</v>
      </c>
      <c r="J179" s="221">
        <v>20</v>
      </c>
      <c r="K179" s="261"/>
    </row>
    <row r="180" spans="2:11" ht="15" customHeight="1">
      <c r="B180" s="242"/>
      <c r="C180" s="221" t="s">
        <v>60</v>
      </c>
      <c r="D180" s="221"/>
      <c r="E180" s="221"/>
      <c r="F180" s="241" t="s">
        <v>1813</v>
      </c>
      <c r="G180" s="221"/>
      <c r="H180" s="221" t="s">
        <v>1886</v>
      </c>
      <c r="I180" s="221" t="s">
        <v>1815</v>
      </c>
      <c r="J180" s="221">
        <v>255</v>
      </c>
      <c r="K180" s="261"/>
    </row>
    <row r="181" spans="2:11" ht="15" customHeight="1">
      <c r="B181" s="242"/>
      <c r="C181" s="221" t="s">
        <v>239</v>
      </c>
      <c r="D181" s="221"/>
      <c r="E181" s="221"/>
      <c r="F181" s="241" t="s">
        <v>1813</v>
      </c>
      <c r="G181" s="221"/>
      <c r="H181" s="221" t="s">
        <v>1777</v>
      </c>
      <c r="I181" s="221" t="s">
        <v>1815</v>
      </c>
      <c r="J181" s="221">
        <v>10</v>
      </c>
      <c r="K181" s="261"/>
    </row>
    <row r="182" spans="2:11" ht="15" customHeight="1">
      <c r="B182" s="242"/>
      <c r="C182" s="221" t="s">
        <v>240</v>
      </c>
      <c r="D182" s="221"/>
      <c r="E182" s="221"/>
      <c r="F182" s="241" t="s">
        <v>1813</v>
      </c>
      <c r="G182" s="221"/>
      <c r="H182" s="221" t="s">
        <v>1887</v>
      </c>
      <c r="I182" s="221" t="s">
        <v>1848</v>
      </c>
      <c r="J182" s="221"/>
      <c r="K182" s="261"/>
    </row>
    <row r="183" spans="2:11" ht="15" customHeight="1">
      <c r="B183" s="242"/>
      <c r="C183" s="221" t="s">
        <v>1888</v>
      </c>
      <c r="D183" s="221"/>
      <c r="E183" s="221"/>
      <c r="F183" s="241" t="s">
        <v>1813</v>
      </c>
      <c r="G183" s="221"/>
      <c r="H183" s="221" t="s">
        <v>1889</v>
      </c>
      <c r="I183" s="221" t="s">
        <v>1848</v>
      </c>
      <c r="J183" s="221"/>
      <c r="K183" s="261"/>
    </row>
    <row r="184" spans="2:11" ht="15" customHeight="1">
      <c r="B184" s="242"/>
      <c r="C184" s="221" t="s">
        <v>1877</v>
      </c>
      <c r="D184" s="221"/>
      <c r="E184" s="221"/>
      <c r="F184" s="241" t="s">
        <v>1813</v>
      </c>
      <c r="G184" s="221"/>
      <c r="H184" s="221" t="s">
        <v>1890</v>
      </c>
      <c r="I184" s="221" t="s">
        <v>1848</v>
      </c>
      <c r="J184" s="221"/>
      <c r="K184" s="261"/>
    </row>
    <row r="185" spans="2:11" ht="15" customHeight="1">
      <c r="B185" s="242"/>
      <c r="C185" s="221" t="s">
        <v>242</v>
      </c>
      <c r="D185" s="221"/>
      <c r="E185" s="221"/>
      <c r="F185" s="241" t="s">
        <v>1819</v>
      </c>
      <c r="G185" s="221"/>
      <c r="H185" s="221" t="s">
        <v>1891</v>
      </c>
      <c r="I185" s="221" t="s">
        <v>1815</v>
      </c>
      <c r="J185" s="221">
        <v>50</v>
      </c>
      <c r="K185" s="261"/>
    </row>
    <row r="186" spans="2:11" ht="15" customHeight="1">
      <c r="B186" s="242"/>
      <c r="C186" s="221" t="s">
        <v>1892</v>
      </c>
      <c r="D186" s="221"/>
      <c r="E186" s="221"/>
      <c r="F186" s="241" t="s">
        <v>1819</v>
      </c>
      <c r="G186" s="221"/>
      <c r="H186" s="221" t="s">
        <v>1893</v>
      </c>
      <c r="I186" s="221" t="s">
        <v>1894</v>
      </c>
      <c r="J186" s="221"/>
      <c r="K186" s="261"/>
    </row>
    <row r="187" spans="2:11" ht="15" customHeight="1">
      <c r="B187" s="242"/>
      <c r="C187" s="221" t="s">
        <v>1895</v>
      </c>
      <c r="D187" s="221"/>
      <c r="E187" s="221"/>
      <c r="F187" s="241" t="s">
        <v>1819</v>
      </c>
      <c r="G187" s="221"/>
      <c r="H187" s="221" t="s">
        <v>1896</v>
      </c>
      <c r="I187" s="221" t="s">
        <v>1894</v>
      </c>
      <c r="J187" s="221"/>
      <c r="K187" s="261"/>
    </row>
    <row r="188" spans="2:11" ht="15" customHeight="1">
      <c r="B188" s="242"/>
      <c r="C188" s="221" t="s">
        <v>1897</v>
      </c>
      <c r="D188" s="221"/>
      <c r="E188" s="221"/>
      <c r="F188" s="241" t="s">
        <v>1819</v>
      </c>
      <c r="G188" s="221"/>
      <c r="H188" s="221" t="s">
        <v>1898</v>
      </c>
      <c r="I188" s="221" t="s">
        <v>1894</v>
      </c>
      <c r="J188" s="221"/>
      <c r="K188" s="261"/>
    </row>
    <row r="189" spans="2:11" ht="15" customHeight="1">
      <c r="B189" s="242"/>
      <c r="C189" s="273" t="s">
        <v>1899</v>
      </c>
      <c r="D189" s="221"/>
      <c r="E189" s="221"/>
      <c r="F189" s="241" t="s">
        <v>1819</v>
      </c>
      <c r="G189" s="221"/>
      <c r="H189" s="221" t="s">
        <v>1900</v>
      </c>
      <c r="I189" s="221" t="s">
        <v>1901</v>
      </c>
      <c r="J189" s="274" t="s">
        <v>1902</v>
      </c>
      <c r="K189" s="261"/>
    </row>
    <row r="190" spans="2:11" ht="15" customHeight="1">
      <c r="B190" s="242"/>
      <c r="C190" s="227" t="s">
        <v>48</v>
      </c>
      <c r="D190" s="221"/>
      <c r="E190" s="221"/>
      <c r="F190" s="241" t="s">
        <v>1813</v>
      </c>
      <c r="G190" s="221"/>
      <c r="H190" s="218" t="s">
        <v>1903</v>
      </c>
      <c r="I190" s="221" t="s">
        <v>1904</v>
      </c>
      <c r="J190" s="221"/>
      <c r="K190" s="261"/>
    </row>
    <row r="191" spans="2:11" ht="15" customHeight="1">
      <c r="B191" s="242"/>
      <c r="C191" s="227" t="s">
        <v>1905</v>
      </c>
      <c r="D191" s="221"/>
      <c r="E191" s="221"/>
      <c r="F191" s="241" t="s">
        <v>1813</v>
      </c>
      <c r="G191" s="221"/>
      <c r="H191" s="221" t="s">
        <v>1906</v>
      </c>
      <c r="I191" s="221" t="s">
        <v>1848</v>
      </c>
      <c r="J191" s="221"/>
      <c r="K191" s="261"/>
    </row>
    <row r="192" spans="2:11" ht="15" customHeight="1">
      <c r="B192" s="242"/>
      <c r="C192" s="227" t="s">
        <v>1907</v>
      </c>
      <c r="D192" s="221"/>
      <c r="E192" s="221"/>
      <c r="F192" s="241" t="s">
        <v>1813</v>
      </c>
      <c r="G192" s="221"/>
      <c r="H192" s="221" t="s">
        <v>1908</v>
      </c>
      <c r="I192" s="221" t="s">
        <v>1848</v>
      </c>
      <c r="J192" s="221"/>
      <c r="K192" s="261"/>
    </row>
    <row r="193" spans="2:11" ht="15" customHeight="1">
      <c r="B193" s="242"/>
      <c r="C193" s="227" t="s">
        <v>1909</v>
      </c>
      <c r="D193" s="221"/>
      <c r="E193" s="221"/>
      <c r="F193" s="241" t="s">
        <v>1819</v>
      </c>
      <c r="G193" s="221"/>
      <c r="H193" s="221" t="s">
        <v>1910</v>
      </c>
      <c r="I193" s="221" t="s">
        <v>1848</v>
      </c>
      <c r="J193" s="221"/>
      <c r="K193" s="261"/>
    </row>
    <row r="194" spans="2:11" ht="15" customHeight="1">
      <c r="B194" s="267"/>
      <c r="C194" s="275"/>
      <c r="D194" s="249"/>
      <c r="E194" s="249"/>
      <c r="F194" s="249"/>
      <c r="G194" s="249"/>
      <c r="H194" s="249"/>
      <c r="I194" s="249"/>
      <c r="J194" s="249"/>
      <c r="K194" s="268"/>
    </row>
    <row r="195" spans="2:11" ht="18.75" customHeight="1">
      <c r="B195" s="218"/>
      <c r="C195" s="221"/>
      <c r="D195" s="221"/>
      <c r="E195" s="221"/>
      <c r="F195" s="241"/>
      <c r="G195" s="221"/>
      <c r="H195" s="221"/>
      <c r="I195" s="221"/>
      <c r="J195" s="221"/>
      <c r="K195" s="218"/>
    </row>
    <row r="196" spans="2:11" ht="18.75" customHeight="1">
      <c r="B196" s="218"/>
      <c r="C196" s="221"/>
      <c r="D196" s="221"/>
      <c r="E196" s="221"/>
      <c r="F196" s="241"/>
      <c r="G196" s="221"/>
      <c r="H196" s="221"/>
      <c r="I196" s="221"/>
      <c r="J196" s="221"/>
      <c r="K196" s="218"/>
    </row>
    <row r="197" spans="2:11" ht="18.75" customHeight="1">
      <c r="B197" s="228"/>
      <c r="C197" s="228"/>
      <c r="D197" s="228"/>
      <c r="E197" s="228"/>
      <c r="F197" s="228"/>
      <c r="G197" s="228"/>
      <c r="H197" s="228"/>
      <c r="I197" s="228"/>
      <c r="J197" s="228"/>
      <c r="K197" s="228"/>
    </row>
    <row r="198" spans="2:11" ht="13.5">
      <c r="B198" s="210"/>
      <c r="C198" s="211"/>
      <c r="D198" s="211"/>
      <c r="E198" s="211"/>
      <c r="F198" s="211"/>
      <c r="G198" s="211"/>
      <c r="H198" s="211"/>
      <c r="I198" s="211"/>
      <c r="J198" s="211"/>
      <c r="K198" s="212"/>
    </row>
    <row r="199" spans="2:11" ht="21">
      <c r="B199" s="213"/>
      <c r="C199" s="348" t="s">
        <v>1911</v>
      </c>
      <c r="D199" s="348"/>
      <c r="E199" s="348"/>
      <c r="F199" s="348"/>
      <c r="G199" s="348"/>
      <c r="H199" s="348"/>
      <c r="I199" s="348"/>
      <c r="J199" s="348"/>
      <c r="K199" s="214"/>
    </row>
    <row r="200" spans="2:11" ht="25.5" customHeight="1">
      <c r="B200" s="213"/>
      <c r="C200" s="276" t="s">
        <v>1912</v>
      </c>
      <c r="D200" s="276"/>
      <c r="E200" s="276"/>
      <c r="F200" s="276" t="s">
        <v>1913</v>
      </c>
      <c r="G200" s="277"/>
      <c r="H200" s="351" t="s">
        <v>1914</v>
      </c>
      <c r="I200" s="351"/>
      <c r="J200" s="351"/>
      <c r="K200" s="214"/>
    </row>
    <row r="201" spans="2:11" ht="5.25" customHeight="1">
      <c r="B201" s="242"/>
      <c r="C201" s="239"/>
      <c r="D201" s="239"/>
      <c r="E201" s="239"/>
      <c r="F201" s="239"/>
      <c r="G201" s="221"/>
      <c r="H201" s="239"/>
      <c r="I201" s="239"/>
      <c r="J201" s="239"/>
      <c r="K201" s="261"/>
    </row>
    <row r="202" spans="2:11" ht="15" customHeight="1">
      <c r="B202" s="242"/>
      <c r="C202" s="221" t="s">
        <v>1904</v>
      </c>
      <c r="D202" s="221"/>
      <c r="E202" s="221"/>
      <c r="F202" s="241" t="s">
        <v>49</v>
      </c>
      <c r="G202" s="221"/>
      <c r="H202" s="350" t="s">
        <v>1915</v>
      </c>
      <c r="I202" s="350"/>
      <c r="J202" s="350"/>
      <c r="K202" s="261"/>
    </row>
    <row r="203" spans="2:11" ht="15" customHeight="1">
      <c r="B203" s="242"/>
      <c r="C203" s="246"/>
      <c r="D203" s="221"/>
      <c r="E203" s="221"/>
      <c r="F203" s="241" t="s">
        <v>50</v>
      </c>
      <c r="G203" s="221"/>
      <c r="H203" s="350" t="s">
        <v>1916</v>
      </c>
      <c r="I203" s="350"/>
      <c r="J203" s="350"/>
      <c r="K203" s="261"/>
    </row>
    <row r="204" spans="2:11" ht="15" customHeight="1">
      <c r="B204" s="242"/>
      <c r="C204" s="246"/>
      <c r="D204" s="221"/>
      <c r="E204" s="221"/>
      <c r="F204" s="241" t="s">
        <v>53</v>
      </c>
      <c r="G204" s="221"/>
      <c r="H204" s="350" t="s">
        <v>1917</v>
      </c>
      <c r="I204" s="350"/>
      <c r="J204" s="350"/>
      <c r="K204" s="261"/>
    </row>
    <row r="205" spans="2:11" ht="15" customHeight="1">
      <c r="B205" s="242"/>
      <c r="C205" s="221"/>
      <c r="D205" s="221"/>
      <c r="E205" s="221"/>
      <c r="F205" s="241" t="s">
        <v>51</v>
      </c>
      <c r="G205" s="221"/>
      <c r="H205" s="350" t="s">
        <v>1918</v>
      </c>
      <c r="I205" s="350"/>
      <c r="J205" s="350"/>
      <c r="K205" s="261"/>
    </row>
    <row r="206" spans="2:11" ht="15" customHeight="1">
      <c r="B206" s="242"/>
      <c r="C206" s="221"/>
      <c r="D206" s="221"/>
      <c r="E206" s="221"/>
      <c r="F206" s="241" t="s">
        <v>52</v>
      </c>
      <c r="G206" s="221"/>
      <c r="H206" s="350" t="s">
        <v>1919</v>
      </c>
      <c r="I206" s="350"/>
      <c r="J206" s="350"/>
      <c r="K206" s="261"/>
    </row>
    <row r="207" spans="2:11" ht="15" customHeight="1">
      <c r="B207" s="242"/>
      <c r="C207" s="221"/>
      <c r="D207" s="221"/>
      <c r="E207" s="221"/>
      <c r="F207" s="241"/>
      <c r="G207" s="221"/>
      <c r="H207" s="221"/>
      <c r="I207" s="221"/>
      <c r="J207" s="221"/>
      <c r="K207" s="261"/>
    </row>
    <row r="208" spans="2:11" ht="15" customHeight="1">
      <c r="B208" s="242"/>
      <c r="C208" s="221" t="s">
        <v>1860</v>
      </c>
      <c r="D208" s="221"/>
      <c r="E208" s="221"/>
      <c r="F208" s="241" t="s">
        <v>84</v>
      </c>
      <c r="G208" s="221"/>
      <c r="H208" s="350" t="s">
        <v>1920</v>
      </c>
      <c r="I208" s="350"/>
      <c r="J208" s="350"/>
      <c r="K208" s="261"/>
    </row>
    <row r="209" spans="2:11" ht="15" customHeight="1">
      <c r="B209" s="242"/>
      <c r="C209" s="246"/>
      <c r="D209" s="221"/>
      <c r="E209" s="221"/>
      <c r="F209" s="241" t="s">
        <v>1757</v>
      </c>
      <c r="G209" s="221"/>
      <c r="H209" s="350" t="s">
        <v>1758</v>
      </c>
      <c r="I209" s="350"/>
      <c r="J209" s="350"/>
      <c r="K209" s="261"/>
    </row>
    <row r="210" spans="2:11" ht="15" customHeight="1">
      <c r="B210" s="242"/>
      <c r="C210" s="221"/>
      <c r="D210" s="221"/>
      <c r="E210" s="221"/>
      <c r="F210" s="241" t="s">
        <v>1755</v>
      </c>
      <c r="G210" s="221"/>
      <c r="H210" s="350" t="s">
        <v>1921</v>
      </c>
      <c r="I210" s="350"/>
      <c r="J210" s="350"/>
      <c r="K210" s="261"/>
    </row>
    <row r="211" spans="2:11" ht="15" customHeight="1">
      <c r="B211" s="278"/>
      <c r="C211" s="246"/>
      <c r="D211" s="246"/>
      <c r="E211" s="246"/>
      <c r="F211" s="241" t="s">
        <v>105</v>
      </c>
      <c r="G211" s="227"/>
      <c r="H211" s="349" t="s">
        <v>1759</v>
      </c>
      <c r="I211" s="349"/>
      <c r="J211" s="349"/>
      <c r="K211" s="279"/>
    </row>
    <row r="212" spans="2:11" ht="15" customHeight="1">
      <c r="B212" s="278"/>
      <c r="C212" s="246"/>
      <c r="D212" s="246"/>
      <c r="E212" s="246"/>
      <c r="F212" s="241" t="s">
        <v>1760</v>
      </c>
      <c r="G212" s="227"/>
      <c r="H212" s="349" t="s">
        <v>1539</v>
      </c>
      <c r="I212" s="349"/>
      <c r="J212" s="349"/>
      <c r="K212" s="279"/>
    </row>
    <row r="213" spans="2:11" ht="15" customHeight="1">
      <c r="B213" s="278"/>
      <c r="C213" s="246"/>
      <c r="D213" s="246"/>
      <c r="E213" s="246"/>
      <c r="F213" s="280"/>
      <c r="G213" s="227"/>
      <c r="H213" s="281"/>
      <c r="I213" s="281"/>
      <c r="J213" s="281"/>
      <c r="K213" s="279"/>
    </row>
    <row r="214" spans="2:11" ht="15" customHeight="1">
      <c r="B214" s="278"/>
      <c r="C214" s="221" t="s">
        <v>1884</v>
      </c>
      <c r="D214" s="246"/>
      <c r="E214" s="246"/>
      <c r="F214" s="241">
        <v>1</v>
      </c>
      <c r="G214" s="227"/>
      <c r="H214" s="349" t="s">
        <v>1922</v>
      </c>
      <c r="I214" s="349"/>
      <c r="J214" s="349"/>
      <c r="K214" s="279"/>
    </row>
    <row r="215" spans="2:11" ht="15" customHeight="1">
      <c r="B215" s="278"/>
      <c r="C215" s="246"/>
      <c r="D215" s="246"/>
      <c r="E215" s="246"/>
      <c r="F215" s="241">
        <v>2</v>
      </c>
      <c r="G215" s="227"/>
      <c r="H215" s="349" t="s">
        <v>1923</v>
      </c>
      <c r="I215" s="349"/>
      <c r="J215" s="349"/>
      <c r="K215" s="279"/>
    </row>
    <row r="216" spans="2:11" ht="15" customHeight="1">
      <c r="B216" s="278"/>
      <c r="C216" s="246"/>
      <c r="D216" s="246"/>
      <c r="E216" s="246"/>
      <c r="F216" s="241">
        <v>3</v>
      </c>
      <c r="G216" s="227"/>
      <c r="H216" s="349" t="s">
        <v>1924</v>
      </c>
      <c r="I216" s="349"/>
      <c r="J216" s="349"/>
      <c r="K216" s="279"/>
    </row>
    <row r="217" spans="2:11" ht="15" customHeight="1">
      <c r="B217" s="278"/>
      <c r="C217" s="246"/>
      <c r="D217" s="246"/>
      <c r="E217" s="246"/>
      <c r="F217" s="241">
        <v>4</v>
      </c>
      <c r="G217" s="227"/>
      <c r="H217" s="349" t="s">
        <v>1925</v>
      </c>
      <c r="I217" s="349"/>
      <c r="J217" s="349"/>
      <c r="K217" s="279"/>
    </row>
    <row r="218" spans="2:11" ht="12.75" customHeight="1">
      <c r="B218" s="282"/>
      <c r="C218" s="283"/>
      <c r="D218" s="283"/>
      <c r="E218" s="283"/>
      <c r="F218" s="283"/>
      <c r="G218" s="283"/>
      <c r="H218" s="283"/>
      <c r="I218" s="283"/>
      <c r="J218" s="283"/>
      <c r="K218" s="284"/>
    </row>
  </sheetData>
  <sheetProtection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59027779999999996" right="0.59027779999999996" top="0.59027779999999996" bottom="0.59027779999999996" header="0" footer="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5"/>
  <sheetViews>
    <sheetView view="pageLayout" topLeftCell="B1" workbookViewId="0">
      <selection activeCell="B5" sqref="B5"/>
    </sheetView>
  </sheetViews>
  <sheetFormatPr defaultColWidth="11" defaultRowHeight="16.5"/>
  <cols>
    <col min="1" max="1" width="11" style="287"/>
    <col min="2" max="2" width="103.1640625" style="287" customWidth="1"/>
    <col min="3" max="16384" width="11" style="287"/>
  </cols>
  <sheetData>
    <row r="1" spans="1:2">
      <c r="A1" s="285"/>
      <c r="B1" s="286" t="s">
        <v>1926</v>
      </c>
    </row>
    <row r="2" spans="1:2" ht="17.25" thickBot="1">
      <c r="A2" s="288" t="s">
        <v>59</v>
      </c>
      <c r="B2" s="289" t="s">
        <v>60</v>
      </c>
    </row>
    <row r="3" spans="1:2">
      <c r="A3" s="290"/>
      <c r="B3" s="291"/>
    </row>
    <row r="4" spans="1:2">
      <c r="A4" s="292"/>
      <c r="B4" s="292" t="s">
        <v>1927</v>
      </c>
    </row>
    <row r="5" spans="1:2">
      <c r="A5" s="293"/>
      <c r="B5" s="293" t="s">
        <v>1928</v>
      </c>
    </row>
    <row r="6" spans="1:2" ht="24">
      <c r="A6" s="294" t="s">
        <v>1929</v>
      </c>
      <c r="B6" s="295" t="s">
        <v>1930</v>
      </c>
    </row>
    <row r="7" spans="1:2">
      <c r="A7" s="294" t="s">
        <v>1931</v>
      </c>
      <c r="B7" s="295" t="s">
        <v>1932</v>
      </c>
    </row>
    <row r="8" spans="1:2">
      <c r="A8" s="294" t="s">
        <v>1933</v>
      </c>
      <c r="B8" s="295" t="s">
        <v>1934</v>
      </c>
    </row>
    <row r="9" spans="1:2">
      <c r="A9" s="294" t="s">
        <v>1935</v>
      </c>
      <c r="B9" s="295" t="s">
        <v>1936</v>
      </c>
    </row>
    <row r="10" spans="1:2">
      <c r="A10" s="294" t="s">
        <v>1937</v>
      </c>
      <c r="B10" s="295" t="s">
        <v>1938</v>
      </c>
    </row>
    <row r="11" spans="1:2" ht="36">
      <c r="A11" s="294" t="s">
        <v>1939</v>
      </c>
      <c r="B11" s="296" t="s">
        <v>1940</v>
      </c>
    </row>
    <row r="12" spans="1:2">
      <c r="A12" s="294" t="s">
        <v>1939</v>
      </c>
      <c r="B12" s="295" t="s">
        <v>1941</v>
      </c>
    </row>
    <row r="13" spans="1:2" ht="24">
      <c r="A13" s="294" t="s">
        <v>1942</v>
      </c>
      <c r="B13" s="295" t="s">
        <v>1943</v>
      </c>
    </row>
    <row r="14" spans="1:2">
      <c r="A14" s="297"/>
      <c r="B14" s="296"/>
    </row>
    <row r="15" spans="1:2">
      <c r="A15" s="293"/>
      <c r="B15" s="293" t="s">
        <v>1944</v>
      </c>
    </row>
    <row r="16" spans="1:2" ht="48">
      <c r="A16" s="294" t="s">
        <v>1945</v>
      </c>
      <c r="B16" s="295" t="s">
        <v>1946</v>
      </c>
    </row>
    <row r="17" spans="1:2" ht="36">
      <c r="A17" s="294" t="s">
        <v>1947</v>
      </c>
      <c r="B17" s="295" t="s">
        <v>1948</v>
      </c>
    </row>
    <row r="18" spans="1:2" ht="36">
      <c r="A18" s="294" t="s">
        <v>1949</v>
      </c>
      <c r="B18" s="295" t="s">
        <v>1950</v>
      </c>
    </row>
    <row r="19" spans="1:2" ht="36">
      <c r="A19" s="294" t="s">
        <v>1951</v>
      </c>
      <c r="B19" s="295" t="s">
        <v>1952</v>
      </c>
    </row>
    <row r="20" spans="1:2" ht="48">
      <c r="A20" s="294" t="s">
        <v>1953</v>
      </c>
      <c r="B20" s="295" t="s">
        <v>1954</v>
      </c>
    </row>
    <row r="21" spans="1:2" ht="60">
      <c r="A21" s="294" t="s">
        <v>1955</v>
      </c>
      <c r="B21" s="295" t="s">
        <v>1956</v>
      </c>
    </row>
    <row r="22" spans="1:2" ht="60">
      <c r="A22" s="294" t="s">
        <v>1957</v>
      </c>
      <c r="B22" s="295" t="s">
        <v>1958</v>
      </c>
    </row>
    <row r="23" spans="1:2" ht="24">
      <c r="A23" s="294" t="s">
        <v>1959</v>
      </c>
      <c r="B23" s="296" t="s">
        <v>1960</v>
      </c>
    </row>
    <row r="24" spans="1:2">
      <c r="A24" s="298"/>
      <c r="B24" s="299"/>
    </row>
    <row r="25" spans="1:2">
      <c r="A25" s="293"/>
      <c r="B25" s="293" t="s">
        <v>1961</v>
      </c>
    </row>
    <row r="26" spans="1:2" ht="60">
      <c r="A26" s="294" t="s">
        <v>1962</v>
      </c>
      <c r="B26" s="295" t="s">
        <v>1963</v>
      </c>
    </row>
    <row r="27" spans="1:2" ht="84">
      <c r="A27" s="294" t="s">
        <v>1964</v>
      </c>
      <c r="B27" s="295" t="s">
        <v>1965</v>
      </c>
    </row>
    <row r="28" spans="1:2" ht="24">
      <c r="A28" s="294" t="s">
        <v>1966</v>
      </c>
      <c r="B28" s="295" t="s">
        <v>1967</v>
      </c>
    </row>
    <row r="29" spans="1:2" ht="24">
      <c r="A29" s="294" t="s">
        <v>1968</v>
      </c>
      <c r="B29" s="295" t="s">
        <v>1969</v>
      </c>
    </row>
    <row r="30" spans="1:2" ht="24">
      <c r="A30" s="294" t="s">
        <v>1970</v>
      </c>
      <c r="B30" s="295" t="s">
        <v>1971</v>
      </c>
    </row>
    <row r="31" spans="1:2" ht="36">
      <c r="A31" s="294" t="s">
        <v>1972</v>
      </c>
      <c r="B31" s="295" t="s">
        <v>1973</v>
      </c>
    </row>
    <row r="32" spans="1:2">
      <c r="A32" s="298"/>
      <c r="B32" s="299"/>
    </row>
    <row r="33" spans="1:2">
      <c r="A33" s="293"/>
      <c r="B33" s="293" t="s">
        <v>1974</v>
      </c>
    </row>
    <row r="34" spans="1:2" ht="60">
      <c r="A34" s="294" t="s">
        <v>1975</v>
      </c>
      <c r="B34" s="295" t="s">
        <v>1976</v>
      </c>
    </row>
    <row r="35" spans="1:2">
      <c r="A35" s="298"/>
      <c r="B35" s="299"/>
    </row>
    <row r="36" spans="1:2">
      <c r="A36" s="293"/>
      <c r="B36" s="293" t="s">
        <v>1977</v>
      </c>
    </row>
    <row r="37" spans="1:2" ht="72">
      <c r="A37" s="294" t="s">
        <v>1978</v>
      </c>
      <c r="B37" s="295" t="s">
        <v>1979</v>
      </c>
    </row>
    <row r="38" spans="1:2" ht="24">
      <c r="A38" s="294" t="s">
        <v>1980</v>
      </c>
      <c r="B38" s="295" t="s">
        <v>1981</v>
      </c>
    </row>
    <row r="39" spans="1:2" ht="24">
      <c r="A39" s="294"/>
      <c r="B39" s="295" t="s">
        <v>1982</v>
      </c>
    </row>
    <row r="40" spans="1:2">
      <c r="A40" s="294" t="s">
        <v>1983</v>
      </c>
      <c r="B40" s="295" t="s">
        <v>1984</v>
      </c>
    </row>
    <row r="41" spans="1:2" ht="24">
      <c r="A41" s="294" t="s">
        <v>1985</v>
      </c>
      <c r="B41" s="295" t="s">
        <v>1986</v>
      </c>
    </row>
    <row r="42" spans="1:2" ht="24">
      <c r="A42" s="294" t="s">
        <v>1987</v>
      </c>
      <c r="B42" s="300" t="s">
        <v>1988</v>
      </c>
    </row>
    <row r="43" spans="1:2">
      <c r="A43" s="298"/>
      <c r="B43" s="299"/>
    </row>
    <row r="44" spans="1:2">
      <c r="A44" s="293"/>
      <c r="B44" s="293" t="s">
        <v>1989</v>
      </c>
    </row>
    <row r="45" spans="1:2" ht="48">
      <c r="A45" s="294" t="s">
        <v>1990</v>
      </c>
      <c r="B45" s="295" t="s">
        <v>1991</v>
      </c>
    </row>
    <row r="46" spans="1:2" ht="72">
      <c r="A46" s="294" t="s">
        <v>1992</v>
      </c>
      <c r="B46" s="295" t="s">
        <v>1993</v>
      </c>
    </row>
    <row r="47" spans="1:2" ht="84">
      <c r="A47" s="294" t="s">
        <v>1994</v>
      </c>
      <c r="B47" s="295" t="s">
        <v>1995</v>
      </c>
    </row>
    <row r="48" spans="1:2" ht="36">
      <c r="A48" s="294" t="s">
        <v>1996</v>
      </c>
      <c r="B48" s="295" t="s">
        <v>1997</v>
      </c>
    </row>
    <row r="49" spans="1:2" ht="24">
      <c r="A49" s="294" t="s">
        <v>1998</v>
      </c>
      <c r="B49" s="295" t="s">
        <v>1999</v>
      </c>
    </row>
    <row r="50" spans="1:2" ht="24">
      <c r="A50" s="294" t="s">
        <v>2000</v>
      </c>
      <c r="B50" s="295" t="s">
        <v>2001</v>
      </c>
    </row>
    <row r="51" spans="1:2" ht="36">
      <c r="A51" s="294" t="s">
        <v>2002</v>
      </c>
      <c r="B51" s="295" t="s">
        <v>2003</v>
      </c>
    </row>
    <row r="52" spans="1:2" ht="24">
      <c r="A52" s="294" t="s">
        <v>2004</v>
      </c>
      <c r="B52" s="295" t="s">
        <v>2005</v>
      </c>
    </row>
    <row r="53" spans="1:2">
      <c r="A53" s="298"/>
      <c r="B53" s="299"/>
    </row>
    <row r="54" spans="1:2">
      <c r="A54" s="293"/>
      <c r="B54" s="293" t="s">
        <v>2006</v>
      </c>
    </row>
    <row r="55" spans="1:2" ht="72">
      <c r="A55" s="294" t="s">
        <v>2007</v>
      </c>
      <c r="B55" s="295" t="s">
        <v>2008</v>
      </c>
    </row>
    <row r="56" spans="1:2" ht="36">
      <c r="A56" s="294" t="s">
        <v>2009</v>
      </c>
      <c r="B56" s="295" t="s">
        <v>2010</v>
      </c>
    </row>
    <row r="57" spans="1:2" ht="36">
      <c r="A57" s="294" t="s">
        <v>2011</v>
      </c>
      <c r="B57" s="295" t="s">
        <v>2012</v>
      </c>
    </row>
    <row r="58" spans="1:2">
      <c r="A58" s="298"/>
      <c r="B58" s="299"/>
    </row>
    <row r="59" spans="1:2">
      <c r="A59" s="293"/>
      <c r="B59" s="293" t="s">
        <v>2013</v>
      </c>
    </row>
    <row r="60" spans="1:2" ht="60">
      <c r="A60" s="294" t="s">
        <v>2014</v>
      </c>
      <c r="B60" s="295" t="s">
        <v>2015</v>
      </c>
    </row>
    <row r="61" spans="1:2" ht="36">
      <c r="A61" s="294" t="s">
        <v>2016</v>
      </c>
      <c r="B61" s="295" t="s">
        <v>2017</v>
      </c>
    </row>
    <row r="62" spans="1:2" ht="48">
      <c r="A62" s="294" t="s">
        <v>2018</v>
      </c>
      <c r="B62" s="295" t="s">
        <v>2019</v>
      </c>
    </row>
    <row r="63" spans="1:2" ht="24">
      <c r="A63" s="294" t="s">
        <v>2020</v>
      </c>
      <c r="B63" s="295" t="s">
        <v>2021</v>
      </c>
    </row>
    <row r="64" spans="1:2">
      <c r="A64" s="298"/>
      <c r="B64" s="299"/>
    </row>
    <row r="65" spans="1:2">
      <c r="A65" s="293"/>
      <c r="B65" s="293" t="s">
        <v>2022</v>
      </c>
    </row>
    <row r="66" spans="1:2" ht="72">
      <c r="A66" s="294" t="s">
        <v>2023</v>
      </c>
      <c r="B66" s="295" t="s">
        <v>2024</v>
      </c>
    </row>
    <row r="67" spans="1:2" ht="36">
      <c r="A67" s="294" t="s">
        <v>2025</v>
      </c>
      <c r="B67" s="295" t="s">
        <v>2026</v>
      </c>
    </row>
    <row r="68" spans="1:2" ht="36">
      <c r="A68" s="294" t="s">
        <v>2027</v>
      </c>
      <c r="B68" s="295" t="s">
        <v>2028</v>
      </c>
    </row>
    <row r="69" spans="1:2" ht="36">
      <c r="A69" s="294" t="s">
        <v>2029</v>
      </c>
      <c r="B69" s="295" t="s">
        <v>2030</v>
      </c>
    </row>
    <row r="70" spans="1:2" ht="24">
      <c r="A70" s="294" t="s">
        <v>2031</v>
      </c>
      <c r="B70" s="295" t="s">
        <v>2032</v>
      </c>
    </row>
    <row r="71" spans="1:2" ht="24">
      <c r="A71" s="294" t="s">
        <v>2033</v>
      </c>
      <c r="B71" s="295" t="s">
        <v>2034</v>
      </c>
    </row>
    <row r="72" spans="1:2" ht="24">
      <c r="A72" s="294" t="s">
        <v>2035</v>
      </c>
      <c r="B72" s="295" t="s">
        <v>2036</v>
      </c>
    </row>
    <row r="73" spans="1:2" ht="48">
      <c r="A73" s="294" t="s">
        <v>2037</v>
      </c>
      <c r="B73" s="295" t="s">
        <v>2038</v>
      </c>
    </row>
    <row r="74" spans="1:2" ht="36">
      <c r="A74" s="294" t="s">
        <v>2039</v>
      </c>
      <c r="B74" s="295" t="s">
        <v>2040</v>
      </c>
    </row>
    <row r="75" spans="1:2">
      <c r="A75" s="294" t="s">
        <v>2041</v>
      </c>
      <c r="B75" s="295" t="s">
        <v>2042</v>
      </c>
    </row>
    <row r="76" spans="1:2" ht="24">
      <c r="A76" s="294" t="s">
        <v>2043</v>
      </c>
      <c r="B76" s="295" t="s">
        <v>2044</v>
      </c>
    </row>
    <row r="77" spans="1:2" ht="36">
      <c r="A77" s="294" t="s">
        <v>2045</v>
      </c>
      <c r="B77" s="295" t="s">
        <v>2046</v>
      </c>
    </row>
    <row r="78" spans="1:2">
      <c r="A78" s="298"/>
      <c r="B78" s="299"/>
    </row>
    <row r="79" spans="1:2">
      <c r="A79" s="293"/>
      <c r="B79" s="293" t="s">
        <v>2047</v>
      </c>
    </row>
    <row r="80" spans="1:2" ht="60">
      <c r="A80" s="294" t="s">
        <v>2048</v>
      </c>
      <c r="B80" s="295" t="s">
        <v>2049</v>
      </c>
    </row>
    <row r="81" spans="1:2" ht="24">
      <c r="A81" s="294" t="s">
        <v>2050</v>
      </c>
      <c r="B81" s="295" t="s">
        <v>2051</v>
      </c>
    </row>
    <row r="82" spans="1:2" ht="24">
      <c r="A82" s="294" t="s">
        <v>2052</v>
      </c>
      <c r="B82" s="295" t="s">
        <v>2053</v>
      </c>
    </row>
    <row r="83" spans="1:2" ht="36">
      <c r="A83" s="294" t="s">
        <v>2054</v>
      </c>
      <c r="B83" s="295" t="s">
        <v>2055</v>
      </c>
    </row>
    <row r="84" spans="1:2" ht="24">
      <c r="A84" s="294" t="s">
        <v>2056</v>
      </c>
      <c r="B84" s="295" t="s">
        <v>2057</v>
      </c>
    </row>
    <row r="85" spans="1:2" ht="24">
      <c r="A85" s="294" t="s">
        <v>2058</v>
      </c>
      <c r="B85" s="295" t="s">
        <v>2059</v>
      </c>
    </row>
    <row r="86" spans="1:2">
      <c r="A86" s="298"/>
      <c r="B86" s="299"/>
    </row>
    <row r="87" spans="1:2">
      <c r="A87" s="293"/>
      <c r="B87" s="293" t="s">
        <v>2060</v>
      </c>
    </row>
    <row r="88" spans="1:2" ht="72">
      <c r="A88" s="294" t="s">
        <v>2061</v>
      </c>
      <c r="B88" s="295" t="s">
        <v>2062</v>
      </c>
    </row>
    <row r="89" spans="1:2" ht="24">
      <c r="A89" s="294" t="s">
        <v>2063</v>
      </c>
      <c r="B89" s="295" t="s">
        <v>2064</v>
      </c>
    </row>
    <row r="90" spans="1:2" ht="24">
      <c r="A90" s="294" t="s">
        <v>2065</v>
      </c>
      <c r="B90" s="295" t="s">
        <v>2066</v>
      </c>
    </row>
    <row r="91" spans="1:2">
      <c r="A91" s="294" t="s">
        <v>2067</v>
      </c>
      <c r="B91" s="295" t="s">
        <v>2068</v>
      </c>
    </row>
    <row r="92" spans="1:2">
      <c r="A92" s="298"/>
      <c r="B92" s="299"/>
    </row>
    <row r="93" spans="1:2">
      <c r="A93" s="293"/>
      <c r="B93" s="293" t="s">
        <v>2069</v>
      </c>
    </row>
    <row r="94" spans="1:2" ht="72">
      <c r="A94" s="294" t="s">
        <v>2070</v>
      </c>
      <c r="B94" s="295" t="s">
        <v>2071</v>
      </c>
    </row>
    <row r="95" spans="1:2" ht="48">
      <c r="A95" s="294" t="s">
        <v>2072</v>
      </c>
      <c r="B95" s="295" t="s">
        <v>2073</v>
      </c>
    </row>
    <row r="96" spans="1:2" ht="24">
      <c r="A96" s="294" t="s">
        <v>2074</v>
      </c>
      <c r="B96" s="295" t="s">
        <v>2075</v>
      </c>
    </row>
    <row r="97" spans="1:2" ht="24">
      <c r="A97" s="294" t="s">
        <v>2074</v>
      </c>
      <c r="B97" s="295" t="s">
        <v>2076</v>
      </c>
    </row>
    <row r="98" spans="1:2">
      <c r="A98" s="298"/>
      <c r="B98" s="299"/>
    </row>
    <row r="99" spans="1:2">
      <c r="A99" s="293"/>
      <c r="B99" s="293" t="s">
        <v>2077</v>
      </c>
    </row>
    <row r="100" spans="1:2" ht="72">
      <c r="A100" s="294" t="s">
        <v>2078</v>
      </c>
      <c r="B100" s="295" t="s">
        <v>2079</v>
      </c>
    </row>
    <row r="101" spans="1:2" ht="36">
      <c r="A101" s="294" t="s">
        <v>2080</v>
      </c>
      <c r="B101" s="295" t="s">
        <v>2081</v>
      </c>
    </row>
    <row r="102" spans="1:2" ht="36">
      <c r="A102" s="294" t="s">
        <v>2082</v>
      </c>
      <c r="B102" s="295" t="s">
        <v>2083</v>
      </c>
    </row>
    <row r="103" spans="1:2">
      <c r="A103" s="298"/>
      <c r="B103" s="299"/>
    </row>
    <row r="104" spans="1:2">
      <c r="A104" s="293"/>
      <c r="B104" s="293" t="s">
        <v>2084</v>
      </c>
    </row>
    <row r="105" spans="1:2" ht="72">
      <c r="A105" s="294" t="s">
        <v>2085</v>
      </c>
      <c r="B105" s="295" t="s">
        <v>2086</v>
      </c>
    </row>
    <row r="106" spans="1:2">
      <c r="A106" s="298"/>
      <c r="B106" s="299"/>
    </row>
    <row r="107" spans="1:2">
      <c r="A107" s="298"/>
      <c r="B107" s="299"/>
    </row>
    <row r="108" spans="1:2">
      <c r="A108" s="293"/>
      <c r="B108" s="293" t="s">
        <v>2087</v>
      </c>
    </row>
    <row r="109" spans="1:2" ht="72">
      <c r="A109" s="294" t="s">
        <v>2088</v>
      </c>
      <c r="B109" s="295" t="s">
        <v>2089</v>
      </c>
    </row>
    <row r="110" spans="1:2">
      <c r="A110" s="294"/>
      <c r="B110" s="299"/>
    </row>
    <row r="111" spans="1:2">
      <c r="A111" s="293"/>
      <c r="B111" s="293" t="s">
        <v>2090</v>
      </c>
    </row>
    <row r="112" spans="1:2">
      <c r="A112" s="294" t="s">
        <v>2091</v>
      </c>
      <c r="B112" s="295" t="s">
        <v>2092</v>
      </c>
    </row>
    <row r="113" spans="1:2">
      <c r="A113" s="294" t="s">
        <v>2093</v>
      </c>
      <c r="B113" s="295" t="s">
        <v>2094</v>
      </c>
    </row>
    <row r="114" spans="1:2">
      <c r="A114" s="294" t="s">
        <v>2095</v>
      </c>
      <c r="B114" s="295" t="s">
        <v>2096</v>
      </c>
    </row>
    <row r="115" spans="1:2" ht="24">
      <c r="A115" s="294" t="s">
        <v>2097</v>
      </c>
      <c r="B115" s="295" t="s">
        <v>2098</v>
      </c>
    </row>
    <row r="116" spans="1:2" ht="24">
      <c r="A116" s="294" t="s">
        <v>2099</v>
      </c>
      <c r="B116" s="295" t="s">
        <v>2100</v>
      </c>
    </row>
    <row r="117" spans="1:2">
      <c r="A117" s="298"/>
      <c r="B117" s="299"/>
    </row>
    <row r="118" spans="1:2">
      <c r="A118" s="293"/>
      <c r="B118" s="293" t="s">
        <v>2101</v>
      </c>
    </row>
    <row r="119" spans="1:2" ht="24">
      <c r="A119" s="294" t="s">
        <v>2102</v>
      </c>
      <c r="B119" s="295" t="s">
        <v>2103</v>
      </c>
    </row>
    <row r="120" spans="1:2" ht="24">
      <c r="A120" s="294" t="s">
        <v>2104</v>
      </c>
      <c r="B120" s="295" t="s">
        <v>2105</v>
      </c>
    </row>
    <row r="121" spans="1:2" ht="24">
      <c r="A121" s="294" t="s">
        <v>2106</v>
      </c>
      <c r="B121" s="295" t="s">
        <v>2107</v>
      </c>
    </row>
    <row r="122" spans="1:2" ht="24">
      <c r="A122" s="294" t="s">
        <v>2108</v>
      </c>
      <c r="B122" s="295" t="s">
        <v>2109</v>
      </c>
    </row>
    <row r="123" spans="1:2" ht="24">
      <c r="A123" s="294" t="s">
        <v>2110</v>
      </c>
      <c r="B123" s="295" t="s">
        <v>2111</v>
      </c>
    </row>
    <row r="124" spans="1:2" ht="24">
      <c r="A124" s="294" t="s">
        <v>2112</v>
      </c>
      <c r="B124" s="295" t="s">
        <v>2113</v>
      </c>
    </row>
    <row r="125" spans="1:2">
      <c r="A125" s="294" t="s">
        <v>2114</v>
      </c>
      <c r="B125" s="295" t="s">
        <v>2115</v>
      </c>
    </row>
  </sheetData>
  <phoneticPr fontId="53" type="noConversion"/>
  <pageMargins left="0.70866141732283472" right="0.70866141732283472" top="0.78740157480314965" bottom="0.78740157480314965" header="0.31496062992125984" footer="0.31496062992125984"/>
  <pageSetup paperSize="9" orientation="portrait" horizontalDpi="4294967292" verticalDpi="4294967292" r:id="rId1"/>
  <headerFooter>
    <oddFooter>&amp;C_x000D_</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12</vt:i4>
      </vt:variant>
    </vt:vector>
  </HeadingPairs>
  <TitlesOfParts>
    <vt:vector size="19" baseType="lpstr">
      <vt:lpstr>Rekapitulace stavby</vt:lpstr>
      <vt:lpstr>SO031 - Architektonicko s...</vt:lpstr>
      <vt:lpstr>SO0322 - Elektroinstalace...</vt:lpstr>
      <vt:lpstr>SO0323 - ZTI - Dešťová ka...</vt:lpstr>
      <vt:lpstr>VRN - Vedlejší rozpočtové...</vt:lpstr>
      <vt:lpstr>Pokyny pro vyplnění</vt:lpstr>
      <vt:lpstr>Všeobecné podmínky</vt:lpstr>
      <vt:lpstr>'Rekapitulace stavby'!Názvy_tisku</vt:lpstr>
      <vt:lpstr>'SO031 - Architektonicko s...'!Názvy_tisku</vt:lpstr>
      <vt:lpstr>'SO0322 - Elektroinstalace...'!Názvy_tisku</vt:lpstr>
      <vt:lpstr>'SO0323 - ZTI - Dešťová ka...'!Názvy_tisku</vt:lpstr>
      <vt:lpstr>'VRN - Vedlejší rozpočtové...'!Názvy_tisku</vt:lpstr>
      <vt:lpstr>'Všeobecné podmínky'!Názvy_tisku</vt:lpstr>
      <vt:lpstr>'Pokyny pro vyplnění'!Oblast_tisku</vt:lpstr>
      <vt:lpstr>'Rekapitulace stavby'!Oblast_tisku</vt:lpstr>
      <vt:lpstr>'SO031 - Architektonicko s...'!Oblast_tisku</vt:lpstr>
      <vt:lpstr>'SO0322 - Elektroinstalace...'!Oblast_tisku</vt:lpstr>
      <vt:lpstr>'SO0323 - ZTI - Dešťová ka...'!Oblast_tisku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Štefan Sivák</dc:creator>
  <cp:lastModifiedBy>Jiří Šlesarik</cp:lastModifiedBy>
  <dcterms:created xsi:type="dcterms:W3CDTF">2019-02-08T14:59:40Z</dcterms:created>
  <dcterms:modified xsi:type="dcterms:W3CDTF">2024-10-31T13:30:31Z</dcterms:modified>
</cp:coreProperties>
</file>