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artin_data\Martin_zakazky\Morávka_Dobrá 2\Rozpočet\"/>
    </mc:Choice>
  </mc:AlternateContent>
  <bookViews>
    <workbookView xWindow="0" yWindow="0" windowWidth="18870" windowHeight="7725" activeTab="4"/>
  </bookViews>
  <sheets>
    <sheet name="Rekapitulace stavby" sheetId="1" r:id="rId1"/>
    <sheet name="SO 01 - Příprava staveniště" sheetId="2" r:id="rId2"/>
    <sheet name="SO 02 - Balvanitý skluz" sheetId="3" r:id="rId3"/>
    <sheet name="VON - Vedlejší a ostatní ..." sheetId="4" r:id="rId4"/>
    <sheet name="Pokyny pro vyplnění" sheetId="6" r:id="rId5"/>
  </sheets>
  <definedNames>
    <definedName name="_xlnm._FilterDatabase" localSheetId="1" hidden="1">'SO 01 - Příprava staveniště'!$C$84:$K$149</definedName>
    <definedName name="_xlnm._FilterDatabase" localSheetId="2" hidden="1">'SO 02 - Balvanitý skluz'!$C$82:$K$200</definedName>
    <definedName name="_xlnm._FilterDatabase" localSheetId="3" hidden="1">'VON - Vedlejší a ostatní ...'!$C$83:$K$121</definedName>
    <definedName name="_xlnm.Print_Titles" localSheetId="0">'Rekapitulace stavby'!$52:$52</definedName>
    <definedName name="_xlnm.Print_Titles" localSheetId="1">'SO 01 - Příprava staveniště'!$84:$84</definedName>
    <definedName name="_xlnm.Print_Titles" localSheetId="2">'SO 02 - Balvanitý skluz'!$82:$82</definedName>
    <definedName name="_xlnm.Print_Titles" localSheetId="3">'VON - Vedlejší a ostatní ...'!$83:$83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01 - Příprava staveniště'!$C$4:$J$39,'SO 01 - Příprava staveniště'!$C$45:$J$66,'SO 01 - Příprava staveniště'!$C$72:$J$149</definedName>
    <definedName name="_xlnm.Print_Area" localSheetId="2">'SO 02 - Balvanitý skluz'!$C$4:$J$39,'SO 02 - Balvanitý skluz'!$C$45:$J$64,'SO 02 - Balvanitý skluz'!$C$70:$J$200</definedName>
    <definedName name="_xlnm.Print_Area" localSheetId="3">'VON - Vedlejší a ostatní ...'!$C$4:$J$39,'VON - Vedlejší a ostatní ...'!$C$45:$J$65,'VON - Vedlejší a ostatní ...'!$C$71:$J$121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18" i="4"/>
  <c r="BH118" i="4"/>
  <c r="BG118" i="4"/>
  <c r="BF118" i="4"/>
  <c r="T118" i="4"/>
  <c r="T117" i="4"/>
  <c r="R118" i="4"/>
  <c r="R117" i="4" s="1"/>
  <c r="P118" i="4"/>
  <c r="P117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T103" i="4"/>
  <c r="R104" i="4"/>
  <c r="R103" i="4"/>
  <c r="P104" i="4"/>
  <c r="P103" i="4"/>
  <c r="BI99" i="4"/>
  <c r="BH99" i="4"/>
  <c r="BG99" i="4"/>
  <c r="BF99" i="4"/>
  <c r="T99" i="4"/>
  <c r="T98" i="4"/>
  <c r="R99" i="4"/>
  <c r="R98" i="4"/>
  <c r="P99" i="4"/>
  <c r="P98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6" i="4"/>
  <c r="BH86" i="4"/>
  <c r="BG86" i="4"/>
  <c r="BF86" i="4"/>
  <c r="T86" i="4"/>
  <c r="R86" i="4"/>
  <c r="P86" i="4"/>
  <c r="J81" i="4"/>
  <c r="F78" i="4"/>
  <c r="E76" i="4"/>
  <c r="J55" i="4"/>
  <c r="F52" i="4"/>
  <c r="E50" i="4"/>
  <c r="J21" i="4"/>
  <c r="E21" i="4"/>
  <c r="J80" i="4"/>
  <c r="J20" i="4"/>
  <c r="J18" i="4"/>
  <c r="E18" i="4"/>
  <c r="F81" i="4"/>
  <c r="J17" i="4"/>
  <c r="J15" i="4"/>
  <c r="E15" i="4"/>
  <c r="F80" i="4"/>
  <c r="J14" i="4"/>
  <c r="J12" i="4"/>
  <c r="J52" i="4"/>
  <c r="E7" i="4"/>
  <c r="E48" i="4" s="1"/>
  <c r="J37" i="3"/>
  <c r="J36" i="3"/>
  <c r="AY56" i="1"/>
  <c r="J35" i="3"/>
  <c r="AX56" i="1"/>
  <c r="BI198" i="3"/>
  <c r="BH198" i="3"/>
  <c r="BG198" i="3"/>
  <c r="BF198" i="3"/>
  <c r="T198" i="3"/>
  <c r="T197" i="3"/>
  <c r="R198" i="3"/>
  <c r="R197" i="3"/>
  <c r="P198" i="3"/>
  <c r="P197" i="3"/>
  <c r="BI191" i="3"/>
  <c r="BH191" i="3"/>
  <c r="BG191" i="3"/>
  <c r="BF191" i="3"/>
  <c r="T191" i="3"/>
  <c r="R191" i="3"/>
  <c r="P191" i="3"/>
  <c r="BI185" i="3"/>
  <c r="BH185" i="3"/>
  <c r="BG185" i="3"/>
  <c r="BF185" i="3"/>
  <c r="T185" i="3"/>
  <c r="R185" i="3"/>
  <c r="P185" i="3"/>
  <c r="BI180" i="3"/>
  <c r="BH180" i="3"/>
  <c r="BG180" i="3"/>
  <c r="BF180" i="3"/>
  <c r="T180" i="3"/>
  <c r="R180" i="3"/>
  <c r="P180" i="3"/>
  <c r="BI175" i="3"/>
  <c r="BH175" i="3"/>
  <c r="BG175" i="3"/>
  <c r="BF175" i="3"/>
  <c r="T175" i="3"/>
  <c r="R175" i="3"/>
  <c r="P175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5" i="3"/>
  <c r="BH125" i="3"/>
  <c r="BG125" i="3"/>
  <c r="BF125" i="3"/>
  <c r="T125" i="3"/>
  <c r="R125" i="3"/>
  <c r="P125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4" i="3"/>
  <c r="BH104" i="3"/>
  <c r="BG104" i="3"/>
  <c r="BF104" i="3"/>
  <c r="T104" i="3"/>
  <c r="R104" i="3"/>
  <c r="P104" i="3"/>
  <c r="BI99" i="3"/>
  <c r="BH99" i="3"/>
  <c r="BG99" i="3"/>
  <c r="BF99" i="3"/>
  <c r="T99" i="3"/>
  <c r="R99" i="3"/>
  <c r="P99" i="3"/>
  <c r="BI93" i="3"/>
  <c r="BH93" i="3"/>
  <c r="BG93" i="3"/>
  <c r="BF93" i="3"/>
  <c r="T93" i="3"/>
  <c r="R93" i="3"/>
  <c r="P93" i="3"/>
  <c r="BI86" i="3"/>
  <c r="BH86" i="3"/>
  <c r="BG86" i="3"/>
  <c r="BF86" i="3"/>
  <c r="T86" i="3"/>
  <c r="R86" i="3"/>
  <c r="P86" i="3"/>
  <c r="J80" i="3"/>
  <c r="F77" i="3"/>
  <c r="E75" i="3"/>
  <c r="J55" i="3"/>
  <c r="F52" i="3"/>
  <c r="E50" i="3"/>
  <c r="J21" i="3"/>
  <c r="E21" i="3"/>
  <c r="J79" i="3" s="1"/>
  <c r="J20" i="3"/>
  <c r="J18" i="3"/>
  <c r="E18" i="3"/>
  <c r="F55" i="3" s="1"/>
  <c r="J17" i="3"/>
  <c r="J15" i="3"/>
  <c r="E15" i="3"/>
  <c r="F79" i="3" s="1"/>
  <c r="J14" i="3"/>
  <c r="J12" i="3"/>
  <c r="J52" i="3" s="1"/>
  <c r="E7" i="3"/>
  <c r="E73" i="3"/>
  <c r="J37" i="2"/>
  <c r="J36" i="2"/>
  <c r="AY55" i="1" s="1"/>
  <c r="J35" i="2"/>
  <c r="AX55" i="1"/>
  <c r="BI144" i="2"/>
  <c r="BH144" i="2"/>
  <c r="BG144" i="2"/>
  <c r="BF144" i="2"/>
  <c r="T144" i="2"/>
  <c r="T143" i="2" s="1"/>
  <c r="T142" i="2" s="1"/>
  <c r="R144" i="2"/>
  <c r="R143" i="2" s="1"/>
  <c r="R142" i="2" s="1"/>
  <c r="P144" i="2"/>
  <c r="P143" i="2"/>
  <c r="P142" i="2" s="1"/>
  <c r="BI139" i="2"/>
  <c r="BH139" i="2"/>
  <c r="BG139" i="2"/>
  <c r="BF139" i="2"/>
  <c r="T139" i="2"/>
  <c r="T138" i="2"/>
  <c r="R139" i="2"/>
  <c r="R138" i="2" s="1"/>
  <c r="P139" i="2"/>
  <c r="P138" i="2"/>
  <c r="BI134" i="2"/>
  <c r="BH134" i="2"/>
  <c r="BG134" i="2"/>
  <c r="BF134" i="2"/>
  <c r="T134" i="2"/>
  <c r="R134" i="2"/>
  <c r="P134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88" i="2"/>
  <c r="BH88" i="2"/>
  <c r="BG88" i="2"/>
  <c r="BF88" i="2"/>
  <c r="T88" i="2"/>
  <c r="R88" i="2"/>
  <c r="P88" i="2"/>
  <c r="J82" i="2"/>
  <c r="F79" i="2"/>
  <c r="E77" i="2"/>
  <c r="J55" i="2"/>
  <c r="F52" i="2"/>
  <c r="E50" i="2"/>
  <c r="J21" i="2"/>
  <c r="E21" i="2"/>
  <c r="J81" i="2"/>
  <c r="J20" i="2"/>
  <c r="J18" i="2"/>
  <c r="E18" i="2"/>
  <c r="F82" i="2"/>
  <c r="J17" i="2"/>
  <c r="J15" i="2"/>
  <c r="E15" i="2"/>
  <c r="F81" i="2"/>
  <c r="J14" i="2"/>
  <c r="J12" i="2"/>
  <c r="J79" i="2" s="1"/>
  <c r="E7" i="2"/>
  <c r="E75" i="2"/>
  <c r="L50" i="1"/>
  <c r="AM50" i="1"/>
  <c r="AM49" i="1"/>
  <c r="L49" i="1"/>
  <c r="AM47" i="1"/>
  <c r="L47" i="1"/>
  <c r="L45" i="1"/>
  <c r="L44" i="1"/>
  <c r="J116" i="2"/>
  <c r="BK105" i="2"/>
  <c r="J198" i="3"/>
  <c r="J191" i="3"/>
  <c r="J134" i="2"/>
  <c r="J128" i="2"/>
  <c r="BK180" i="3"/>
  <c r="BK150" i="3"/>
  <c r="BK144" i="2"/>
  <c r="BK163" i="3"/>
  <c r="BK114" i="3"/>
  <c r="J163" i="3"/>
  <c r="J109" i="4"/>
  <c r="BK94" i="2"/>
  <c r="J99" i="2"/>
  <c r="J104" i="3"/>
  <c r="J185" i="3"/>
  <c r="J104" i="4"/>
  <c r="J113" i="4"/>
  <c r="BK128" i="2"/>
  <c r="J131" i="3"/>
  <c r="BK125" i="3"/>
  <c r="J168" i="3"/>
  <c r="BK109" i="4"/>
  <c r="J88" i="2"/>
  <c r="BK88" i="2"/>
  <c r="BK131" i="3"/>
  <c r="BK86" i="3"/>
  <c r="J99" i="4"/>
  <c r="BK99" i="2"/>
  <c r="J94" i="2"/>
  <c r="J150" i="3"/>
  <c r="BK198" i="3"/>
  <c r="J94" i="4"/>
  <c r="BK86" i="4"/>
  <c r="BK110" i="2"/>
  <c r="BK93" i="3"/>
  <c r="J175" i="3"/>
  <c r="BK113" i="4"/>
  <c r="J122" i="2"/>
  <c r="BK191" i="3"/>
  <c r="J99" i="3"/>
  <c r="BK118" i="4"/>
  <c r="J90" i="4"/>
  <c r="J139" i="2"/>
  <c r="BK144" i="3"/>
  <c r="J86" i="3"/>
  <c r="J180" i="3"/>
  <c r="BK90" i="4"/>
  <c r="J110" i="2"/>
  <c r="J109" i="3"/>
  <c r="BK185" i="3"/>
  <c r="J118" i="3"/>
  <c r="J86" i="4"/>
  <c r="BK122" i="2"/>
  <c r="BK134" i="2"/>
  <c r="BK175" i="3"/>
  <c r="J93" i="3"/>
  <c r="J144" i="3"/>
  <c r="J118" i="4"/>
  <c r="BK139" i="2"/>
  <c r="J156" i="3"/>
  <c r="BK156" i="3"/>
  <c r="BK109" i="3"/>
  <c r="BK104" i="4"/>
  <c r="BK116" i="2"/>
  <c r="J105" i="2"/>
  <c r="J125" i="3"/>
  <c r="J138" i="3"/>
  <c r="J114" i="3"/>
  <c r="AS54" i="1"/>
  <c r="BK118" i="3"/>
  <c r="BK99" i="3"/>
  <c r="BK94" i="4"/>
  <c r="J144" i="2"/>
  <c r="BK138" i="3"/>
  <c r="BK168" i="3"/>
  <c r="BK104" i="3"/>
  <c r="BK99" i="4"/>
  <c r="P121" i="2" l="1"/>
  <c r="R121" i="2"/>
  <c r="T121" i="2"/>
  <c r="BK87" i="2"/>
  <c r="J87" i="2"/>
  <c r="J61" i="2"/>
  <c r="R85" i="3"/>
  <c r="R137" i="3"/>
  <c r="R87" i="2"/>
  <c r="R86" i="2"/>
  <c r="R85" i="2"/>
  <c r="P85" i="3"/>
  <c r="T137" i="3"/>
  <c r="P87" i="2"/>
  <c r="P86" i="2"/>
  <c r="P85" i="2" s="1"/>
  <c r="AU55" i="1" s="1"/>
  <c r="BK85" i="3"/>
  <c r="J85" i="3"/>
  <c r="J61" i="3" s="1"/>
  <c r="BK137" i="3"/>
  <c r="J137" i="3"/>
  <c r="J62" i="3"/>
  <c r="BK108" i="4"/>
  <c r="J108" i="4"/>
  <c r="J63" i="4"/>
  <c r="T87" i="2"/>
  <c r="T86" i="2" s="1"/>
  <c r="T85" i="2" s="1"/>
  <c r="T85" i="3"/>
  <c r="T84" i="3"/>
  <c r="T83" i="3" s="1"/>
  <c r="P137" i="3"/>
  <c r="P108" i="4"/>
  <c r="P85" i="4"/>
  <c r="P84" i="4" s="1"/>
  <c r="AU57" i="1" s="1"/>
  <c r="R108" i="4"/>
  <c r="R85" i="4"/>
  <c r="R84" i="4" s="1"/>
  <c r="T108" i="4"/>
  <c r="T85" i="4"/>
  <c r="T84" i="4"/>
  <c r="BK121" i="2"/>
  <c r="J121" i="2"/>
  <c r="J62" i="2"/>
  <c r="BK138" i="2"/>
  <c r="J138" i="2" s="1"/>
  <c r="J63" i="2" s="1"/>
  <c r="BK143" i="2"/>
  <c r="J143" i="2"/>
  <c r="J65" i="2" s="1"/>
  <c r="BK197" i="3"/>
  <c r="J197" i="3"/>
  <c r="J63" i="3"/>
  <c r="BK98" i="4"/>
  <c r="J98" i="4"/>
  <c r="J61" i="4"/>
  <c r="BK103" i="4"/>
  <c r="J103" i="4" s="1"/>
  <c r="J62" i="4" s="1"/>
  <c r="BK117" i="4"/>
  <c r="J117" i="4"/>
  <c r="J64" i="4" s="1"/>
  <c r="F55" i="4"/>
  <c r="E74" i="4"/>
  <c r="J78" i="4"/>
  <c r="BE90" i="4"/>
  <c r="BE99" i="4"/>
  <c r="J54" i="4"/>
  <c r="BE113" i="4"/>
  <c r="F54" i="4"/>
  <c r="BE86" i="4"/>
  <c r="BE94" i="4"/>
  <c r="BE104" i="4"/>
  <c r="BE109" i="4"/>
  <c r="BE118" i="4"/>
  <c r="E48" i="3"/>
  <c r="F54" i="3"/>
  <c r="J77" i="3"/>
  <c r="BE86" i="3"/>
  <c r="BE118" i="3"/>
  <c r="BE125" i="3"/>
  <c r="BE131" i="3"/>
  <c r="BE150" i="3"/>
  <c r="BE156" i="3"/>
  <c r="BE163" i="3"/>
  <c r="BE191" i="3"/>
  <c r="F80" i="3"/>
  <c r="BE104" i="3"/>
  <c r="BE185" i="3"/>
  <c r="BE198" i="3"/>
  <c r="J54" i="3"/>
  <c r="BE93" i="3"/>
  <c r="BE138" i="3"/>
  <c r="BE144" i="3"/>
  <c r="BE175" i="3"/>
  <c r="BE99" i="3"/>
  <c r="BE109" i="3"/>
  <c r="BE114" i="3"/>
  <c r="BE168" i="3"/>
  <c r="BE180" i="3"/>
  <c r="BE110" i="2"/>
  <c r="E48" i="2"/>
  <c r="F54" i="2"/>
  <c r="F55" i="2"/>
  <c r="BE94" i="2"/>
  <c r="BE99" i="2"/>
  <c r="BE105" i="2"/>
  <c r="BE122" i="2"/>
  <c r="BE128" i="2"/>
  <c r="BE139" i="2"/>
  <c r="BE144" i="2"/>
  <c r="J52" i="2"/>
  <c r="J54" i="2"/>
  <c r="BE88" i="2"/>
  <c r="BE116" i="2"/>
  <c r="BE134" i="2"/>
  <c r="F37" i="4"/>
  <c r="BD57" i="1" s="1"/>
  <c r="J34" i="2"/>
  <c r="AW55" i="1"/>
  <c r="F36" i="2"/>
  <c r="BC55" i="1" s="1"/>
  <c r="F35" i="3"/>
  <c r="BB56" i="1"/>
  <c r="F35" i="2"/>
  <c r="BB55" i="1" s="1"/>
  <c r="F34" i="4"/>
  <c r="BA57" i="1"/>
  <c r="F36" i="4"/>
  <c r="BC57" i="1" s="1"/>
  <c r="F35" i="4"/>
  <c r="BB57" i="1"/>
  <c r="F36" i="3"/>
  <c r="BC56" i="1" s="1"/>
  <c r="J34" i="4"/>
  <c r="AW57" i="1"/>
  <c r="F34" i="3"/>
  <c r="BA56" i="1" s="1"/>
  <c r="F37" i="2"/>
  <c r="BD55" i="1"/>
  <c r="F34" i="2"/>
  <c r="BA55" i="1" s="1"/>
  <c r="J34" i="3"/>
  <c r="AW56" i="1"/>
  <c r="F37" i="3"/>
  <c r="BD56" i="1" s="1"/>
  <c r="P84" i="3" l="1"/>
  <c r="P83" i="3"/>
  <c r="AU56" i="1"/>
  <c r="AU54" i="1" s="1"/>
  <c r="R84" i="3"/>
  <c r="R83" i="3"/>
  <c r="BK85" i="4"/>
  <c r="BK84" i="4"/>
  <c r="J84" i="4" s="1"/>
  <c r="J30" i="4" s="1"/>
  <c r="AG57" i="1" s="1"/>
  <c r="BK142" i="2"/>
  <c r="J142" i="2"/>
  <c r="J64" i="2"/>
  <c r="BK86" i="2"/>
  <c r="BK85" i="2"/>
  <c r="J85" i="2"/>
  <c r="J30" i="2" s="1"/>
  <c r="AG55" i="1" s="1"/>
  <c r="BK84" i="3"/>
  <c r="J84" i="3" s="1"/>
  <c r="J60" i="3" s="1"/>
  <c r="BC54" i="1"/>
  <c r="W32" i="1" s="1"/>
  <c r="BD54" i="1"/>
  <c r="W33" i="1"/>
  <c r="F33" i="2"/>
  <c r="AZ55" i="1" s="1"/>
  <c r="J33" i="3"/>
  <c r="AV56" i="1"/>
  <c r="AT56" i="1"/>
  <c r="BA54" i="1"/>
  <c r="AW54" i="1"/>
  <c r="AK30" i="1"/>
  <c r="BB54" i="1"/>
  <c r="W31" i="1" s="1"/>
  <c r="F33" i="4"/>
  <c r="AZ57" i="1"/>
  <c r="J33" i="4"/>
  <c r="AV57" i="1" s="1"/>
  <c r="AT57" i="1" s="1"/>
  <c r="J33" i="2"/>
  <c r="AV55" i="1" s="1"/>
  <c r="AT55" i="1" s="1"/>
  <c r="F33" i="3"/>
  <c r="AZ56" i="1"/>
  <c r="AN57" i="1" l="1"/>
  <c r="J59" i="2"/>
  <c r="J59" i="4"/>
  <c r="J85" i="4"/>
  <c r="J60" i="4" s="1"/>
  <c r="BK83" i="3"/>
  <c r="J83" i="3"/>
  <c r="J59" i="3"/>
  <c r="J86" i="2"/>
  <c r="J60" i="2"/>
  <c r="J39" i="4"/>
  <c r="J39" i="2"/>
  <c r="AN55" i="1"/>
  <c r="AY54" i="1"/>
  <c r="AZ54" i="1"/>
  <c r="W29" i="1"/>
  <c r="W30" i="1"/>
  <c r="AX54" i="1"/>
  <c r="J30" i="3" l="1"/>
  <c r="AG56" i="1"/>
  <c r="AG54" i="1"/>
  <c r="AK26" i="1"/>
  <c r="AK35" i="1" s="1"/>
  <c r="AV54" i="1"/>
  <c r="AK29" i="1"/>
  <c r="J39" i="3" l="1"/>
  <c r="AN56" i="1"/>
  <c r="AT54" i="1"/>
  <c r="AN54" i="1"/>
</calcChain>
</file>

<file path=xl/sharedStrings.xml><?xml version="1.0" encoding="utf-8"?>
<sst xmlns="http://schemas.openxmlformats.org/spreadsheetml/2006/main" count="2587" uniqueCount="628">
  <si>
    <t>Export Komplet</t>
  </si>
  <si>
    <t>VZ</t>
  </si>
  <si>
    <t>2.0</t>
  </si>
  <si>
    <t>ZAMOK</t>
  </si>
  <si>
    <t>False</t>
  </si>
  <si>
    <t>{fe654eb9-c91a-466c-a32f-83b996dfb014}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</si>
  <si>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</si>
  <si>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</si>
  <si>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</si>
  <si>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</si>
  <si>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</si>
  <si>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</si>
  <si>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</si>
  <si>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</si>
  <si>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26/23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</si>
  <si>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</si>
  <si>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</si>
  <si>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Morávka - Dobrá, balvanitý skluz v km 3.633</t>
  </si>
  <si>
    <t>KSO:</t>
  </si>
  <si>
    <t/>
  </si>
  <si>
    <t>CC-CZ:</t>
  </si>
  <si>
    <t>Místo:</t>
  </si>
  <si>
    <t>Dobrá</t>
  </si>
  <si>
    <t>Datum:</t>
  </si>
  <si>
    <t>10. 10. 2024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</si>
  <si>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</si>
  <si>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</si>
  <si>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</si>
  <si>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</si>
  <si>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</si>
  <si>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</si>
  <si>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</si>
  <si>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M. Lepík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</si>
  <si>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</si>
  <si>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</si>
  <si>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</si>
  <si>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</si>
  <si>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</si>
  <si>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</si>
  <si>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</si>
  <si>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</si>
  <si>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</si>
  <si>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</si>
  <si>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</si>
  <si>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</si>
  <si>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</si>
  <si>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</si>
  <si>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</si>
  <si>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</si>
  <si>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</si>
  <si>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</si>
  <si>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</si>
  <si>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</si>
  <si>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</si>
  <si>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</si>
  <si>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</si>
  <si>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</si>
  <si>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</si>
  <si>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</si>
  <si>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</si>
  <si>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</si>
  <si>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</si>
  <si>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</si>
  <si>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</si>
  <si>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</si>
  <si>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</si>
  <si>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</si>
  <si>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</si>
  <si>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</si>
  <si>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</si>
  <si>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</si>
  <si>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</si>
  <si>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</si>
  <si>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</si>
  <si>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</si>
  <si>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</si>
  <si>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</si>
  <si>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Příprava staveniště</t>
  </si>
  <si>
    <t>STA</t>
  </si>
  <si>
    <t>1</t>
  </si>
  <si>
    <t>{73bd1821-2660-4f6a-a34f-72f859fda882}</t>
  </si>
  <si>
    <t>2</t>
  </si>
  <si>
    <t>SO 02</t>
  </si>
  <si>
    <t>Balvanitý skluz</t>
  </si>
  <si>
    <t>{867d1dbc-ee72-4ed3-ba35-f6bf74c19543}</t>
  </si>
  <si>
    <t>VON</t>
  </si>
  <si>
    <t>Vedlejší a ostatní náklady</t>
  </si>
  <si>
    <t>{ddcc8296-3703-46bf-8f99-c89a2d52c080}</t>
  </si>
  <si>
    <t>hrázky</t>
  </si>
  <si>
    <t>hrázky pro jímkování stavby</t>
  </si>
  <si>
    <t>269,164</t>
  </si>
  <si>
    <t>KRYCÍ LIST SOUPISU PRACÍ</t>
  </si>
  <si>
    <t>Objekt:</t>
  </si>
  <si>
    <t>SO 01 - Příprava staveniště</t>
  </si>
  <si>
    <t>Pokud se v rozpočtu vyskytnou obchodní názvy některých výrobků nebo dodávek, případně jiná označení či vyobrazení mající vztah ke konkrétnímu dodavateli, jedná se o vymezení předpokládané charakteristiky a účastník je oprávněn navrhnout i jiné technicky a kvalitativně srovnatelné či lepší řešení.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</si>
  <si>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</si>
  <si>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</si>
  <si>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</si>
  <si>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</si>
  <si>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</si>
  <si>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</si>
  <si>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</si>
  <si>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</si>
  <si>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</si>
  <si>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</si>
  <si>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</si>
  <si>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</si>
  <si>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</si>
  <si>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</si>
  <si>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</si>
  <si>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</si>
  <si>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</si>
  <si>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</si>
  <si>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</si>
  <si>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</si>
  <si>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</si>
  <si>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</si>
  <si>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</si>
  <si>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</si>
  <si>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</si>
  <si>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</si>
  <si>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</si>
  <si>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</si>
  <si>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115001106R</t>
  </si>
  <si>
    <t>Převedení vody potrubím DN přes 600 do 900</t>
  </si>
  <si>
    <t>m</t>
  </si>
  <si>
    <t>4</t>
  </si>
  <si>
    <t>2127315200</t>
  </si>
  <si>
    <t>PP</t>
  </si>
  <si>
    <t>Převedení vody potrubím průměru DN 1000</t>
  </si>
  <si>
    <t>Online PSC</t>
  </si>
  <si>
    <t>https://podminky.urs.cz/item/CS_URS_2024_01/115001106R</t>
  </si>
  <si>
    <t>P</t>
  </si>
  <si>
    <t>Poznámka k položce:_x000D_
převedení vody potrubím 2 x DN1000 - zřízení, přesunutí 1/2 a odstranění</t>
  </si>
  <si>
    <t>VV</t>
  </si>
  <si>
    <t>"2 x 95,0 m + 2 x 45,0 m" 2*95,0 + 2*45,0</t>
  </si>
  <si>
    <t>Součet</t>
  </si>
  <si>
    <t>115101201</t>
  </si>
  <si>
    <t>Čerpání vody na dopravní výšku do 10 m průměrný přítok do 500 l/min</t>
  </si>
  <si>
    <t>hod</t>
  </si>
  <si>
    <t>-281152521</t>
  </si>
  <si>
    <t>Čerpání vody na dopravní výšku do 10 m s uvažovaným průměrným přítokem do 500 l/min</t>
  </si>
  <si>
    <t>https://podminky.urs.cz/item/CS_URS_2024_02/115101201</t>
  </si>
  <si>
    <t>"90 dní x 10,0 hod" 90*10</t>
  </si>
  <si>
    <t>3</t>
  </si>
  <si>
    <t>124253101</t>
  </si>
  <si>
    <t>Vykopávky pro koryta vodotečí v hornině třídy těžitelnosti I skupiny 3 objem do 1000 m3 strojně</t>
  </si>
  <si>
    <t>m3</t>
  </si>
  <si>
    <t>-1235264202</t>
  </si>
  <si>
    <t>Vykopávky pro koryta vodotečí strojně v hornině třídy těžitelnosti I skupiny 3 přes 100 do 1 000 m3</t>
  </si>
  <si>
    <t>https://podminky.urs.cz/item/CS_URS_2024_02/124253101</t>
  </si>
  <si>
    <t>Poznámka k položce:_x000D_
odstranění hrázek</t>
  </si>
  <si>
    <t>162251102</t>
  </si>
  <si>
    <t>Vodorovné přemístění přes 20 do 50 m výkopku/sypaniny z horniny třídy těžitelnosti I skupiny 1 až 3</t>
  </si>
  <si>
    <t>-2137246019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</si>
  <si>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</si>
  <si>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https://podminky.urs.cz/item/CS_URS_2024_02/162251102</t>
  </si>
  <si>
    <t>5</t>
  </si>
  <si>
    <t>171103211</t>
  </si>
  <si>
    <t>Uložení sypanin z horniny třídy těžitelnosti I a II skupiny 1 až 4 do hrází kanálů se zhutněním 100 % PS C s příměsí jílu do 20 %</t>
  </si>
  <si>
    <t>-1838650600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</si>
  <si>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do 20 % objemu</t>
  </si>
  <si>
    <t>https://podminky.urs.cz/item/CS_URS_2024_02/171103211</t>
  </si>
  <si>
    <t>Poznámka k položce:_x000D_
hrázka pod skluzem z vykopávek objektu SO 02</t>
  </si>
  <si>
    <t>"hrázka pod skluzem: 3,15m2 x 10,0 m +1,0*10, 0 + hrázka nad skluzem: 5,9 m2*31,0 m+zemina pro big-bagy" 3,15*10,0+1,0*10,0+5,9*31,0+0,95*0,95*1,6*31</t>
  </si>
  <si>
    <t>6</t>
  </si>
  <si>
    <t>171151131</t>
  </si>
  <si>
    <t>Uložení sypaniny z hornin nesoudržných a soudržných střídavě do násypů zhutněných strojně</t>
  </si>
  <si>
    <t>-1221712258</t>
  </si>
  <si>
    <t>Uložení sypanin do násypů strojně s rozprostřením sypaniny ve vrstvách a s hrubým urovnáním zhutněných z hornin nesoudržných a soudržných střídavě ukládaných</t>
  </si>
  <si>
    <t>https://podminky.urs.cz/item/CS_URS_2024_02/171151131</t>
  </si>
  <si>
    <t>Poznámka k položce:_x000D_
uložení zeminy z hrázek do průtočného profilu</t>
  </si>
  <si>
    <t>Vodorovné konstrukce</t>
  </si>
  <si>
    <t>7</t>
  </si>
  <si>
    <t>461991111</t>
  </si>
  <si>
    <t>Zřízení ochranného opevnění dna a svahů melioračních kanálů z geotextilie, fólie nebo síťoviny</t>
  </si>
  <si>
    <t>m2</t>
  </si>
  <si>
    <t>1399563510</t>
  </si>
  <si>
    <t>Zřízení ochranného opevnění dna a svahů melioračních kanálů z geotextilií, fólie nebo síťoviny</t>
  </si>
  <si>
    <t>https://podminky.urs.cz/item/CS_URS_2024_02/461991111</t>
  </si>
  <si>
    <t>Poznámka k položce:_x000D_
utěsnění hrázky hydroizolační fólií a ochrannou geotextilií</t>
  </si>
  <si>
    <t>"3,0 m x 31,0 m *2" 3,0*31,0*2</t>
  </si>
  <si>
    <t>8</t>
  </si>
  <si>
    <t>M</t>
  </si>
  <si>
    <t>28329019</t>
  </si>
  <si>
    <t>fólie hydroizolační TPO (FPO) pro jímky, kanály a otevřené nádrže na pitnou vodu tl 1,5mm</t>
  </si>
  <si>
    <t>1234391121</t>
  </si>
  <si>
    <t>Poznámka k položce:_x000D_
hydroizolační fólie pro utěsnění hrázky pod skluzem</t>
  </si>
  <si>
    <t>93,0</t>
  </si>
  <si>
    <t>93*1,02 'Přepočtené koeficientem množství</t>
  </si>
  <si>
    <t>9</t>
  </si>
  <si>
    <t>69311270</t>
  </si>
  <si>
    <t>geotextilie netkaná separační, ochranná, filtrační, drenážní PES 400g/m2</t>
  </si>
  <si>
    <t>-717242430</t>
  </si>
  <si>
    <t>Poznámka k položce:_x000D_
ochranná geotextile pod hydroizolační fólií</t>
  </si>
  <si>
    <t>998</t>
  </si>
  <si>
    <t>Přesun hmot</t>
  </si>
  <si>
    <t>10</t>
  </si>
  <si>
    <t>998332011</t>
  </si>
  <si>
    <t>Přesun hmot pro úpravy vodních toků a kanály</t>
  </si>
  <si>
    <t>t</t>
  </si>
  <si>
    <t>-1992258003</t>
  </si>
  <si>
    <t>Přesun hmot pro úpravy vodních toků a kanály, hráze rybníků apod. dopravní vzdálenost do 500 m</t>
  </si>
  <si>
    <t>https://podminky.urs.cz/item/CS_URS_2024_02/998332011</t>
  </si>
  <si>
    <t>PSV</t>
  </si>
  <si>
    <t>Práce a dodávky PSV</t>
  </si>
  <si>
    <t>711</t>
  </si>
  <si>
    <t>Izolace proti vodě, vlhkosti a plynům</t>
  </si>
  <si>
    <t>11</t>
  </si>
  <si>
    <t>711131821</t>
  </si>
  <si>
    <t>Odstranění izolace proti zemní vlhkosti svislé</t>
  </si>
  <si>
    <t>16</t>
  </si>
  <si>
    <t>-440695909</t>
  </si>
  <si>
    <t>Odstranění izolace proti zemní vlhkosti na ploše svislé S</t>
  </si>
  <si>
    <t>https://podminky.urs.cz/item/CS_URS_2024_01/711131821</t>
  </si>
  <si>
    <t>Poznámka k položce:_x000D_
odstranění hydroizolace a geotextilie z hrázky nad balv. skluzem</t>
  </si>
  <si>
    <t>93*2</t>
  </si>
  <si>
    <t>Big_bagy</t>
  </si>
  <si>
    <t>velkoobjemové vaky big-bagy</t>
  </si>
  <si>
    <t>44,764</t>
  </si>
  <si>
    <t>deponie</t>
  </si>
  <si>
    <t>deponie zeminy</t>
  </si>
  <si>
    <t>1140,324</t>
  </si>
  <si>
    <t>hrázka</t>
  </si>
  <si>
    <t>zemní hrázka pod skluzem</t>
  </si>
  <si>
    <t>90</t>
  </si>
  <si>
    <t>jáma</t>
  </si>
  <si>
    <t>hloubení jam</t>
  </si>
  <si>
    <t>445,7</t>
  </si>
  <si>
    <t>obsyp</t>
  </si>
  <si>
    <t>obsypání konstrukcí z lomového kamene</t>
  </si>
  <si>
    <t>51</t>
  </si>
  <si>
    <t>proštěrkování</t>
  </si>
  <si>
    <t>zemina na proštěrkování</t>
  </si>
  <si>
    <t>351,376</t>
  </si>
  <si>
    <t>skluz</t>
  </si>
  <si>
    <t>balvanitý skluz</t>
  </si>
  <si>
    <t>357,2</t>
  </si>
  <si>
    <t>SO 02 - Balvanitý skluz</t>
  </si>
  <si>
    <t>stav_kámen</t>
  </si>
  <si>
    <t>stávající opevnění z kamene</t>
  </si>
  <si>
    <t>728,8</t>
  </si>
  <si>
    <t>vykopávky</t>
  </si>
  <si>
    <t>vykopávky vodotečí</t>
  </si>
  <si>
    <t>1046</t>
  </si>
  <si>
    <t>zához_stav</t>
  </si>
  <si>
    <t>zához ze stávajícího kamene</t>
  </si>
  <si>
    <t>114203104</t>
  </si>
  <si>
    <t>Rozebrání záhozů a rovnanin na sucho</t>
  </si>
  <si>
    <t>-1422065530</t>
  </si>
  <si>
    <t>Rozebrání dlažeb nebo záhozů s naložením na dopravní prostředek záhozů, rovnanin a soustřeďovacích staveb provedených na sucho</t>
  </si>
  <si>
    <t>https://podminky.urs.cz/item/CS_URS_2024_02/114203104</t>
  </si>
  <si>
    <t>Poznámka k položce:_x000D_
rozebrání stáv. opevnění ze záhozu z lom. kamene a části balvanitého skluzu (veškerý kámen se znovu použije v místě stavby)</t>
  </si>
  <si>
    <t>"stávající opevnění břehů: 564,0 m3 dle výk. výměr + těleso b. skluzu: 6,0 mx19,0 mx1,0m+spadiště 5,8 m x 5,5 m x 1,0 m + 4,5 x 4,2 x 1,0 m"</t>
  </si>
  <si>
    <t>564,0+6,0*19,0*1,0+5,8*5,5*1,0+4,5*4,2*1,0</t>
  </si>
  <si>
    <t>114253301</t>
  </si>
  <si>
    <t>Třídění lomového kamene nebo betonových tvárnic podle druhu, velikosti nebo tvaru - strojně</t>
  </si>
  <si>
    <t>-396552310</t>
  </si>
  <si>
    <t>Třídění lomového kamene nebo betonových tvárnic strojně získaných při rozebrání dlažeb, záhozů, rovnanin a soustřeďovacích staveb podle druhu, velikosti nebo tvaru</t>
  </si>
  <si>
    <t>https://podminky.urs.cz/item/CS_URS_2024_02/114253301</t>
  </si>
  <si>
    <t>Poznámka k položce:_x000D_
třídění rozebraného kamene</t>
  </si>
  <si>
    <t>124253102</t>
  </si>
  <si>
    <t>Vykopávky pro koryta vodotečí v hornině třídy těžitelnosti I skupiny 3 objem do 5000 m3 strojně</t>
  </si>
  <si>
    <t>2111282486</t>
  </si>
  <si>
    <t>Vykopávky pro koryta vodotečí strojně v hornině třídy těžitelnosti I skupiny 3 přes 1 000 do 5 000 m3</t>
  </si>
  <si>
    <t>https://podminky.urs.cz/item/CS_URS_2024_02/124253102</t>
  </si>
  <si>
    <t>"793,0 m3 - dle výkazu výměr+sjezd do toku - 253,0 m3" 793,0+253,0</t>
  </si>
  <si>
    <t>131151105</t>
  </si>
  <si>
    <t>Hloubení jam nezapažených v hornině třídy těžitelnosti I skupiny 1 a 2 objem do 1000 m3 strojně</t>
  </si>
  <si>
    <t>-1963121985</t>
  </si>
  <si>
    <t>Hloubení nezapažených jam a zářezů strojně s urovnáním dna do předepsaného profilu a spádu v hornině třídy těžitelnosti I skupiny 1 a 2 přes 500 do 1 000 m3</t>
  </si>
  <si>
    <t>https://podminky.urs.cz/item/CS_URS_2024_02/131151105</t>
  </si>
  <si>
    <t>"340,0 m3 dle výkazu výměr + jáma pro práh: 21,14 m2 x 5,0 m" 340+21,14*5,0</t>
  </si>
  <si>
    <t>155135111R</t>
  </si>
  <si>
    <t>Zřízení dočasného hrazení z big-bagů naplněných výkopovou zeminou</t>
  </si>
  <si>
    <t>1669499165</t>
  </si>
  <si>
    <t>Poznámka k položce:_x000D_
opevnění hrázky nad skluzem z big-bagů naplněných výkopovou zeminou</t>
  </si>
  <si>
    <t>"0,95 m x 0,95 m x 1,6 m - 31 ks" 0,95*0,95*1,6*31</t>
  </si>
  <si>
    <t>155135112R</t>
  </si>
  <si>
    <t>Odstranění dočasného hrazení z big-bagů naplněných výkopovou zeminou</t>
  </si>
  <si>
    <t>-1207778708</t>
  </si>
  <si>
    <t>big_bagy</t>
  </si>
  <si>
    <t>-1392120579</t>
  </si>
  <si>
    <t>Poznámka k položce:_x000D_
přemístění zeminy z vykopávek na proštěrkování opevnění a b. skluzu a zemní hrázku pod skluzem</t>
  </si>
  <si>
    <t xml:space="preserve">"zemina na proštěrkování: 20% objemu záhozu z lom. kamene, 25% objemu balv. skluzu + hrázka pod skluzem + obsyp objektu" </t>
  </si>
  <si>
    <t>(zához_stav+492,28)*0,20+skluz*0,30</t>
  </si>
  <si>
    <t>162351103</t>
  </si>
  <si>
    <t>Vodorovné přemístění přes 50 do 500 m výkopku/sypaniny z horniny třídy těžitelnosti I skupiny 1 až 3</t>
  </si>
  <si>
    <t>-1624770685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</si>
  <si>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</si>
  <si>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</si>
  <si>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Poznámka k položce:_x000D_
přemístění přebytků zeminy na deponii</t>
  </si>
  <si>
    <t>vykopávky+jáma-proštěrkování</t>
  </si>
  <si>
    <t>171251101</t>
  </si>
  <si>
    <t>Uložení sypaniny do násypů nezhutněných strojně</t>
  </si>
  <si>
    <t>1492663282</t>
  </si>
  <si>
    <t>Uložení sypanin do násypů strojně s rozprostřením sypaniny ve vrstvách a s hrubým urovnáním nezhutněných jakékoliv třídy těžitelnosti</t>
  </si>
  <si>
    <t>https://podminky.urs.cz/item/CS_URS_2024_02/171251101</t>
  </si>
  <si>
    <t>Poznámka k položce:_x000D_
uložení přebytků zeminy do výmolu vodního toku</t>
  </si>
  <si>
    <t>457532112</t>
  </si>
  <si>
    <t>Filtrační vrstvy z hrubého drceného kameniva se zhutněním frakce od 16 až 63 do 32 až 63 mm</t>
  </si>
  <si>
    <t>101128803</t>
  </si>
  <si>
    <t>Filtrační vrstvy jakékoliv tloušťky a sklonu z hrubého drceného kameniva se zhutněním do 10 pojezdů/m3, frakce od 16-63 do 32-63 mm</t>
  </si>
  <si>
    <t>https://podminky.urs.cz/item/CS_URS_2024_02/457532112</t>
  </si>
  <si>
    <t>Poznámka k položce:_x000D_
spodní část filtrační vrstvy 32-63 mm tělesa skluzu tl. 150 mm</t>
  </si>
  <si>
    <t>"(13,8 m+5,0 m) x 19,0 m x 0,15m" (13,8+5,0)*19,0*0,15</t>
  </si>
  <si>
    <t>457532113</t>
  </si>
  <si>
    <t>Filtrační vrstvy z hrubého drceného kameniva se zhutněním frakce 63 až 125 mm</t>
  </si>
  <si>
    <t>-1648046524</t>
  </si>
  <si>
    <t>Filtrační vrstvy jakékoliv tloušťky a sklonu z hrubého drceného kameniva se zhutněním do 10 pojezdů/m3, frakce 63-125 mm</t>
  </si>
  <si>
    <t>https://podminky.urs.cz/item/CS_URS_2024_02/457532113</t>
  </si>
  <si>
    <t>Poznámka k položce:_x000D_
horní část filtrační vrstvy tělesa skluzu tl. 150 mm</t>
  </si>
  <si>
    <t>"13,8 m x19,0 m x 0,18 m" 13,8*19,0*0,15</t>
  </si>
  <si>
    <t>462451114</t>
  </si>
  <si>
    <t>Prolití kamenného záhozu maltou MC 25</t>
  </si>
  <si>
    <t>1603091019</t>
  </si>
  <si>
    <t>Prolití konstrukce z kamene kamenného záhozu cementovou maltou MC-25</t>
  </si>
  <si>
    <t>https://podminky.urs.cz/item/CS_URS_2024_02/462451114</t>
  </si>
  <si>
    <t>Poznámka k položce:_x000D_
Prolití závěrečného prahu skluzu betonem (30 % mezerovitost, 20% rozlití)</t>
  </si>
  <si>
    <t>"45,4 m2 x 1,0 m x 0,3 - objem mezerovitosti x 1,2 koef. rozlití" 45,4*1,0*0,3*1,2</t>
  </si>
  <si>
    <t>13</t>
  </si>
  <si>
    <t>462512370</t>
  </si>
  <si>
    <t>Zához z lomového kamene s proštěrkováním z terénu hmotnost přes 200 do 500 kg</t>
  </si>
  <si>
    <t>-1195840057</t>
  </si>
  <si>
    <t>Zához z lomového kamene neupraveného záhozového s proštěrkováním z terénu, hmotnosti jednotlivých kamenů přes 200 do 500 kg</t>
  </si>
  <si>
    <t>https://podminky.urs.cz/item/CS_URS_2024_02/462512370</t>
  </si>
  <si>
    <t>Poznámka k položce:_x000D_
zához z nového lomového kamene a proštěrkování z místní zeminy</t>
  </si>
  <si>
    <t>"779,0m3-dle výkazu výměr+ zához prahu: 4,24 m2x19,5 m + práh b. skluzu: 1,0 mx1,3 mx19,0m+část spadiště:4,3 m2x19,0 m - zához ze stávajícího kamene"</t>
  </si>
  <si>
    <t>779,0+4,24*19,5+1,0*1,3*19,0+4,3*19,0-stav_kámen</t>
  </si>
  <si>
    <t>zához_nov</t>
  </si>
  <si>
    <t>14</t>
  </si>
  <si>
    <t>462512370R</t>
  </si>
  <si>
    <t>Zához ze stávajícího lomového kamene s proštěrkováním z terénu hmotnost přes 200 do 500 kg</t>
  </si>
  <si>
    <t>135319993</t>
  </si>
  <si>
    <t>Zához ze stávajícího lomového kamene neupraveného záhozového s proštěrkováním z terénu, hmotnosti jednotlivých kamenů přes 200 do 500 kg</t>
  </si>
  <si>
    <t>Poznámka k položce:_x000D_
zához ze stávajícího rozebraného lomového kamene a proštěrkování z místní zeminy-použití 100% kamene</t>
  </si>
  <si>
    <t>15</t>
  </si>
  <si>
    <t>462513169</t>
  </si>
  <si>
    <t>Příplatek za urovnání líce záhozu z lomového kamene záhozového do 500 kg</t>
  </si>
  <si>
    <t>-1180224651</t>
  </si>
  <si>
    <t>Zához z lomového kamene neupraveného provedený ze břehu nebo z lešení, do sucha nebo do vody záhozového, hmotnost jednotlivých kamenů přes 200 do 500 kg Příplatek k ceně za urovnání líce záhozu</t>
  </si>
  <si>
    <t>https://podminky.urs.cz/item/CS_URS_2024_02/462513169</t>
  </si>
  <si>
    <t>Poznámka k položce:_x000D_
urovnání líce konstrukcí ze záhozu z lom. kamene</t>
  </si>
  <si>
    <t>"837,0 m2 - dle výkazu výměr + práh b. skluzu: 1,0 m x 19,0 m + práh: 4,1 m x 19,0 m"</t>
  </si>
  <si>
    <t>837,0+1,0*19,0+4,1*19,0</t>
  </si>
  <si>
    <t>462514161R</t>
  </si>
  <si>
    <t xml:space="preserve">Uložení jednotlivých stávajících kamenů o hmotnost kamenů přes 500 kg </t>
  </si>
  <si>
    <t>1309245406</t>
  </si>
  <si>
    <t>Poznámka k položce:_x000D_
uložení jednotlivých kamenů do dna pod skluzem</t>
  </si>
  <si>
    <t>"á-0,12m3 x 50 ks" 0,12*50</t>
  </si>
  <si>
    <t>17</t>
  </si>
  <si>
    <t>463212111</t>
  </si>
  <si>
    <t>Rovnanina z lomového kamene upraveného s vyklínováním spár úlomky kamene</t>
  </si>
  <si>
    <t>838745267</t>
  </si>
  <si>
    <t>Rovnanina z lomového kamene upraveného, tříděného jakékoliv tloušťky rovnaniny s vyklínováním spár a dutin úlomky kamene</t>
  </si>
  <si>
    <t>https://podminky.urs.cz/item/CS_URS_2024_02/463212111</t>
  </si>
  <si>
    <t>"10,4 m x 3,0 m x 0,4m" 10,4*3,0*0,4</t>
  </si>
  <si>
    <t>18</t>
  </si>
  <si>
    <t>463212191</t>
  </si>
  <si>
    <t>Příplatek za vypracováni líce rovnaniny</t>
  </si>
  <si>
    <t>-416200898</t>
  </si>
  <si>
    <t>Rovnanina z lomového kamene upraveného, tříděného Příplatek k cenám za vypracování líce</t>
  </si>
  <si>
    <t>https://podminky.urs.cz/item/CS_URS_2024_02/463212191</t>
  </si>
  <si>
    <t xml:space="preserve">Poznámka k položce:_x000D_
urovnání líce </t>
  </si>
  <si>
    <t>"10,4 m x 3,0 m" 10,4*3,0</t>
  </si>
  <si>
    <t>19</t>
  </si>
  <si>
    <t>467510111</t>
  </si>
  <si>
    <t>Balvanitý skluz z lomového kamene tl 700 až 1200 mm</t>
  </si>
  <si>
    <t>2127586657</t>
  </si>
  <si>
    <t>Balvanitý skluz z lomového kamene hmotnosti kamene jednotlivě přes 300 do 3000 kg s proštěrkováním tl. vrstvy 700 až 1200 mm</t>
  </si>
  <si>
    <t>https://podminky.urs.cz/item/CS_URS_2024_02/467510111</t>
  </si>
  <si>
    <t>Poznámka k položce:_x000D_
balvanitý skluz a část spadiště</t>
  </si>
  <si>
    <t>"(13,8 m + 5,0 m) x 19,0 m x 1,0 m" (13,8+5,0)*19,0*1,0</t>
  </si>
  <si>
    <t>20</t>
  </si>
  <si>
    <t>998323011</t>
  </si>
  <si>
    <t>Přesun hmot pro jezy a stupně</t>
  </si>
  <si>
    <t>-879157778</t>
  </si>
  <si>
    <t>Přesun hmot pro jezy a stupně dopravní vzdálenost do 500 m</t>
  </si>
  <si>
    <t>https://podminky.urs.cz/item/CS_URS_2024_02/998323011</t>
  </si>
  <si>
    <t>VON - Vedlejší a ostatní náklady</t>
  </si>
  <si>
    <t>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</si>
  <si>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</si>
  <si>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</si>
  <si>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</si>
  <si>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</si>
  <si>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</si>
  <si>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</si>
  <si>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</si>
  <si>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</si>
  <si>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kpl</t>
  </si>
  <si>
    <t>1024</t>
  </si>
  <si>
    <t>1455752520</t>
  </si>
  <si>
    <t>Průzkumné, geodetické a projektové práce geodetické práce před výstavbou</t>
  </si>
  <si>
    <t>https://podminky.urs.cz/item/CS_URS_2024_02/012103000</t>
  </si>
  <si>
    <t>Poznámka k položce:_x000D_
výškové a polohové vytýčení stavby</t>
  </si>
  <si>
    <t>012303000</t>
  </si>
  <si>
    <t>Geodetické práce po výstavbě</t>
  </si>
  <si>
    <t>1497867972</t>
  </si>
  <si>
    <t>Průzkumné, geodetické a projektové práce geodetické práce po výstavbě</t>
  </si>
  <si>
    <t>https://podminky.urs.cz/item/CS_URS_2024_02/012303000</t>
  </si>
  <si>
    <t>Poznámka k položce:_x000D_
zaměření skutečného provedení stavby</t>
  </si>
  <si>
    <t>013254000</t>
  </si>
  <si>
    <t>Dokumentace skutečného provedení stavby</t>
  </si>
  <si>
    <t>263242009</t>
  </si>
  <si>
    <t>Průzkumné, geodetické a projektové práce projektové práce dokumentace stavby (výkresová a textová) skutečného provedení stavby</t>
  </si>
  <si>
    <t>https://podminky.urs.cz/item/CS_URS_2024_02/013254000</t>
  </si>
  <si>
    <t>Poznámka k položce:_x000D_
dokumentace skutečného provedení stavby(tři paré)</t>
  </si>
  <si>
    <t>VRN2</t>
  </si>
  <si>
    <t>021203000</t>
  </si>
  <si>
    <t>Stěhování přírodních hodnot</t>
  </si>
  <si>
    <t>-1142778792</t>
  </si>
  <si>
    <t>Příprava staveniště záchranné práce stěhování přírodních hodnot</t>
  </si>
  <si>
    <t>https://podminky.urs.cz/item/CS_URS_2024_02/021203000</t>
  </si>
  <si>
    <t>Poznámka k položce:_x000D_
slovení rybí obsádky a přesun živočichů před stavbou, při jímkování a práci v říčním korytě</t>
  </si>
  <si>
    <t>VRN3</t>
  </si>
  <si>
    <t>Zařízení staveniště</t>
  </si>
  <si>
    <t>030001000</t>
  </si>
  <si>
    <t>619436464</t>
  </si>
  <si>
    <t>Základní rozdělení průvodních činností a nákladů zařízení staveniště</t>
  </si>
  <si>
    <t>https://podminky.urs.cz/item/CS_URS_2024_02/030001000</t>
  </si>
  <si>
    <t>Poznámka k položce:_x000D_
zahrnuje: nornou stěnu, pomocné sjezdy do prostoru staveniště, zabezpečeníí stavby podél obou břehů, ochranu stávajících stromů v blízkosti stavby, stavební buňku, skládku materiálu a úprava terénu obvodu staveniště do původního stavu</t>
  </si>
  <si>
    <t>VRN4</t>
  </si>
  <si>
    <t>Inženýrská činnost</t>
  </si>
  <si>
    <t>043203000</t>
  </si>
  <si>
    <t>Měření bez rozlišení</t>
  </si>
  <si>
    <t>259741165</t>
  </si>
  <si>
    <t>Inženýrská činnost zkoušky a ostatní měření ostatní měření, monitoring bez rozlišení</t>
  </si>
  <si>
    <t>https://podminky.urs.cz/item/CS_URS_2024_02/043203000</t>
  </si>
  <si>
    <t>Poznámka k položce:_x000D_
vyhotovení pasportu příjezdové komunikace, fotodokumentace</t>
  </si>
  <si>
    <t>049103000</t>
  </si>
  <si>
    <t>Náklady vzniklé v souvislosti s realizací stavby</t>
  </si>
  <si>
    <t>-986868226</t>
  </si>
  <si>
    <t>Inženýrská činnost inženýrská činnost ostatní náklady vzniklé v souvislosti s realizací stavby</t>
  </si>
  <si>
    <t>https://podminky.urs.cz/item/CS_URS_2024_02/049103000</t>
  </si>
  <si>
    <t>Poznámka k položce:_x000D_
vyhotovení povodňového a havarijního plánu</t>
  </si>
  <si>
    <t>VRN9</t>
  </si>
  <si>
    <t>Ostatní náklady</t>
  </si>
  <si>
    <t>091002000</t>
  </si>
  <si>
    <t>Ostatní náklady související s objektem</t>
  </si>
  <si>
    <t>-1149290462</t>
  </si>
  <si>
    <t>Hlavní tituly průvodních činností a nákladů ostatní náklady související s objektem</t>
  </si>
  <si>
    <t>https://podminky.urs.cz/item/CS_URS_2024_02/091002000</t>
  </si>
  <si>
    <t>Poznámka k položce:_x000D_
náklady na čištění komunikací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</si>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</sst>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8332011" TargetMode="External"/><Relationship Id="rId3" Type="http://schemas.openxmlformats.org/officeDocument/2006/relationships/hyperlink" Target="https://podminky.urs.cz/item/CS_URS_2024_02/124253101" TargetMode="External"/><Relationship Id="rId7" Type="http://schemas.openxmlformats.org/officeDocument/2006/relationships/hyperlink" Target="https://podminky.urs.cz/item/CS_URS_2024_02/461991111" TargetMode="External"/><Relationship Id="rId2" Type="http://schemas.openxmlformats.org/officeDocument/2006/relationships/hyperlink" Target="https://podminky.urs.cz/item/CS_URS_2024_02/115101201" TargetMode="External"/><Relationship Id="rId1" Type="http://schemas.openxmlformats.org/officeDocument/2006/relationships/hyperlink" Target="https://podminky.urs.cz/item/CS_URS_2024_01/115001106R" TargetMode="External"/><Relationship Id="rId6" Type="http://schemas.openxmlformats.org/officeDocument/2006/relationships/hyperlink" Target="https://podminky.urs.cz/item/CS_URS_2024_02/171151131" TargetMode="External"/><Relationship Id="rId5" Type="http://schemas.openxmlformats.org/officeDocument/2006/relationships/hyperlink" Target="https://podminky.urs.cz/item/CS_URS_2024_02/17110321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62251102" TargetMode="External"/><Relationship Id="rId9" Type="http://schemas.openxmlformats.org/officeDocument/2006/relationships/hyperlink" Target="https://podminky.urs.cz/item/CS_URS_2024_01/71113182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457532112" TargetMode="External"/><Relationship Id="rId13" Type="http://schemas.openxmlformats.org/officeDocument/2006/relationships/hyperlink" Target="https://podminky.urs.cz/item/CS_URS_2024_02/463212111" TargetMode="External"/><Relationship Id="rId3" Type="http://schemas.openxmlformats.org/officeDocument/2006/relationships/hyperlink" Target="https://podminky.urs.cz/item/CS_URS_2024_02/124253102" TargetMode="External"/><Relationship Id="rId7" Type="http://schemas.openxmlformats.org/officeDocument/2006/relationships/hyperlink" Target="https://podminky.urs.cz/item/CS_URS_2024_02/171251101" TargetMode="External"/><Relationship Id="rId12" Type="http://schemas.openxmlformats.org/officeDocument/2006/relationships/hyperlink" Target="https://podminky.urs.cz/item/CS_URS_2024_02/462513169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podminky.urs.cz/item/CS_URS_2024_02/114253301" TargetMode="External"/><Relationship Id="rId16" Type="http://schemas.openxmlformats.org/officeDocument/2006/relationships/hyperlink" Target="https://podminky.urs.cz/item/CS_URS_2024_02/998323011" TargetMode="External"/><Relationship Id="rId1" Type="http://schemas.openxmlformats.org/officeDocument/2006/relationships/hyperlink" Target="https://podminky.urs.cz/item/CS_URS_2024_02/114203104" TargetMode="External"/><Relationship Id="rId6" Type="http://schemas.openxmlformats.org/officeDocument/2006/relationships/hyperlink" Target="https://podminky.urs.cz/item/CS_URS_2024_02/162351103" TargetMode="External"/><Relationship Id="rId11" Type="http://schemas.openxmlformats.org/officeDocument/2006/relationships/hyperlink" Target="https://podminky.urs.cz/item/CS_URS_2024_02/462512370" TargetMode="External"/><Relationship Id="rId5" Type="http://schemas.openxmlformats.org/officeDocument/2006/relationships/hyperlink" Target="https://podminky.urs.cz/item/CS_URS_2024_02/162251102" TargetMode="External"/><Relationship Id="rId15" Type="http://schemas.openxmlformats.org/officeDocument/2006/relationships/hyperlink" Target="https://podminky.urs.cz/item/CS_URS_2024_02/467510111" TargetMode="External"/><Relationship Id="rId10" Type="http://schemas.openxmlformats.org/officeDocument/2006/relationships/hyperlink" Target="https://podminky.urs.cz/item/CS_URS_2024_02/462451114" TargetMode="External"/><Relationship Id="rId4" Type="http://schemas.openxmlformats.org/officeDocument/2006/relationships/hyperlink" Target="https://podminky.urs.cz/item/CS_URS_2024_02/131151105" TargetMode="External"/><Relationship Id="rId9" Type="http://schemas.openxmlformats.org/officeDocument/2006/relationships/hyperlink" Target="https://podminky.urs.cz/item/CS_URS_2024_02/457532113" TargetMode="External"/><Relationship Id="rId14" Type="http://schemas.openxmlformats.org/officeDocument/2006/relationships/hyperlink" Target="https://podminky.urs.cz/item/CS_URS_2024_02/46321219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91002000" TargetMode="External"/><Relationship Id="rId3" Type="http://schemas.openxmlformats.org/officeDocument/2006/relationships/hyperlink" Target="https://podminky.urs.cz/item/CS_URS_2024_02/013254000" TargetMode="External"/><Relationship Id="rId7" Type="http://schemas.openxmlformats.org/officeDocument/2006/relationships/hyperlink" Target="https://podminky.urs.cz/item/CS_URS_2024_02/049103000" TargetMode="External"/><Relationship Id="rId2" Type="http://schemas.openxmlformats.org/officeDocument/2006/relationships/hyperlink" Target="https://podminky.urs.cz/item/CS_URS_2024_02/012303000" TargetMode="External"/><Relationship Id="rId1" Type="http://schemas.openxmlformats.org/officeDocument/2006/relationships/hyperlink" Target="https://podminky.urs.cz/item/CS_URS_2024_02/012103000" TargetMode="External"/><Relationship Id="rId6" Type="http://schemas.openxmlformats.org/officeDocument/2006/relationships/hyperlink" Target="https://podminky.urs.cz/item/CS_URS_2024_02/043203000" TargetMode="External"/><Relationship Id="rId5" Type="http://schemas.openxmlformats.org/officeDocument/2006/relationships/hyperlink" Target="https://podminky.urs.cz/item/CS_URS_2024_02/030001000" TargetMode="External"/><Relationship Id="rId4" Type="http://schemas.openxmlformats.org/officeDocument/2006/relationships/hyperlink" Target="https://podminky.urs.cz/item/CS_URS_2024_02/021203000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9" t="s">
        <v>14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24"/>
      <c r="AQ5" s="24"/>
      <c r="AR5" s="22"/>
      <c r="BE5" s="33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1" t="s">
        <v>17</v>
      </c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24"/>
      <c r="AQ6" s="24"/>
      <c r="AR6" s="22"/>
      <c r="BE6" s="33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7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7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7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7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7"/>
      <c r="BS13" s="19" t="s">
        <v>6</v>
      </c>
    </row>
    <row r="14" spans="1:74" ht="12.75">
      <c r="B14" s="23"/>
      <c r="C14" s="24"/>
      <c r="D14" s="24"/>
      <c r="E14" s="342" t="s">
        <v>30</v>
      </c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7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7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7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7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7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7"/>
    </row>
    <row r="23" spans="1:71" s="1" customFormat="1" ht="47.25" customHeight="1">
      <c r="B23" s="23"/>
      <c r="C23" s="24"/>
      <c r="D23" s="24"/>
      <c r="E23" s="344" t="s">
        <v>36</v>
      </c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24"/>
      <c r="AP23" s="24"/>
      <c r="AQ23" s="24"/>
      <c r="AR23" s="22"/>
      <c r="BE23" s="33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7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7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5">
        <f>ROUND(AG54,2)</f>
        <v>0</v>
      </c>
      <c r="AL26" s="346"/>
      <c r="AM26" s="346"/>
      <c r="AN26" s="346"/>
      <c r="AO26" s="346"/>
      <c r="AP26" s="38"/>
      <c r="AQ26" s="38"/>
      <c r="AR26" s="41"/>
      <c r="BE26" s="33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7" t="s">
        <v>38</v>
      </c>
      <c r="M28" s="347"/>
      <c r="N28" s="347"/>
      <c r="O28" s="347"/>
      <c r="P28" s="347"/>
      <c r="Q28" s="38"/>
      <c r="R28" s="38"/>
      <c r="S28" s="38"/>
      <c r="T28" s="38"/>
      <c r="U28" s="38"/>
      <c r="V28" s="38"/>
      <c r="W28" s="347" t="s">
        <v>39</v>
      </c>
      <c r="X28" s="347"/>
      <c r="Y28" s="347"/>
      <c r="Z28" s="347"/>
      <c r="AA28" s="347"/>
      <c r="AB28" s="347"/>
      <c r="AC28" s="347"/>
      <c r="AD28" s="347"/>
      <c r="AE28" s="347"/>
      <c r="AF28" s="38"/>
      <c r="AG28" s="38"/>
      <c r="AH28" s="38"/>
      <c r="AI28" s="38"/>
      <c r="AJ28" s="38"/>
      <c r="AK28" s="347" t="s">
        <v>40</v>
      </c>
      <c r="AL28" s="347"/>
      <c r="AM28" s="347"/>
      <c r="AN28" s="347"/>
      <c r="AO28" s="347"/>
      <c r="AP28" s="38"/>
      <c r="AQ28" s="38"/>
      <c r="AR28" s="41"/>
      <c r="BE28" s="337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50">
        <v>0.21</v>
      </c>
      <c r="M29" s="349"/>
      <c r="N29" s="349"/>
      <c r="O29" s="349"/>
      <c r="P29" s="349"/>
      <c r="Q29" s="43"/>
      <c r="R29" s="43"/>
      <c r="S29" s="43"/>
      <c r="T29" s="43"/>
      <c r="U29" s="43"/>
      <c r="V29" s="43"/>
      <c r="W29" s="348">
        <f>ROUND(AZ54, 2)</f>
        <v>0</v>
      </c>
      <c r="X29" s="349"/>
      <c r="Y29" s="349"/>
      <c r="Z29" s="349"/>
      <c r="AA29" s="349"/>
      <c r="AB29" s="349"/>
      <c r="AC29" s="349"/>
      <c r="AD29" s="349"/>
      <c r="AE29" s="349"/>
      <c r="AF29" s="43"/>
      <c r="AG29" s="43"/>
      <c r="AH29" s="43"/>
      <c r="AI29" s="43"/>
      <c r="AJ29" s="43"/>
      <c r="AK29" s="348">
        <f>ROUND(AV54, 2)</f>
        <v>0</v>
      </c>
      <c r="AL29" s="349"/>
      <c r="AM29" s="349"/>
      <c r="AN29" s="349"/>
      <c r="AO29" s="349"/>
      <c r="AP29" s="43"/>
      <c r="AQ29" s="43"/>
      <c r="AR29" s="44"/>
      <c r="BE29" s="338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50">
        <v>0.12</v>
      </c>
      <c r="M30" s="349"/>
      <c r="N30" s="349"/>
      <c r="O30" s="349"/>
      <c r="P30" s="349"/>
      <c r="Q30" s="43"/>
      <c r="R30" s="43"/>
      <c r="S30" s="43"/>
      <c r="T30" s="43"/>
      <c r="U30" s="43"/>
      <c r="V30" s="43"/>
      <c r="W30" s="348">
        <f>ROUND(BA54, 2)</f>
        <v>0</v>
      </c>
      <c r="X30" s="349"/>
      <c r="Y30" s="349"/>
      <c r="Z30" s="349"/>
      <c r="AA30" s="349"/>
      <c r="AB30" s="349"/>
      <c r="AC30" s="349"/>
      <c r="AD30" s="349"/>
      <c r="AE30" s="349"/>
      <c r="AF30" s="43"/>
      <c r="AG30" s="43"/>
      <c r="AH30" s="43"/>
      <c r="AI30" s="43"/>
      <c r="AJ30" s="43"/>
      <c r="AK30" s="348">
        <f>ROUND(AW54, 2)</f>
        <v>0</v>
      </c>
      <c r="AL30" s="349"/>
      <c r="AM30" s="349"/>
      <c r="AN30" s="349"/>
      <c r="AO30" s="349"/>
      <c r="AP30" s="43"/>
      <c r="AQ30" s="43"/>
      <c r="AR30" s="44"/>
      <c r="BE30" s="338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50">
        <v>0.21</v>
      </c>
      <c r="M31" s="349"/>
      <c r="N31" s="349"/>
      <c r="O31" s="349"/>
      <c r="P31" s="349"/>
      <c r="Q31" s="43"/>
      <c r="R31" s="43"/>
      <c r="S31" s="43"/>
      <c r="T31" s="43"/>
      <c r="U31" s="43"/>
      <c r="V31" s="43"/>
      <c r="W31" s="348">
        <f>ROUND(BB54, 2)</f>
        <v>0</v>
      </c>
      <c r="X31" s="349"/>
      <c r="Y31" s="349"/>
      <c r="Z31" s="349"/>
      <c r="AA31" s="349"/>
      <c r="AB31" s="349"/>
      <c r="AC31" s="349"/>
      <c r="AD31" s="349"/>
      <c r="AE31" s="349"/>
      <c r="AF31" s="43"/>
      <c r="AG31" s="43"/>
      <c r="AH31" s="43"/>
      <c r="AI31" s="43"/>
      <c r="AJ31" s="43"/>
      <c r="AK31" s="348">
        <v>0</v>
      </c>
      <c r="AL31" s="349"/>
      <c r="AM31" s="349"/>
      <c r="AN31" s="349"/>
      <c r="AO31" s="349"/>
      <c r="AP31" s="43"/>
      <c r="AQ31" s="43"/>
      <c r="AR31" s="44"/>
      <c r="BE31" s="338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50">
        <v>0.12</v>
      </c>
      <c r="M32" s="349"/>
      <c r="N32" s="349"/>
      <c r="O32" s="349"/>
      <c r="P32" s="349"/>
      <c r="Q32" s="43"/>
      <c r="R32" s="43"/>
      <c r="S32" s="43"/>
      <c r="T32" s="43"/>
      <c r="U32" s="43"/>
      <c r="V32" s="43"/>
      <c r="W32" s="348">
        <f>ROUND(BC54, 2)</f>
        <v>0</v>
      </c>
      <c r="X32" s="349"/>
      <c r="Y32" s="349"/>
      <c r="Z32" s="349"/>
      <c r="AA32" s="349"/>
      <c r="AB32" s="349"/>
      <c r="AC32" s="349"/>
      <c r="AD32" s="349"/>
      <c r="AE32" s="349"/>
      <c r="AF32" s="43"/>
      <c r="AG32" s="43"/>
      <c r="AH32" s="43"/>
      <c r="AI32" s="43"/>
      <c r="AJ32" s="43"/>
      <c r="AK32" s="348">
        <v>0</v>
      </c>
      <c r="AL32" s="349"/>
      <c r="AM32" s="349"/>
      <c r="AN32" s="349"/>
      <c r="AO32" s="349"/>
      <c r="AP32" s="43"/>
      <c r="AQ32" s="43"/>
      <c r="AR32" s="44"/>
      <c r="BE32" s="338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50">
        <v>0</v>
      </c>
      <c r="M33" s="349"/>
      <c r="N33" s="349"/>
      <c r="O33" s="349"/>
      <c r="P33" s="349"/>
      <c r="Q33" s="43"/>
      <c r="R33" s="43"/>
      <c r="S33" s="43"/>
      <c r="T33" s="43"/>
      <c r="U33" s="43"/>
      <c r="V33" s="43"/>
      <c r="W33" s="348">
        <f>ROUND(BD54, 2)</f>
        <v>0</v>
      </c>
      <c r="X33" s="349"/>
      <c r="Y33" s="349"/>
      <c r="Z33" s="349"/>
      <c r="AA33" s="349"/>
      <c r="AB33" s="349"/>
      <c r="AC33" s="349"/>
      <c r="AD33" s="349"/>
      <c r="AE33" s="349"/>
      <c r="AF33" s="43"/>
      <c r="AG33" s="43"/>
      <c r="AH33" s="43"/>
      <c r="AI33" s="43"/>
      <c r="AJ33" s="43"/>
      <c r="AK33" s="348">
        <v>0</v>
      </c>
      <c r="AL33" s="349"/>
      <c r="AM33" s="349"/>
      <c r="AN33" s="349"/>
      <c r="AO33" s="34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51" t="s">
        <v>49</v>
      </c>
      <c r="Y35" s="352"/>
      <c r="Z35" s="352"/>
      <c r="AA35" s="352"/>
      <c r="AB35" s="352"/>
      <c r="AC35" s="47"/>
      <c r="AD35" s="47"/>
      <c r="AE35" s="47"/>
      <c r="AF35" s="47"/>
      <c r="AG35" s="47"/>
      <c r="AH35" s="47"/>
      <c r="AI35" s="47"/>
      <c r="AJ35" s="47"/>
      <c r="AK35" s="353">
        <f>SUM(AK26:AK33)</f>
        <v>0</v>
      </c>
      <c r="AL35" s="352"/>
      <c r="AM35" s="352"/>
      <c r="AN35" s="352"/>
      <c r="AO35" s="35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26/23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5" t="str">
        <f>K6</f>
        <v>Morávka - Dobrá, balvanitý skluz v km 3.633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Dobrá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7" t="str">
        <f>IF(AN8= "","",AN8)</f>
        <v>10. 10. 2024</v>
      </c>
      <c r="AN47" s="35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8" t="str">
        <f>IF(E17="","",E17)</f>
        <v>Ing. M. Lepík</v>
      </c>
      <c r="AN49" s="359"/>
      <c r="AO49" s="359"/>
      <c r="AP49" s="359"/>
      <c r="AQ49" s="38"/>
      <c r="AR49" s="41"/>
      <c r="AS49" s="360" t="s">
        <v>51</v>
      </c>
      <c r="AT49" s="36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8" t="str">
        <f>IF(E20="","",E20)</f>
        <v>Ing. M. Lepík</v>
      </c>
      <c r="AN50" s="359"/>
      <c r="AO50" s="359"/>
      <c r="AP50" s="359"/>
      <c r="AQ50" s="38"/>
      <c r="AR50" s="41"/>
      <c r="AS50" s="362"/>
      <c r="AT50" s="36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4"/>
      <c r="AT51" s="36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6" t="s">
        <v>52</v>
      </c>
      <c r="D52" s="367"/>
      <c r="E52" s="367"/>
      <c r="F52" s="367"/>
      <c r="G52" s="367"/>
      <c r="H52" s="68"/>
      <c r="I52" s="368" t="s">
        <v>53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54</v>
      </c>
      <c r="AH52" s="367"/>
      <c r="AI52" s="367"/>
      <c r="AJ52" s="367"/>
      <c r="AK52" s="367"/>
      <c r="AL52" s="367"/>
      <c r="AM52" s="367"/>
      <c r="AN52" s="368" t="s">
        <v>55</v>
      </c>
      <c r="AO52" s="367"/>
      <c r="AP52" s="367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3">
        <f>ROUND(SUM(AG55:AG57),2)</f>
        <v>0</v>
      </c>
      <c r="AH54" s="373"/>
      <c r="AI54" s="373"/>
      <c r="AJ54" s="373"/>
      <c r="AK54" s="373"/>
      <c r="AL54" s="373"/>
      <c r="AM54" s="373"/>
      <c r="AN54" s="374">
        <f>SUM(AG54,AT54)</f>
        <v>0</v>
      </c>
      <c r="AO54" s="374"/>
      <c r="AP54" s="374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6.5" customHeight="1">
      <c r="A55" s="88" t="s">
        <v>75</v>
      </c>
      <c r="B55" s="89"/>
      <c r="C55" s="90"/>
      <c r="D55" s="372" t="s">
        <v>76</v>
      </c>
      <c r="E55" s="372"/>
      <c r="F55" s="372"/>
      <c r="G55" s="372"/>
      <c r="H55" s="372"/>
      <c r="I55" s="91"/>
      <c r="J55" s="372" t="s">
        <v>77</v>
      </c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372"/>
      <c r="AC55" s="372"/>
      <c r="AD55" s="372"/>
      <c r="AE55" s="372"/>
      <c r="AF55" s="372"/>
      <c r="AG55" s="370">
        <f>'SO 01 - Příprava staveniště'!J30</f>
        <v>0</v>
      </c>
      <c r="AH55" s="371"/>
      <c r="AI55" s="371"/>
      <c r="AJ55" s="371"/>
      <c r="AK55" s="371"/>
      <c r="AL55" s="371"/>
      <c r="AM55" s="371"/>
      <c r="AN55" s="370">
        <f>SUM(AG55,AT55)</f>
        <v>0</v>
      </c>
      <c r="AO55" s="371"/>
      <c r="AP55" s="371"/>
      <c r="AQ55" s="92" t="s">
        <v>78</v>
      </c>
      <c r="AR55" s="93"/>
      <c r="AS55" s="94">
        <v>0</v>
      </c>
      <c r="AT55" s="95">
        <f>ROUND(SUM(AV55:AW55),2)</f>
        <v>0</v>
      </c>
      <c r="AU55" s="96">
        <f>'SO 01 - Příprava staveniště'!P85</f>
        <v>0</v>
      </c>
      <c r="AV55" s="95">
        <f>'SO 01 - Příprava staveniště'!J33</f>
        <v>0</v>
      </c>
      <c r="AW55" s="95">
        <f>'SO 01 - Příprava staveniště'!J34</f>
        <v>0</v>
      </c>
      <c r="AX55" s="95">
        <f>'SO 01 - Příprava staveniště'!J35</f>
        <v>0</v>
      </c>
      <c r="AY55" s="95">
        <f>'SO 01 - Příprava staveniště'!J36</f>
        <v>0</v>
      </c>
      <c r="AZ55" s="95">
        <f>'SO 01 - Příprava staveniště'!F33</f>
        <v>0</v>
      </c>
      <c r="BA55" s="95">
        <f>'SO 01 - Příprava staveniště'!F34</f>
        <v>0</v>
      </c>
      <c r="BB55" s="95">
        <f>'SO 01 - Příprava staveniště'!F35</f>
        <v>0</v>
      </c>
      <c r="BC55" s="95">
        <f>'SO 01 - Příprava staveniště'!F36</f>
        <v>0</v>
      </c>
      <c r="BD55" s="97">
        <f>'SO 01 - Příprava staveniště'!F37</f>
        <v>0</v>
      </c>
      <c r="BT55" s="98" t="s">
        <v>79</v>
      </c>
      <c r="BV55" s="98" t="s">
        <v>73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75</v>
      </c>
      <c r="B56" s="89"/>
      <c r="C56" s="90"/>
      <c r="D56" s="372" t="s">
        <v>82</v>
      </c>
      <c r="E56" s="372"/>
      <c r="F56" s="372"/>
      <c r="G56" s="372"/>
      <c r="H56" s="372"/>
      <c r="I56" s="91"/>
      <c r="J56" s="372" t="s">
        <v>83</v>
      </c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0">
        <f>'SO 02 - Balvanitý skluz'!J30</f>
        <v>0</v>
      </c>
      <c r="AH56" s="371"/>
      <c r="AI56" s="371"/>
      <c r="AJ56" s="371"/>
      <c r="AK56" s="371"/>
      <c r="AL56" s="371"/>
      <c r="AM56" s="371"/>
      <c r="AN56" s="370">
        <f>SUM(AG56,AT56)</f>
        <v>0</v>
      </c>
      <c r="AO56" s="371"/>
      <c r="AP56" s="371"/>
      <c r="AQ56" s="92" t="s">
        <v>78</v>
      </c>
      <c r="AR56" s="93"/>
      <c r="AS56" s="94">
        <v>0</v>
      </c>
      <c r="AT56" s="95">
        <f>ROUND(SUM(AV56:AW56),2)</f>
        <v>0</v>
      </c>
      <c r="AU56" s="96">
        <f>'SO 02 - Balvanitý skluz'!P83</f>
        <v>0</v>
      </c>
      <c r="AV56" s="95">
        <f>'SO 02 - Balvanitý skluz'!J33</f>
        <v>0</v>
      </c>
      <c r="AW56" s="95">
        <f>'SO 02 - Balvanitý skluz'!J34</f>
        <v>0</v>
      </c>
      <c r="AX56" s="95">
        <f>'SO 02 - Balvanitý skluz'!J35</f>
        <v>0</v>
      </c>
      <c r="AY56" s="95">
        <f>'SO 02 - Balvanitý skluz'!J36</f>
        <v>0</v>
      </c>
      <c r="AZ56" s="95">
        <f>'SO 02 - Balvanitý skluz'!F33</f>
        <v>0</v>
      </c>
      <c r="BA56" s="95">
        <f>'SO 02 - Balvanitý skluz'!F34</f>
        <v>0</v>
      </c>
      <c r="BB56" s="95">
        <f>'SO 02 - Balvanitý skluz'!F35</f>
        <v>0</v>
      </c>
      <c r="BC56" s="95">
        <f>'SO 02 - Balvanitý skluz'!F36</f>
        <v>0</v>
      </c>
      <c r="BD56" s="97">
        <f>'SO 02 - Balvanitý skluz'!F37</f>
        <v>0</v>
      </c>
      <c r="BT56" s="98" t="s">
        <v>79</v>
      </c>
      <c r="BV56" s="98" t="s">
        <v>73</v>
      </c>
      <c r="BW56" s="98" t="s">
        <v>84</v>
      </c>
      <c r="BX56" s="98" t="s">
        <v>5</v>
      </c>
      <c r="CL56" s="98" t="s">
        <v>19</v>
      </c>
      <c r="CM56" s="98" t="s">
        <v>81</v>
      </c>
    </row>
    <row r="57" spans="1:91" s="7" customFormat="1" ht="16.5" customHeight="1">
      <c r="A57" s="88" t="s">
        <v>75</v>
      </c>
      <c r="B57" s="89"/>
      <c r="C57" s="90"/>
      <c r="D57" s="372" t="s">
        <v>85</v>
      </c>
      <c r="E57" s="372"/>
      <c r="F57" s="372"/>
      <c r="G57" s="372"/>
      <c r="H57" s="372"/>
      <c r="I57" s="91"/>
      <c r="J57" s="372" t="s">
        <v>86</v>
      </c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0">
        <f>'VON - Vedlejší a ostatní ...'!J30</f>
        <v>0</v>
      </c>
      <c r="AH57" s="371"/>
      <c r="AI57" s="371"/>
      <c r="AJ57" s="371"/>
      <c r="AK57" s="371"/>
      <c r="AL57" s="371"/>
      <c r="AM57" s="371"/>
      <c r="AN57" s="370">
        <f>SUM(AG57,AT57)</f>
        <v>0</v>
      </c>
      <c r="AO57" s="371"/>
      <c r="AP57" s="371"/>
      <c r="AQ57" s="92" t="s">
        <v>78</v>
      </c>
      <c r="AR57" s="93"/>
      <c r="AS57" s="99">
        <v>0</v>
      </c>
      <c r="AT57" s="100">
        <f>ROUND(SUM(AV57:AW57),2)</f>
        <v>0</v>
      </c>
      <c r="AU57" s="101">
        <f>'VON - Vedlejší a ostatní ...'!P84</f>
        <v>0</v>
      </c>
      <c r="AV57" s="100">
        <f>'VON - Vedlejší a ostatní ...'!J33</f>
        <v>0</v>
      </c>
      <c r="AW57" s="100">
        <f>'VON - Vedlejší a ostatní ...'!J34</f>
        <v>0</v>
      </c>
      <c r="AX57" s="100">
        <f>'VON - Vedlejší a ostatní ...'!J35</f>
        <v>0</v>
      </c>
      <c r="AY57" s="100">
        <f>'VON - Vedlejší a ostatní ...'!J36</f>
        <v>0</v>
      </c>
      <c r="AZ57" s="100">
        <f>'VON - Vedlejší a ostatní ...'!F33</f>
        <v>0</v>
      </c>
      <c r="BA57" s="100">
        <f>'VON - Vedlejší a ostatní ...'!F34</f>
        <v>0</v>
      </c>
      <c r="BB57" s="100">
        <f>'VON - Vedlejší a ostatní ...'!F35</f>
        <v>0</v>
      </c>
      <c r="BC57" s="100">
        <f>'VON - Vedlejší a ostatní ...'!F36</f>
        <v>0</v>
      </c>
      <c r="BD57" s="102">
        <f>'VON - Vedlejší a ostatní ...'!F37</f>
        <v>0</v>
      </c>
      <c r="BT57" s="98" t="s">
        <v>79</v>
      </c>
      <c r="BV57" s="98" t="s">
        <v>73</v>
      </c>
      <c r="BW57" s="98" t="s">
        <v>87</v>
      </c>
      <c r="BX57" s="98" t="s">
        <v>5</v>
      </c>
      <c r="CL57" s="98" t="s">
        <v>19</v>
      </c>
      <c r="CM57" s="98" t="s">
        <v>81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rzXsiTmyfMIt8z3PYONjYGdUtHuKja1lBxN0TpnuVSOHAskQUQwZq8D2G9mUKtAFNBhHaPFngqkiEKEZijadVQ==" saltValue="gjiYeFOUykZRWXLSRISfTXRGi5We6jQa4+hzrEsenGuYVPRX2zVLbNLumisQ2HqzGdTNPI7myVE1CLToVduWC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Příprava staveniště'!C2" display="/"/>
    <hyperlink ref="A56" location="'SO 02 - Balvanitý skluz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80</v>
      </c>
      <c r="AZ2" s="103" t="s">
        <v>88</v>
      </c>
      <c r="BA2" s="103" t="s">
        <v>89</v>
      </c>
      <c r="BB2" s="103" t="s">
        <v>19</v>
      </c>
      <c r="BC2" s="103" t="s">
        <v>90</v>
      </c>
      <c r="BD2" s="103" t="s">
        <v>81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81</v>
      </c>
    </row>
    <row r="4" spans="1:56" s="1" customFormat="1" ht="24.95" customHeight="1">
      <c r="B4" s="22"/>
      <c r="D4" s="106" t="s">
        <v>91</v>
      </c>
      <c r="L4" s="22"/>
      <c r="M4" s="107" t="s">
        <v>10</v>
      </c>
      <c r="AT4" s="19" t="s">
        <v>4</v>
      </c>
    </row>
    <row r="5" spans="1:56" s="1" customFormat="1" ht="6.95" customHeight="1">
      <c r="B5" s="22"/>
      <c r="L5" s="22"/>
    </row>
    <row r="6" spans="1:56" s="1" customFormat="1" ht="12" customHeight="1">
      <c r="B6" s="22"/>
      <c r="D6" s="108" t="s">
        <v>16</v>
      </c>
      <c r="L6" s="22"/>
    </row>
    <row r="7" spans="1:56" s="1" customFormat="1" ht="16.5" customHeight="1">
      <c r="B7" s="22"/>
      <c r="E7" s="376" t="str">
        <f>'Rekapitulace stavby'!K6</f>
        <v>Morávka - Dobrá, balvanitý skluz v km 3.633</v>
      </c>
      <c r="F7" s="377"/>
      <c r="G7" s="377"/>
      <c r="H7" s="377"/>
      <c r="L7" s="22"/>
    </row>
    <row r="8" spans="1:56" s="2" customFormat="1" ht="12" customHeight="1">
      <c r="A8" s="36"/>
      <c r="B8" s="41"/>
      <c r="C8" s="36"/>
      <c r="D8" s="108" t="s">
        <v>92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56" s="2" customFormat="1" ht="16.5" customHeight="1">
      <c r="A9" s="36"/>
      <c r="B9" s="41"/>
      <c r="C9" s="36"/>
      <c r="D9" s="36"/>
      <c r="E9" s="378" t="s">
        <v>93</v>
      </c>
      <c r="F9" s="379"/>
      <c r="G9" s="379"/>
      <c r="H9" s="379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10. 10. 2024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tr">
        <f>IF('Rekapitulace stavby'!E11="","",'Rekapitulace stavby'!E11)</f>
        <v xml:space="preserve"> </v>
      </c>
      <c r="F15" s="36"/>
      <c r="G15" s="36"/>
      <c r="H15" s="36"/>
      <c r="I15" s="108" t="s">
        <v>28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>Ing. M. Lepík</v>
      </c>
      <c r="F21" s="36"/>
      <c r="G21" s="36"/>
      <c r="H21" s="36"/>
      <c r="I21" s="108" t="s">
        <v>28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32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35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2" t="s">
        <v>94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37</v>
      </c>
      <c r="E30" s="36"/>
      <c r="F30" s="36"/>
      <c r="G30" s="36"/>
      <c r="H30" s="36"/>
      <c r="I30" s="36"/>
      <c r="J30" s="117">
        <f>ROUND(J85,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39</v>
      </c>
      <c r="G32" s="36"/>
      <c r="H32" s="36"/>
      <c r="I32" s="118" t="s">
        <v>38</v>
      </c>
      <c r="J32" s="118" t="s">
        <v>40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41</v>
      </c>
      <c r="E33" s="108" t="s">
        <v>42</v>
      </c>
      <c r="F33" s="120">
        <f>ROUND((SUM(BE85:BE149)),  2)</f>
        <v>0</v>
      </c>
      <c r="G33" s="36"/>
      <c r="H33" s="36"/>
      <c r="I33" s="121">
        <v>0.21</v>
      </c>
      <c r="J33" s="120">
        <f>ROUND(((SUM(BE85:BE149))*I33),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43</v>
      </c>
      <c r="F34" s="120">
        <f>ROUND((SUM(BF85:BF149)),  2)</f>
        <v>0</v>
      </c>
      <c r="G34" s="36"/>
      <c r="H34" s="36"/>
      <c r="I34" s="121">
        <v>0.12</v>
      </c>
      <c r="J34" s="120">
        <f>ROUND(((SUM(BF85:BF149))*I34),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44</v>
      </c>
      <c r="F35" s="120">
        <f>ROUND((SUM(BG85:BG149)),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45</v>
      </c>
      <c r="F36" s="120">
        <f>ROUND((SUM(BH85:BH149)),  2)</f>
        <v>0</v>
      </c>
      <c r="G36" s="36"/>
      <c r="H36" s="36"/>
      <c r="I36" s="121">
        <v>0.12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46</v>
      </c>
      <c r="F37" s="120">
        <f>ROUND((SUM(BI85:BI149)),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Morávka - Dobrá, balvanitý skluz v km 3.633</v>
      </c>
      <c r="F48" s="384"/>
      <c r="G48" s="384"/>
      <c r="H48" s="384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SO 01 - Příprava staveniště</v>
      </c>
      <c r="F50" s="385"/>
      <c r="G50" s="385"/>
      <c r="H50" s="385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Dobrá</v>
      </c>
      <c r="G52" s="38"/>
      <c r="H52" s="38"/>
      <c r="I52" s="31" t="s">
        <v>23</v>
      </c>
      <c r="J52" s="61" t="str">
        <f>IF(J12="","",J12)</f>
        <v>10. 10. 2024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>Ing. M. Lepík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M. Lepík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69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7"/>
      <c r="C60" s="138"/>
      <c r="D60" s="139" t="s">
        <v>99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100</v>
      </c>
      <c r="E61" s="146"/>
      <c r="F61" s="146"/>
      <c r="G61" s="146"/>
      <c r="H61" s="146"/>
      <c r="I61" s="146"/>
      <c r="J61" s="147">
        <f>J87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101</v>
      </c>
      <c r="E62" s="146"/>
      <c r="F62" s="146"/>
      <c r="G62" s="146"/>
      <c r="H62" s="146"/>
      <c r="I62" s="146"/>
      <c r="J62" s="147">
        <f>J121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102</v>
      </c>
      <c r="E63" s="146"/>
      <c r="F63" s="146"/>
      <c r="G63" s="146"/>
      <c r="H63" s="146"/>
      <c r="I63" s="146"/>
      <c r="J63" s="147">
        <f>J138</f>
        <v>0</v>
      </c>
      <c r="K63" s="144"/>
      <c r="L63" s="148"/>
    </row>
    <row r="64" spans="1:47" s="9" customFormat="1" ht="24.95" customHeight="1">
      <c r="B64" s="137"/>
      <c r="C64" s="138"/>
      <c r="D64" s="139" t="s">
        <v>103</v>
      </c>
      <c r="E64" s="140"/>
      <c r="F64" s="140"/>
      <c r="G64" s="140"/>
      <c r="H64" s="140"/>
      <c r="I64" s="140"/>
      <c r="J64" s="141">
        <f>J142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104</v>
      </c>
      <c r="E65" s="146"/>
      <c r="F65" s="146"/>
      <c r="G65" s="146"/>
      <c r="H65" s="146"/>
      <c r="I65" s="146"/>
      <c r="J65" s="147">
        <f>J143</f>
        <v>0</v>
      </c>
      <c r="K65" s="144"/>
      <c r="L65" s="148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105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3" t="str">
        <f>E7</f>
        <v>Morávka - Dobrá, balvanitý skluz v km 3.633</v>
      </c>
      <c r="F75" s="384"/>
      <c r="G75" s="384"/>
      <c r="H75" s="384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92</v>
      </c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55" t="str">
        <f>E9</f>
        <v>SO 01 - Příprava staveniště</v>
      </c>
      <c r="F77" s="385"/>
      <c r="G77" s="385"/>
      <c r="H77" s="385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Dobrá</v>
      </c>
      <c r="G79" s="38"/>
      <c r="H79" s="38"/>
      <c r="I79" s="31" t="s">
        <v>23</v>
      </c>
      <c r="J79" s="61" t="str">
        <f>IF(J12="","",J12)</f>
        <v>10. 10. 2024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31</v>
      </c>
      <c r="J81" s="34" t="str">
        <f>E21</f>
        <v>Ing. M. Lepík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Ing. M. Lepík</v>
      </c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9"/>
      <c r="B84" s="150"/>
      <c r="C84" s="151" t="s">
        <v>106</v>
      </c>
      <c r="D84" s="152" t="s">
        <v>56</v>
      </c>
      <c r="E84" s="152" t="s">
        <v>52</v>
      </c>
      <c r="F84" s="152" t="s">
        <v>53</v>
      </c>
      <c r="G84" s="152" t="s">
        <v>107</v>
      </c>
      <c r="H84" s="152" t="s">
        <v>108</v>
      </c>
      <c r="I84" s="152" t="s">
        <v>109</v>
      </c>
      <c r="J84" s="153" t="s">
        <v>97</v>
      </c>
      <c r="K84" s="154" t="s">
        <v>110</v>
      </c>
      <c r="L84" s="155"/>
      <c r="M84" s="70" t="s">
        <v>19</v>
      </c>
      <c r="N84" s="71" t="s">
        <v>41</v>
      </c>
      <c r="O84" s="71" t="s">
        <v>111</v>
      </c>
      <c r="P84" s="71" t="s">
        <v>112</v>
      </c>
      <c r="Q84" s="71" t="s">
        <v>113</v>
      </c>
      <c r="R84" s="71" t="s">
        <v>114</v>
      </c>
      <c r="S84" s="71" t="s">
        <v>115</v>
      </c>
      <c r="T84" s="72" t="s">
        <v>116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6"/>
      <c r="B85" s="37"/>
      <c r="C85" s="77" t="s">
        <v>117</v>
      </c>
      <c r="D85" s="38"/>
      <c r="E85" s="38"/>
      <c r="F85" s="38"/>
      <c r="G85" s="38"/>
      <c r="H85" s="38"/>
      <c r="I85" s="38"/>
      <c r="J85" s="156">
        <f>BK85</f>
        <v>0</v>
      </c>
      <c r="K85" s="38"/>
      <c r="L85" s="41"/>
      <c r="M85" s="73"/>
      <c r="N85" s="157"/>
      <c r="O85" s="74"/>
      <c r="P85" s="158">
        <f>P86+P142</f>
        <v>0</v>
      </c>
      <c r="Q85" s="74"/>
      <c r="R85" s="158">
        <f>R86+R142</f>
        <v>7.9201246000000003</v>
      </c>
      <c r="S85" s="74"/>
      <c r="T85" s="159">
        <f>T86+T142</f>
        <v>0.83699999999999997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70</v>
      </c>
      <c r="AU85" s="19" t="s">
        <v>98</v>
      </c>
      <c r="BK85" s="160">
        <f>BK86+BK142</f>
        <v>0</v>
      </c>
    </row>
    <row r="86" spans="1:65" s="12" customFormat="1" ht="25.9" customHeight="1">
      <c r="B86" s="161"/>
      <c r="C86" s="162"/>
      <c r="D86" s="163" t="s">
        <v>70</v>
      </c>
      <c r="E86" s="164" t="s">
        <v>118</v>
      </c>
      <c r="F86" s="164" t="s">
        <v>119</v>
      </c>
      <c r="G86" s="162"/>
      <c r="H86" s="162"/>
      <c r="I86" s="165"/>
      <c r="J86" s="166">
        <f>BK86</f>
        <v>0</v>
      </c>
      <c r="K86" s="162"/>
      <c r="L86" s="167"/>
      <c r="M86" s="168"/>
      <c r="N86" s="169"/>
      <c r="O86" s="169"/>
      <c r="P86" s="170">
        <f>P87+P121+P138</f>
        <v>0</v>
      </c>
      <c r="Q86" s="169"/>
      <c r="R86" s="170">
        <f>R87+R121+R138</f>
        <v>7.9201246000000003</v>
      </c>
      <c r="S86" s="169"/>
      <c r="T86" s="171">
        <f>T87+T121+T138</f>
        <v>0</v>
      </c>
      <c r="AR86" s="172" t="s">
        <v>79</v>
      </c>
      <c r="AT86" s="173" t="s">
        <v>70</v>
      </c>
      <c r="AU86" s="173" t="s">
        <v>71</v>
      </c>
      <c r="AY86" s="172" t="s">
        <v>120</v>
      </c>
      <c r="BK86" s="174">
        <f>BK87+BK121+BK138</f>
        <v>0</v>
      </c>
    </row>
    <row r="87" spans="1:65" s="12" customFormat="1" ht="22.9" customHeight="1">
      <c r="B87" s="161"/>
      <c r="C87" s="162"/>
      <c r="D87" s="163" t="s">
        <v>70</v>
      </c>
      <c r="E87" s="175" t="s">
        <v>79</v>
      </c>
      <c r="F87" s="175" t="s">
        <v>121</v>
      </c>
      <c r="G87" s="162"/>
      <c r="H87" s="162"/>
      <c r="I87" s="165"/>
      <c r="J87" s="176">
        <f>BK87</f>
        <v>0</v>
      </c>
      <c r="K87" s="162"/>
      <c r="L87" s="167"/>
      <c r="M87" s="168"/>
      <c r="N87" s="169"/>
      <c r="O87" s="169"/>
      <c r="P87" s="170">
        <f>SUM(P88:P120)</f>
        <v>0</v>
      </c>
      <c r="Q87" s="169"/>
      <c r="R87" s="170">
        <f>SUM(R88:R120)</f>
        <v>7.5814000000000004</v>
      </c>
      <c r="S87" s="169"/>
      <c r="T87" s="171">
        <f>SUM(T88:T120)</f>
        <v>0</v>
      </c>
      <c r="AR87" s="172" t="s">
        <v>79</v>
      </c>
      <c r="AT87" s="173" t="s">
        <v>70</v>
      </c>
      <c r="AU87" s="173" t="s">
        <v>79</v>
      </c>
      <c r="AY87" s="172" t="s">
        <v>120</v>
      </c>
      <c r="BK87" s="174">
        <f>SUM(BK88:BK120)</f>
        <v>0</v>
      </c>
    </row>
    <row r="88" spans="1:65" s="2" customFormat="1" ht="16.5" customHeight="1">
      <c r="A88" s="36"/>
      <c r="B88" s="37"/>
      <c r="C88" s="177" t="s">
        <v>79</v>
      </c>
      <c r="D88" s="177" t="s">
        <v>122</v>
      </c>
      <c r="E88" s="178" t="s">
        <v>123</v>
      </c>
      <c r="F88" s="179" t="s">
        <v>124</v>
      </c>
      <c r="G88" s="180" t="s">
        <v>125</v>
      </c>
      <c r="H88" s="181">
        <v>280</v>
      </c>
      <c r="I88" s="182"/>
      <c r="J88" s="183">
        <f>ROUND(I88*H88,2)</f>
        <v>0</v>
      </c>
      <c r="K88" s="184"/>
      <c r="L88" s="41"/>
      <c r="M88" s="185" t="s">
        <v>19</v>
      </c>
      <c r="N88" s="186" t="s">
        <v>42</v>
      </c>
      <c r="O88" s="66"/>
      <c r="P88" s="187">
        <f>O88*H88</f>
        <v>0</v>
      </c>
      <c r="Q88" s="187">
        <v>2.6980000000000001E-2</v>
      </c>
      <c r="R88" s="187">
        <f>Q88*H88</f>
        <v>7.5544000000000002</v>
      </c>
      <c r="S88" s="187">
        <v>0</v>
      </c>
      <c r="T88" s="188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9" t="s">
        <v>126</v>
      </c>
      <c r="AT88" s="189" t="s">
        <v>122</v>
      </c>
      <c r="AU88" s="189" t="s">
        <v>81</v>
      </c>
      <c r="AY88" s="19" t="s">
        <v>120</v>
      </c>
      <c r="BE88" s="190">
        <f>IF(N88="základní",J88,0)</f>
        <v>0</v>
      </c>
      <c r="BF88" s="190">
        <f>IF(N88="snížená",J88,0)</f>
        <v>0</v>
      </c>
      <c r="BG88" s="190">
        <f>IF(N88="zákl. přenesená",J88,0)</f>
        <v>0</v>
      </c>
      <c r="BH88" s="190">
        <f>IF(N88="sníž. přenesená",J88,0)</f>
        <v>0</v>
      </c>
      <c r="BI88" s="190">
        <f>IF(N88="nulová",J88,0)</f>
        <v>0</v>
      </c>
      <c r="BJ88" s="19" t="s">
        <v>79</v>
      </c>
      <c r="BK88" s="190">
        <f>ROUND(I88*H88,2)</f>
        <v>0</v>
      </c>
      <c r="BL88" s="19" t="s">
        <v>126</v>
      </c>
      <c r="BM88" s="189" t="s">
        <v>127</v>
      </c>
    </row>
    <row r="89" spans="1:65" s="2" customFormat="1" ht="11.25">
      <c r="A89" s="36"/>
      <c r="B89" s="37"/>
      <c r="C89" s="38"/>
      <c r="D89" s="191" t="s">
        <v>128</v>
      </c>
      <c r="E89" s="38"/>
      <c r="F89" s="192" t="s">
        <v>129</v>
      </c>
      <c r="G89" s="38"/>
      <c r="H89" s="38"/>
      <c r="I89" s="193"/>
      <c r="J89" s="38"/>
      <c r="K89" s="38"/>
      <c r="L89" s="41"/>
      <c r="M89" s="194"/>
      <c r="N89" s="195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128</v>
      </c>
      <c r="AU89" s="19" t="s">
        <v>81</v>
      </c>
    </row>
    <row r="90" spans="1:65" s="2" customFormat="1" ht="11.25">
      <c r="A90" s="36"/>
      <c r="B90" s="37"/>
      <c r="C90" s="38"/>
      <c r="D90" s="196" t="s">
        <v>130</v>
      </c>
      <c r="E90" s="38"/>
      <c r="F90" s="197" t="s">
        <v>131</v>
      </c>
      <c r="G90" s="38"/>
      <c r="H90" s="38"/>
      <c r="I90" s="193"/>
      <c r="J90" s="38"/>
      <c r="K90" s="38"/>
      <c r="L90" s="41"/>
      <c r="M90" s="194"/>
      <c r="N90" s="195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130</v>
      </c>
      <c r="AU90" s="19" t="s">
        <v>81</v>
      </c>
    </row>
    <row r="91" spans="1:65" s="2" customFormat="1" ht="29.25">
      <c r="A91" s="36"/>
      <c r="B91" s="37"/>
      <c r="C91" s="38"/>
      <c r="D91" s="191" t="s">
        <v>132</v>
      </c>
      <c r="E91" s="38"/>
      <c r="F91" s="198" t="s">
        <v>133</v>
      </c>
      <c r="G91" s="38"/>
      <c r="H91" s="38"/>
      <c r="I91" s="193"/>
      <c r="J91" s="38"/>
      <c r="K91" s="38"/>
      <c r="L91" s="41"/>
      <c r="M91" s="194"/>
      <c r="N91" s="195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132</v>
      </c>
      <c r="AU91" s="19" t="s">
        <v>81</v>
      </c>
    </row>
    <row r="92" spans="1:65" s="13" customFormat="1" ht="11.25">
      <c r="B92" s="199"/>
      <c r="C92" s="200"/>
      <c r="D92" s="191" t="s">
        <v>134</v>
      </c>
      <c r="E92" s="201" t="s">
        <v>19</v>
      </c>
      <c r="F92" s="202" t="s">
        <v>135</v>
      </c>
      <c r="G92" s="200"/>
      <c r="H92" s="203">
        <v>280</v>
      </c>
      <c r="I92" s="204"/>
      <c r="J92" s="200"/>
      <c r="K92" s="200"/>
      <c r="L92" s="205"/>
      <c r="M92" s="206"/>
      <c r="N92" s="207"/>
      <c r="O92" s="207"/>
      <c r="P92" s="207"/>
      <c r="Q92" s="207"/>
      <c r="R92" s="207"/>
      <c r="S92" s="207"/>
      <c r="T92" s="208"/>
      <c r="AT92" s="209" t="s">
        <v>134</v>
      </c>
      <c r="AU92" s="209" t="s">
        <v>81</v>
      </c>
      <c r="AV92" s="13" t="s">
        <v>81</v>
      </c>
      <c r="AW92" s="13" t="s">
        <v>33</v>
      </c>
      <c r="AX92" s="13" t="s">
        <v>71</v>
      </c>
      <c r="AY92" s="209" t="s">
        <v>120</v>
      </c>
    </row>
    <row r="93" spans="1:65" s="14" customFormat="1" ht="11.25">
      <c r="B93" s="210"/>
      <c r="C93" s="211"/>
      <c r="D93" s="191" t="s">
        <v>134</v>
      </c>
      <c r="E93" s="212" t="s">
        <v>19</v>
      </c>
      <c r="F93" s="213" t="s">
        <v>136</v>
      </c>
      <c r="G93" s="211"/>
      <c r="H93" s="214">
        <v>280</v>
      </c>
      <c r="I93" s="215"/>
      <c r="J93" s="211"/>
      <c r="K93" s="211"/>
      <c r="L93" s="216"/>
      <c r="M93" s="217"/>
      <c r="N93" s="218"/>
      <c r="O93" s="218"/>
      <c r="P93" s="218"/>
      <c r="Q93" s="218"/>
      <c r="R93" s="218"/>
      <c r="S93" s="218"/>
      <c r="T93" s="219"/>
      <c r="AT93" s="220" t="s">
        <v>134</v>
      </c>
      <c r="AU93" s="220" t="s">
        <v>81</v>
      </c>
      <c r="AV93" s="14" t="s">
        <v>126</v>
      </c>
      <c r="AW93" s="14" t="s">
        <v>33</v>
      </c>
      <c r="AX93" s="14" t="s">
        <v>79</v>
      </c>
      <c r="AY93" s="220" t="s">
        <v>120</v>
      </c>
    </row>
    <row r="94" spans="1:65" s="2" customFormat="1" ht="24.2" customHeight="1">
      <c r="A94" s="36"/>
      <c r="B94" s="37"/>
      <c r="C94" s="177" t="s">
        <v>81</v>
      </c>
      <c r="D94" s="177" t="s">
        <v>122</v>
      </c>
      <c r="E94" s="178" t="s">
        <v>137</v>
      </c>
      <c r="F94" s="179" t="s">
        <v>138</v>
      </c>
      <c r="G94" s="180" t="s">
        <v>139</v>
      </c>
      <c r="H94" s="181">
        <v>900</v>
      </c>
      <c r="I94" s="182"/>
      <c r="J94" s="183">
        <f>ROUND(I94*H94,2)</f>
        <v>0</v>
      </c>
      <c r="K94" s="184"/>
      <c r="L94" s="41"/>
      <c r="M94" s="185" t="s">
        <v>19</v>
      </c>
      <c r="N94" s="186" t="s">
        <v>42</v>
      </c>
      <c r="O94" s="66"/>
      <c r="P94" s="187">
        <f>O94*H94</f>
        <v>0</v>
      </c>
      <c r="Q94" s="187">
        <v>3.0000000000000001E-5</v>
      </c>
      <c r="R94" s="187">
        <f>Q94*H94</f>
        <v>2.7E-2</v>
      </c>
      <c r="S94" s="187">
        <v>0</v>
      </c>
      <c r="T94" s="188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9" t="s">
        <v>126</v>
      </c>
      <c r="AT94" s="189" t="s">
        <v>122</v>
      </c>
      <c r="AU94" s="189" t="s">
        <v>81</v>
      </c>
      <c r="AY94" s="19" t="s">
        <v>120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9" t="s">
        <v>79</v>
      </c>
      <c r="BK94" s="190">
        <f>ROUND(I94*H94,2)</f>
        <v>0</v>
      </c>
      <c r="BL94" s="19" t="s">
        <v>126</v>
      </c>
      <c r="BM94" s="189" t="s">
        <v>140</v>
      </c>
    </row>
    <row r="95" spans="1:65" s="2" customFormat="1" ht="19.5">
      <c r="A95" s="36"/>
      <c r="B95" s="37"/>
      <c r="C95" s="38"/>
      <c r="D95" s="191" t="s">
        <v>128</v>
      </c>
      <c r="E95" s="38"/>
      <c r="F95" s="192" t="s">
        <v>141</v>
      </c>
      <c r="G95" s="38"/>
      <c r="H95" s="38"/>
      <c r="I95" s="193"/>
      <c r="J95" s="38"/>
      <c r="K95" s="38"/>
      <c r="L95" s="41"/>
      <c r="M95" s="194"/>
      <c r="N95" s="195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128</v>
      </c>
      <c r="AU95" s="19" t="s">
        <v>81</v>
      </c>
    </row>
    <row r="96" spans="1:65" s="2" customFormat="1" ht="11.25">
      <c r="A96" s="36"/>
      <c r="B96" s="37"/>
      <c r="C96" s="38"/>
      <c r="D96" s="196" t="s">
        <v>130</v>
      </c>
      <c r="E96" s="38"/>
      <c r="F96" s="197" t="s">
        <v>142</v>
      </c>
      <c r="G96" s="38"/>
      <c r="H96" s="38"/>
      <c r="I96" s="193"/>
      <c r="J96" s="38"/>
      <c r="K96" s="38"/>
      <c r="L96" s="41"/>
      <c r="M96" s="194"/>
      <c r="N96" s="195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130</v>
      </c>
      <c r="AU96" s="19" t="s">
        <v>81</v>
      </c>
    </row>
    <row r="97" spans="1:65" s="13" customFormat="1" ht="11.25">
      <c r="B97" s="199"/>
      <c r="C97" s="200"/>
      <c r="D97" s="191" t="s">
        <v>134</v>
      </c>
      <c r="E97" s="201" t="s">
        <v>19</v>
      </c>
      <c r="F97" s="202" t="s">
        <v>143</v>
      </c>
      <c r="G97" s="200"/>
      <c r="H97" s="203">
        <v>900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134</v>
      </c>
      <c r="AU97" s="209" t="s">
        <v>81</v>
      </c>
      <c r="AV97" s="13" t="s">
        <v>81</v>
      </c>
      <c r="AW97" s="13" t="s">
        <v>33</v>
      </c>
      <c r="AX97" s="13" t="s">
        <v>71</v>
      </c>
      <c r="AY97" s="209" t="s">
        <v>120</v>
      </c>
    </row>
    <row r="98" spans="1:65" s="14" customFormat="1" ht="11.25">
      <c r="B98" s="210"/>
      <c r="C98" s="211"/>
      <c r="D98" s="191" t="s">
        <v>134</v>
      </c>
      <c r="E98" s="212" t="s">
        <v>19</v>
      </c>
      <c r="F98" s="213" t="s">
        <v>136</v>
      </c>
      <c r="G98" s="211"/>
      <c r="H98" s="214">
        <v>900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134</v>
      </c>
      <c r="AU98" s="220" t="s">
        <v>81</v>
      </c>
      <c r="AV98" s="14" t="s">
        <v>126</v>
      </c>
      <c r="AW98" s="14" t="s">
        <v>33</v>
      </c>
      <c r="AX98" s="14" t="s">
        <v>79</v>
      </c>
      <c r="AY98" s="220" t="s">
        <v>120</v>
      </c>
    </row>
    <row r="99" spans="1:65" s="2" customFormat="1" ht="33" customHeight="1">
      <c r="A99" s="36"/>
      <c r="B99" s="37"/>
      <c r="C99" s="177" t="s">
        <v>144</v>
      </c>
      <c r="D99" s="177" t="s">
        <v>122</v>
      </c>
      <c r="E99" s="178" t="s">
        <v>145</v>
      </c>
      <c r="F99" s="179" t="s">
        <v>146</v>
      </c>
      <c r="G99" s="180" t="s">
        <v>147</v>
      </c>
      <c r="H99" s="181">
        <v>269.16399999999999</v>
      </c>
      <c r="I99" s="182"/>
      <c r="J99" s="183">
        <f>ROUND(I99*H99,2)</f>
        <v>0</v>
      </c>
      <c r="K99" s="184"/>
      <c r="L99" s="41"/>
      <c r="M99" s="185" t="s">
        <v>19</v>
      </c>
      <c r="N99" s="186" t="s">
        <v>42</v>
      </c>
      <c r="O99" s="66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9" t="s">
        <v>126</v>
      </c>
      <c r="AT99" s="189" t="s">
        <v>122</v>
      </c>
      <c r="AU99" s="189" t="s">
        <v>81</v>
      </c>
      <c r="AY99" s="19" t="s">
        <v>120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9" t="s">
        <v>79</v>
      </c>
      <c r="BK99" s="190">
        <f>ROUND(I99*H99,2)</f>
        <v>0</v>
      </c>
      <c r="BL99" s="19" t="s">
        <v>126</v>
      </c>
      <c r="BM99" s="189" t="s">
        <v>148</v>
      </c>
    </row>
    <row r="100" spans="1:65" s="2" customFormat="1" ht="19.5">
      <c r="A100" s="36"/>
      <c r="B100" s="37"/>
      <c r="C100" s="38"/>
      <c r="D100" s="191" t="s">
        <v>128</v>
      </c>
      <c r="E100" s="38"/>
      <c r="F100" s="192" t="s">
        <v>149</v>
      </c>
      <c r="G100" s="38"/>
      <c r="H100" s="38"/>
      <c r="I100" s="193"/>
      <c r="J100" s="38"/>
      <c r="K100" s="38"/>
      <c r="L100" s="41"/>
      <c r="M100" s="194"/>
      <c r="N100" s="195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128</v>
      </c>
      <c r="AU100" s="19" t="s">
        <v>81</v>
      </c>
    </row>
    <row r="101" spans="1:65" s="2" customFormat="1" ht="11.25">
      <c r="A101" s="36"/>
      <c r="B101" s="37"/>
      <c r="C101" s="38"/>
      <c r="D101" s="196" t="s">
        <v>130</v>
      </c>
      <c r="E101" s="38"/>
      <c r="F101" s="197" t="s">
        <v>150</v>
      </c>
      <c r="G101" s="38"/>
      <c r="H101" s="38"/>
      <c r="I101" s="193"/>
      <c r="J101" s="38"/>
      <c r="K101" s="38"/>
      <c r="L101" s="41"/>
      <c r="M101" s="194"/>
      <c r="N101" s="195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130</v>
      </c>
      <c r="AU101" s="19" t="s">
        <v>81</v>
      </c>
    </row>
    <row r="102" spans="1:65" s="2" customFormat="1" ht="19.5">
      <c r="A102" s="36"/>
      <c r="B102" s="37"/>
      <c r="C102" s="38"/>
      <c r="D102" s="191" t="s">
        <v>132</v>
      </c>
      <c r="E102" s="38"/>
      <c r="F102" s="198" t="s">
        <v>151</v>
      </c>
      <c r="G102" s="38"/>
      <c r="H102" s="38"/>
      <c r="I102" s="193"/>
      <c r="J102" s="38"/>
      <c r="K102" s="38"/>
      <c r="L102" s="41"/>
      <c r="M102" s="194"/>
      <c r="N102" s="195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132</v>
      </c>
      <c r="AU102" s="19" t="s">
        <v>81</v>
      </c>
    </row>
    <row r="103" spans="1:65" s="13" customFormat="1" ht="11.25">
      <c r="B103" s="199"/>
      <c r="C103" s="200"/>
      <c r="D103" s="191" t="s">
        <v>134</v>
      </c>
      <c r="E103" s="201" t="s">
        <v>19</v>
      </c>
      <c r="F103" s="202" t="s">
        <v>88</v>
      </c>
      <c r="G103" s="200"/>
      <c r="H103" s="203">
        <v>269.16399999999999</v>
      </c>
      <c r="I103" s="204"/>
      <c r="J103" s="200"/>
      <c r="K103" s="200"/>
      <c r="L103" s="205"/>
      <c r="M103" s="206"/>
      <c r="N103" s="207"/>
      <c r="O103" s="207"/>
      <c r="P103" s="207"/>
      <c r="Q103" s="207"/>
      <c r="R103" s="207"/>
      <c r="S103" s="207"/>
      <c r="T103" s="208"/>
      <c r="AT103" s="209" t="s">
        <v>134</v>
      </c>
      <c r="AU103" s="209" t="s">
        <v>81</v>
      </c>
      <c r="AV103" s="13" t="s">
        <v>81</v>
      </c>
      <c r="AW103" s="13" t="s">
        <v>33</v>
      </c>
      <c r="AX103" s="13" t="s">
        <v>71</v>
      </c>
      <c r="AY103" s="209" t="s">
        <v>120</v>
      </c>
    </row>
    <row r="104" spans="1:65" s="14" customFormat="1" ht="11.25">
      <c r="B104" s="210"/>
      <c r="C104" s="211"/>
      <c r="D104" s="191" t="s">
        <v>134</v>
      </c>
      <c r="E104" s="212" t="s">
        <v>19</v>
      </c>
      <c r="F104" s="213" t="s">
        <v>136</v>
      </c>
      <c r="G104" s="211"/>
      <c r="H104" s="214">
        <v>269.16399999999999</v>
      </c>
      <c r="I104" s="215"/>
      <c r="J104" s="211"/>
      <c r="K104" s="211"/>
      <c r="L104" s="216"/>
      <c r="M104" s="217"/>
      <c r="N104" s="218"/>
      <c r="O104" s="218"/>
      <c r="P104" s="218"/>
      <c r="Q104" s="218"/>
      <c r="R104" s="218"/>
      <c r="S104" s="218"/>
      <c r="T104" s="219"/>
      <c r="AT104" s="220" t="s">
        <v>134</v>
      </c>
      <c r="AU104" s="220" t="s">
        <v>81</v>
      </c>
      <c r="AV104" s="14" t="s">
        <v>126</v>
      </c>
      <c r="AW104" s="14" t="s">
        <v>33</v>
      </c>
      <c r="AX104" s="14" t="s">
        <v>79</v>
      </c>
      <c r="AY104" s="220" t="s">
        <v>120</v>
      </c>
    </row>
    <row r="105" spans="1:65" s="2" customFormat="1" ht="37.9" customHeight="1">
      <c r="A105" s="36"/>
      <c r="B105" s="37"/>
      <c r="C105" s="177" t="s">
        <v>126</v>
      </c>
      <c r="D105" s="177" t="s">
        <v>122</v>
      </c>
      <c r="E105" s="178" t="s">
        <v>152</v>
      </c>
      <c r="F105" s="179" t="s">
        <v>153</v>
      </c>
      <c r="G105" s="180" t="s">
        <v>147</v>
      </c>
      <c r="H105" s="181">
        <v>269.16399999999999</v>
      </c>
      <c r="I105" s="182"/>
      <c r="J105" s="183">
        <f>ROUND(I105*H105,2)</f>
        <v>0</v>
      </c>
      <c r="K105" s="184"/>
      <c r="L105" s="41"/>
      <c r="M105" s="185" t="s">
        <v>19</v>
      </c>
      <c r="N105" s="186" t="s">
        <v>42</v>
      </c>
      <c r="O105" s="66"/>
      <c r="P105" s="187">
        <f>O105*H105</f>
        <v>0</v>
      </c>
      <c r="Q105" s="187">
        <v>0</v>
      </c>
      <c r="R105" s="187">
        <f>Q105*H105</f>
        <v>0</v>
      </c>
      <c r="S105" s="187">
        <v>0</v>
      </c>
      <c r="T105" s="188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9" t="s">
        <v>126</v>
      </c>
      <c r="AT105" s="189" t="s">
        <v>122</v>
      </c>
      <c r="AU105" s="189" t="s">
        <v>81</v>
      </c>
      <c r="AY105" s="19" t="s">
        <v>120</v>
      </c>
      <c r="BE105" s="190">
        <f>IF(N105="základní",J105,0)</f>
        <v>0</v>
      </c>
      <c r="BF105" s="190">
        <f>IF(N105="snížená",J105,0)</f>
        <v>0</v>
      </c>
      <c r="BG105" s="190">
        <f>IF(N105="zákl. přenesená",J105,0)</f>
        <v>0</v>
      </c>
      <c r="BH105" s="190">
        <f>IF(N105="sníž. přenesená",J105,0)</f>
        <v>0</v>
      </c>
      <c r="BI105" s="190">
        <f>IF(N105="nulová",J105,0)</f>
        <v>0</v>
      </c>
      <c r="BJ105" s="19" t="s">
        <v>79</v>
      </c>
      <c r="BK105" s="190">
        <f>ROUND(I105*H105,2)</f>
        <v>0</v>
      </c>
      <c r="BL105" s="19" t="s">
        <v>126</v>
      </c>
      <c r="BM105" s="189" t="s">
        <v>154</v>
      </c>
    </row>
    <row r="106" spans="1:65" s="2" customFormat="1" ht="39">
      <c r="A106" s="36"/>
      <c r="B106" s="37"/>
      <c r="C106" s="38"/>
      <c r="D106" s="191" t="s">
        <v>128</v>
      </c>
      <c r="E106" s="38"/>
      <c r="F106" s="192" t="s">
        <v>155</v>
      </c>
      <c r="G106" s="38"/>
      <c r="H106" s="38"/>
      <c r="I106" s="193"/>
      <c r="J106" s="38"/>
      <c r="K106" s="38"/>
      <c r="L106" s="41"/>
      <c r="M106" s="194"/>
      <c r="N106" s="195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128</v>
      </c>
      <c r="AU106" s="19" t="s">
        <v>81</v>
      </c>
    </row>
    <row r="107" spans="1:65" s="2" customFormat="1" ht="11.25">
      <c r="A107" s="36"/>
      <c r="B107" s="37"/>
      <c r="C107" s="38"/>
      <c r="D107" s="196" t="s">
        <v>130</v>
      </c>
      <c r="E107" s="38"/>
      <c r="F107" s="197" t="s">
        <v>156</v>
      </c>
      <c r="G107" s="38"/>
      <c r="H107" s="38"/>
      <c r="I107" s="193"/>
      <c r="J107" s="38"/>
      <c r="K107" s="38"/>
      <c r="L107" s="41"/>
      <c r="M107" s="194"/>
      <c r="N107" s="195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130</v>
      </c>
      <c r="AU107" s="19" t="s">
        <v>81</v>
      </c>
    </row>
    <row r="108" spans="1:65" s="13" customFormat="1" ht="11.25">
      <c r="B108" s="199"/>
      <c r="C108" s="200"/>
      <c r="D108" s="191" t="s">
        <v>134</v>
      </c>
      <c r="E108" s="201" t="s">
        <v>19</v>
      </c>
      <c r="F108" s="202" t="s">
        <v>88</v>
      </c>
      <c r="G108" s="200"/>
      <c r="H108" s="203">
        <v>269.16399999999999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134</v>
      </c>
      <c r="AU108" s="209" t="s">
        <v>81</v>
      </c>
      <c r="AV108" s="13" t="s">
        <v>81</v>
      </c>
      <c r="AW108" s="13" t="s">
        <v>33</v>
      </c>
      <c r="AX108" s="13" t="s">
        <v>71</v>
      </c>
      <c r="AY108" s="209" t="s">
        <v>120</v>
      </c>
    </row>
    <row r="109" spans="1:65" s="14" customFormat="1" ht="11.25">
      <c r="B109" s="210"/>
      <c r="C109" s="211"/>
      <c r="D109" s="191" t="s">
        <v>134</v>
      </c>
      <c r="E109" s="212" t="s">
        <v>19</v>
      </c>
      <c r="F109" s="213" t="s">
        <v>136</v>
      </c>
      <c r="G109" s="211"/>
      <c r="H109" s="214">
        <v>269.16399999999999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134</v>
      </c>
      <c r="AU109" s="220" t="s">
        <v>81</v>
      </c>
      <c r="AV109" s="14" t="s">
        <v>126</v>
      </c>
      <c r="AW109" s="14" t="s">
        <v>33</v>
      </c>
      <c r="AX109" s="14" t="s">
        <v>79</v>
      </c>
      <c r="AY109" s="220" t="s">
        <v>120</v>
      </c>
    </row>
    <row r="110" spans="1:65" s="2" customFormat="1" ht="37.9" customHeight="1">
      <c r="A110" s="36"/>
      <c r="B110" s="37"/>
      <c r="C110" s="177" t="s">
        <v>157</v>
      </c>
      <c r="D110" s="177" t="s">
        <v>122</v>
      </c>
      <c r="E110" s="178" t="s">
        <v>158</v>
      </c>
      <c r="F110" s="179" t="s">
        <v>159</v>
      </c>
      <c r="G110" s="180" t="s">
        <v>147</v>
      </c>
      <c r="H110" s="181">
        <v>269.16399999999999</v>
      </c>
      <c r="I110" s="182"/>
      <c r="J110" s="183">
        <f>ROUND(I110*H110,2)</f>
        <v>0</v>
      </c>
      <c r="K110" s="184"/>
      <c r="L110" s="41"/>
      <c r="M110" s="185" t="s">
        <v>19</v>
      </c>
      <c r="N110" s="186" t="s">
        <v>42</v>
      </c>
      <c r="O110" s="66"/>
      <c r="P110" s="187">
        <f>O110*H110</f>
        <v>0</v>
      </c>
      <c r="Q110" s="187">
        <v>0</v>
      </c>
      <c r="R110" s="187">
        <f>Q110*H110</f>
        <v>0</v>
      </c>
      <c r="S110" s="187">
        <v>0</v>
      </c>
      <c r="T110" s="188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9" t="s">
        <v>126</v>
      </c>
      <c r="AT110" s="189" t="s">
        <v>122</v>
      </c>
      <c r="AU110" s="189" t="s">
        <v>81</v>
      </c>
      <c r="AY110" s="19" t="s">
        <v>120</v>
      </c>
      <c r="BE110" s="190">
        <f>IF(N110="základní",J110,0)</f>
        <v>0</v>
      </c>
      <c r="BF110" s="190">
        <f>IF(N110="snížená",J110,0)</f>
        <v>0</v>
      </c>
      <c r="BG110" s="190">
        <f>IF(N110="zákl. přenesená",J110,0)</f>
        <v>0</v>
      </c>
      <c r="BH110" s="190">
        <f>IF(N110="sníž. přenesená",J110,0)</f>
        <v>0</v>
      </c>
      <c r="BI110" s="190">
        <f>IF(N110="nulová",J110,0)</f>
        <v>0</v>
      </c>
      <c r="BJ110" s="19" t="s">
        <v>79</v>
      </c>
      <c r="BK110" s="190">
        <f>ROUND(I110*H110,2)</f>
        <v>0</v>
      </c>
      <c r="BL110" s="19" t="s">
        <v>126</v>
      </c>
      <c r="BM110" s="189" t="s">
        <v>160</v>
      </c>
    </row>
    <row r="111" spans="1:65" s="2" customFormat="1" ht="39">
      <c r="A111" s="36"/>
      <c r="B111" s="37"/>
      <c r="C111" s="38"/>
      <c r="D111" s="191" t="s">
        <v>128</v>
      </c>
      <c r="E111" s="38"/>
      <c r="F111" s="192" t="s">
        <v>161</v>
      </c>
      <c r="G111" s="38"/>
      <c r="H111" s="38"/>
      <c r="I111" s="193"/>
      <c r="J111" s="38"/>
      <c r="K111" s="38"/>
      <c r="L111" s="41"/>
      <c r="M111" s="194"/>
      <c r="N111" s="195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128</v>
      </c>
      <c r="AU111" s="19" t="s">
        <v>81</v>
      </c>
    </row>
    <row r="112" spans="1:65" s="2" customFormat="1" ht="11.25">
      <c r="A112" s="36"/>
      <c r="B112" s="37"/>
      <c r="C112" s="38"/>
      <c r="D112" s="196" t="s">
        <v>130</v>
      </c>
      <c r="E112" s="38"/>
      <c r="F112" s="197" t="s">
        <v>162</v>
      </c>
      <c r="G112" s="38"/>
      <c r="H112" s="38"/>
      <c r="I112" s="193"/>
      <c r="J112" s="38"/>
      <c r="K112" s="38"/>
      <c r="L112" s="41"/>
      <c r="M112" s="194"/>
      <c r="N112" s="195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130</v>
      </c>
      <c r="AU112" s="19" t="s">
        <v>81</v>
      </c>
    </row>
    <row r="113" spans="1:65" s="2" customFormat="1" ht="19.5">
      <c r="A113" s="36"/>
      <c r="B113" s="37"/>
      <c r="C113" s="38"/>
      <c r="D113" s="191" t="s">
        <v>132</v>
      </c>
      <c r="E113" s="38"/>
      <c r="F113" s="198" t="s">
        <v>163</v>
      </c>
      <c r="G113" s="38"/>
      <c r="H113" s="38"/>
      <c r="I113" s="193"/>
      <c r="J113" s="38"/>
      <c r="K113" s="38"/>
      <c r="L113" s="41"/>
      <c r="M113" s="194"/>
      <c r="N113" s="195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132</v>
      </c>
      <c r="AU113" s="19" t="s">
        <v>81</v>
      </c>
    </row>
    <row r="114" spans="1:65" s="13" customFormat="1" ht="33.75">
      <c r="B114" s="199"/>
      <c r="C114" s="200"/>
      <c r="D114" s="191" t="s">
        <v>134</v>
      </c>
      <c r="E114" s="201" t="s">
        <v>19</v>
      </c>
      <c r="F114" s="202" t="s">
        <v>164</v>
      </c>
      <c r="G114" s="200"/>
      <c r="H114" s="203">
        <v>269.16399999999999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134</v>
      </c>
      <c r="AU114" s="209" t="s">
        <v>81</v>
      </c>
      <c r="AV114" s="13" t="s">
        <v>81</v>
      </c>
      <c r="AW114" s="13" t="s">
        <v>33</v>
      </c>
      <c r="AX114" s="13" t="s">
        <v>71</v>
      </c>
      <c r="AY114" s="209" t="s">
        <v>120</v>
      </c>
    </row>
    <row r="115" spans="1:65" s="14" customFormat="1" ht="11.25">
      <c r="B115" s="210"/>
      <c r="C115" s="211"/>
      <c r="D115" s="191" t="s">
        <v>134</v>
      </c>
      <c r="E115" s="212" t="s">
        <v>88</v>
      </c>
      <c r="F115" s="213" t="s">
        <v>136</v>
      </c>
      <c r="G115" s="211"/>
      <c r="H115" s="214">
        <v>269.16399999999999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134</v>
      </c>
      <c r="AU115" s="220" t="s">
        <v>81</v>
      </c>
      <c r="AV115" s="14" t="s">
        <v>126</v>
      </c>
      <c r="AW115" s="14" t="s">
        <v>33</v>
      </c>
      <c r="AX115" s="14" t="s">
        <v>79</v>
      </c>
      <c r="AY115" s="220" t="s">
        <v>120</v>
      </c>
    </row>
    <row r="116" spans="1:65" s="2" customFormat="1" ht="24.2" customHeight="1">
      <c r="A116" s="36"/>
      <c r="B116" s="37"/>
      <c r="C116" s="177" t="s">
        <v>165</v>
      </c>
      <c r="D116" s="177" t="s">
        <v>122</v>
      </c>
      <c r="E116" s="178" t="s">
        <v>166</v>
      </c>
      <c r="F116" s="179" t="s">
        <v>167</v>
      </c>
      <c r="G116" s="180" t="s">
        <v>147</v>
      </c>
      <c r="H116" s="181">
        <v>269.16399999999999</v>
      </c>
      <c r="I116" s="182"/>
      <c r="J116" s="183">
        <f>ROUND(I116*H116,2)</f>
        <v>0</v>
      </c>
      <c r="K116" s="184"/>
      <c r="L116" s="41"/>
      <c r="M116" s="185" t="s">
        <v>19</v>
      </c>
      <c r="N116" s="186" t="s">
        <v>42</v>
      </c>
      <c r="O116" s="66"/>
      <c r="P116" s="187">
        <f>O116*H116</f>
        <v>0</v>
      </c>
      <c r="Q116" s="187">
        <v>0</v>
      </c>
      <c r="R116" s="187">
        <f>Q116*H116</f>
        <v>0</v>
      </c>
      <c r="S116" s="187">
        <v>0</v>
      </c>
      <c r="T116" s="188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9" t="s">
        <v>126</v>
      </c>
      <c r="AT116" s="189" t="s">
        <v>122</v>
      </c>
      <c r="AU116" s="189" t="s">
        <v>81</v>
      </c>
      <c r="AY116" s="19" t="s">
        <v>120</v>
      </c>
      <c r="BE116" s="190">
        <f>IF(N116="základní",J116,0)</f>
        <v>0</v>
      </c>
      <c r="BF116" s="190">
        <f>IF(N116="snížená",J116,0)</f>
        <v>0</v>
      </c>
      <c r="BG116" s="190">
        <f>IF(N116="zákl. přenesená",J116,0)</f>
        <v>0</v>
      </c>
      <c r="BH116" s="190">
        <f>IF(N116="sníž. přenesená",J116,0)</f>
        <v>0</v>
      </c>
      <c r="BI116" s="190">
        <f>IF(N116="nulová",J116,0)</f>
        <v>0</v>
      </c>
      <c r="BJ116" s="19" t="s">
        <v>79</v>
      </c>
      <c r="BK116" s="190">
        <f>ROUND(I116*H116,2)</f>
        <v>0</v>
      </c>
      <c r="BL116" s="19" t="s">
        <v>126</v>
      </c>
      <c r="BM116" s="189" t="s">
        <v>168</v>
      </c>
    </row>
    <row r="117" spans="1:65" s="2" customFormat="1" ht="29.25">
      <c r="A117" s="36"/>
      <c r="B117" s="37"/>
      <c r="C117" s="38"/>
      <c r="D117" s="191" t="s">
        <v>128</v>
      </c>
      <c r="E117" s="38"/>
      <c r="F117" s="192" t="s">
        <v>169</v>
      </c>
      <c r="G117" s="38"/>
      <c r="H117" s="38"/>
      <c r="I117" s="193"/>
      <c r="J117" s="38"/>
      <c r="K117" s="38"/>
      <c r="L117" s="41"/>
      <c r="M117" s="194"/>
      <c r="N117" s="195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128</v>
      </c>
      <c r="AU117" s="19" t="s">
        <v>81</v>
      </c>
    </row>
    <row r="118" spans="1:65" s="2" customFormat="1" ht="11.25">
      <c r="A118" s="36"/>
      <c r="B118" s="37"/>
      <c r="C118" s="38"/>
      <c r="D118" s="196" t="s">
        <v>130</v>
      </c>
      <c r="E118" s="38"/>
      <c r="F118" s="197" t="s">
        <v>170</v>
      </c>
      <c r="G118" s="38"/>
      <c r="H118" s="38"/>
      <c r="I118" s="193"/>
      <c r="J118" s="38"/>
      <c r="K118" s="38"/>
      <c r="L118" s="41"/>
      <c r="M118" s="194"/>
      <c r="N118" s="195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130</v>
      </c>
      <c r="AU118" s="19" t="s">
        <v>81</v>
      </c>
    </row>
    <row r="119" spans="1:65" s="2" customFormat="1" ht="19.5">
      <c r="A119" s="36"/>
      <c r="B119" s="37"/>
      <c r="C119" s="38"/>
      <c r="D119" s="191" t="s">
        <v>132</v>
      </c>
      <c r="E119" s="38"/>
      <c r="F119" s="198" t="s">
        <v>171</v>
      </c>
      <c r="G119" s="38"/>
      <c r="H119" s="38"/>
      <c r="I119" s="193"/>
      <c r="J119" s="38"/>
      <c r="K119" s="38"/>
      <c r="L119" s="41"/>
      <c r="M119" s="194"/>
      <c r="N119" s="195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132</v>
      </c>
      <c r="AU119" s="19" t="s">
        <v>81</v>
      </c>
    </row>
    <row r="120" spans="1:65" s="13" customFormat="1" ht="11.25">
      <c r="B120" s="199"/>
      <c r="C120" s="200"/>
      <c r="D120" s="191" t="s">
        <v>134</v>
      </c>
      <c r="E120" s="201" t="s">
        <v>19</v>
      </c>
      <c r="F120" s="202" t="s">
        <v>88</v>
      </c>
      <c r="G120" s="200"/>
      <c r="H120" s="203">
        <v>269.16399999999999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134</v>
      </c>
      <c r="AU120" s="209" t="s">
        <v>81</v>
      </c>
      <c r="AV120" s="13" t="s">
        <v>81</v>
      </c>
      <c r="AW120" s="13" t="s">
        <v>33</v>
      </c>
      <c r="AX120" s="13" t="s">
        <v>79</v>
      </c>
      <c r="AY120" s="209" t="s">
        <v>120</v>
      </c>
    </row>
    <row r="121" spans="1:65" s="12" customFormat="1" ht="22.9" customHeight="1">
      <c r="B121" s="161"/>
      <c r="C121" s="162"/>
      <c r="D121" s="163" t="s">
        <v>70</v>
      </c>
      <c r="E121" s="175" t="s">
        <v>126</v>
      </c>
      <c r="F121" s="175" t="s">
        <v>172</v>
      </c>
      <c r="G121" s="162"/>
      <c r="H121" s="162"/>
      <c r="I121" s="165"/>
      <c r="J121" s="176">
        <f>BK121</f>
        <v>0</v>
      </c>
      <c r="K121" s="162"/>
      <c r="L121" s="167"/>
      <c r="M121" s="168"/>
      <c r="N121" s="169"/>
      <c r="O121" s="169"/>
      <c r="P121" s="170">
        <f>SUM(P122:P137)</f>
        <v>0</v>
      </c>
      <c r="Q121" s="169"/>
      <c r="R121" s="170">
        <f>SUM(R122:R137)</f>
        <v>0.33872459999999999</v>
      </c>
      <c r="S121" s="169"/>
      <c r="T121" s="171">
        <f>SUM(T122:T137)</f>
        <v>0</v>
      </c>
      <c r="AR121" s="172" t="s">
        <v>79</v>
      </c>
      <c r="AT121" s="173" t="s">
        <v>70</v>
      </c>
      <c r="AU121" s="173" t="s">
        <v>79</v>
      </c>
      <c r="AY121" s="172" t="s">
        <v>120</v>
      </c>
      <c r="BK121" s="174">
        <f>SUM(BK122:BK137)</f>
        <v>0</v>
      </c>
    </row>
    <row r="122" spans="1:65" s="2" customFormat="1" ht="33" customHeight="1">
      <c r="A122" s="36"/>
      <c r="B122" s="37"/>
      <c r="C122" s="177" t="s">
        <v>173</v>
      </c>
      <c r="D122" s="177" t="s">
        <v>122</v>
      </c>
      <c r="E122" s="178" t="s">
        <v>174</v>
      </c>
      <c r="F122" s="179" t="s">
        <v>175</v>
      </c>
      <c r="G122" s="180" t="s">
        <v>176</v>
      </c>
      <c r="H122" s="181">
        <v>186</v>
      </c>
      <c r="I122" s="182"/>
      <c r="J122" s="183">
        <f>ROUND(I122*H122,2)</f>
        <v>0</v>
      </c>
      <c r="K122" s="184"/>
      <c r="L122" s="41"/>
      <c r="M122" s="185" t="s">
        <v>19</v>
      </c>
      <c r="N122" s="186" t="s">
        <v>42</v>
      </c>
      <c r="O122" s="66"/>
      <c r="P122" s="187">
        <f>O122*H122</f>
        <v>0</v>
      </c>
      <c r="Q122" s="187">
        <v>1E-3</v>
      </c>
      <c r="R122" s="187">
        <f>Q122*H122</f>
        <v>0.186</v>
      </c>
      <c r="S122" s="187">
        <v>0</v>
      </c>
      <c r="T122" s="18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9" t="s">
        <v>126</v>
      </c>
      <c r="AT122" s="189" t="s">
        <v>122</v>
      </c>
      <c r="AU122" s="189" t="s">
        <v>81</v>
      </c>
      <c r="AY122" s="19" t="s">
        <v>120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9" t="s">
        <v>79</v>
      </c>
      <c r="BK122" s="190">
        <f>ROUND(I122*H122,2)</f>
        <v>0</v>
      </c>
      <c r="BL122" s="19" t="s">
        <v>126</v>
      </c>
      <c r="BM122" s="189" t="s">
        <v>177</v>
      </c>
    </row>
    <row r="123" spans="1:65" s="2" customFormat="1" ht="19.5">
      <c r="A123" s="36"/>
      <c r="B123" s="37"/>
      <c r="C123" s="38"/>
      <c r="D123" s="191" t="s">
        <v>128</v>
      </c>
      <c r="E123" s="38"/>
      <c r="F123" s="192" t="s">
        <v>178</v>
      </c>
      <c r="G123" s="38"/>
      <c r="H123" s="38"/>
      <c r="I123" s="193"/>
      <c r="J123" s="38"/>
      <c r="K123" s="38"/>
      <c r="L123" s="41"/>
      <c r="M123" s="194"/>
      <c r="N123" s="195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128</v>
      </c>
      <c r="AU123" s="19" t="s">
        <v>81</v>
      </c>
    </row>
    <row r="124" spans="1:65" s="2" customFormat="1" ht="11.25">
      <c r="A124" s="36"/>
      <c r="B124" s="37"/>
      <c r="C124" s="38"/>
      <c r="D124" s="196" t="s">
        <v>130</v>
      </c>
      <c r="E124" s="38"/>
      <c r="F124" s="197" t="s">
        <v>179</v>
      </c>
      <c r="G124" s="38"/>
      <c r="H124" s="38"/>
      <c r="I124" s="193"/>
      <c r="J124" s="38"/>
      <c r="K124" s="38"/>
      <c r="L124" s="41"/>
      <c r="M124" s="194"/>
      <c r="N124" s="195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130</v>
      </c>
      <c r="AU124" s="19" t="s">
        <v>81</v>
      </c>
    </row>
    <row r="125" spans="1:65" s="2" customFormat="1" ht="19.5">
      <c r="A125" s="36"/>
      <c r="B125" s="37"/>
      <c r="C125" s="38"/>
      <c r="D125" s="191" t="s">
        <v>132</v>
      </c>
      <c r="E125" s="38"/>
      <c r="F125" s="198" t="s">
        <v>180</v>
      </c>
      <c r="G125" s="38"/>
      <c r="H125" s="38"/>
      <c r="I125" s="193"/>
      <c r="J125" s="38"/>
      <c r="K125" s="38"/>
      <c r="L125" s="41"/>
      <c r="M125" s="194"/>
      <c r="N125" s="195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132</v>
      </c>
      <c r="AU125" s="19" t="s">
        <v>81</v>
      </c>
    </row>
    <row r="126" spans="1:65" s="13" customFormat="1" ht="11.25">
      <c r="B126" s="199"/>
      <c r="C126" s="200"/>
      <c r="D126" s="191" t="s">
        <v>134</v>
      </c>
      <c r="E126" s="201" t="s">
        <v>19</v>
      </c>
      <c r="F126" s="202" t="s">
        <v>181</v>
      </c>
      <c r="G126" s="200"/>
      <c r="H126" s="203">
        <v>186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134</v>
      </c>
      <c r="AU126" s="209" t="s">
        <v>81</v>
      </c>
      <c r="AV126" s="13" t="s">
        <v>81</v>
      </c>
      <c r="AW126" s="13" t="s">
        <v>33</v>
      </c>
      <c r="AX126" s="13" t="s">
        <v>71</v>
      </c>
      <c r="AY126" s="209" t="s">
        <v>120</v>
      </c>
    </row>
    <row r="127" spans="1:65" s="14" customFormat="1" ht="11.25">
      <c r="B127" s="210"/>
      <c r="C127" s="211"/>
      <c r="D127" s="191" t="s">
        <v>134</v>
      </c>
      <c r="E127" s="212" t="s">
        <v>19</v>
      </c>
      <c r="F127" s="213" t="s">
        <v>136</v>
      </c>
      <c r="G127" s="211"/>
      <c r="H127" s="214">
        <v>186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134</v>
      </c>
      <c r="AU127" s="220" t="s">
        <v>81</v>
      </c>
      <c r="AV127" s="14" t="s">
        <v>126</v>
      </c>
      <c r="AW127" s="14" t="s">
        <v>33</v>
      </c>
      <c r="AX127" s="14" t="s">
        <v>79</v>
      </c>
      <c r="AY127" s="220" t="s">
        <v>120</v>
      </c>
    </row>
    <row r="128" spans="1:65" s="2" customFormat="1" ht="24.2" customHeight="1">
      <c r="A128" s="36"/>
      <c r="B128" s="37"/>
      <c r="C128" s="221" t="s">
        <v>182</v>
      </c>
      <c r="D128" s="221" t="s">
        <v>183</v>
      </c>
      <c r="E128" s="222" t="s">
        <v>184</v>
      </c>
      <c r="F128" s="223" t="s">
        <v>185</v>
      </c>
      <c r="G128" s="224" t="s">
        <v>176</v>
      </c>
      <c r="H128" s="225">
        <v>94.86</v>
      </c>
      <c r="I128" s="226"/>
      <c r="J128" s="227">
        <f>ROUND(I128*H128,2)</f>
        <v>0</v>
      </c>
      <c r="K128" s="228"/>
      <c r="L128" s="229"/>
      <c r="M128" s="230" t="s">
        <v>19</v>
      </c>
      <c r="N128" s="231" t="s">
        <v>42</v>
      </c>
      <c r="O128" s="66"/>
      <c r="P128" s="187">
        <f>O128*H128</f>
        <v>0</v>
      </c>
      <c r="Q128" s="187">
        <v>1.2099999999999999E-3</v>
      </c>
      <c r="R128" s="187">
        <f>Q128*H128</f>
        <v>0.1147806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182</v>
      </c>
      <c r="AT128" s="189" t="s">
        <v>183</v>
      </c>
      <c r="AU128" s="189" t="s">
        <v>81</v>
      </c>
      <c r="AY128" s="19" t="s">
        <v>120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9" t="s">
        <v>79</v>
      </c>
      <c r="BK128" s="190">
        <f>ROUND(I128*H128,2)</f>
        <v>0</v>
      </c>
      <c r="BL128" s="19" t="s">
        <v>126</v>
      </c>
      <c r="BM128" s="189" t="s">
        <v>186</v>
      </c>
    </row>
    <row r="129" spans="1:65" s="2" customFormat="1" ht="19.5">
      <c r="A129" s="36"/>
      <c r="B129" s="37"/>
      <c r="C129" s="38"/>
      <c r="D129" s="191" t="s">
        <v>128</v>
      </c>
      <c r="E129" s="38"/>
      <c r="F129" s="192" t="s">
        <v>185</v>
      </c>
      <c r="G129" s="38"/>
      <c r="H129" s="38"/>
      <c r="I129" s="193"/>
      <c r="J129" s="38"/>
      <c r="K129" s="38"/>
      <c r="L129" s="41"/>
      <c r="M129" s="194"/>
      <c r="N129" s="195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128</v>
      </c>
      <c r="AU129" s="19" t="s">
        <v>81</v>
      </c>
    </row>
    <row r="130" spans="1:65" s="2" customFormat="1" ht="19.5">
      <c r="A130" s="36"/>
      <c r="B130" s="37"/>
      <c r="C130" s="38"/>
      <c r="D130" s="191" t="s">
        <v>132</v>
      </c>
      <c r="E130" s="38"/>
      <c r="F130" s="198" t="s">
        <v>187</v>
      </c>
      <c r="G130" s="38"/>
      <c r="H130" s="38"/>
      <c r="I130" s="193"/>
      <c r="J130" s="38"/>
      <c r="K130" s="38"/>
      <c r="L130" s="41"/>
      <c r="M130" s="194"/>
      <c r="N130" s="195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132</v>
      </c>
      <c r="AU130" s="19" t="s">
        <v>81</v>
      </c>
    </row>
    <row r="131" spans="1:65" s="13" customFormat="1" ht="11.25">
      <c r="B131" s="199"/>
      <c r="C131" s="200"/>
      <c r="D131" s="191" t="s">
        <v>134</v>
      </c>
      <c r="E131" s="201" t="s">
        <v>19</v>
      </c>
      <c r="F131" s="202" t="s">
        <v>188</v>
      </c>
      <c r="G131" s="200"/>
      <c r="H131" s="203">
        <v>93</v>
      </c>
      <c r="I131" s="204"/>
      <c r="J131" s="200"/>
      <c r="K131" s="200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134</v>
      </c>
      <c r="AU131" s="209" t="s">
        <v>81</v>
      </c>
      <c r="AV131" s="13" t="s">
        <v>81</v>
      </c>
      <c r="AW131" s="13" t="s">
        <v>33</v>
      </c>
      <c r="AX131" s="13" t="s">
        <v>71</v>
      </c>
      <c r="AY131" s="209" t="s">
        <v>120</v>
      </c>
    </row>
    <row r="132" spans="1:65" s="14" customFormat="1" ht="11.25">
      <c r="B132" s="210"/>
      <c r="C132" s="211"/>
      <c r="D132" s="191" t="s">
        <v>134</v>
      </c>
      <c r="E132" s="212" t="s">
        <v>19</v>
      </c>
      <c r="F132" s="213" t="s">
        <v>136</v>
      </c>
      <c r="G132" s="211"/>
      <c r="H132" s="214">
        <v>93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134</v>
      </c>
      <c r="AU132" s="220" t="s">
        <v>81</v>
      </c>
      <c r="AV132" s="14" t="s">
        <v>126</v>
      </c>
      <c r="AW132" s="14" t="s">
        <v>33</v>
      </c>
      <c r="AX132" s="14" t="s">
        <v>79</v>
      </c>
      <c r="AY132" s="220" t="s">
        <v>120</v>
      </c>
    </row>
    <row r="133" spans="1:65" s="13" customFormat="1" ht="11.25">
      <c r="B133" s="199"/>
      <c r="C133" s="200"/>
      <c r="D133" s="191" t="s">
        <v>134</v>
      </c>
      <c r="E133" s="200"/>
      <c r="F133" s="202" t="s">
        <v>189</v>
      </c>
      <c r="G133" s="200"/>
      <c r="H133" s="203">
        <v>94.86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134</v>
      </c>
      <c r="AU133" s="209" t="s">
        <v>81</v>
      </c>
      <c r="AV133" s="13" t="s">
        <v>81</v>
      </c>
      <c r="AW133" s="13" t="s">
        <v>4</v>
      </c>
      <c r="AX133" s="13" t="s">
        <v>79</v>
      </c>
      <c r="AY133" s="209" t="s">
        <v>120</v>
      </c>
    </row>
    <row r="134" spans="1:65" s="2" customFormat="1" ht="24.2" customHeight="1">
      <c r="A134" s="36"/>
      <c r="B134" s="37"/>
      <c r="C134" s="221" t="s">
        <v>190</v>
      </c>
      <c r="D134" s="221" t="s">
        <v>183</v>
      </c>
      <c r="E134" s="222" t="s">
        <v>191</v>
      </c>
      <c r="F134" s="223" t="s">
        <v>192</v>
      </c>
      <c r="G134" s="224" t="s">
        <v>176</v>
      </c>
      <c r="H134" s="225">
        <v>94.86</v>
      </c>
      <c r="I134" s="226"/>
      <c r="J134" s="227">
        <f>ROUND(I134*H134,2)</f>
        <v>0</v>
      </c>
      <c r="K134" s="228"/>
      <c r="L134" s="229"/>
      <c r="M134" s="230" t="s">
        <v>19</v>
      </c>
      <c r="N134" s="231" t="s">
        <v>42</v>
      </c>
      <c r="O134" s="66"/>
      <c r="P134" s="187">
        <f>O134*H134</f>
        <v>0</v>
      </c>
      <c r="Q134" s="187">
        <v>4.0000000000000002E-4</v>
      </c>
      <c r="R134" s="187">
        <f>Q134*H134</f>
        <v>3.7943999999999999E-2</v>
      </c>
      <c r="S134" s="187">
        <v>0</v>
      </c>
      <c r="T134" s="18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9" t="s">
        <v>182</v>
      </c>
      <c r="AT134" s="189" t="s">
        <v>183</v>
      </c>
      <c r="AU134" s="189" t="s">
        <v>81</v>
      </c>
      <c r="AY134" s="19" t="s">
        <v>120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9" t="s">
        <v>79</v>
      </c>
      <c r="BK134" s="190">
        <f>ROUND(I134*H134,2)</f>
        <v>0</v>
      </c>
      <c r="BL134" s="19" t="s">
        <v>126</v>
      </c>
      <c r="BM134" s="189" t="s">
        <v>193</v>
      </c>
    </row>
    <row r="135" spans="1:65" s="2" customFormat="1" ht="19.5">
      <c r="A135" s="36"/>
      <c r="B135" s="37"/>
      <c r="C135" s="38"/>
      <c r="D135" s="191" t="s">
        <v>128</v>
      </c>
      <c r="E135" s="38"/>
      <c r="F135" s="192" t="s">
        <v>192</v>
      </c>
      <c r="G135" s="38"/>
      <c r="H135" s="38"/>
      <c r="I135" s="193"/>
      <c r="J135" s="38"/>
      <c r="K135" s="38"/>
      <c r="L135" s="41"/>
      <c r="M135" s="194"/>
      <c r="N135" s="195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128</v>
      </c>
      <c r="AU135" s="19" t="s">
        <v>81</v>
      </c>
    </row>
    <row r="136" spans="1:65" s="2" customFormat="1" ht="19.5">
      <c r="A136" s="36"/>
      <c r="B136" s="37"/>
      <c r="C136" s="38"/>
      <c r="D136" s="191" t="s">
        <v>132</v>
      </c>
      <c r="E136" s="38"/>
      <c r="F136" s="198" t="s">
        <v>194</v>
      </c>
      <c r="G136" s="38"/>
      <c r="H136" s="38"/>
      <c r="I136" s="193"/>
      <c r="J136" s="38"/>
      <c r="K136" s="38"/>
      <c r="L136" s="41"/>
      <c r="M136" s="194"/>
      <c r="N136" s="195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132</v>
      </c>
      <c r="AU136" s="19" t="s">
        <v>81</v>
      </c>
    </row>
    <row r="137" spans="1:65" s="13" customFormat="1" ht="11.25">
      <c r="B137" s="199"/>
      <c r="C137" s="200"/>
      <c r="D137" s="191" t="s">
        <v>134</v>
      </c>
      <c r="E137" s="200"/>
      <c r="F137" s="202" t="s">
        <v>189</v>
      </c>
      <c r="G137" s="200"/>
      <c r="H137" s="203">
        <v>94.86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134</v>
      </c>
      <c r="AU137" s="209" t="s">
        <v>81</v>
      </c>
      <c r="AV137" s="13" t="s">
        <v>81</v>
      </c>
      <c r="AW137" s="13" t="s">
        <v>4</v>
      </c>
      <c r="AX137" s="13" t="s">
        <v>79</v>
      </c>
      <c r="AY137" s="209" t="s">
        <v>120</v>
      </c>
    </row>
    <row r="138" spans="1:65" s="12" customFormat="1" ht="22.9" customHeight="1">
      <c r="B138" s="161"/>
      <c r="C138" s="162"/>
      <c r="D138" s="163" t="s">
        <v>70</v>
      </c>
      <c r="E138" s="175" t="s">
        <v>195</v>
      </c>
      <c r="F138" s="175" t="s">
        <v>196</v>
      </c>
      <c r="G138" s="162"/>
      <c r="H138" s="162"/>
      <c r="I138" s="165"/>
      <c r="J138" s="176">
        <f>BK138</f>
        <v>0</v>
      </c>
      <c r="K138" s="162"/>
      <c r="L138" s="167"/>
      <c r="M138" s="168"/>
      <c r="N138" s="169"/>
      <c r="O138" s="169"/>
      <c r="P138" s="170">
        <f>SUM(P139:P141)</f>
        <v>0</v>
      </c>
      <c r="Q138" s="169"/>
      <c r="R138" s="170">
        <f>SUM(R139:R141)</f>
        <v>0</v>
      </c>
      <c r="S138" s="169"/>
      <c r="T138" s="171">
        <f>SUM(T139:T141)</f>
        <v>0</v>
      </c>
      <c r="AR138" s="172" t="s">
        <v>79</v>
      </c>
      <c r="AT138" s="173" t="s">
        <v>70</v>
      </c>
      <c r="AU138" s="173" t="s">
        <v>79</v>
      </c>
      <c r="AY138" s="172" t="s">
        <v>120</v>
      </c>
      <c r="BK138" s="174">
        <f>SUM(BK139:BK141)</f>
        <v>0</v>
      </c>
    </row>
    <row r="139" spans="1:65" s="2" customFormat="1" ht="16.5" customHeight="1">
      <c r="A139" s="36"/>
      <c r="B139" s="37"/>
      <c r="C139" s="177" t="s">
        <v>197</v>
      </c>
      <c r="D139" s="177" t="s">
        <v>122</v>
      </c>
      <c r="E139" s="178" t="s">
        <v>198</v>
      </c>
      <c r="F139" s="179" t="s">
        <v>199</v>
      </c>
      <c r="G139" s="180" t="s">
        <v>200</v>
      </c>
      <c r="H139" s="181">
        <v>7.92</v>
      </c>
      <c r="I139" s="182"/>
      <c r="J139" s="183">
        <f>ROUND(I139*H139,2)</f>
        <v>0</v>
      </c>
      <c r="K139" s="184"/>
      <c r="L139" s="41"/>
      <c r="M139" s="185" t="s">
        <v>19</v>
      </c>
      <c r="N139" s="186" t="s">
        <v>42</v>
      </c>
      <c r="O139" s="66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126</v>
      </c>
      <c r="AT139" s="189" t="s">
        <v>122</v>
      </c>
      <c r="AU139" s="189" t="s">
        <v>81</v>
      </c>
      <c r="AY139" s="19" t="s">
        <v>120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9" t="s">
        <v>79</v>
      </c>
      <c r="BK139" s="190">
        <f>ROUND(I139*H139,2)</f>
        <v>0</v>
      </c>
      <c r="BL139" s="19" t="s">
        <v>126</v>
      </c>
      <c r="BM139" s="189" t="s">
        <v>201</v>
      </c>
    </row>
    <row r="140" spans="1:65" s="2" customFormat="1" ht="19.5">
      <c r="A140" s="36"/>
      <c r="B140" s="37"/>
      <c r="C140" s="38"/>
      <c r="D140" s="191" t="s">
        <v>128</v>
      </c>
      <c r="E140" s="38"/>
      <c r="F140" s="192" t="s">
        <v>202</v>
      </c>
      <c r="G140" s="38"/>
      <c r="H140" s="38"/>
      <c r="I140" s="193"/>
      <c r="J140" s="38"/>
      <c r="K140" s="38"/>
      <c r="L140" s="41"/>
      <c r="M140" s="194"/>
      <c r="N140" s="195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128</v>
      </c>
      <c r="AU140" s="19" t="s">
        <v>81</v>
      </c>
    </row>
    <row r="141" spans="1:65" s="2" customFormat="1" ht="11.25">
      <c r="A141" s="36"/>
      <c r="B141" s="37"/>
      <c r="C141" s="38"/>
      <c r="D141" s="196" t="s">
        <v>130</v>
      </c>
      <c r="E141" s="38"/>
      <c r="F141" s="197" t="s">
        <v>203</v>
      </c>
      <c r="G141" s="38"/>
      <c r="H141" s="38"/>
      <c r="I141" s="193"/>
      <c r="J141" s="38"/>
      <c r="K141" s="38"/>
      <c r="L141" s="41"/>
      <c r="M141" s="194"/>
      <c r="N141" s="195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130</v>
      </c>
      <c r="AU141" s="19" t="s">
        <v>81</v>
      </c>
    </row>
    <row r="142" spans="1:65" s="12" customFormat="1" ht="25.9" customHeight="1">
      <c r="B142" s="161"/>
      <c r="C142" s="162"/>
      <c r="D142" s="163" t="s">
        <v>70</v>
      </c>
      <c r="E142" s="164" t="s">
        <v>204</v>
      </c>
      <c r="F142" s="164" t="s">
        <v>205</v>
      </c>
      <c r="G142" s="162"/>
      <c r="H142" s="162"/>
      <c r="I142" s="165"/>
      <c r="J142" s="166">
        <f>BK142</f>
        <v>0</v>
      </c>
      <c r="K142" s="162"/>
      <c r="L142" s="167"/>
      <c r="M142" s="168"/>
      <c r="N142" s="169"/>
      <c r="O142" s="169"/>
      <c r="P142" s="170">
        <f>P143</f>
        <v>0</v>
      </c>
      <c r="Q142" s="169"/>
      <c r="R142" s="170">
        <f>R143</f>
        <v>0</v>
      </c>
      <c r="S142" s="169"/>
      <c r="T142" s="171">
        <f>T143</f>
        <v>0.83699999999999997</v>
      </c>
      <c r="AR142" s="172" t="s">
        <v>81</v>
      </c>
      <c r="AT142" s="173" t="s">
        <v>70</v>
      </c>
      <c r="AU142" s="173" t="s">
        <v>71</v>
      </c>
      <c r="AY142" s="172" t="s">
        <v>120</v>
      </c>
      <c r="BK142" s="174">
        <f>BK143</f>
        <v>0</v>
      </c>
    </row>
    <row r="143" spans="1:65" s="12" customFormat="1" ht="22.9" customHeight="1">
      <c r="B143" s="161"/>
      <c r="C143" s="162"/>
      <c r="D143" s="163" t="s">
        <v>70</v>
      </c>
      <c r="E143" s="175" t="s">
        <v>206</v>
      </c>
      <c r="F143" s="175" t="s">
        <v>207</v>
      </c>
      <c r="G143" s="162"/>
      <c r="H143" s="162"/>
      <c r="I143" s="165"/>
      <c r="J143" s="176">
        <f>BK143</f>
        <v>0</v>
      </c>
      <c r="K143" s="162"/>
      <c r="L143" s="167"/>
      <c r="M143" s="168"/>
      <c r="N143" s="169"/>
      <c r="O143" s="169"/>
      <c r="P143" s="170">
        <f>SUM(P144:P149)</f>
        <v>0</v>
      </c>
      <c r="Q143" s="169"/>
      <c r="R143" s="170">
        <f>SUM(R144:R149)</f>
        <v>0</v>
      </c>
      <c r="S143" s="169"/>
      <c r="T143" s="171">
        <f>SUM(T144:T149)</f>
        <v>0.83699999999999997</v>
      </c>
      <c r="AR143" s="172" t="s">
        <v>81</v>
      </c>
      <c r="AT143" s="173" t="s">
        <v>70</v>
      </c>
      <c r="AU143" s="173" t="s">
        <v>79</v>
      </c>
      <c r="AY143" s="172" t="s">
        <v>120</v>
      </c>
      <c r="BK143" s="174">
        <f>SUM(BK144:BK149)</f>
        <v>0</v>
      </c>
    </row>
    <row r="144" spans="1:65" s="2" customFormat="1" ht="16.5" customHeight="1">
      <c r="A144" s="36"/>
      <c r="B144" s="37"/>
      <c r="C144" s="177" t="s">
        <v>208</v>
      </c>
      <c r="D144" s="177" t="s">
        <v>122</v>
      </c>
      <c r="E144" s="178" t="s">
        <v>209</v>
      </c>
      <c r="F144" s="179" t="s">
        <v>210</v>
      </c>
      <c r="G144" s="180" t="s">
        <v>176</v>
      </c>
      <c r="H144" s="181">
        <v>186</v>
      </c>
      <c r="I144" s="182"/>
      <c r="J144" s="183">
        <f>ROUND(I144*H144,2)</f>
        <v>0</v>
      </c>
      <c r="K144" s="184"/>
      <c r="L144" s="41"/>
      <c r="M144" s="185" t="s">
        <v>19</v>
      </c>
      <c r="N144" s="186" t="s">
        <v>42</v>
      </c>
      <c r="O144" s="66"/>
      <c r="P144" s="187">
        <f>O144*H144</f>
        <v>0</v>
      </c>
      <c r="Q144" s="187">
        <v>0</v>
      </c>
      <c r="R144" s="187">
        <f>Q144*H144</f>
        <v>0</v>
      </c>
      <c r="S144" s="187">
        <v>4.4999999999999997E-3</v>
      </c>
      <c r="T144" s="188">
        <f>S144*H144</f>
        <v>0.83699999999999997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211</v>
      </c>
      <c r="AT144" s="189" t="s">
        <v>122</v>
      </c>
      <c r="AU144" s="189" t="s">
        <v>81</v>
      </c>
      <c r="AY144" s="19" t="s">
        <v>120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9" t="s">
        <v>79</v>
      </c>
      <c r="BK144" s="190">
        <f>ROUND(I144*H144,2)</f>
        <v>0</v>
      </c>
      <c r="BL144" s="19" t="s">
        <v>211</v>
      </c>
      <c r="BM144" s="189" t="s">
        <v>212</v>
      </c>
    </row>
    <row r="145" spans="1:51" s="2" customFormat="1" ht="11.25">
      <c r="A145" s="36"/>
      <c r="B145" s="37"/>
      <c r="C145" s="38"/>
      <c r="D145" s="191" t="s">
        <v>128</v>
      </c>
      <c r="E145" s="38"/>
      <c r="F145" s="192" t="s">
        <v>213</v>
      </c>
      <c r="G145" s="38"/>
      <c r="H145" s="38"/>
      <c r="I145" s="193"/>
      <c r="J145" s="38"/>
      <c r="K145" s="38"/>
      <c r="L145" s="41"/>
      <c r="M145" s="194"/>
      <c r="N145" s="195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128</v>
      </c>
      <c r="AU145" s="19" t="s">
        <v>81</v>
      </c>
    </row>
    <row r="146" spans="1:51" s="2" customFormat="1" ht="11.25">
      <c r="A146" s="36"/>
      <c r="B146" s="37"/>
      <c r="C146" s="38"/>
      <c r="D146" s="196" t="s">
        <v>130</v>
      </c>
      <c r="E146" s="38"/>
      <c r="F146" s="197" t="s">
        <v>214</v>
      </c>
      <c r="G146" s="38"/>
      <c r="H146" s="38"/>
      <c r="I146" s="193"/>
      <c r="J146" s="38"/>
      <c r="K146" s="38"/>
      <c r="L146" s="41"/>
      <c r="M146" s="194"/>
      <c r="N146" s="195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130</v>
      </c>
      <c r="AU146" s="19" t="s">
        <v>81</v>
      </c>
    </row>
    <row r="147" spans="1:51" s="2" customFormat="1" ht="19.5">
      <c r="A147" s="36"/>
      <c r="B147" s="37"/>
      <c r="C147" s="38"/>
      <c r="D147" s="191" t="s">
        <v>132</v>
      </c>
      <c r="E147" s="38"/>
      <c r="F147" s="198" t="s">
        <v>215</v>
      </c>
      <c r="G147" s="38"/>
      <c r="H147" s="38"/>
      <c r="I147" s="193"/>
      <c r="J147" s="38"/>
      <c r="K147" s="38"/>
      <c r="L147" s="41"/>
      <c r="M147" s="194"/>
      <c r="N147" s="195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132</v>
      </c>
      <c r="AU147" s="19" t="s">
        <v>81</v>
      </c>
    </row>
    <row r="148" spans="1:51" s="13" customFormat="1" ht="11.25">
      <c r="B148" s="199"/>
      <c r="C148" s="200"/>
      <c r="D148" s="191" t="s">
        <v>134</v>
      </c>
      <c r="E148" s="201" t="s">
        <v>19</v>
      </c>
      <c r="F148" s="202" t="s">
        <v>216</v>
      </c>
      <c r="G148" s="200"/>
      <c r="H148" s="203">
        <v>186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134</v>
      </c>
      <c r="AU148" s="209" t="s">
        <v>81</v>
      </c>
      <c r="AV148" s="13" t="s">
        <v>81</v>
      </c>
      <c r="AW148" s="13" t="s">
        <v>33</v>
      </c>
      <c r="AX148" s="13" t="s">
        <v>71</v>
      </c>
      <c r="AY148" s="209" t="s">
        <v>120</v>
      </c>
    </row>
    <row r="149" spans="1:51" s="14" customFormat="1" ht="11.25">
      <c r="B149" s="210"/>
      <c r="C149" s="211"/>
      <c r="D149" s="191" t="s">
        <v>134</v>
      </c>
      <c r="E149" s="212" t="s">
        <v>19</v>
      </c>
      <c r="F149" s="213" t="s">
        <v>136</v>
      </c>
      <c r="G149" s="211"/>
      <c r="H149" s="214">
        <v>186</v>
      </c>
      <c r="I149" s="215"/>
      <c r="J149" s="211"/>
      <c r="K149" s="211"/>
      <c r="L149" s="216"/>
      <c r="M149" s="232"/>
      <c r="N149" s="233"/>
      <c r="O149" s="233"/>
      <c r="P149" s="233"/>
      <c r="Q149" s="233"/>
      <c r="R149" s="233"/>
      <c r="S149" s="233"/>
      <c r="T149" s="234"/>
      <c r="AT149" s="220" t="s">
        <v>134</v>
      </c>
      <c r="AU149" s="220" t="s">
        <v>81</v>
      </c>
      <c r="AV149" s="14" t="s">
        <v>126</v>
      </c>
      <c r="AW149" s="14" t="s">
        <v>33</v>
      </c>
      <c r="AX149" s="14" t="s">
        <v>79</v>
      </c>
      <c r="AY149" s="220" t="s">
        <v>120</v>
      </c>
    </row>
    <row r="150" spans="1:51" s="2" customFormat="1" ht="6.95" customHeight="1">
      <c r="A150" s="36"/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41"/>
      <c r="M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</sheetData>
  <sheetProtection algorithmName="SHA-512" hashValue="jWd0IMMtEt7GEuBUQan5kVHa883+n0cTBnRjqa4XjhnF/3JGwieFVvVlg+Qb7GK27a2Lt/CcxAkUuVroIjjqCA==" saltValue="0WeR+j+JJFHyZ9vyYI6JfLRx1eJUMw0+SDhzXQ/1eW2Tt8a6FZ4GmNJNfcx3nvIKvAM5ekBraUCU9FKOP0Mc2w==" spinCount="100000" sheet="1" objects="1" scenarios="1" formatColumns="0" formatRows="0" autoFilter="0"/>
  <autoFilter ref="C84:K14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6" r:id="rId2"/>
    <hyperlink ref="F101" r:id="rId3"/>
    <hyperlink ref="F107" r:id="rId4"/>
    <hyperlink ref="F112" r:id="rId5"/>
    <hyperlink ref="F118" r:id="rId6"/>
    <hyperlink ref="F124" r:id="rId7"/>
    <hyperlink ref="F141" r:id="rId8"/>
    <hyperlink ref="F146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84</v>
      </c>
      <c r="AZ2" s="103" t="s">
        <v>217</v>
      </c>
      <c r="BA2" s="103" t="s">
        <v>218</v>
      </c>
      <c r="BB2" s="103" t="s">
        <v>19</v>
      </c>
      <c r="BC2" s="103" t="s">
        <v>219</v>
      </c>
      <c r="BD2" s="103" t="s">
        <v>81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81</v>
      </c>
      <c r="AZ3" s="103" t="s">
        <v>220</v>
      </c>
      <c r="BA3" s="103" t="s">
        <v>221</v>
      </c>
      <c r="BB3" s="103" t="s">
        <v>19</v>
      </c>
      <c r="BC3" s="103" t="s">
        <v>222</v>
      </c>
      <c r="BD3" s="103" t="s">
        <v>81</v>
      </c>
    </row>
    <row r="4" spans="1:56" s="1" customFormat="1" ht="24.95" customHeight="1">
      <c r="B4" s="22"/>
      <c r="D4" s="106" t="s">
        <v>91</v>
      </c>
      <c r="L4" s="22"/>
      <c r="M4" s="107" t="s">
        <v>10</v>
      </c>
      <c r="AT4" s="19" t="s">
        <v>4</v>
      </c>
      <c r="AZ4" s="103" t="s">
        <v>223</v>
      </c>
      <c r="BA4" s="103" t="s">
        <v>224</v>
      </c>
      <c r="BB4" s="103" t="s">
        <v>19</v>
      </c>
      <c r="BC4" s="103" t="s">
        <v>225</v>
      </c>
      <c r="BD4" s="103" t="s">
        <v>81</v>
      </c>
    </row>
    <row r="5" spans="1:56" s="1" customFormat="1" ht="6.95" customHeight="1">
      <c r="B5" s="22"/>
      <c r="L5" s="22"/>
      <c r="AZ5" s="103" t="s">
        <v>226</v>
      </c>
      <c r="BA5" s="103" t="s">
        <v>227</v>
      </c>
      <c r="BB5" s="103" t="s">
        <v>19</v>
      </c>
      <c r="BC5" s="103" t="s">
        <v>228</v>
      </c>
      <c r="BD5" s="103" t="s">
        <v>81</v>
      </c>
    </row>
    <row r="6" spans="1:56" s="1" customFormat="1" ht="12" customHeight="1">
      <c r="B6" s="22"/>
      <c r="D6" s="108" t="s">
        <v>16</v>
      </c>
      <c r="L6" s="22"/>
      <c r="AZ6" s="103" t="s">
        <v>229</v>
      </c>
      <c r="BA6" s="103" t="s">
        <v>230</v>
      </c>
      <c r="BB6" s="103" t="s">
        <v>19</v>
      </c>
      <c r="BC6" s="103" t="s">
        <v>231</v>
      </c>
      <c r="BD6" s="103" t="s">
        <v>81</v>
      </c>
    </row>
    <row r="7" spans="1:56" s="1" customFormat="1" ht="16.5" customHeight="1">
      <c r="B7" s="22"/>
      <c r="E7" s="376" t="str">
        <f>'Rekapitulace stavby'!K6</f>
        <v>Morávka - Dobrá, balvanitý skluz v km 3.633</v>
      </c>
      <c r="F7" s="377"/>
      <c r="G7" s="377"/>
      <c r="H7" s="377"/>
      <c r="L7" s="22"/>
      <c r="AZ7" s="103" t="s">
        <v>232</v>
      </c>
      <c r="BA7" s="103" t="s">
        <v>233</v>
      </c>
      <c r="BB7" s="103" t="s">
        <v>19</v>
      </c>
      <c r="BC7" s="103" t="s">
        <v>234</v>
      </c>
      <c r="BD7" s="103" t="s">
        <v>81</v>
      </c>
    </row>
    <row r="8" spans="1:56" s="2" customFormat="1" ht="12" customHeight="1">
      <c r="A8" s="36"/>
      <c r="B8" s="41"/>
      <c r="C8" s="36"/>
      <c r="D8" s="108" t="s">
        <v>92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235</v>
      </c>
      <c r="BA8" s="103" t="s">
        <v>236</v>
      </c>
      <c r="BB8" s="103" t="s">
        <v>19</v>
      </c>
      <c r="BC8" s="103" t="s">
        <v>237</v>
      </c>
      <c r="BD8" s="103" t="s">
        <v>81</v>
      </c>
    </row>
    <row r="9" spans="1:56" s="2" customFormat="1" ht="16.5" customHeight="1">
      <c r="A9" s="36"/>
      <c r="B9" s="41"/>
      <c r="C9" s="36"/>
      <c r="D9" s="36"/>
      <c r="E9" s="378" t="s">
        <v>238</v>
      </c>
      <c r="F9" s="379"/>
      <c r="G9" s="379"/>
      <c r="H9" s="379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239</v>
      </c>
      <c r="BA9" s="103" t="s">
        <v>240</v>
      </c>
      <c r="BB9" s="103" t="s">
        <v>19</v>
      </c>
      <c r="BC9" s="103" t="s">
        <v>241</v>
      </c>
      <c r="BD9" s="103" t="s">
        <v>81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242</v>
      </c>
      <c r="BA10" s="103" t="s">
        <v>243</v>
      </c>
      <c r="BB10" s="103" t="s">
        <v>19</v>
      </c>
      <c r="BC10" s="103" t="s">
        <v>244</v>
      </c>
      <c r="BD10" s="103" t="s">
        <v>81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245</v>
      </c>
      <c r="BA11" s="103" t="s">
        <v>246</v>
      </c>
      <c r="BB11" s="103" t="s">
        <v>19</v>
      </c>
      <c r="BC11" s="103" t="s">
        <v>241</v>
      </c>
      <c r="BD11" s="103" t="s">
        <v>81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10. 10. 2024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tr">
        <f>IF('Rekapitulace stavby'!E11="","",'Rekapitulace stavby'!E11)</f>
        <v xml:space="preserve"> </v>
      </c>
      <c r="F15" s="36"/>
      <c r="G15" s="36"/>
      <c r="H15" s="36"/>
      <c r="I15" s="108" t="s">
        <v>28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>Ing. M. Lepík</v>
      </c>
      <c r="F21" s="36"/>
      <c r="G21" s="36"/>
      <c r="H21" s="36"/>
      <c r="I21" s="108" t="s">
        <v>28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32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35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2" t="s">
        <v>94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37</v>
      </c>
      <c r="E30" s="36"/>
      <c r="F30" s="36"/>
      <c r="G30" s="36"/>
      <c r="H30" s="36"/>
      <c r="I30" s="36"/>
      <c r="J30" s="117">
        <f>ROUND(J83,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39</v>
      </c>
      <c r="G32" s="36"/>
      <c r="H32" s="36"/>
      <c r="I32" s="118" t="s">
        <v>38</v>
      </c>
      <c r="J32" s="118" t="s">
        <v>40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41</v>
      </c>
      <c r="E33" s="108" t="s">
        <v>42</v>
      </c>
      <c r="F33" s="120">
        <f>ROUND((SUM(BE83:BE200)),  2)</f>
        <v>0</v>
      </c>
      <c r="G33" s="36"/>
      <c r="H33" s="36"/>
      <c r="I33" s="121">
        <v>0.21</v>
      </c>
      <c r="J33" s="120">
        <f>ROUND(((SUM(BE83:BE200))*I33),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43</v>
      </c>
      <c r="F34" s="120">
        <f>ROUND((SUM(BF83:BF200)),  2)</f>
        <v>0</v>
      </c>
      <c r="G34" s="36"/>
      <c r="H34" s="36"/>
      <c r="I34" s="121">
        <v>0.12</v>
      </c>
      <c r="J34" s="120">
        <f>ROUND(((SUM(BF83:BF200))*I34),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44</v>
      </c>
      <c r="F35" s="120">
        <f>ROUND((SUM(BG83:BG200)),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45</v>
      </c>
      <c r="F36" s="120">
        <f>ROUND((SUM(BH83:BH200)),  2)</f>
        <v>0</v>
      </c>
      <c r="G36" s="36"/>
      <c r="H36" s="36"/>
      <c r="I36" s="121">
        <v>0.12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46</v>
      </c>
      <c r="F37" s="120">
        <f>ROUND((SUM(BI83:BI200)),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Morávka - Dobrá, balvanitý skluz v km 3.633</v>
      </c>
      <c r="F48" s="384"/>
      <c r="G48" s="384"/>
      <c r="H48" s="384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SO 02 - Balvanitý skluz</v>
      </c>
      <c r="F50" s="385"/>
      <c r="G50" s="385"/>
      <c r="H50" s="385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Dobrá</v>
      </c>
      <c r="G52" s="38"/>
      <c r="H52" s="38"/>
      <c r="I52" s="31" t="s">
        <v>23</v>
      </c>
      <c r="J52" s="61" t="str">
        <f>IF(J12="","",J12)</f>
        <v>10. 10. 2024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>Ing. M. Lepík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M. Lepík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69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7"/>
      <c r="C60" s="138"/>
      <c r="D60" s="139" t="s">
        <v>99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100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101</v>
      </c>
      <c r="E62" s="146"/>
      <c r="F62" s="146"/>
      <c r="G62" s="146"/>
      <c r="H62" s="146"/>
      <c r="I62" s="146"/>
      <c r="J62" s="147">
        <f>J137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102</v>
      </c>
      <c r="E63" s="146"/>
      <c r="F63" s="146"/>
      <c r="G63" s="146"/>
      <c r="H63" s="146"/>
      <c r="I63" s="146"/>
      <c r="J63" s="147">
        <f>J197</f>
        <v>0</v>
      </c>
      <c r="K63" s="144"/>
      <c r="L63" s="148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9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105</v>
      </c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3" t="str">
        <f>E7</f>
        <v>Morávka - Dobrá, balvanitý skluz v km 3.633</v>
      </c>
      <c r="F73" s="384"/>
      <c r="G73" s="384"/>
      <c r="H73" s="384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92</v>
      </c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55" t="str">
        <f>E9</f>
        <v>SO 02 - Balvanitý skluz</v>
      </c>
      <c r="F75" s="385"/>
      <c r="G75" s="385"/>
      <c r="H75" s="385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Dobrá</v>
      </c>
      <c r="G77" s="38"/>
      <c r="H77" s="38"/>
      <c r="I77" s="31" t="s">
        <v>23</v>
      </c>
      <c r="J77" s="61" t="str">
        <f>IF(J12="","",J12)</f>
        <v>10. 10. 2024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 xml:space="preserve"> </v>
      </c>
      <c r="G79" s="38"/>
      <c r="H79" s="38"/>
      <c r="I79" s="31" t="s">
        <v>31</v>
      </c>
      <c r="J79" s="34" t="str">
        <f>E21</f>
        <v>Ing. M. Lepík</v>
      </c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>Ing. M. Lepík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9"/>
      <c r="B82" s="150"/>
      <c r="C82" s="151" t="s">
        <v>106</v>
      </c>
      <c r="D82" s="152" t="s">
        <v>56</v>
      </c>
      <c r="E82" s="152" t="s">
        <v>52</v>
      </c>
      <c r="F82" s="152" t="s">
        <v>53</v>
      </c>
      <c r="G82" s="152" t="s">
        <v>107</v>
      </c>
      <c r="H82" s="152" t="s">
        <v>108</v>
      </c>
      <c r="I82" s="152" t="s">
        <v>109</v>
      </c>
      <c r="J82" s="153" t="s">
        <v>97</v>
      </c>
      <c r="K82" s="154" t="s">
        <v>110</v>
      </c>
      <c r="L82" s="155"/>
      <c r="M82" s="70" t="s">
        <v>19</v>
      </c>
      <c r="N82" s="71" t="s">
        <v>41</v>
      </c>
      <c r="O82" s="71" t="s">
        <v>111</v>
      </c>
      <c r="P82" s="71" t="s">
        <v>112</v>
      </c>
      <c r="Q82" s="71" t="s">
        <v>113</v>
      </c>
      <c r="R82" s="71" t="s">
        <v>114</v>
      </c>
      <c r="S82" s="71" t="s">
        <v>115</v>
      </c>
      <c r="T82" s="72" t="s">
        <v>116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6"/>
      <c r="B83" s="37"/>
      <c r="C83" s="77" t="s">
        <v>117</v>
      </c>
      <c r="D83" s="38"/>
      <c r="E83" s="38"/>
      <c r="F83" s="38"/>
      <c r="G83" s="38"/>
      <c r="H83" s="38"/>
      <c r="I83" s="38"/>
      <c r="J83" s="156">
        <f>BK83</f>
        <v>0</v>
      </c>
      <c r="K83" s="38"/>
      <c r="L83" s="41"/>
      <c r="M83" s="73"/>
      <c r="N83" s="157"/>
      <c r="O83" s="74"/>
      <c r="P83" s="158">
        <f>P84</f>
        <v>0</v>
      </c>
      <c r="Q83" s="74"/>
      <c r="R83" s="158">
        <f>R84</f>
        <v>1517.92774616</v>
      </c>
      <c r="S83" s="74"/>
      <c r="T83" s="159">
        <f>T84</f>
        <v>1326.4159999999999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70</v>
      </c>
      <c r="AU83" s="19" t="s">
        <v>98</v>
      </c>
      <c r="BK83" s="160">
        <f>BK84</f>
        <v>0</v>
      </c>
    </row>
    <row r="84" spans="1:65" s="12" customFormat="1" ht="25.9" customHeight="1">
      <c r="B84" s="161"/>
      <c r="C84" s="162"/>
      <c r="D84" s="163" t="s">
        <v>70</v>
      </c>
      <c r="E84" s="164" t="s">
        <v>118</v>
      </c>
      <c r="F84" s="164" t="s">
        <v>119</v>
      </c>
      <c r="G84" s="162"/>
      <c r="H84" s="162"/>
      <c r="I84" s="165"/>
      <c r="J84" s="166">
        <f>BK84</f>
        <v>0</v>
      </c>
      <c r="K84" s="162"/>
      <c r="L84" s="167"/>
      <c r="M84" s="168"/>
      <c r="N84" s="169"/>
      <c r="O84" s="169"/>
      <c r="P84" s="170">
        <f>P85+P137+P197</f>
        <v>0</v>
      </c>
      <c r="Q84" s="169"/>
      <c r="R84" s="170">
        <f>R85+R137+R197</f>
        <v>1517.92774616</v>
      </c>
      <c r="S84" s="169"/>
      <c r="T84" s="171">
        <f>T85+T137+T197</f>
        <v>1326.4159999999999</v>
      </c>
      <c r="AR84" s="172" t="s">
        <v>79</v>
      </c>
      <c r="AT84" s="173" t="s">
        <v>70</v>
      </c>
      <c r="AU84" s="173" t="s">
        <v>71</v>
      </c>
      <c r="AY84" s="172" t="s">
        <v>120</v>
      </c>
      <c r="BK84" s="174">
        <f>BK85+BK137+BK197</f>
        <v>0</v>
      </c>
    </row>
    <row r="85" spans="1:65" s="12" customFormat="1" ht="22.9" customHeight="1">
      <c r="B85" s="161"/>
      <c r="C85" s="162"/>
      <c r="D85" s="163" t="s">
        <v>70</v>
      </c>
      <c r="E85" s="175" t="s">
        <v>79</v>
      </c>
      <c r="F85" s="175" t="s">
        <v>121</v>
      </c>
      <c r="G85" s="162"/>
      <c r="H85" s="162"/>
      <c r="I85" s="165"/>
      <c r="J85" s="176">
        <f>BK85</f>
        <v>0</v>
      </c>
      <c r="K85" s="162"/>
      <c r="L85" s="167"/>
      <c r="M85" s="168"/>
      <c r="N85" s="169"/>
      <c r="O85" s="169"/>
      <c r="P85" s="170">
        <f>SUM(P86:P136)</f>
        <v>0</v>
      </c>
      <c r="Q85" s="169"/>
      <c r="R85" s="170">
        <f>SUM(R86:R136)</f>
        <v>0</v>
      </c>
      <c r="S85" s="169"/>
      <c r="T85" s="171">
        <f>SUM(T86:T136)</f>
        <v>1326.4159999999999</v>
      </c>
      <c r="AR85" s="172" t="s">
        <v>79</v>
      </c>
      <c r="AT85" s="173" t="s">
        <v>70</v>
      </c>
      <c r="AU85" s="173" t="s">
        <v>79</v>
      </c>
      <c r="AY85" s="172" t="s">
        <v>120</v>
      </c>
      <c r="BK85" s="174">
        <f>SUM(BK86:BK136)</f>
        <v>0</v>
      </c>
    </row>
    <row r="86" spans="1:65" s="2" customFormat="1" ht="16.5" customHeight="1">
      <c r="A86" s="36"/>
      <c r="B86" s="37"/>
      <c r="C86" s="177" t="s">
        <v>79</v>
      </c>
      <c r="D86" s="177" t="s">
        <v>122</v>
      </c>
      <c r="E86" s="178" t="s">
        <v>247</v>
      </c>
      <c r="F86" s="179" t="s">
        <v>248</v>
      </c>
      <c r="G86" s="180" t="s">
        <v>147</v>
      </c>
      <c r="H86" s="181">
        <v>728.8</v>
      </c>
      <c r="I86" s="182"/>
      <c r="J86" s="183">
        <f>ROUND(I86*H86,2)</f>
        <v>0</v>
      </c>
      <c r="K86" s="184"/>
      <c r="L86" s="41"/>
      <c r="M86" s="185" t="s">
        <v>19</v>
      </c>
      <c r="N86" s="186" t="s">
        <v>42</v>
      </c>
      <c r="O86" s="66"/>
      <c r="P86" s="187">
        <f>O86*H86</f>
        <v>0</v>
      </c>
      <c r="Q86" s="187">
        <v>0</v>
      </c>
      <c r="R86" s="187">
        <f>Q86*H86</f>
        <v>0</v>
      </c>
      <c r="S86" s="187">
        <v>1.82</v>
      </c>
      <c r="T86" s="188">
        <f>S86*H86</f>
        <v>1326.4159999999999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9" t="s">
        <v>126</v>
      </c>
      <c r="AT86" s="189" t="s">
        <v>122</v>
      </c>
      <c r="AU86" s="189" t="s">
        <v>81</v>
      </c>
      <c r="AY86" s="19" t="s">
        <v>120</v>
      </c>
      <c r="BE86" s="190">
        <f>IF(N86="základní",J86,0)</f>
        <v>0</v>
      </c>
      <c r="BF86" s="190">
        <f>IF(N86="snížená",J86,0)</f>
        <v>0</v>
      </c>
      <c r="BG86" s="190">
        <f>IF(N86="zákl. přenesená",J86,0)</f>
        <v>0</v>
      </c>
      <c r="BH86" s="190">
        <f>IF(N86="sníž. přenesená",J86,0)</f>
        <v>0</v>
      </c>
      <c r="BI86" s="190">
        <f>IF(N86="nulová",J86,0)</f>
        <v>0</v>
      </c>
      <c r="BJ86" s="19" t="s">
        <v>79</v>
      </c>
      <c r="BK86" s="190">
        <f>ROUND(I86*H86,2)</f>
        <v>0</v>
      </c>
      <c r="BL86" s="19" t="s">
        <v>126</v>
      </c>
      <c r="BM86" s="189" t="s">
        <v>249</v>
      </c>
    </row>
    <row r="87" spans="1:65" s="2" customFormat="1" ht="19.5">
      <c r="A87" s="36"/>
      <c r="B87" s="37"/>
      <c r="C87" s="38"/>
      <c r="D87" s="191" t="s">
        <v>128</v>
      </c>
      <c r="E87" s="38"/>
      <c r="F87" s="192" t="s">
        <v>250</v>
      </c>
      <c r="G87" s="38"/>
      <c r="H87" s="38"/>
      <c r="I87" s="193"/>
      <c r="J87" s="38"/>
      <c r="K87" s="38"/>
      <c r="L87" s="41"/>
      <c r="M87" s="194"/>
      <c r="N87" s="195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128</v>
      </c>
      <c r="AU87" s="19" t="s">
        <v>81</v>
      </c>
    </row>
    <row r="88" spans="1:65" s="2" customFormat="1" ht="11.25">
      <c r="A88" s="36"/>
      <c r="B88" s="37"/>
      <c r="C88" s="38"/>
      <c r="D88" s="196" t="s">
        <v>130</v>
      </c>
      <c r="E88" s="38"/>
      <c r="F88" s="197" t="s">
        <v>251</v>
      </c>
      <c r="G88" s="38"/>
      <c r="H88" s="38"/>
      <c r="I88" s="193"/>
      <c r="J88" s="38"/>
      <c r="K88" s="38"/>
      <c r="L88" s="41"/>
      <c r="M88" s="194"/>
      <c r="N88" s="195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130</v>
      </c>
      <c r="AU88" s="19" t="s">
        <v>81</v>
      </c>
    </row>
    <row r="89" spans="1:65" s="2" customFormat="1" ht="29.25">
      <c r="A89" s="36"/>
      <c r="B89" s="37"/>
      <c r="C89" s="38"/>
      <c r="D89" s="191" t="s">
        <v>132</v>
      </c>
      <c r="E89" s="38"/>
      <c r="F89" s="198" t="s">
        <v>252</v>
      </c>
      <c r="G89" s="38"/>
      <c r="H89" s="38"/>
      <c r="I89" s="193"/>
      <c r="J89" s="38"/>
      <c r="K89" s="38"/>
      <c r="L89" s="41"/>
      <c r="M89" s="194"/>
      <c r="N89" s="195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132</v>
      </c>
      <c r="AU89" s="19" t="s">
        <v>81</v>
      </c>
    </row>
    <row r="90" spans="1:65" s="15" customFormat="1" ht="33.75">
      <c r="B90" s="235"/>
      <c r="C90" s="236"/>
      <c r="D90" s="191" t="s">
        <v>134</v>
      </c>
      <c r="E90" s="237" t="s">
        <v>19</v>
      </c>
      <c r="F90" s="238" t="s">
        <v>253</v>
      </c>
      <c r="G90" s="236"/>
      <c r="H90" s="237" t="s">
        <v>19</v>
      </c>
      <c r="I90" s="239"/>
      <c r="J90" s="236"/>
      <c r="K90" s="236"/>
      <c r="L90" s="240"/>
      <c r="M90" s="241"/>
      <c r="N90" s="242"/>
      <c r="O90" s="242"/>
      <c r="P90" s="242"/>
      <c r="Q90" s="242"/>
      <c r="R90" s="242"/>
      <c r="S90" s="242"/>
      <c r="T90" s="243"/>
      <c r="AT90" s="244" t="s">
        <v>134</v>
      </c>
      <c r="AU90" s="244" t="s">
        <v>81</v>
      </c>
      <c r="AV90" s="15" t="s">
        <v>79</v>
      </c>
      <c r="AW90" s="15" t="s">
        <v>33</v>
      </c>
      <c r="AX90" s="15" t="s">
        <v>71</v>
      </c>
      <c r="AY90" s="244" t="s">
        <v>120</v>
      </c>
    </row>
    <row r="91" spans="1:65" s="13" customFormat="1" ht="11.25">
      <c r="B91" s="199"/>
      <c r="C91" s="200"/>
      <c r="D91" s="191" t="s">
        <v>134</v>
      </c>
      <c r="E91" s="201" t="s">
        <v>19</v>
      </c>
      <c r="F91" s="202" t="s">
        <v>254</v>
      </c>
      <c r="G91" s="200"/>
      <c r="H91" s="203">
        <v>728.8</v>
      </c>
      <c r="I91" s="204"/>
      <c r="J91" s="200"/>
      <c r="K91" s="200"/>
      <c r="L91" s="205"/>
      <c r="M91" s="206"/>
      <c r="N91" s="207"/>
      <c r="O91" s="207"/>
      <c r="P91" s="207"/>
      <c r="Q91" s="207"/>
      <c r="R91" s="207"/>
      <c r="S91" s="207"/>
      <c r="T91" s="208"/>
      <c r="AT91" s="209" t="s">
        <v>134</v>
      </c>
      <c r="AU91" s="209" t="s">
        <v>81</v>
      </c>
      <c r="AV91" s="13" t="s">
        <v>81</v>
      </c>
      <c r="AW91" s="13" t="s">
        <v>33</v>
      </c>
      <c r="AX91" s="13" t="s">
        <v>71</v>
      </c>
      <c r="AY91" s="209" t="s">
        <v>120</v>
      </c>
    </row>
    <row r="92" spans="1:65" s="14" customFormat="1" ht="11.25">
      <c r="B92" s="210"/>
      <c r="C92" s="211"/>
      <c r="D92" s="191" t="s">
        <v>134</v>
      </c>
      <c r="E92" s="212" t="s">
        <v>239</v>
      </c>
      <c r="F92" s="213" t="s">
        <v>136</v>
      </c>
      <c r="G92" s="211"/>
      <c r="H92" s="214">
        <v>728.8</v>
      </c>
      <c r="I92" s="215"/>
      <c r="J92" s="211"/>
      <c r="K92" s="211"/>
      <c r="L92" s="216"/>
      <c r="M92" s="217"/>
      <c r="N92" s="218"/>
      <c r="O92" s="218"/>
      <c r="P92" s="218"/>
      <c r="Q92" s="218"/>
      <c r="R92" s="218"/>
      <c r="S92" s="218"/>
      <c r="T92" s="219"/>
      <c r="AT92" s="220" t="s">
        <v>134</v>
      </c>
      <c r="AU92" s="220" t="s">
        <v>81</v>
      </c>
      <c r="AV92" s="14" t="s">
        <v>126</v>
      </c>
      <c r="AW92" s="14" t="s">
        <v>33</v>
      </c>
      <c r="AX92" s="14" t="s">
        <v>79</v>
      </c>
      <c r="AY92" s="220" t="s">
        <v>120</v>
      </c>
    </row>
    <row r="93" spans="1:65" s="2" customFormat="1" ht="33" customHeight="1">
      <c r="A93" s="36"/>
      <c r="B93" s="37"/>
      <c r="C93" s="177" t="s">
        <v>81</v>
      </c>
      <c r="D93" s="177" t="s">
        <v>122</v>
      </c>
      <c r="E93" s="178" t="s">
        <v>255</v>
      </c>
      <c r="F93" s="179" t="s">
        <v>256</v>
      </c>
      <c r="G93" s="180" t="s">
        <v>147</v>
      </c>
      <c r="H93" s="181">
        <v>728.8</v>
      </c>
      <c r="I93" s="182"/>
      <c r="J93" s="183">
        <f>ROUND(I93*H93,2)</f>
        <v>0</v>
      </c>
      <c r="K93" s="184"/>
      <c r="L93" s="41"/>
      <c r="M93" s="185" t="s">
        <v>19</v>
      </c>
      <c r="N93" s="186" t="s">
        <v>42</v>
      </c>
      <c r="O93" s="66"/>
      <c r="P93" s="187">
        <f>O93*H93</f>
        <v>0</v>
      </c>
      <c r="Q93" s="187">
        <v>0</v>
      </c>
      <c r="R93" s="187">
        <f>Q93*H93</f>
        <v>0</v>
      </c>
      <c r="S93" s="187">
        <v>0</v>
      </c>
      <c r="T93" s="188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9" t="s">
        <v>126</v>
      </c>
      <c r="AT93" s="189" t="s">
        <v>122</v>
      </c>
      <c r="AU93" s="189" t="s">
        <v>81</v>
      </c>
      <c r="AY93" s="19" t="s">
        <v>120</v>
      </c>
      <c r="BE93" s="190">
        <f>IF(N93="základní",J93,0)</f>
        <v>0</v>
      </c>
      <c r="BF93" s="190">
        <f>IF(N93="snížená",J93,0)</f>
        <v>0</v>
      </c>
      <c r="BG93" s="190">
        <f>IF(N93="zákl. přenesená",J93,0)</f>
        <v>0</v>
      </c>
      <c r="BH93" s="190">
        <f>IF(N93="sníž. přenesená",J93,0)</f>
        <v>0</v>
      </c>
      <c r="BI93" s="190">
        <f>IF(N93="nulová",J93,0)</f>
        <v>0</v>
      </c>
      <c r="BJ93" s="19" t="s">
        <v>79</v>
      </c>
      <c r="BK93" s="190">
        <f>ROUND(I93*H93,2)</f>
        <v>0</v>
      </c>
      <c r="BL93" s="19" t="s">
        <v>126</v>
      </c>
      <c r="BM93" s="189" t="s">
        <v>257</v>
      </c>
    </row>
    <row r="94" spans="1:65" s="2" customFormat="1" ht="29.25">
      <c r="A94" s="36"/>
      <c r="B94" s="37"/>
      <c r="C94" s="38"/>
      <c r="D94" s="191" t="s">
        <v>128</v>
      </c>
      <c r="E94" s="38"/>
      <c r="F94" s="192" t="s">
        <v>258</v>
      </c>
      <c r="G94" s="38"/>
      <c r="H94" s="38"/>
      <c r="I94" s="193"/>
      <c r="J94" s="38"/>
      <c r="K94" s="38"/>
      <c r="L94" s="41"/>
      <c r="M94" s="194"/>
      <c r="N94" s="195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128</v>
      </c>
      <c r="AU94" s="19" t="s">
        <v>81</v>
      </c>
    </row>
    <row r="95" spans="1:65" s="2" customFormat="1" ht="11.25">
      <c r="A95" s="36"/>
      <c r="B95" s="37"/>
      <c r="C95" s="38"/>
      <c r="D95" s="196" t="s">
        <v>130</v>
      </c>
      <c r="E95" s="38"/>
      <c r="F95" s="197" t="s">
        <v>259</v>
      </c>
      <c r="G95" s="38"/>
      <c r="H95" s="38"/>
      <c r="I95" s="193"/>
      <c r="J95" s="38"/>
      <c r="K95" s="38"/>
      <c r="L95" s="41"/>
      <c r="M95" s="194"/>
      <c r="N95" s="195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130</v>
      </c>
      <c r="AU95" s="19" t="s">
        <v>81</v>
      </c>
    </row>
    <row r="96" spans="1:65" s="2" customFormat="1" ht="19.5">
      <c r="A96" s="36"/>
      <c r="B96" s="37"/>
      <c r="C96" s="38"/>
      <c r="D96" s="191" t="s">
        <v>132</v>
      </c>
      <c r="E96" s="38"/>
      <c r="F96" s="198" t="s">
        <v>260</v>
      </c>
      <c r="G96" s="38"/>
      <c r="H96" s="38"/>
      <c r="I96" s="193"/>
      <c r="J96" s="38"/>
      <c r="K96" s="38"/>
      <c r="L96" s="41"/>
      <c r="M96" s="194"/>
      <c r="N96" s="195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132</v>
      </c>
      <c r="AU96" s="19" t="s">
        <v>81</v>
      </c>
    </row>
    <row r="97" spans="1:65" s="13" customFormat="1" ht="11.25">
      <c r="B97" s="199"/>
      <c r="C97" s="200"/>
      <c r="D97" s="191" t="s">
        <v>134</v>
      </c>
      <c r="E97" s="201" t="s">
        <v>19</v>
      </c>
      <c r="F97" s="202" t="s">
        <v>239</v>
      </c>
      <c r="G97" s="200"/>
      <c r="H97" s="203">
        <v>728.8</v>
      </c>
      <c r="I97" s="204"/>
      <c r="J97" s="200"/>
      <c r="K97" s="200"/>
      <c r="L97" s="205"/>
      <c r="M97" s="206"/>
      <c r="N97" s="207"/>
      <c r="O97" s="207"/>
      <c r="P97" s="207"/>
      <c r="Q97" s="207"/>
      <c r="R97" s="207"/>
      <c r="S97" s="207"/>
      <c r="T97" s="208"/>
      <c r="AT97" s="209" t="s">
        <v>134</v>
      </c>
      <c r="AU97" s="209" t="s">
        <v>81</v>
      </c>
      <c r="AV97" s="13" t="s">
        <v>81</v>
      </c>
      <c r="AW97" s="13" t="s">
        <v>33</v>
      </c>
      <c r="AX97" s="13" t="s">
        <v>71</v>
      </c>
      <c r="AY97" s="209" t="s">
        <v>120</v>
      </c>
    </row>
    <row r="98" spans="1:65" s="14" customFormat="1" ht="11.25">
      <c r="B98" s="210"/>
      <c r="C98" s="211"/>
      <c r="D98" s="191" t="s">
        <v>134</v>
      </c>
      <c r="E98" s="212" t="s">
        <v>19</v>
      </c>
      <c r="F98" s="213" t="s">
        <v>136</v>
      </c>
      <c r="G98" s="211"/>
      <c r="H98" s="214">
        <v>728.8</v>
      </c>
      <c r="I98" s="215"/>
      <c r="J98" s="211"/>
      <c r="K98" s="211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134</v>
      </c>
      <c r="AU98" s="220" t="s">
        <v>81</v>
      </c>
      <c r="AV98" s="14" t="s">
        <v>126</v>
      </c>
      <c r="AW98" s="14" t="s">
        <v>33</v>
      </c>
      <c r="AX98" s="14" t="s">
        <v>79</v>
      </c>
      <c r="AY98" s="220" t="s">
        <v>120</v>
      </c>
    </row>
    <row r="99" spans="1:65" s="2" customFormat="1" ht="33" customHeight="1">
      <c r="A99" s="36"/>
      <c r="B99" s="37"/>
      <c r="C99" s="177" t="s">
        <v>144</v>
      </c>
      <c r="D99" s="177" t="s">
        <v>122</v>
      </c>
      <c r="E99" s="178" t="s">
        <v>261</v>
      </c>
      <c r="F99" s="179" t="s">
        <v>262</v>
      </c>
      <c r="G99" s="180" t="s">
        <v>147</v>
      </c>
      <c r="H99" s="181">
        <v>1046</v>
      </c>
      <c r="I99" s="182"/>
      <c r="J99" s="183">
        <f>ROUND(I99*H99,2)</f>
        <v>0</v>
      </c>
      <c r="K99" s="184"/>
      <c r="L99" s="41"/>
      <c r="M99" s="185" t="s">
        <v>19</v>
      </c>
      <c r="N99" s="186" t="s">
        <v>42</v>
      </c>
      <c r="O99" s="66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9" t="s">
        <v>126</v>
      </c>
      <c r="AT99" s="189" t="s">
        <v>122</v>
      </c>
      <c r="AU99" s="189" t="s">
        <v>81</v>
      </c>
      <c r="AY99" s="19" t="s">
        <v>120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9" t="s">
        <v>79</v>
      </c>
      <c r="BK99" s="190">
        <f>ROUND(I99*H99,2)</f>
        <v>0</v>
      </c>
      <c r="BL99" s="19" t="s">
        <v>126</v>
      </c>
      <c r="BM99" s="189" t="s">
        <v>263</v>
      </c>
    </row>
    <row r="100" spans="1:65" s="2" customFormat="1" ht="19.5">
      <c r="A100" s="36"/>
      <c r="B100" s="37"/>
      <c r="C100" s="38"/>
      <c r="D100" s="191" t="s">
        <v>128</v>
      </c>
      <c r="E100" s="38"/>
      <c r="F100" s="192" t="s">
        <v>264</v>
      </c>
      <c r="G100" s="38"/>
      <c r="H100" s="38"/>
      <c r="I100" s="193"/>
      <c r="J100" s="38"/>
      <c r="K100" s="38"/>
      <c r="L100" s="41"/>
      <c r="M100" s="194"/>
      <c r="N100" s="195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128</v>
      </c>
      <c r="AU100" s="19" t="s">
        <v>81</v>
      </c>
    </row>
    <row r="101" spans="1:65" s="2" customFormat="1" ht="11.25">
      <c r="A101" s="36"/>
      <c r="B101" s="37"/>
      <c r="C101" s="38"/>
      <c r="D101" s="196" t="s">
        <v>130</v>
      </c>
      <c r="E101" s="38"/>
      <c r="F101" s="197" t="s">
        <v>265</v>
      </c>
      <c r="G101" s="38"/>
      <c r="H101" s="38"/>
      <c r="I101" s="193"/>
      <c r="J101" s="38"/>
      <c r="K101" s="38"/>
      <c r="L101" s="41"/>
      <c r="M101" s="194"/>
      <c r="N101" s="195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130</v>
      </c>
      <c r="AU101" s="19" t="s">
        <v>81</v>
      </c>
    </row>
    <row r="102" spans="1:65" s="13" customFormat="1" ht="22.5">
      <c r="B102" s="199"/>
      <c r="C102" s="200"/>
      <c r="D102" s="191" t="s">
        <v>134</v>
      </c>
      <c r="E102" s="201" t="s">
        <v>19</v>
      </c>
      <c r="F102" s="202" t="s">
        <v>266</v>
      </c>
      <c r="G102" s="200"/>
      <c r="H102" s="203">
        <v>1046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134</v>
      </c>
      <c r="AU102" s="209" t="s">
        <v>81</v>
      </c>
      <c r="AV102" s="13" t="s">
        <v>81</v>
      </c>
      <c r="AW102" s="13" t="s">
        <v>33</v>
      </c>
      <c r="AX102" s="13" t="s">
        <v>71</v>
      </c>
      <c r="AY102" s="209" t="s">
        <v>120</v>
      </c>
    </row>
    <row r="103" spans="1:65" s="14" customFormat="1" ht="11.25">
      <c r="B103" s="210"/>
      <c r="C103" s="211"/>
      <c r="D103" s="191" t="s">
        <v>134</v>
      </c>
      <c r="E103" s="212" t="s">
        <v>242</v>
      </c>
      <c r="F103" s="213" t="s">
        <v>136</v>
      </c>
      <c r="G103" s="211"/>
      <c r="H103" s="214">
        <v>1046</v>
      </c>
      <c r="I103" s="215"/>
      <c r="J103" s="211"/>
      <c r="K103" s="211"/>
      <c r="L103" s="216"/>
      <c r="M103" s="217"/>
      <c r="N103" s="218"/>
      <c r="O103" s="218"/>
      <c r="P103" s="218"/>
      <c r="Q103" s="218"/>
      <c r="R103" s="218"/>
      <c r="S103" s="218"/>
      <c r="T103" s="219"/>
      <c r="AT103" s="220" t="s">
        <v>134</v>
      </c>
      <c r="AU103" s="220" t="s">
        <v>81</v>
      </c>
      <c r="AV103" s="14" t="s">
        <v>126</v>
      </c>
      <c r="AW103" s="14" t="s">
        <v>33</v>
      </c>
      <c r="AX103" s="14" t="s">
        <v>79</v>
      </c>
      <c r="AY103" s="220" t="s">
        <v>120</v>
      </c>
    </row>
    <row r="104" spans="1:65" s="2" customFormat="1" ht="33" customHeight="1">
      <c r="A104" s="36"/>
      <c r="B104" s="37"/>
      <c r="C104" s="177" t="s">
        <v>126</v>
      </c>
      <c r="D104" s="177" t="s">
        <v>122</v>
      </c>
      <c r="E104" s="178" t="s">
        <v>267</v>
      </c>
      <c r="F104" s="179" t="s">
        <v>268</v>
      </c>
      <c r="G104" s="180" t="s">
        <v>147</v>
      </c>
      <c r="H104" s="181">
        <v>445.7</v>
      </c>
      <c r="I104" s="182"/>
      <c r="J104" s="183">
        <f>ROUND(I104*H104,2)</f>
        <v>0</v>
      </c>
      <c r="K104" s="184"/>
      <c r="L104" s="41"/>
      <c r="M104" s="185" t="s">
        <v>19</v>
      </c>
      <c r="N104" s="186" t="s">
        <v>42</v>
      </c>
      <c r="O104" s="66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9" t="s">
        <v>126</v>
      </c>
      <c r="AT104" s="189" t="s">
        <v>122</v>
      </c>
      <c r="AU104" s="189" t="s">
        <v>81</v>
      </c>
      <c r="AY104" s="19" t="s">
        <v>120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9" t="s">
        <v>79</v>
      </c>
      <c r="BK104" s="190">
        <f>ROUND(I104*H104,2)</f>
        <v>0</v>
      </c>
      <c r="BL104" s="19" t="s">
        <v>126</v>
      </c>
      <c r="BM104" s="189" t="s">
        <v>269</v>
      </c>
    </row>
    <row r="105" spans="1:65" s="2" customFormat="1" ht="29.25">
      <c r="A105" s="36"/>
      <c r="B105" s="37"/>
      <c r="C105" s="38"/>
      <c r="D105" s="191" t="s">
        <v>128</v>
      </c>
      <c r="E105" s="38"/>
      <c r="F105" s="192" t="s">
        <v>270</v>
      </c>
      <c r="G105" s="38"/>
      <c r="H105" s="38"/>
      <c r="I105" s="193"/>
      <c r="J105" s="38"/>
      <c r="K105" s="38"/>
      <c r="L105" s="41"/>
      <c r="M105" s="194"/>
      <c r="N105" s="195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128</v>
      </c>
      <c r="AU105" s="19" t="s">
        <v>81</v>
      </c>
    </row>
    <row r="106" spans="1:65" s="2" customFormat="1" ht="11.25">
      <c r="A106" s="36"/>
      <c r="B106" s="37"/>
      <c r="C106" s="38"/>
      <c r="D106" s="196" t="s">
        <v>130</v>
      </c>
      <c r="E106" s="38"/>
      <c r="F106" s="197" t="s">
        <v>271</v>
      </c>
      <c r="G106" s="38"/>
      <c r="H106" s="38"/>
      <c r="I106" s="193"/>
      <c r="J106" s="38"/>
      <c r="K106" s="38"/>
      <c r="L106" s="41"/>
      <c r="M106" s="194"/>
      <c r="N106" s="195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130</v>
      </c>
      <c r="AU106" s="19" t="s">
        <v>81</v>
      </c>
    </row>
    <row r="107" spans="1:65" s="13" customFormat="1" ht="22.5">
      <c r="B107" s="199"/>
      <c r="C107" s="200"/>
      <c r="D107" s="191" t="s">
        <v>134</v>
      </c>
      <c r="E107" s="201" t="s">
        <v>19</v>
      </c>
      <c r="F107" s="202" t="s">
        <v>272</v>
      </c>
      <c r="G107" s="200"/>
      <c r="H107" s="203">
        <v>445.7</v>
      </c>
      <c r="I107" s="204"/>
      <c r="J107" s="200"/>
      <c r="K107" s="200"/>
      <c r="L107" s="205"/>
      <c r="M107" s="206"/>
      <c r="N107" s="207"/>
      <c r="O107" s="207"/>
      <c r="P107" s="207"/>
      <c r="Q107" s="207"/>
      <c r="R107" s="207"/>
      <c r="S107" s="207"/>
      <c r="T107" s="208"/>
      <c r="AT107" s="209" t="s">
        <v>134</v>
      </c>
      <c r="AU107" s="209" t="s">
        <v>81</v>
      </c>
      <c r="AV107" s="13" t="s">
        <v>81</v>
      </c>
      <c r="AW107" s="13" t="s">
        <v>33</v>
      </c>
      <c r="AX107" s="13" t="s">
        <v>71</v>
      </c>
      <c r="AY107" s="209" t="s">
        <v>120</v>
      </c>
    </row>
    <row r="108" spans="1:65" s="14" customFormat="1" ht="11.25">
      <c r="B108" s="210"/>
      <c r="C108" s="211"/>
      <c r="D108" s="191" t="s">
        <v>134</v>
      </c>
      <c r="E108" s="212" t="s">
        <v>226</v>
      </c>
      <c r="F108" s="213" t="s">
        <v>136</v>
      </c>
      <c r="G108" s="211"/>
      <c r="H108" s="214">
        <v>445.7</v>
      </c>
      <c r="I108" s="215"/>
      <c r="J108" s="211"/>
      <c r="K108" s="211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134</v>
      </c>
      <c r="AU108" s="220" t="s">
        <v>81</v>
      </c>
      <c r="AV108" s="14" t="s">
        <v>126</v>
      </c>
      <c r="AW108" s="14" t="s">
        <v>33</v>
      </c>
      <c r="AX108" s="14" t="s">
        <v>79</v>
      </c>
      <c r="AY108" s="220" t="s">
        <v>120</v>
      </c>
    </row>
    <row r="109" spans="1:65" s="2" customFormat="1" ht="24.2" customHeight="1">
      <c r="A109" s="36"/>
      <c r="B109" s="37"/>
      <c r="C109" s="177" t="s">
        <v>157</v>
      </c>
      <c r="D109" s="177" t="s">
        <v>122</v>
      </c>
      <c r="E109" s="178" t="s">
        <v>273</v>
      </c>
      <c r="F109" s="179" t="s">
        <v>274</v>
      </c>
      <c r="G109" s="180" t="s">
        <v>147</v>
      </c>
      <c r="H109" s="181">
        <v>44.764000000000003</v>
      </c>
      <c r="I109" s="182"/>
      <c r="J109" s="183">
        <f>ROUND(I109*H109,2)</f>
        <v>0</v>
      </c>
      <c r="K109" s="184"/>
      <c r="L109" s="41"/>
      <c r="M109" s="185" t="s">
        <v>19</v>
      </c>
      <c r="N109" s="186" t="s">
        <v>42</v>
      </c>
      <c r="O109" s="66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9" t="s">
        <v>126</v>
      </c>
      <c r="AT109" s="189" t="s">
        <v>122</v>
      </c>
      <c r="AU109" s="189" t="s">
        <v>81</v>
      </c>
      <c r="AY109" s="19" t="s">
        <v>120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9" t="s">
        <v>79</v>
      </c>
      <c r="BK109" s="190">
        <f>ROUND(I109*H109,2)</f>
        <v>0</v>
      </c>
      <c r="BL109" s="19" t="s">
        <v>126</v>
      </c>
      <c r="BM109" s="189" t="s">
        <v>275</v>
      </c>
    </row>
    <row r="110" spans="1:65" s="2" customFormat="1" ht="19.5">
      <c r="A110" s="36"/>
      <c r="B110" s="37"/>
      <c r="C110" s="38"/>
      <c r="D110" s="191" t="s">
        <v>128</v>
      </c>
      <c r="E110" s="38"/>
      <c r="F110" s="192" t="s">
        <v>274</v>
      </c>
      <c r="G110" s="38"/>
      <c r="H110" s="38"/>
      <c r="I110" s="193"/>
      <c r="J110" s="38"/>
      <c r="K110" s="38"/>
      <c r="L110" s="41"/>
      <c r="M110" s="194"/>
      <c r="N110" s="195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128</v>
      </c>
      <c r="AU110" s="19" t="s">
        <v>81</v>
      </c>
    </row>
    <row r="111" spans="1:65" s="2" customFormat="1" ht="29.25">
      <c r="A111" s="36"/>
      <c r="B111" s="37"/>
      <c r="C111" s="38"/>
      <c r="D111" s="191" t="s">
        <v>132</v>
      </c>
      <c r="E111" s="38"/>
      <c r="F111" s="198" t="s">
        <v>276</v>
      </c>
      <c r="G111" s="38"/>
      <c r="H111" s="38"/>
      <c r="I111" s="193"/>
      <c r="J111" s="38"/>
      <c r="K111" s="38"/>
      <c r="L111" s="41"/>
      <c r="M111" s="194"/>
      <c r="N111" s="195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132</v>
      </c>
      <c r="AU111" s="19" t="s">
        <v>81</v>
      </c>
    </row>
    <row r="112" spans="1:65" s="13" customFormat="1" ht="11.25">
      <c r="B112" s="199"/>
      <c r="C112" s="200"/>
      <c r="D112" s="191" t="s">
        <v>134</v>
      </c>
      <c r="E112" s="201" t="s">
        <v>19</v>
      </c>
      <c r="F112" s="202" t="s">
        <v>277</v>
      </c>
      <c r="G112" s="200"/>
      <c r="H112" s="203">
        <v>44.764000000000003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134</v>
      </c>
      <c r="AU112" s="209" t="s">
        <v>81</v>
      </c>
      <c r="AV112" s="13" t="s">
        <v>81</v>
      </c>
      <c r="AW112" s="13" t="s">
        <v>33</v>
      </c>
      <c r="AX112" s="13" t="s">
        <v>71</v>
      </c>
      <c r="AY112" s="209" t="s">
        <v>120</v>
      </c>
    </row>
    <row r="113" spans="1:65" s="14" customFormat="1" ht="11.25">
      <c r="B113" s="210"/>
      <c r="C113" s="211"/>
      <c r="D113" s="191" t="s">
        <v>134</v>
      </c>
      <c r="E113" s="212" t="s">
        <v>217</v>
      </c>
      <c r="F113" s="213" t="s">
        <v>136</v>
      </c>
      <c r="G113" s="211"/>
      <c r="H113" s="214">
        <v>44.764000000000003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134</v>
      </c>
      <c r="AU113" s="220" t="s">
        <v>81</v>
      </c>
      <c r="AV113" s="14" t="s">
        <v>126</v>
      </c>
      <c r="AW113" s="14" t="s">
        <v>33</v>
      </c>
      <c r="AX113" s="14" t="s">
        <v>79</v>
      </c>
      <c r="AY113" s="220" t="s">
        <v>120</v>
      </c>
    </row>
    <row r="114" spans="1:65" s="2" customFormat="1" ht="24.2" customHeight="1">
      <c r="A114" s="36"/>
      <c r="B114" s="37"/>
      <c r="C114" s="177" t="s">
        <v>165</v>
      </c>
      <c r="D114" s="177" t="s">
        <v>122</v>
      </c>
      <c r="E114" s="178" t="s">
        <v>278</v>
      </c>
      <c r="F114" s="179" t="s">
        <v>279</v>
      </c>
      <c r="G114" s="180" t="s">
        <v>147</v>
      </c>
      <c r="H114" s="181">
        <v>44.764000000000003</v>
      </c>
      <c r="I114" s="182"/>
      <c r="J114" s="183">
        <f>ROUND(I114*H114,2)</f>
        <v>0</v>
      </c>
      <c r="K114" s="184"/>
      <c r="L114" s="41"/>
      <c r="M114" s="185" t="s">
        <v>19</v>
      </c>
      <c r="N114" s="186" t="s">
        <v>42</v>
      </c>
      <c r="O114" s="66"/>
      <c r="P114" s="187">
        <f>O114*H114</f>
        <v>0</v>
      </c>
      <c r="Q114" s="187">
        <v>0</v>
      </c>
      <c r="R114" s="187">
        <f>Q114*H114</f>
        <v>0</v>
      </c>
      <c r="S114" s="187">
        <v>0</v>
      </c>
      <c r="T114" s="188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9" t="s">
        <v>126</v>
      </c>
      <c r="AT114" s="189" t="s">
        <v>122</v>
      </c>
      <c r="AU114" s="189" t="s">
        <v>81</v>
      </c>
      <c r="AY114" s="19" t="s">
        <v>120</v>
      </c>
      <c r="BE114" s="190">
        <f>IF(N114="základní",J114,0)</f>
        <v>0</v>
      </c>
      <c r="BF114" s="190">
        <f>IF(N114="snížená",J114,0)</f>
        <v>0</v>
      </c>
      <c r="BG114" s="190">
        <f>IF(N114="zákl. přenesená",J114,0)</f>
        <v>0</v>
      </c>
      <c r="BH114" s="190">
        <f>IF(N114="sníž. přenesená",J114,0)</f>
        <v>0</v>
      </c>
      <c r="BI114" s="190">
        <f>IF(N114="nulová",J114,0)</f>
        <v>0</v>
      </c>
      <c r="BJ114" s="19" t="s">
        <v>79</v>
      </c>
      <c r="BK114" s="190">
        <f>ROUND(I114*H114,2)</f>
        <v>0</v>
      </c>
      <c r="BL114" s="19" t="s">
        <v>126</v>
      </c>
      <c r="BM114" s="189" t="s">
        <v>280</v>
      </c>
    </row>
    <row r="115" spans="1:65" s="2" customFormat="1" ht="19.5">
      <c r="A115" s="36"/>
      <c r="B115" s="37"/>
      <c r="C115" s="38"/>
      <c r="D115" s="191" t="s">
        <v>128</v>
      </c>
      <c r="E115" s="38"/>
      <c r="F115" s="192" t="s">
        <v>279</v>
      </c>
      <c r="G115" s="38"/>
      <c r="H115" s="38"/>
      <c r="I115" s="193"/>
      <c r="J115" s="38"/>
      <c r="K115" s="38"/>
      <c r="L115" s="41"/>
      <c r="M115" s="194"/>
      <c r="N115" s="195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128</v>
      </c>
      <c r="AU115" s="19" t="s">
        <v>81</v>
      </c>
    </row>
    <row r="116" spans="1:65" s="13" customFormat="1" ht="11.25">
      <c r="B116" s="199"/>
      <c r="C116" s="200"/>
      <c r="D116" s="191" t="s">
        <v>134</v>
      </c>
      <c r="E116" s="201" t="s">
        <v>19</v>
      </c>
      <c r="F116" s="202" t="s">
        <v>281</v>
      </c>
      <c r="G116" s="200"/>
      <c r="H116" s="203">
        <v>44.764000000000003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134</v>
      </c>
      <c r="AU116" s="209" t="s">
        <v>81</v>
      </c>
      <c r="AV116" s="13" t="s">
        <v>81</v>
      </c>
      <c r="AW116" s="13" t="s">
        <v>33</v>
      </c>
      <c r="AX116" s="13" t="s">
        <v>71</v>
      </c>
      <c r="AY116" s="209" t="s">
        <v>120</v>
      </c>
    </row>
    <row r="117" spans="1:65" s="14" customFormat="1" ht="11.25">
      <c r="B117" s="210"/>
      <c r="C117" s="211"/>
      <c r="D117" s="191" t="s">
        <v>134</v>
      </c>
      <c r="E117" s="212" t="s">
        <v>19</v>
      </c>
      <c r="F117" s="213" t="s">
        <v>136</v>
      </c>
      <c r="G117" s="211"/>
      <c r="H117" s="214">
        <v>44.764000000000003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134</v>
      </c>
      <c r="AU117" s="220" t="s">
        <v>81</v>
      </c>
      <c r="AV117" s="14" t="s">
        <v>126</v>
      </c>
      <c r="AW117" s="14" t="s">
        <v>33</v>
      </c>
      <c r="AX117" s="14" t="s">
        <v>79</v>
      </c>
      <c r="AY117" s="220" t="s">
        <v>120</v>
      </c>
    </row>
    <row r="118" spans="1:65" s="2" customFormat="1" ht="37.9" customHeight="1">
      <c r="A118" s="36"/>
      <c r="B118" s="37"/>
      <c r="C118" s="177" t="s">
        <v>173</v>
      </c>
      <c r="D118" s="177" t="s">
        <v>122</v>
      </c>
      <c r="E118" s="178" t="s">
        <v>152</v>
      </c>
      <c r="F118" s="179" t="s">
        <v>153</v>
      </c>
      <c r="G118" s="180" t="s">
        <v>147</v>
      </c>
      <c r="H118" s="181">
        <v>351.37599999999998</v>
      </c>
      <c r="I118" s="182"/>
      <c r="J118" s="183">
        <f>ROUND(I118*H118,2)</f>
        <v>0</v>
      </c>
      <c r="K118" s="184"/>
      <c r="L118" s="41"/>
      <c r="M118" s="185" t="s">
        <v>19</v>
      </c>
      <c r="N118" s="186" t="s">
        <v>42</v>
      </c>
      <c r="O118" s="66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9" t="s">
        <v>126</v>
      </c>
      <c r="AT118" s="189" t="s">
        <v>122</v>
      </c>
      <c r="AU118" s="189" t="s">
        <v>81</v>
      </c>
      <c r="AY118" s="19" t="s">
        <v>120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9" t="s">
        <v>79</v>
      </c>
      <c r="BK118" s="190">
        <f>ROUND(I118*H118,2)</f>
        <v>0</v>
      </c>
      <c r="BL118" s="19" t="s">
        <v>126</v>
      </c>
      <c r="BM118" s="189" t="s">
        <v>282</v>
      </c>
    </row>
    <row r="119" spans="1:65" s="2" customFormat="1" ht="39">
      <c r="A119" s="36"/>
      <c r="B119" s="37"/>
      <c r="C119" s="38"/>
      <c r="D119" s="191" t="s">
        <v>128</v>
      </c>
      <c r="E119" s="38"/>
      <c r="F119" s="192" t="s">
        <v>155</v>
      </c>
      <c r="G119" s="38"/>
      <c r="H119" s="38"/>
      <c r="I119" s="193"/>
      <c r="J119" s="38"/>
      <c r="K119" s="38"/>
      <c r="L119" s="41"/>
      <c r="M119" s="194"/>
      <c r="N119" s="195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128</v>
      </c>
      <c r="AU119" s="19" t="s">
        <v>81</v>
      </c>
    </row>
    <row r="120" spans="1:65" s="2" customFormat="1" ht="11.25">
      <c r="A120" s="36"/>
      <c r="B120" s="37"/>
      <c r="C120" s="38"/>
      <c r="D120" s="196" t="s">
        <v>130</v>
      </c>
      <c r="E120" s="38"/>
      <c r="F120" s="197" t="s">
        <v>156</v>
      </c>
      <c r="G120" s="38"/>
      <c r="H120" s="38"/>
      <c r="I120" s="193"/>
      <c r="J120" s="38"/>
      <c r="K120" s="38"/>
      <c r="L120" s="41"/>
      <c r="M120" s="194"/>
      <c r="N120" s="195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130</v>
      </c>
      <c r="AU120" s="19" t="s">
        <v>81</v>
      </c>
    </row>
    <row r="121" spans="1:65" s="2" customFormat="1" ht="29.25">
      <c r="A121" s="36"/>
      <c r="B121" s="37"/>
      <c r="C121" s="38"/>
      <c r="D121" s="191" t="s">
        <v>132</v>
      </c>
      <c r="E121" s="38"/>
      <c r="F121" s="198" t="s">
        <v>283</v>
      </c>
      <c r="G121" s="38"/>
      <c r="H121" s="38"/>
      <c r="I121" s="193"/>
      <c r="J121" s="38"/>
      <c r="K121" s="38"/>
      <c r="L121" s="41"/>
      <c r="M121" s="194"/>
      <c r="N121" s="195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132</v>
      </c>
      <c r="AU121" s="19" t="s">
        <v>81</v>
      </c>
    </row>
    <row r="122" spans="1:65" s="15" customFormat="1" ht="33.75">
      <c r="B122" s="235"/>
      <c r="C122" s="236"/>
      <c r="D122" s="191" t="s">
        <v>134</v>
      </c>
      <c r="E122" s="237" t="s">
        <v>19</v>
      </c>
      <c r="F122" s="238" t="s">
        <v>284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134</v>
      </c>
      <c r="AU122" s="244" t="s">
        <v>81</v>
      </c>
      <c r="AV122" s="15" t="s">
        <v>79</v>
      </c>
      <c r="AW122" s="15" t="s">
        <v>33</v>
      </c>
      <c r="AX122" s="15" t="s">
        <v>71</v>
      </c>
      <c r="AY122" s="244" t="s">
        <v>120</v>
      </c>
    </row>
    <row r="123" spans="1:65" s="13" customFormat="1" ht="11.25">
      <c r="B123" s="199"/>
      <c r="C123" s="200"/>
      <c r="D123" s="191" t="s">
        <v>134</v>
      </c>
      <c r="E123" s="201" t="s">
        <v>19</v>
      </c>
      <c r="F123" s="202" t="s">
        <v>285</v>
      </c>
      <c r="G123" s="200"/>
      <c r="H123" s="203">
        <v>351.37599999999998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134</v>
      </c>
      <c r="AU123" s="209" t="s">
        <v>81</v>
      </c>
      <c r="AV123" s="13" t="s">
        <v>81</v>
      </c>
      <c r="AW123" s="13" t="s">
        <v>33</v>
      </c>
      <c r="AX123" s="13" t="s">
        <v>71</v>
      </c>
      <c r="AY123" s="209" t="s">
        <v>120</v>
      </c>
    </row>
    <row r="124" spans="1:65" s="14" customFormat="1" ht="11.25">
      <c r="B124" s="210"/>
      <c r="C124" s="211"/>
      <c r="D124" s="191" t="s">
        <v>134</v>
      </c>
      <c r="E124" s="212" t="s">
        <v>232</v>
      </c>
      <c r="F124" s="213" t="s">
        <v>136</v>
      </c>
      <c r="G124" s="211"/>
      <c r="H124" s="214">
        <v>351.37599999999998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134</v>
      </c>
      <c r="AU124" s="220" t="s">
        <v>81</v>
      </c>
      <c r="AV124" s="14" t="s">
        <v>126</v>
      </c>
      <c r="AW124" s="14" t="s">
        <v>33</v>
      </c>
      <c r="AX124" s="14" t="s">
        <v>79</v>
      </c>
      <c r="AY124" s="220" t="s">
        <v>120</v>
      </c>
    </row>
    <row r="125" spans="1:65" s="2" customFormat="1" ht="37.9" customHeight="1">
      <c r="A125" s="36"/>
      <c r="B125" s="37"/>
      <c r="C125" s="177" t="s">
        <v>182</v>
      </c>
      <c r="D125" s="177" t="s">
        <v>122</v>
      </c>
      <c r="E125" s="178" t="s">
        <v>286</v>
      </c>
      <c r="F125" s="179" t="s">
        <v>287</v>
      </c>
      <c r="G125" s="180" t="s">
        <v>147</v>
      </c>
      <c r="H125" s="181">
        <v>1140.3240000000001</v>
      </c>
      <c r="I125" s="182"/>
      <c r="J125" s="183">
        <f>ROUND(I125*H125,2)</f>
        <v>0</v>
      </c>
      <c r="K125" s="184"/>
      <c r="L125" s="41"/>
      <c r="M125" s="185" t="s">
        <v>19</v>
      </c>
      <c r="N125" s="186" t="s">
        <v>42</v>
      </c>
      <c r="O125" s="66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9" t="s">
        <v>126</v>
      </c>
      <c r="AT125" s="189" t="s">
        <v>122</v>
      </c>
      <c r="AU125" s="189" t="s">
        <v>81</v>
      </c>
      <c r="AY125" s="19" t="s">
        <v>120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9" t="s">
        <v>79</v>
      </c>
      <c r="BK125" s="190">
        <f>ROUND(I125*H125,2)</f>
        <v>0</v>
      </c>
      <c r="BL125" s="19" t="s">
        <v>126</v>
      </c>
      <c r="BM125" s="189" t="s">
        <v>288</v>
      </c>
    </row>
    <row r="126" spans="1:65" s="2" customFormat="1" ht="39">
      <c r="A126" s="36"/>
      <c r="B126" s="37"/>
      <c r="C126" s="38"/>
      <c r="D126" s="191" t="s">
        <v>128</v>
      </c>
      <c r="E126" s="38"/>
      <c r="F126" s="192" t="s">
        <v>289</v>
      </c>
      <c r="G126" s="38"/>
      <c r="H126" s="38"/>
      <c r="I126" s="193"/>
      <c r="J126" s="38"/>
      <c r="K126" s="38"/>
      <c r="L126" s="41"/>
      <c r="M126" s="194"/>
      <c r="N126" s="195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128</v>
      </c>
      <c r="AU126" s="19" t="s">
        <v>81</v>
      </c>
    </row>
    <row r="127" spans="1:65" s="2" customFormat="1" ht="11.25">
      <c r="A127" s="36"/>
      <c r="B127" s="37"/>
      <c r="C127" s="38"/>
      <c r="D127" s="196" t="s">
        <v>130</v>
      </c>
      <c r="E127" s="38"/>
      <c r="F127" s="197" t="s">
        <v>290</v>
      </c>
      <c r="G127" s="38"/>
      <c r="H127" s="38"/>
      <c r="I127" s="193"/>
      <c r="J127" s="38"/>
      <c r="K127" s="38"/>
      <c r="L127" s="41"/>
      <c r="M127" s="194"/>
      <c r="N127" s="195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130</v>
      </c>
      <c r="AU127" s="19" t="s">
        <v>81</v>
      </c>
    </row>
    <row r="128" spans="1:65" s="2" customFormat="1" ht="19.5">
      <c r="A128" s="36"/>
      <c r="B128" s="37"/>
      <c r="C128" s="38"/>
      <c r="D128" s="191" t="s">
        <v>132</v>
      </c>
      <c r="E128" s="38"/>
      <c r="F128" s="198" t="s">
        <v>291</v>
      </c>
      <c r="G128" s="38"/>
      <c r="H128" s="38"/>
      <c r="I128" s="193"/>
      <c r="J128" s="38"/>
      <c r="K128" s="38"/>
      <c r="L128" s="41"/>
      <c r="M128" s="194"/>
      <c r="N128" s="195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132</v>
      </c>
      <c r="AU128" s="19" t="s">
        <v>81</v>
      </c>
    </row>
    <row r="129" spans="1:65" s="13" customFormat="1" ht="11.25">
      <c r="B129" s="199"/>
      <c r="C129" s="200"/>
      <c r="D129" s="191" t="s">
        <v>134</v>
      </c>
      <c r="E129" s="201" t="s">
        <v>19</v>
      </c>
      <c r="F129" s="202" t="s">
        <v>292</v>
      </c>
      <c r="G129" s="200"/>
      <c r="H129" s="203">
        <v>1140.3240000000001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134</v>
      </c>
      <c r="AU129" s="209" t="s">
        <v>81</v>
      </c>
      <c r="AV129" s="13" t="s">
        <v>81</v>
      </c>
      <c r="AW129" s="13" t="s">
        <v>33</v>
      </c>
      <c r="AX129" s="13" t="s">
        <v>71</v>
      </c>
      <c r="AY129" s="209" t="s">
        <v>120</v>
      </c>
    </row>
    <row r="130" spans="1:65" s="14" customFormat="1" ht="11.25">
      <c r="B130" s="210"/>
      <c r="C130" s="211"/>
      <c r="D130" s="191" t="s">
        <v>134</v>
      </c>
      <c r="E130" s="212" t="s">
        <v>220</v>
      </c>
      <c r="F130" s="213" t="s">
        <v>136</v>
      </c>
      <c r="G130" s="211"/>
      <c r="H130" s="214">
        <v>1140.3240000000001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134</v>
      </c>
      <c r="AU130" s="220" t="s">
        <v>81</v>
      </c>
      <c r="AV130" s="14" t="s">
        <v>126</v>
      </c>
      <c r="AW130" s="14" t="s">
        <v>33</v>
      </c>
      <c r="AX130" s="14" t="s">
        <v>79</v>
      </c>
      <c r="AY130" s="220" t="s">
        <v>120</v>
      </c>
    </row>
    <row r="131" spans="1:65" s="2" customFormat="1" ht="16.5" customHeight="1">
      <c r="A131" s="36"/>
      <c r="B131" s="37"/>
      <c r="C131" s="177" t="s">
        <v>190</v>
      </c>
      <c r="D131" s="177" t="s">
        <v>122</v>
      </c>
      <c r="E131" s="178" t="s">
        <v>293</v>
      </c>
      <c r="F131" s="179" t="s">
        <v>294</v>
      </c>
      <c r="G131" s="180" t="s">
        <v>147</v>
      </c>
      <c r="H131" s="181">
        <v>1140.3240000000001</v>
      </c>
      <c r="I131" s="182"/>
      <c r="J131" s="183">
        <f>ROUND(I131*H131,2)</f>
        <v>0</v>
      </c>
      <c r="K131" s="184"/>
      <c r="L131" s="41"/>
      <c r="M131" s="185" t="s">
        <v>19</v>
      </c>
      <c r="N131" s="186" t="s">
        <v>42</v>
      </c>
      <c r="O131" s="66"/>
      <c r="P131" s="187">
        <f>O131*H131</f>
        <v>0</v>
      </c>
      <c r="Q131" s="187">
        <v>0</v>
      </c>
      <c r="R131" s="187">
        <f>Q131*H131</f>
        <v>0</v>
      </c>
      <c r="S131" s="187">
        <v>0</v>
      </c>
      <c r="T131" s="188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9" t="s">
        <v>126</v>
      </c>
      <c r="AT131" s="189" t="s">
        <v>122</v>
      </c>
      <c r="AU131" s="189" t="s">
        <v>81</v>
      </c>
      <c r="AY131" s="19" t="s">
        <v>120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9" t="s">
        <v>79</v>
      </c>
      <c r="BK131" s="190">
        <f>ROUND(I131*H131,2)</f>
        <v>0</v>
      </c>
      <c r="BL131" s="19" t="s">
        <v>126</v>
      </c>
      <c r="BM131" s="189" t="s">
        <v>295</v>
      </c>
    </row>
    <row r="132" spans="1:65" s="2" customFormat="1" ht="29.25">
      <c r="A132" s="36"/>
      <c r="B132" s="37"/>
      <c r="C132" s="38"/>
      <c r="D132" s="191" t="s">
        <v>128</v>
      </c>
      <c r="E132" s="38"/>
      <c r="F132" s="192" t="s">
        <v>296</v>
      </c>
      <c r="G132" s="38"/>
      <c r="H132" s="38"/>
      <c r="I132" s="193"/>
      <c r="J132" s="38"/>
      <c r="K132" s="38"/>
      <c r="L132" s="41"/>
      <c r="M132" s="194"/>
      <c r="N132" s="195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128</v>
      </c>
      <c r="AU132" s="19" t="s">
        <v>81</v>
      </c>
    </row>
    <row r="133" spans="1:65" s="2" customFormat="1" ht="11.25">
      <c r="A133" s="36"/>
      <c r="B133" s="37"/>
      <c r="C133" s="38"/>
      <c r="D133" s="196" t="s">
        <v>130</v>
      </c>
      <c r="E133" s="38"/>
      <c r="F133" s="197" t="s">
        <v>297</v>
      </c>
      <c r="G133" s="38"/>
      <c r="H133" s="38"/>
      <c r="I133" s="193"/>
      <c r="J133" s="38"/>
      <c r="K133" s="38"/>
      <c r="L133" s="41"/>
      <c r="M133" s="194"/>
      <c r="N133" s="195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130</v>
      </c>
      <c r="AU133" s="19" t="s">
        <v>81</v>
      </c>
    </row>
    <row r="134" spans="1:65" s="2" customFormat="1" ht="19.5">
      <c r="A134" s="36"/>
      <c r="B134" s="37"/>
      <c r="C134" s="38"/>
      <c r="D134" s="191" t="s">
        <v>132</v>
      </c>
      <c r="E134" s="38"/>
      <c r="F134" s="198" t="s">
        <v>298</v>
      </c>
      <c r="G134" s="38"/>
      <c r="H134" s="38"/>
      <c r="I134" s="193"/>
      <c r="J134" s="38"/>
      <c r="K134" s="38"/>
      <c r="L134" s="41"/>
      <c r="M134" s="194"/>
      <c r="N134" s="195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132</v>
      </c>
      <c r="AU134" s="19" t="s">
        <v>81</v>
      </c>
    </row>
    <row r="135" spans="1:65" s="13" customFormat="1" ht="11.25">
      <c r="B135" s="199"/>
      <c r="C135" s="200"/>
      <c r="D135" s="191" t="s">
        <v>134</v>
      </c>
      <c r="E135" s="201" t="s">
        <v>19</v>
      </c>
      <c r="F135" s="202" t="s">
        <v>220</v>
      </c>
      <c r="G135" s="200"/>
      <c r="H135" s="203">
        <v>1140.3240000000001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134</v>
      </c>
      <c r="AU135" s="209" t="s">
        <v>81</v>
      </c>
      <c r="AV135" s="13" t="s">
        <v>81</v>
      </c>
      <c r="AW135" s="13" t="s">
        <v>33</v>
      </c>
      <c r="AX135" s="13" t="s">
        <v>71</v>
      </c>
      <c r="AY135" s="209" t="s">
        <v>120</v>
      </c>
    </row>
    <row r="136" spans="1:65" s="14" customFormat="1" ht="11.25">
      <c r="B136" s="210"/>
      <c r="C136" s="211"/>
      <c r="D136" s="191" t="s">
        <v>134</v>
      </c>
      <c r="E136" s="212" t="s">
        <v>19</v>
      </c>
      <c r="F136" s="213" t="s">
        <v>136</v>
      </c>
      <c r="G136" s="211"/>
      <c r="H136" s="214">
        <v>1140.3240000000001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134</v>
      </c>
      <c r="AU136" s="220" t="s">
        <v>81</v>
      </c>
      <c r="AV136" s="14" t="s">
        <v>126</v>
      </c>
      <c r="AW136" s="14" t="s">
        <v>33</v>
      </c>
      <c r="AX136" s="14" t="s">
        <v>79</v>
      </c>
      <c r="AY136" s="220" t="s">
        <v>120</v>
      </c>
    </row>
    <row r="137" spans="1:65" s="12" customFormat="1" ht="22.9" customHeight="1">
      <c r="B137" s="161"/>
      <c r="C137" s="162"/>
      <c r="D137" s="163" t="s">
        <v>70</v>
      </c>
      <c r="E137" s="175" t="s">
        <v>126</v>
      </c>
      <c r="F137" s="175" t="s">
        <v>172</v>
      </c>
      <c r="G137" s="162"/>
      <c r="H137" s="162"/>
      <c r="I137" s="165"/>
      <c r="J137" s="176">
        <f>BK137</f>
        <v>0</v>
      </c>
      <c r="K137" s="162"/>
      <c r="L137" s="167"/>
      <c r="M137" s="168"/>
      <c r="N137" s="169"/>
      <c r="O137" s="169"/>
      <c r="P137" s="170">
        <f>SUM(P138:P196)</f>
        <v>0</v>
      </c>
      <c r="Q137" s="169"/>
      <c r="R137" s="170">
        <f>SUM(R138:R196)</f>
        <v>1517.92774616</v>
      </c>
      <c r="S137" s="169"/>
      <c r="T137" s="171">
        <f>SUM(T138:T196)</f>
        <v>0</v>
      </c>
      <c r="AR137" s="172" t="s">
        <v>79</v>
      </c>
      <c r="AT137" s="173" t="s">
        <v>70</v>
      </c>
      <c r="AU137" s="173" t="s">
        <v>79</v>
      </c>
      <c r="AY137" s="172" t="s">
        <v>120</v>
      </c>
      <c r="BK137" s="174">
        <f>SUM(BK138:BK196)</f>
        <v>0</v>
      </c>
    </row>
    <row r="138" spans="1:65" s="2" customFormat="1" ht="33" customHeight="1">
      <c r="A138" s="36"/>
      <c r="B138" s="37"/>
      <c r="C138" s="177" t="s">
        <v>197</v>
      </c>
      <c r="D138" s="177" t="s">
        <v>122</v>
      </c>
      <c r="E138" s="178" t="s">
        <v>299</v>
      </c>
      <c r="F138" s="179" t="s">
        <v>300</v>
      </c>
      <c r="G138" s="180" t="s">
        <v>147</v>
      </c>
      <c r="H138" s="181">
        <v>53.58</v>
      </c>
      <c r="I138" s="182"/>
      <c r="J138" s="183">
        <f>ROUND(I138*H138,2)</f>
        <v>0</v>
      </c>
      <c r="K138" s="184"/>
      <c r="L138" s="41"/>
      <c r="M138" s="185" t="s">
        <v>19</v>
      </c>
      <c r="N138" s="186" t="s">
        <v>42</v>
      </c>
      <c r="O138" s="66"/>
      <c r="P138" s="187">
        <f>O138*H138</f>
        <v>0</v>
      </c>
      <c r="Q138" s="187">
        <v>2.25</v>
      </c>
      <c r="R138" s="187">
        <f>Q138*H138</f>
        <v>120.55499999999999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126</v>
      </c>
      <c r="AT138" s="189" t="s">
        <v>122</v>
      </c>
      <c r="AU138" s="189" t="s">
        <v>81</v>
      </c>
      <c r="AY138" s="19" t="s">
        <v>120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9" t="s">
        <v>79</v>
      </c>
      <c r="BK138" s="190">
        <f>ROUND(I138*H138,2)</f>
        <v>0</v>
      </c>
      <c r="BL138" s="19" t="s">
        <v>126</v>
      </c>
      <c r="BM138" s="189" t="s">
        <v>301</v>
      </c>
    </row>
    <row r="139" spans="1:65" s="2" customFormat="1" ht="29.25">
      <c r="A139" s="36"/>
      <c r="B139" s="37"/>
      <c r="C139" s="38"/>
      <c r="D139" s="191" t="s">
        <v>128</v>
      </c>
      <c r="E139" s="38"/>
      <c r="F139" s="192" t="s">
        <v>302</v>
      </c>
      <c r="G139" s="38"/>
      <c r="H139" s="38"/>
      <c r="I139" s="193"/>
      <c r="J139" s="38"/>
      <c r="K139" s="38"/>
      <c r="L139" s="41"/>
      <c r="M139" s="194"/>
      <c r="N139" s="195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128</v>
      </c>
      <c r="AU139" s="19" t="s">
        <v>81</v>
      </c>
    </row>
    <row r="140" spans="1:65" s="2" customFormat="1" ht="11.25">
      <c r="A140" s="36"/>
      <c r="B140" s="37"/>
      <c r="C140" s="38"/>
      <c r="D140" s="196" t="s">
        <v>130</v>
      </c>
      <c r="E140" s="38"/>
      <c r="F140" s="197" t="s">
        <v>303</v>
      </c>
      <c r="G140" s="38"/>
      <c r="H140" s="38"/>
      <c r="I140" s="193"/>
      <c r="J140" s="38"/>
      <c r="K140" s="38"/>
      <c r="L140" s="41"/>
      <c r="M140" s="194"/>
      <c r="N140" s="195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130</v>
      </c>
      <c r="AU140" s="19" t="s">
        <v>81</v>
      </c>
    </row>
    <row r="141" spans="1:65" s="2" customFormat="1" ht="19.5">
      <c r="A141" s="36"/>
      <c r="B141" s="37"/>
      <c r="C141" s="38"/>
      <c r="D141" s="191" t="s">
        <v>132</v>
      </c>
      <c r="E141" s="38"/>
      <c r="F141" s="198" t="s">
        <v>304</v>
      </c>
      <c r="G141" s="38"/>
      <c r="H141" s="38"/>
      <c r="I141" s="193"/>
      <c r="J141" s="38"/>
      <c r="K141" s="38"/>
      <c r="L141" s="41"/>
      <c r="M141" s="194"/>
      <c r="N141" s="195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132</v>
      </c>
      <c r="AU141" s="19" t="s">
        <v>81</v>
      </c>
    </row>
    <row r="142" spans="1:65" s="13" customFormat="1" ht="11.25">
      <c r="B142" s="199"/>
      <c r="C142" s="200"/>
      <c r="D142" s="191" t="s">
        <v>134</v>
      </c>
      <c r="E142" s="201" t="s">
        <v>19</v>
      </c>
      <c r="F142" s="202" t="s">
        <v>305</v>
      </c>
      <c r="G142" s="200"/>
      <c r="H142" s="203">
        <v>53.58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134</v>
      </c>
      <c r="AU142" s="209" t="s">
        <v>81</v>
      </c>
      <c r="AV142" s="13" t="s">
        <v>81</v>
      </c>
      <c r="AW142" s="13" t="s">
        <v>33</v>
      </c>
      <c r="AX142" s="13" t="s">
        <v>71</v>
      </c>
      <c r="AY142" s="209" t="s">
        <v>120</v>
      </c>
    </row>
    <row r="143" spans="1:65" s="14" customFormat="1" ht="11.25">
      <c r="B143" s="210"/>
      <c r="C143" s="211"/>
      <c r="D143" s="191" t="s">
        <v>134</v>
      </c>
      <c r="E143" s="212" t="s">
        <v>19</v>
      </c>
      <c r="F143" s="213" t="s">
        <v>136</v>
      </c>
      <c r="G143" s="211"/>
      <c r="H143" s="214">
        <v>53.58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134</v>
      </c>
      <c r="AU143" s="220" t="s">
        <v>81</v>
      </c>
      <c r="AV143" s="14" t="s">
        <v>126</v>
      </c>
      <c r="AW143" s="14" t="s">
        <v>33</v>
      </c>
      <c r="AX143" s="14" t="s">
        <v>79</v>
      </c>
      <c r="AY143" s="220" t="s">
        <v>120</v>
      </c>
    </row>
    <row r="144" spans="1:65" s="2" customFormat="1" ht="24.2" customHeight="1">
      <c r="A144" s="36"/>
      <c r="B144" s="37"/>
      <c r="C144" s="177" t="s">
        <v>208</v>
      </c>
      <c r="D144" s="177" t="s">
        <v>122</v>
      </c>
      <c r="E144" s="178" t="s">
        <v>306</v>
      </c>
      <c r="F144" s="179" t="s">
        <v>307</v>
      </c>
      <c r="G144" s="180" t="s">
        <v>147</v>
      </c>
      <c r="H144" s="181">
        <v>39.33</v>
      </c>
      <c r="I144" s="182"/>
      <c r="J144" s="183">
        <f>ROUND(I144*H144,2)</f>
        <v>0</v>
      </c>
      <c r="K144" s="184"/>
      <c r="L144" s="41"/>
      <c r="M144" s="185" t="s">
        <v>19</v>
      </c>
      <c r="N144" s="186" t="s">
        <v>42</v>
      </c>
      <c r="O144" s="66"/>
      <c r="P144" s="187">
        <f>O144*H144</f>
        <v>0</v>
      </c>
      <c r="Q144" s="187">
        <v>2.25</v>
      </c>
      <c r="R144" s="187">
        <f>Q144*H144</f>
        <v>88.492499999999993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126</v>
      </c>
      <c r="AT144" s="189" t="s">
        <v>122</v>
      </c>
      <c r="AU144" s="189" t="s">
        <v>81</v>
      </c>
      <c r="AY144" s="19" t="s">
        <v>120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9" t="s">
        <v>79</v>
      </c>
      <c r="BK144" s="190">
        <f>ROUND(I144*H144,2)</f>
        <v>0</v>
      </c>
      <c r="BL144" s="19" t="s">
        <v>126</v>
      </c>
      <c r="BM144" s="189" t="s">
        <v>308</v>
      </c>
    </row>
    <row r="145" spans="1:65" s="2" customFormat="1" ht="19.5">
      <c r="A145" s="36"/>
      <c r="B145" s="37"/>
      <c r="C145" s="38"/>
      <c r="D145" s="191" t="s">
        <v>128</v>
      </c>
      <c r="E145" s="38"/>
      <c r="F145" s="192" t="s">
        <v>309</v>
      </c>
      <c r="G145" s="38"/>
      <c r="H145" s="38"/>
      <c r="I145" s="193"/>
      <c r="J145" s="38"/>
      <c r="K145" s="38"/>
      <c r="L145" s="41"/>
      <c r="M145" s="194"/>
      <c r="N145" s="195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128</v>
      </c>
      <c r="AU145" s="19" t="s">
        <v>81</v>
      </c>
    </row>
    <row r="146" spans="1:65" s="2" customFormat="1" ht="11.25">
      <c r="A146" s="36"/>
      <c r="B146" s="37"/>
      <c r="C146" s="38"/>
      <c r="D146" s="196" t="s">
        <v>130</v>
      </c>
      <c r="E146" s="38"/>
      <c r="F146" s="197" t="s">
        <v>310</v>
      </c>
      <c r="G146" s="38"/>
      <c r="H146" s="38"/>
      <c r="I146" s="193"/>
      <c r="J146" s="38"/>
      <c r="K146" s="38"/>
      <c r="L146" s="41"/>
      <c r="M146" s="194"/>
      <c r="N146" s="195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130</v>
      </c>
      <c r="AU146" s="19" t="s">
        <v>81</v>
      </c>
    </row>
    <row r="147" spans="1:65" s="2" customFormat="1" ht="19.5">
      <c r="A147" s="36"/>
      <c r="B147" s="37"/>
      <c r="C147" s="38"/>
      <c r="D147" s="191" t="s">
        <v>132</v>
      </c>
      <c r="E147" s="38"/>
      <c r="F147" s="198" t="s">
        <v>311</v>
      </c>
      <c r="G147" s="38"/>
      <c r="H147" s="38"/>
      <c r="I147" s="193"/>
      <c r="J147" s="38"/>
      <c r="K147" s="38"/>
      <c r="L147" s="41"/>
      <c r="M147" s="194"/>
      <c r="N147" s="195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132</v>
      </c>
      <c r="AU147" s="19" t="s">
        <v>81</v>
      </c>
    </row>
    <row r="148" spans="1:65" s="13" customFormat="1" ht="11.25">
      <c r="B148" s="199"/>
      <c r="C148" s="200"/>
      <c r="D148" s="191" t="s">
        <v>134</v>
      </c>
      <c r="E148" s="201" t="s">
        <v>19</v>
      </c>
      <c r="F148" s="202" t="s">
        <v>312</v>
      </c>
      <c r="G148" s="200"/>
      <c r="H148" s="203">
        <v>39.33</v>
      </c>
      <c r="I148" s="204"/>
      <c r="J148" s="200"/>
      <c r="K148" s="200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134</v>
      </c>
      <c r="AU148" s="209" t="s">
        <v>81</v>
      </c>
      <c r="AV148" s="13" t="s">
        <v>81</v>
      </c>
      <c r="AW148" s="13" t="s">
        <v>33</v>
      </c>
      <c r="AX148" s="13" t="s">
        <v>71</v>
      </c>
      <c r="AY148" s="209" t="s">
        <v>120</v>
      </c>
    </row>
    <row r="149" spans="1:65" s="14" customFormat="1" ht="11.25">
      <c r="B149" s="210"/>
      <c r="C149" s="211"/>
      <c r="D149" s="191" t="s">
        <v>134</v>
      </c>
      <c r="E149" s="212" t="s">
        <v>19</v>
      </c>
      <c r="F149" s="213" t="s">
        <v>136</v>
      </c>
      <c r="G149" s="211"/>
      <c r="H149" s="214">
        <v>39.33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134</v>
      </c>
      <c r="AU149" s="220" t="s">
        <v>81</v>
      </c>
      <c r="AV149" s="14" t="s">
        <v>126</v>
      </c>
      <c r="AW149" s="14" t="s">
        <v>33</v>
      </c>
      <c r="AX149" s="14" t="s">
        <v>79</v>
      </c>
      <c r="AY149" s="220" t="s">
        <v>120</v>
      </c>
    </row>
    <row r="150" spans="1:65" s="2" customFormat="1" ht="16.5" customHeight="1">
      <c r="A150" s="36"/>
      <c r="B150" s="37"/>
      <c r="C150" s="177" t="s">
        <v>8</v>
      </c>
      <c r="D150" s="177" t="s">
        <v>122</v>
      </c>
      <c r="E150" s="178" t="s">
        <v>313</v>
      </c>
      <c r="F150" s="179" t="s">
        <v>314</v>
      </c>
      <c r="G150" s="180" t="s">
        <v>147</v>
      </c>
      <c r="H150" s="181">
        <v>16.344000000000001</v>
      </c>
      <c r="I150" s="182"/>
      <c r="J150" s="183">
        <f>ROUND(I150*H150,2)</f>
        <v>0</v>
      </c>
      <c r="K150" s="184"/>
      <c r="L150" s="41"/>
      <c r="M150" s="185" t="s">
        <v>19</v>
      </c>
      <c r="N150" s="186" t="s">
        <v>42</v>
      </c>
      <c r="O150" s="66"/>
      <c r="P150" s="187">
        <f>O150*H150</f>
        <v>0</v>
      </c>
      <c r="Q150" s="187">
        <v>2.4327899999999998</v>
      </c>
      <c r="R150" s="187">
        <f>Q150*H150</f>
        <v>39.761519759999999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126</v>
      </c>
      <c r="AT150" s="189" t="s">
        <v>122</v>
      </c>
      <c r="AU150" s="189" t="s">
        <v>81</v>
      </c>
      <c r="AY150" s="19" t="s">
        <v>120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9" t="s">
        <v>79</v>
      </c>
      <c r="BK150" s="190">
        <f>ROUND(I150*H150,2)</f>
        <v>0</v>
      </c>
      <c r="BL150" s="19" t="s">
        <v>126</v>
      </c>
      <c r="BM150" s="189" t="s">
        <v>315</v>
      </c>
    </row>
    <row r="151" spans="1:65" s="2" customFormat="1" ht="19.5">
      <c r="A151" s="36"/>
      <c r="B151" s="37"/>
      <c r="C151" s="38"/>
      <c r="D151" s="191" t="s">
        <v>128</v>
      </c>
      <c r="E151" s="38"/>
      <c r="F151" s="192" t="s">
        <v>316</v>
      </c>
      <c r="G151" s="38"/>
      <c r="H151" s="38"/>
      <c r="I151" s="193"/>
      <c r="J151" s="38"/>
      <c r="K151" s="38"/>
      <c r="L151" s="41"/>
      <c r="M151" s="194"/>
      <c r="N151" s="195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128</v>
      </c>
      <c r="AU151" s="19" t="s">
        <v>81</v>
      </c>
    </row>
    <row r="152" spans="1:65" s="2" customFormat="1" ht="11.25">
      <c r="A152" s="36"/>
      <c r="B152" s="37"/>
      <c r="C152" s="38"/>
      <c r="D152" s="196" t="s">
        <v>130</v>
      </c>
      <c r="E152" s="38"/>
      <c r="F152" s="197" t="s">
        <v>317</v>
      </c>
      <c r="G152" s="38"/>
      <c r="H152" s="38"/>
      <c r="I152" s="193"/>
      <c r="J152" s="38"/>
      <c r="K152" s="38"/>
      <c r="L152" s="41"/>
      <c r="M152" s="194"/>
      <c r="N152" s="195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130</v>
      </c>
      <c r="AU152" s="19" t="s">
        <v>81</v>
      </c>
    </row>
    <row r="153" spans="1:65" s="2" customFormat="1" ht="29.25">
      <c r="A153" s="36"/>
      <c r="B153" s="37"/>
      <c r="C153" s="38"/>
      <c r="D153" s="191" t="s">
        <v>132</v>
      </c>
      <c r="E153" s="38"/>
      <c r="F153" s="198" t="s">
        <v>318</v>
      </c>
      <c r="G153" s="38"/>
      <c r="H153" s="38"/>
      <c r="I153" s="193"/>
      <c r="J153" s="38"/>
      <c r="K153" s="38"/>
      <c r="L153" s="41"/>
      <c r="M153" s="194"/>
      <c r="N153" s="195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132</v>
      </c>
      <c r="AU153" s="19" t="s">
        <v>81</v>
      </c>
    </row>
    <row r="154" spans="1:65" s="13" customFormat="1" ht="22.5">
      <c r="B154" s="199"/>
      <c r="C154" s="200"/>
      <c r="D154" s="191" t="s">
        <v>134</v>
      </c>
      <c r="E154" s="201" t="s">
        <v>19</v>
      </c>
      <c r="F154" s="202" t="s">
        <v>319</v>
      </c>
      <c r="G154" s="200"/>
      <c r="H154" s="203">
        <v>16.344000000000001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134</v>
      </c>
      <c r="AU154" s="209" t="s">
        <v>81</v>
      </c>
      <c r="AV154" s="13" t="s">
        <v>81</v>
      </c>
      <c r="AW154" s="13" t="s">
        <v>33</v>
      </c>
      <c r="AX154" s="13" t="s">
        <v>71</v>
      </c>
      <c r="AY154" s="209" t="s">
        <v>120</v>
      </c>
    </row>
    <row r="155" spans="1:65" s="14" customFormat="1" ht="11.25">
      <c r="B155" s="210"/>
      <c r="C155" s="211"/>
      <c r="D155" s="191" t="s">
        <v>134</v>
      </c>
      <c r="E155" s="212" t="s">
        <v>19</v>
      </c>
      <c r="F155" s="213" t="s">
        <v>136</v>
      </c>
      <c r="G155" s="211"/>
      <c r="H155" s="214">
        <v>16.344000000000001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134</v>
      </c>
      <c r="AU155" s="220" t="s">
        <v>81</v>
      </c>
      <c r="AV155" s="14" t="s">
        <v>126</v>
      </c>
      <c r="AW155" s="14" t="s">
        <v>33</v>
      </c>
      <c r="AX155" s="14" t="s">
        <v>79</v>
      </c>
      <c r="AY155" s="220" t="s">
        <v>120</v>
      </c>
    </row>
    <row r="156" spans="1:65" s="2" customFormat="1" ht="24.2" customHeight="1">
      <c r="A156" s="36"/>
      <c r="B156" s="37"/>
      <c r="C156" s="177" t="s">
        <v>320</v>
      </c>
      <c r="D156" s="177" t="s">
        <v>122</v>
      </c>
      <c r="E156" s="178" t="s">
        <v>321</v>
      </c>
      <c r="F156" s="179" t="s">
        <v>322</v>
      </c>
      <c r="G156" s="180" t="s">
        <v>147</v>
      </c>
      <c r="H156" s="181">
        <v>239.28</v>
      </c>
      <c r="I156" s="182"/>
      <c r="J156" s="183">
        <f>ROUND(I156*H156,2)</f>
        <v>0</v>
      </c>
      <c r="K156" s="184"/>
      <c r="L156" s="41"/>
      <c r="M156" s="185" t="s">
        <v>19</v>
      </c>
      <c r="N156" s="186" t="s">
        <v>42</v>
      </c>
      <c r="O156" s="66"/>
      <c r="P156" s="187">
        <f>O156*H156</f>
        <v>0</v>
      </c>
      <c r="Q156" s="187">
        <v>2.13408</v>
      </c>
      <c r="R156" s="187">
        <f>Q156*H156</f>
        <v>510.64266240000001</v>
      </c>
      <c r="S156" s="187">
        <v>0</v>
      </c>
      <c r="T156" s="18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126</v>
      </c>
      <c r="AT156" s="189" t="s">
        <v>122</v>
      </c>
      <c r="AU156" s="189" t="s">
        <v>81</v>
      </c>
      <c r="AY156" s="19" t="s">
        <v>120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9" t="s">
        <v>79</v>
      </c>
      <c r="BK156" s="190">
        <f>ROUND(I156*H156,2)</f>
        <v>0</v>
      </c>
      <c r="BL156" s="19" t="s">
        <v>126</v>
      </c>
      <c r="BM156" s="189" t="s">
        <v>323</v>
      </c>
    </row>
    <row r="157" spans="1:65" s="2" customFormat="1" ht="29.25">
      <c r="A157" s="36"/>
      <c r="B157" s="37"/>
      <c r="C157" s="38"/>
      <c r="D157" s="191" t="s">
        <v>128</v>
      </c>
      <c r="E157" s="38"/>
      <c r="F157" s="192" t="s">
        <v>324</v>
      </c>
      <c r="G157" s="38"/>
      <c r="H157" s="38"/>
      <c r="I157" s="193"/>
      <c r="J157" s="38"/>
      <c r="K157" s="38"/>
      <c r="L157" s="41"/>
      <c r="M157" s="194"/>
      <c r="N157" s="195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128</v>
      </c>
      <c r="AU157" s="19" t="s">
        <v>81</v>
      </c>
    </row>
    <row r="158" spans="1:65" s="2" customFormat="1" ht="11.25">
      <c r="A158" s="36"/>
      <c r="B158" s="37"/>
      <c r="C158" s="38"/>
      <c r="D158" s="196" t="s">
        <v>130</v>
      </c>
      <c r="E158" s="38"/>
      <c r="F158" s="197" t="s">
        <v>325</v>
      </c>
      <c r="G158" s="38"/>
      <c r="H158" s="38"/>
      <c r="I158" s="193"/>
      <c r="J158" s="38"/>
      <c r="K158" s="38"/>
      <c r="L158" s="41"/>
      <c r="M158" s="194"/>
      <c r="N158" s="195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130</v>
      </c>
      <c r="AU158" s="19" t="s">
        <v>81</v>
      </c>
    </row>
    <row r="159" spans="1:65" s="2" customFormat="1" ht="19.5">
      <c r="A159" s="36"/>
      <c r="B159" s="37"/>
      <c r="C159" s="38"/>
      <c r="D159" s="191" t="s">
        <v>132</v>
      </c>
      <c r="E159" s="38"/>
      <c r="F159" s="198" t="s">
        <v>326</v>
      </c>
      <c r="G159" s="38"/>
      <c r="H159" s="38"/>
      <c r="I159" s="193"/>
      <c r="J159" s="38"/>
      <c r="K159" s="38"/>
      <c r="L159" s="41"/>
      <c r="M159" s="194"/>
      <c r="N159" s="195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132</v>
      </c>
      <c r="AU159" s="19" t="s">
        <v>81</v>
      </c>
    </row>
    <row r="160" spans="1:65" s="15" customFormat="1" ht="33.75">
      <c r="B160" s="235"/>
      <c r="C160" s="236"/>
      <c r="D160" s="191" t="s">
        <v>134</v>
      </c>
      <c r="E160" s="237" t="s">
        <v>19</v>
      </c>
      <c r="F160" s="238" t="s">
        <v>327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134</v>
      </c>
      <c r="AU160" s="244" t="s">
        <v>81</v>
      </c>
      <c r="AV160" s="15" t="s">
        <v>79</v>
      </c>
      <c r="AW160" s="15" t="s">
        <v>33</v>
      </c>
      <c r="AX160" s="15" t="s">
        <v>71</v>
      </c>
      <c r="AY160" s="244" t="s">
        <v>120</v>
      </c>
    </row>
    <row r="161" spans="1:65" s="13" customFormat="1" ht="11.25">
      <c r="B161" s="199"/>
      <c r="C161" s="200"/>
      <c r="D161" s="191" t="s">
        <v>134</v>
      </c>
      <c r="E161" s="201" t="s">
        <v>19</v>
      </c>
      <c r="F161" s="202" t="s">
        <v>328</v>
      </c>
      <c r="G161" s="200"/>
      <c r="H161" s="203">
        <v>239.28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134</v>
      </c>
      <c r="AU161" s="209" t="s">
        <v>81</v>
      </c>
      <c r="AV161" s="13" t="s">
        <v>81</v>
      </c>
      <c r="AW161" s="13" t="s">
        <v>33</v>
      </c>
      <c r="AX161" s="13" t="s">
        <v>71</v>
      </c>
      <c r="AY161" s="209" t="s">
        <v>120</v>
      </c>
    </row>
    <row r="162" spans="1:65" s="14" customFormat="1" ht="11.25">
      <c r="B162" s="210"/>
      <c r="C162" s="211"/>
      <c r="D162" s="191" t="s">
        <v>134</v>
      </c>
      <c r="E162" s="212" t="s">
        <v>329</v>
      </c>
      <c r="F162" s="213" t="s">
        <v>136</v>
      </c>
      <c r="G162" s="211"/>
      <c r="H162" s="214">
        <v>239.28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134</v>
      </c>
      <c r="AU162" s="220" t="s">
        <v>81</v>
      </c>
      <c r="AV162" s="14" t="s">
        <v>126</v>
      </c>
      <c r="AW162" s="14" t="s">
        <v>33</v>
      </c>
      <c r="AX162" s="14" t="s">
        <v>79</v>
      </c>
      <c r="AY162" s="220" t="s">
        <v>120</v>
      </c>
    </row>
    <row r="163" spans="1:65" s="2" customFormat="1" ht="33" customHeight="1">
      <c r="A163" s="36"/>
      <c r="B163" s="37"/>
      <c r="C163" s="177" t="s">
        <v>330</v>
      </c>
      <c r="D163" s="177" t="s">
        <v>122</v>
      </c>
      <c r="E163" s="178" t="s">
        <v>331</v>
      </c>
      <c r="F163" s="179" t="s">
        <v>332</v>
      </c>
      <c r="G163" s="180" t="s">
        <v>147</v>
      </c>
      <c r="H163" s="181">
        <v>728.8</v>
      </c>
      <c r="I163" s="182"/>
      <c r="J163" s="183">
        <f>ROUND(I163*H163,2)</f>
        <v>0</v>
      </c>
      <c r="K163" s="184"/>
      <c r="L163" s="41"/>
      <c r="M163" s="185" t="s">
        <v>19</v>
      </c>
      <c r="N163" s="186" t="s">
        <v>42</v>
      </c>
      <c r="O163" s="66"/>
      <c r="P163" s="187">
        <f>O163*H163</f>
        <v>0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9" t="s">
        <v>126</v>
      </c>
      <c r="AT163" s="189" t="s">
        <v>122</v>
      </c>
      <c r="AU163" s="189" t="s">
        <v>81</v>
      </c>
      <c r="AY163" s="19" t="s">
        <v>120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19" t="s">
        <v>79</v>
      </c>
      <c r="BK163" s="190">
        <f>ROUND(I163*H163,2)</f>
        <v>0</v>
      </c>
      <c r="BL163" s="19" t="s">
        <v>126</v>
      </c>
      <c r="BM163" s="189" t="s">
        <v>333</v>
      </c>
    </row>
    <row r="164" spans="1:65" s="2" customFormat="1" ht="29.25">
      <c r="A164" s="36"/>
      <c r="B164" s="37"/>
      <c r="C164" s="38"/>
      <c r="D164" s="191" t="s">
        <v>128</v>
      </c>
      <c r="E164" s="38"/>
      <c r="F164" s="192" t="s">
        <v>334</v>
      </c>
      <c r="G164" s="38"/>
      <c r="H164" s="38"/>
      <c r="I164" s="193"/>
      <c r="J164" s="38"/>
      <c r="K164" s="38"/>
      <c r="L164" s="41"/>
      <c r="M164" s="194"/>
      <c r="N164" s="195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128</v>
      </c>
      <c r="AU164" s="19" t="s">
        <v>81</v>
      </c>
    </row>
    <row r="165" spans="1:65" s="2" customFormat="1" ht="29.25">
      <c r="A165" s="36"/>
      <c r="B165" s="37"/>
      <c r="C165" s="38"/>
      <c r="D165" s="191" t="s">
        <v>132</v>
      </c>
      <c r="E165" s="38"/>
      <c r="F165" s="198" t="s">
        <v>335</v>
      </c>
      <c r="G165" s="38"/>
      <c r="H165" s="38"/>
      <c r="I165" s="193"/>
      <c r="J165" s="38"/>
      <c r="K165" s="38"/>
      <c r="L165" s="41"/>
      <c r="M165" s="194"/>
      <c r="N165" s="195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132</v>
      </c>
      <c r="AU165" s="19" t="s">
        <v>81</v>
      </c>
    </row>
    <row r="166" spans="1:65" s="13" customFormat="1" ht="11.25">
      <c r="B166" s="199"/>
      <c r="C166" s="200"/>
      <c r="D166" s="191" t="s">
        <v>134</v>
      </c>
      <c r="E166" s="201" t="s">
        <v>19</v>
      </c>
      <c r="F166" s="202" t="s">
        <v>239</v>
      </c>
      <c r="G166" s="200"/>
      <c r="H166" s="203">
        <v>728.8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134</v>
      </c>
      <c r="AU166" s="209" t="s">
        <v>81</v>
      </c>
      <c r="AV166" s="13" t="s">
        <v>81</v>
      </c>
      <c r="AW166" s="13" t="s">
        <v>33</v>
      </c>
      <c r="AX166" s="13" t="s">
        <v>71</v>
      </c>
      <c r="AY166" s="209" t="s">
        <v>120</v>
      </c>
    </row>
    <row r="167" spans="1:65" s="14" customFormat="1" ht="11.25">
      <c r="B167" s="210"/>
      <c r="C167" s="211"/>
      <c r="D167" s="191" t="s">
        <v>134</v>
      </c>
      <c r="E167" s="212" t="s">
        <v>245</v>
      </c>
      <c r="F167" s="213" t="s">
        <v>136</v>
      </c>
      <c r="G167" s="211"/>
      <c r="H167" s="214">
        <v>728.8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134</v>
      </c>
      <c r="AU167" s="220" t="s">
        <v>81</v>
      </c>
      <c r="AV167" s="14" t="s">
        <v>126</v>
      </c>
      <c r="AW167" s="14" t="s">
        <v>33</v>
      </c>
      <c r="AX167" s="14" t="s">
        <v>79</v>
      </c>
      <c r="AY167" s="220" t="s">
        <v>120</v>
      </c>
    </row>
    <row r="168" spans="1:65" s="2" customFormat="1" ht="24.2" customHeight="1">
      <c r="A168" s="36"/>
      <c r="B168" s="37"/>
      <c r="C168" s="177" t="s">
        <v>336</v>
      </c>
      <c r="D168" s="177" t="s">
        <v>122</v>
      </c>
      <c r="E168" s="178" t="s">
        <v>337</v>
      </c>
      <c r="F168" s="179" t="s">
        <v>338</v>
      </c>
      <c r="G168" s="180" t="s">
        <v>176</v>
      </c>
      <c r="H168" s="181">
        <v>933.9</v>
      </c>
      <c r="I168" s="182"/>
      <c r="J168" s="183">
        <f>ROUND(I168*H168,2)</f>
        <v>0</v>
      </c>
      <c r="K168" s="184"/>
      <c r="L168" s="41"/>
      <c r="M168" s="185" t="s">
        <v>19</v>
      </c>
      <c r="N168" s="186" t="s">
        <v>42</v>
      </c>
      <c r="O168" s="66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9" t="s">
        <v>126</v>
      </c>
      <c r="AT168" s="189" t="s">
        <v>122</v>
      </c>
      <c r="AU168" s="189" t="s">
        <v>81</v>
      </c>
      <c r="AY168" s="19" t="s">
        <v>120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9" t="s">
        <v>79</v>
      </c>
      <c r="BK168" s="190">
        <f>ROUND(I168*H168,2)</f>
        <v>0</v>
      </c>
      <c r="BL168" s="19" t="s">
        <v>126</v>
      </c>
      <c r="BM168" s="189" t="s">
        <v>339</v>
      </c>
    </row>
    <row r="169" spans="1:65" s="2" customFormat="1" ht="29.25">
      <c r="A169" s="36"/>
      <c r="B169" s="37"/>
      <c r="C169" s="38"/>
      <c r="D169" s="191" t="s">
        <v>128</v>
      </c>
      <c r="E169" s="38"/>
      <c r="F169" s="192" t="s">
        <v>340</v>
      </c>
      <c r="G169" s="38"/>
      <c r="H169" s="38"/>
      <c r="I169" s="193"/>
      <c r="J169" s="38"/>
      <c r="K169" s="38"/>
      <c r="L169" s="41"/>
      <c r="M169" s="194"/>
      <c r="N169" s="195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128</v>
      </c>
      <c r="AU169" s="19" t="s">
        <v>81</v>
      </c>
    </row>
    <row r="170" spans="1:65" s="2" customFormat="1" ht="11.25">
      <c r="A170" s="36"/>
      <c r="B170" s="37"/>
      <c r="C170" s="38"/>
      <c r="D170" s="196" t="s">
        <v>130</v>
      </c>
      <c r="E170" s="38"/>
      <c r="F170" s="197" t="s">
        <v>341</v>
      </c>
      <c r="G170" s="38"/>
      <c r="H170" s="38"/>
      <c r="I170" s="193"/>
      <c r="J170" s="38"/>
      <c r="K170" s="38"/>
      <c r="L170" s="41"/>
      <c r="M170" s="194"/>
      <c r="N170" s="195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130</v>
      </c>
      <c r="AU170" s="19" t="s">
        <v>81</v>
      </c>
    </row>
    <row r="171" spans="1:65" s="2" customFormat="1" ht="19.5">
      <c r="A171" s="36"/>
      <c r="B171" s="37"/>
      <c r="C171" s="38"/>
      <c r="D171" s="191" t="s">
        <v>132</v>
      </c>
      <c r="E171" s="38"/>
      <c r="F171" s="198" t="s">
        <v>342</v>
      </c>
      <c r="G171" s="38"/>
      <c r="H171" s="38"/>
      <c r="I171" s="193"/>
      <c r="J171" s="38"/>
      <c r="K171" s="38"/>
      <c r="L171" s="41"/>
      <c r="M171" s="194"/>
      <c r="N171" s="195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132</v>
      </c>
      <c r="AU171" s="19" t="s">
        <v>81</v>
      </c>
    </row>
    <row r="172" spans="1:65" s="15" customFormat="1" ht="22.5">
      <c r="B172" s="235"/>
      <c r="C172" s="236"/>
      <c r="D172" s="191" t="s">
        <v>134</v>
      </c>
      <c r="E172" s="237" t="s">
        <v>19</v>
      </c>
      <c r="F172" s="238" t="s">
        <v>343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134</v>
      </c>
      <c r="AU172" s="244" t="s">
        <v>81</v>
      </c>
      <c r="AV172" s="15" t="s">
        <v>79</v>
      </c>
      <c r="AW172" s="15" t="s">
        <v>33</v>
      </c>
      <c r="AX172" s="15" t="s">
        <v>71</v>
      </c>
      <c r="AY172" s="244" t="s">
        <v>120</v>
      </c>
    </row>
    <row r="173" spans="1:65" s="13" customFormat="1" ht="11.25">
      <c r="B173" s="199"/>
      <c r="C173" s="200"/>
      <c r="D173" s="191" t="s">
        <v>134</v>
      </c>
      <c r="E173" s="201" t="s">
        <v>19</v>
      </c>
      <c r="F173" s="202" t="s">
        <v>344</v>
      </c>
      <c r="G173" s="200"/>
      <c r="H173" s="203">
        <v>933.9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134</v>
      </c>
      <c r="AU173" s="209" t="s">
        <v>81</v>
      </c>
      <c r="AV173" s="13" t="s">
        <v>81</v>
      </c>
      <c r="AW173" s="13" t="s">
        <v>33</v>
      </c>
      <c r="AX173" s="13" t="s">
        <v>71</v>
      </c>
      <c r="AY173" s="209" t="s">
        <v>120</v>
      </c>
    </row>
    <row r="174" spans="1:65" s="14" customFormat="1" ht="11.25">
      <c r="B174" s="210"/>
      <c r="C174" s="211"/>
      <c r="D174" s="191" t="s">
        <v>134</v>
      </c>
      <c r="E174" s="212" t="s">
        <v>19</v>
      </c>
      <c r="F174" s="213" t="s">
        <v>136</v>
      </c>
      <c r="G174" s="211"/>
      <c r="H174" s="214">
        <v>933.9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134</v>
      </c>
      <c r="AU174" s="220" t="s">
        <v>81</v>
      </c>
      <c r="AV174" s="14" t="s">
        <v>126</v>
      </c>
      <c r="AW174" s="14" t="s">
        <v>33</v>
      </c>
      <c r="AX174" s="14" t="s">
        <v>79</v>
      </c>
      <c r="AY174" s="220" t="s">
        <v>120</v>
      </c>
    </row>
    <row r="175" spans="1:65" s="2" customFormat="1" ht="24.2" customHeight="1">
      <c r="A175" s="36"/>
      <c r="B175" s="37"/>
      <c r="C175" s="177" t="s">
        <v>211</v>
      </c>
      <c r="D175" s="177" t="s">
        <v>122</v>
      </c>
      <c r="E175" s="178" t="s">
        <v>345</v>
      </c>
      <c r="F175" s="179" t="s">
        <v>346</v>
      </c>
      <c r="G175" s="180" t="s">
        <v>147</v>
      </c>
      <c r="H175" s="181">
        <v>6</v>
      </c>
      <c r="I175" s="182"/>
      <c r="J175" s="183">
        <f>ROUND(I175*H175,2)</f>
        <v>0</v>
      </c>
      <c r="K175" s="184"/>
      <c r="L175" s="41"/>
      <c r="M175" s="185" t="s">
        <v>19</v>
      </c>
      <c r="N175" s="186" t="s">
        <v>42</v>
      </c>
      <c r="O175" s="66"/>
      <c r="P175" s="187">
        <f>O175*H175</f>
        <v>0</v>
      </c>
      <c r="Q175" s="187">
        <v>2.0019999999999998</v>
      </c>
      <c r="R175" s="187">
        <f>Q175*H175</f>
        <v>12.011999999999999</v>
      </c>
      <c r="S175" s="187">
        <v>0</v>
      </c>
      <c r="T175" s="188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9" t="s">
        <v>126</v>
      </c>
      <c r="AT175" s="189" t="s">
        <v>122</v>
      </c>
      <c r="AU175" s="189" t="s">
        <v>81</v>
      </c>
      <c r="AY175" s="19" t="s">
        <v>120</v>
      </c>
      <c r="BE175" s="190">
        <f>IF(N175="základní",J175,0)</f>
        <v>0</v>
      </c>
      <c r="BF175" s="190">
        <f>IF(N175="snížená",J175,0)</f>
        <v>0</v>
      </c>
      <c r="BG175" s="190">
        <f>IF(N175="zákl. přenesená",J175,0)</f>
        <v>0</v>
      </c>
      <c r="BH175" s="190">
        <f>IF(N175="sníž. přenesená",J175,0)</f>
        <v>0</v>
      </c>
      <c r="BI175" s="190">
        <f>IF(N175="nulová",J175,0)</f>
        <v>0</v>
      </c>
      <c r="BJ175" s="19" t="s">
        <v>79</v>
      </c>
      <c r="BK175" s="190">
        <f>ROUND(I175*H175,2)</f>
        <v>0</v>
      </c>
      <c r="BL175" s="19" t="s">
        <v>126</v>
      </c>
      <c r="BM175" s="189" t="s">
        <v>347</v>
      </c>
    </row>
    <row r="176" spans="1:65" s="2" customFormat="1" ht="19.5">
      <c r="A176" s="36"/>
      <c r="B176" s="37"/>
      <c r="C176" s="38"/>
      <c r="D176" s="191" t="s">
        <v>128</v>
      </c>
      <c r="E176" s="38"/>
      <c r="F176" s="192" t="s">
        <v>346</v>
      </c>
      <c r="G176" s="38"/>
      <c r="H176" s="38"/>
      <c r="I176" s="193"/>
      <c r="J176" s="38"/>
      <c r="K176" s="38"/>
      <c r="L176" s="41"/>
      <c r="M176" s="194"/>
      <c r="N176" s="195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128</v>
      </c>
      <c r="AU176" s="19" t="s">
        <v>81</v>
      </c>
    </row>
    <row r="177" spans="1:65" s="2" customFormat="1" ht="19.5">
      <c r="A177" s="36"/>
      <c r="B177" s="37"/>
      <c r="C177" s="38"/>
      <c r="D177" s="191" t="s">
        <v>132</v>
      </c>
      <c r="E177" s="38"/>
      <c r="F177" s="198" t="s">
        <v>348</v>
      </c>
      <c r="G177" s="38"/>
      <c r="H177" s="38"/>
      <c r="I177" s="193"/>
      <c r="J177" s="38"/>
      <c r="K177" s="38"/>
      <c r="L177" s="41"/>
      <c r="M177" s="194"/>
      <c r="N177" s="195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132</v>
      </c>
      <c r="AU177" s="19" t="s">
        <v>81</v>
      </c>
    </row>
    <row r="178" spans="1:65" s="13" customFormat="1" ht="11.25">
      <c r="B178" s="199"/>
      <c r="C178" s="200"/>
      <c r="D178" s="191" t="s">
        <v>134</v>
      </c>
      <c r="E178" s="201" t="s">
        <v>19</v>
      </c>
      <c r="F178" s="202" t="s">
        <v>349</v>
      </c>
      <c r="G178" s="200"/>
      <c r="H178" s="203">
        <v>6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134</v>
      </c>
      <c r="AU178" s="209" t="s">
        <v>81</v>
      </c>
      <c r="AV178" s="13" t="s">
        <v>81</v>
      </c>
      <c r="AW178" s="13" t="s">
        <v>33</v>
      </c>
      <c r="AX178" s="13" t="s">
        <v>71</v>
      </c>
      <c r="AY178" s="209" t="s">
        <v>120</v>
      </c>
    </row>
    <row r="179" spans="1:65" s="14" customFormat="1" ht="11.25">
      <c r="B179" s="210"/>
      <c r="C179" s="211"/>
      <c r="D179" s="191" t="s">
        <v>134</v>
      </c>
      <c r="E179" s="212" t="s">
        <v>19</v>
      </c>
      <c r="F179" s="213" t="s">
        <v>136</v>
      </c>
      <c r="G179" s="211"/>
      <c r="H179" s="214">
        <v>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134</v>
      </c>
      <c r="AU179" s="220" t="s">
        <v>81</v>
      </c>
      <c r="AV179" s="14" t="s">
        <v>126</v>
      </c>
      <c r="AW179" s="14" t="s">
        <v>33</v>
      </c>
      <c r="AX179" s="14" t="s">
        <v>79</v>
      </c>
      <c r="AY179" s="220" t="s">
        <v>120</v>
      </c>
    </row>
    <row r="180" spans="1:65" s="2" customFormat="1" ht="24.2" customHeight="1">
      <c r="A180" s="36"/>
      <c r="B180" s="37"/>
      <c r="C180" s="177" t="s">
        <v>350</v>
      </c>
      <c r="D180" s="177" t="s">
        <v>122</v>
      </c>
      <c r="E180" s="178" t="s">
        <v>351</v>
      </c>
      <c r="F180" s="179" t="s">
        <v>352</v>
      </c>
      <c r="G180" s="180" t="s">
        <v>147</v>
      </c>
      <c r="H180" s="181">
        <v>12.48</v>
      </c>
      <c r="I180" s="182"/>
      <c r="J180" s="183">
        <f>ROUND(I180*H180,2)</f>
        <v>0</v>
      </c>
      <c r="K180" s="184"/>
      <c r="L180" s="41"/>
      <c r="M180" s="185" t="s">
        <v>19</v>
      </c>
      <c r="N180" s="186" t="s">
        <v>42</v>
      </c>
      <c r="O180" s="66"/>
      <c r="P180" s="187">
        <f>O180*H180</f>
        <v>0</v>
      </c>
      <c r="Q180" s="187">
        <v>1.9967999999999999</v>
      </c>
      <c r="R180" s="187">
        <f>Q180*H180</f>
        <v>24.920064</v>
      </c>
      <c r="S180" s="187">
        <v>0</v>
      </c>
      <c r="T180" s="18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9" t="s">
        <v>126</v>
      </c>
      <c r="AT180" s="189" t="s">
        <v>122</v>
      </c>
      <c r="AU180" s="189" t="s">
        <v>81</v>
      </c>
      <c r="AY180" s="19" t="s">
        <v>120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9" t="s">
        <v>79</v>
      </c>
      <c r="BK180" s="190">
        <f>ROUND(I180*H180,2)</f>
        <v>0</v>
      </c>
      <c r="BL180" s="19" t="s">
        <v>126</v>
      </c>
      <c r="BM180" s="189" t="s">
        <v>353</v>
      </c>
    </row>
    <row r="181" spans="1:65" s="2" customFormat="1" ht="19.5">
      <c r="A181" s="36"/>
      <c r="B181" s="37"/>
      <c r="C181" s="38"/>
      <c r="D181" s="191" t="s">
        <v>128</v>
      </c>
      <c r="E181" s="38"/>
      <c r="F181" s="192" t="s">
        <v>354</v>
      </c>
      <c r="G181" s="38"/>
      <c r="H181" s="38"/>
      <c r="I181" s="193"/>
      <c r="J181" s="38"/>
      <c r="K181" s="38"/>
      <c r="L181" s="41"/>
      <c r="M181" s="194"/>
      <c r="N181" s="195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128</v>
      </c>
      <c r="AU181" s="19" t="s">
        <v>81</v>
      </c>
    </row>
    <row r="182" spans="1:65" s="2" customFormat="1" ht="11.25">
      <c r="A182" s="36"/>
      <c r="B182" s="37"/>
      <c r="C182" s="38"/>
      <c r="D182" s="196" t="s">
        <v>130</v>
      </c>
      <c r="E182" s="38"/>
      <c r="F182" s="197" t="s">
        <v>355</v>
      </c>
      <c r="G182" s="38"/>
      <c r="H182" s="38"/>
      <c r="I182" s="193"/>
      <c r="J182" s="38"/>
      <c r="K182" s="38"/>
      <c r="L182" s="41"/>
      <c r="M182" s="194"/>
      <c r="N182" s="195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130</v>
      </c>
      <c r="AU182" s="19" t="s">
        <v>81</v>
      </c>
    </row>
    <row r="183" spans="1:65" s="13" customFormat="1" ht="11.25">
      <c r="B183" s="199"/>
      <c r="C183" s="200"/>
      <c r="D183" s="191" t="s">
        <v>134</v>
      </c>
      <c r="E183" s="201" t="s">
        <v>19</v>
      </c>
      <c r="F183" s="202" t="s">
        <v>356</v>
      </c>
      <c r="G183" s="200"/>
      <c r="H183" s="203">
        <v>12.48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134</v>
      </c>
      <c r="AU183" s="209" t="s">
        <v>81</v>
      </c>
      <c r="AV183" s="13" t="s">
        <v>81</v>
      </c>
      <c r="AW183" s="13" t="s">
        <v>33</v>
      </c>
      <c r="AX183" s="13" t="s">
        <v>71</v>
      </c>
      <c r="AY183" s="209" t="s">
        <v>120</v>
      </c>
    </row>
    <row r="184" spans="1:65" s="14" customFormat="1" ht="11.25">
      <c r="B184" s="210"/>
      <c r="C184" s="211"/>
      <c r="D184" s="191" t="s">
        <v>134</v>
      </c>
      <c r="E184" s="212" t="s">
        <v>19</v>
      </c>
      <c r="F184" s="213" t="s">
        <v>136</v>
      </c>
      <c r="G184" s="211"/>
      <c r="H184" s="214">
        <v>12.48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134</v>
      </c>
      <c r="AU184" s="220" t="s">
        <v>81</v>
      </c>
      <c r="AV184" s="14" t="s">
        <v>126</v>
      </c>
      <c r="AW184" s="14" t="s">
        <v>33</v>
      </c>
      <c r="AX184" s="14" t="s">
        <v>79</v>
      </c>
      <c r="AY184" s="220" t="s">
        <v>120</v>
      </c>
    </row>
    <row r="185" spans="1:65" s="2" customFormat="1" ht="16.5" customHeight="1">
      <c r="A185" s="36"/>
      <c r="B185" s="37"/>
      <c r="C185" s="177" t="s">
        <v>357</v>
      </c>
      <c r="D185" s="177" t="s">
        <v>122</v>
      </c>
      <c r="E185" s="178" t="s">
        <v>358</v>
      </c>
      <c r="F185" s="179" t="s">
        <v>359</v>
      </c>
      <c r="G185" s="180" t="s">
        <v>176</v>
      </c>
      <c r="H185" s="181">
        <v>31.2</v>
      </c>
      <c r="I185" s="182"/>
      <c r="J185" s="183">
        <f>ROUND(I185*H185,2)</f>
        <v>0</v>
      </c>
      <c r="K185" s="184"/>
      <c r="L185" s="41"/>
      <c r="M185" s="185" t="s">
        <v>19</v>
      </c>
      <c r="N185" s="186" t="s">
        <v>42</v>
      </c>
      <c r="O185" s="66"/>
      <c r="P185" s="187">
        <f>O185*H185</f>
        <v>0</v>
      </c>
      <c r="Q185" s="187">
        <v>0</v>
      </c>
      <c r="R185" s="187">
        <f>Q185*H185</f>
        <v>0</v>
      </c>
      <c r="S185" s="187">
        <v>0</v>
      </c>
      <c r="T185" s="18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9" t="s">
        <v>126</v>
      </c>
      <c r="AT185" s="189" t="s">
        <v>122</v>
      </c>
      <c r="AU185" s="189" t="s">
        <v>81</v>
      </c>
      <c r="AY185" s="19" t="s">
        <v>120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9" t="s">
        <v>79</v>
      </c>
      <c r="BK185" s="190">
        <f>ROUND(I185*H185,2)</f>
        <v>0</v>
      </c>
      <c r="BL185" s="19" t="s">
        <v>126</v>
      </c>
      <c r="BM185" s="189" t="s">
        <v>360</v>
      </c>
    </row>
    <row r="186" spans="1:65" s="2" customFormat="1" ht="19.5">
      <c r="A186" s="36"/>
      <c r="B186" s="37"/>
      <c r="C186" s="38"/>
      <c r="D186" s="191" t="s">
        <v>128</v>
      </c>
      <c r="E186" s="38"/>
      <c r="F186" s="192" t="s">
        <v>361</v>
      </c>
      <c r="G186" s="38"/>
      <c r="H186" s="38"/>
      <c r="I186" s="193"/>
      <c r="J186" s="38"/>
      <c r="K186" s="38"/>
      <c r="L186" s="41"/>
      <c r="M186" s="194"/>
      <c r="N186" s="195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128</v>
      </c>
      <c r="AU186" s="19" t="s">
        <v>81</v>
      </c>
    </row>
    <row r="187" spans="1:65" s="2" customFormat="1" ht="11.25">
      <c r="A187" s="36"/>
      <c r="B187" s="37"/>
      <c r="C187" s="38"/>
      <c r="D187" s="196" t="s">
        <v>130</v>
      </c>
      <c r="E187" s="38"/>
      <c r="F187" s="197" t="s">
        <v>362</v>
      </c>
      <c r="G187" s="38"/>
      <c r="H187" s="38"/>
      <c r="I187" s="193"/>
      <c r="J187" s="38"/>
      <c r="K187" s="38"/>
      <c r="L187" s="41"/>
      <c r="M187" s="194"/>
      <c r="N187" s="195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130</v>
      </c>
      <c r="AU187" s="19" t="s">
        <v>81</v>
      </c>
    </row>
    <row r="188" spans="1:65" s="2" customFormat="1" ht="19.5">
      <c r="A188" s="36"/>
      <c r="B188" s="37"/>
      <c r="C188" s="38"/>
      <c r="D188" s="191" t="s">
        <v>132</v>
      </c>
      <c r="E188" s="38"/>
      <c r="F188" s="198" t="s">
        <v>363</v>
      </c>
      <c r="G188" s="38"/>
      <c r="H188" s="38"/>
      <c r="I188" s="193"/>
      <c r="J188" s="38"/>
      <c r="K188" s="38"/>
      <c r="L188" s="41"/>
      <c r="M188" s="194"/>
      <c r="N188" s="195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132</v>
      </c>
      <c r="AU188" s="19" t="s">
        <v>81</v>
      </c>
    </row>
    <row r="189" spans="1:65" s="13" customFormat="1" ht="11.25">
      <c r="B189" s="199"/>
      <c r="C189" s="200"/>
      <c r="D189" s="191" t="s">
        <v>134</v>
      </c>
      <c r="E189" s="201" t="s">
        <v>19</v>
      </c>
      <c r="F189" s="202" t="s">
        <v>364</v>
      </c>
      <c r="G189" s="200"/>
      <c r="H189" s="203">
        <v>31.2</v>
      </c>
      <c r="I189" s="204"/>
      <c r="J189" s="200"/>
      <c r="K189" s="200"/>
      <c r="L189" s="205"/>
      <c r="M189" s="206"/>
      <c r="N189" s="207"/>
      <c r="O189" s="207"/>
      <c r="P189" s="207"/>
      <c r="Q189" s="207"/>
      <c r="R189" s="207"/>
      <c r="S189" s="207"/>
      <c r="T189" s="208"/>
      <c r="AT189" s="209" t="s">
        <v>134</v>
      </c>
      <c r="AU189" s="209" t="s">
        <v>81</v>
      </c>
      <c r="AV189" s="13" t="s">
        <v>81</v>
      </c>
      <c r="AW189" s="13" t="s">
        <v>33</v>
      </c>
      <c r="AX189" s="13" t="s">
        <v>71</v>
      </c>
      <c r="AY189" s="209" t="s">
        <v>120</v>
      </c>
    </row>
    <row r="190" spans="1:65" s="14" customFormat="1" ht="11.25">
      <c r="B190" s="210"/>
      <c r="C190" s="211"/>
      <c r="D190" s="191" t="s">
        <v>134</v>
      </c>
      <c r="E190" s="212" t="s">
        <v>19</v>
      </c>
      <c r="F190" s="213" t="s">
        <v>136</v>
      </c>
      <c r="G190" s="211"/>
      <c r="H190" s="214">
        <v>31.2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134</v>
      </c>
      <c r="AU190" s="220" t="s">
        <v>81</v>
      </c>
      <c r="AV190" s="14" t="s">
        <v>126</v>
      </c>
      <c r="AW190" s="14" t="s">
        <v>33</v>
      </c>
      <c r="AX190" s="14" t="s">
        <v>79</v>
      </c>
      <c r="AY190" s="220" t="s">
        <v>120</v>
      </c>
    </row>
    <row r="191" spans="1:65" s="2" customFormat="1" ht="21.75" customHeight="1">
      <c r="A191" s="36"/>
      <c r="B191" s="37"/>
      <c r="C191" s="177" t="s">
        <v>365</v>
      </c>
      <c r="D191" s="177" t="s">
        <v>122</v>
      </c>
      <c r="E191" s="178" t="s">
        <v>366</v>
      </c>
      <c r="F191" s="179" t="s">
        <v>367</v>
      </c>
      <c r="G191" s="180" t="s">
        <v>147</v>
      </c>
      <c r="H191" s="181">
        <v>357.2</v>
      </c>
      <c r="I191" s="182"/>
      <c r="J191" s="183">
        <f>ROUND(I191*H191,2)</f>
        <v>0</v>
      </c>
      <c r="K191" s="184"/>
      <c r="L191" s="41"/>
      <c r="M191" s="185" t="s">
        <v>19</v>
      </c>
      <c r="N191" s="186" t="s">
        <v>42</v>
      </c>
      <c r="O191" s="66"/>
      <c r="P191" s="187">
        <f>O191*H191</f>
        <v>0</v>
      </c>
      <c r="Q191" s="187">
        <v>2.02</v>
      </c>
      <c r="R191" s="187">
        <f>Q191*H191</f>
        <v>721.54399999999998</v>
      </c>
      <c r="S191" s="187">
        <v>0</v>
      </c>
      <c r="T191" s="18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9" t="s">
        <v>126</v>
      </c>
      <c r="AT191" s="189" t="s">
        <v>122</v>
      </c>
      <c r="AU191" s="189" t="s">
        <v>81</v>
      </c>
      <c r="AY191" s="19" t="s">
        <v>120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9" t="s">
        <v>79</v>
      </c>
      <c r="BK191" s="190">
        <f>ROUND(I191*H191,2)</f>
        <v>0</v>
      </c>
      <c r="BL191" s="19" t="s">
        <v>126</v>
      </c>
      <c r="BM191" s="189" t="s">
        <v>368</v>
      </c>
    </row>
    <row r="192" spans="1:65" s="2" customFormat="1" ht="19.5">
      <c r="A192" s="36"/>
      <c r="B192" s="37"/>
      <c r="C192" s="38"/>
      <c r="D192" s="191" t="s">
        <v>128</v>
      </c>
      <c r="E192" s="38"/>
      <c r="F192" s="192" t="s">
        <v>369</v>
      </c>
      <c r="G192" s="38"/>
      <c r="H192" s="38"/>
      <c r="I192" s="193"/>
      <c r="J192" s="38"/>
      <c r="K192" s="38"/>
      <c r="L192" s="41"/>
      <c r="M192" s="194"/>
      <c r="N192" s="195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128</v>
      </c>
      <c r="AU192" s="19" t="s">
        <v>81</v>
      </c>
    </row>
    <row r="193" spans="1:65" s="2" customFormat="1" ht="11.25">
      <c r="A193" s="36"/>
      <c r="B193" s="37"/>
      <c r="C193" s="38"/>
      <c r="D193" s="196" t="s">
        <v>130</v>
      </c>
      <c r="E193" s="38"/>
      <c r="F193" s="197" t="s">
        <v>370</v>
      </c>
      <c r="G193" s="38"/>
      <c r="H193" s="38"/>
      <c r="I193" s="193"/>
      <c r="J193" s="38"/>
      <c r="K193" s="38"/>
      <c r="L193" s="41"/>
      <c r="M193" s="194"/>
      <c r="N193" s="195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130</v>
      </c>
      <c r="AU193" s="19" t="s">
        <v>81</v>
      </c>
    </row>
    <row r="194" spans="1:65" s="2" customFormat="1" ht="19.5">
      <c r="A194" s="36"/>
      <c r="B194" s="37"/>
      <c r="C194" s="38"/>
      <c r="D194" s="191" t="s">
        <v>132</v>
      </c>
      <c r="E194" s="38"/>
      <c r="F194" s="198" t="s">
        <v>371</v>
      </c>
      <c r="G194" s="38"/>
      <c r="H194" s="38"/>
      <c r="I194" s="193"/>
      <c r="J194" s="38"/>
      <c r="K194" s="38"/>
      <c r="L194" s="41"/>
      <c r="M194" s="194"/>
      <c r="N194" s="195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132</v>
      </c>
      <c r="AU194" s="19" t="s">
        <v>81</v>
      </c>
    </row>
    <row r="195" spans="1:65" s="13" customFormat="1" ht="11.25">
      <c r="B195" s="199"/>
      <c r="C195" s="200"/>
      <c r="D195" s="191" t="s">
        <v>134</v>
      </c>
      <c r="E195" s="201" t="s">
        <v>19</v>
      </c>
      <c r="F195" s="202" t="s">
        <v>372</v>
      </c>
      <c r="G195" s="200"/>
      <c r="H195" s="203">
        <v>357.2</v>
      </c>
      <c r="I195" s="204"/>
      <c r="J195" s="200"/>
      <c r="K195" s="200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134</v>
      </c>
      <c r="AU195" s="209" t="s">
        <v>81</v>
      </c>
      <c r="AV195" s="13" t="s">
        <v>81</v>
      </c>
      <c r="AW195" s="13" t="s">
        <v>33</v>
      </c>
      <c r="AX195" s="13" t="s">
        <v>71</v>
      </c>
      <c r="AY195" s="209" t="s">
        <v>120</v>
      </c>
    </row>
    <row r="196" spans="1:65" s="14" customFormat="1" ht="11.25">
      <c r="B196" s="210"/>
      <c r="C196" s="211"/>
      <c r="D196" s="191" t="s">
        <v>134</v>
      </c>
      <c r="E196" s="212" t="s">
        <v>235</v>
      </c>
      <c r="F196" s="213" t="s">
        <v>136</v>
      </c>
      <c r="G196" s="211"/>
      <c r="H196" s="214">
        <v>357.2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134</v>
      </c>
      <c r="AU196" s="220" t="s">
        <v>81</v>
      </c>
      <c r="AV196" s="14" t="s">
        <v>126</v>
      </c>
      <c r="AW196" s="14" t="s">
        <v>33</v>
      </c>
      <c r="AX196" s="14" t="s">
        <v>79</v>
      </c>
      <c r="AY196" s="220" t="s">
        <v>120</v>
      </c>
    </row>
    <row r="197" spans="1:65" s="12" customFormat="1" ht="22.9" customHeight="1">
      <c r="B197" s="161"/>
      <c r="C197" s="162"/>
      <c r="D197" s="163" t="s">
        <v>70</v>
      </c>
      <c r="E197" s="175" t="s">
        <v>195</v>
      </c>
      <c r="F197" s="175" t="s">
        <v>196</v>
      </c>
      <c r="G197" s="162"/>
      <c r="H197" s="162"/>
      <c r="I197" s="165"/>
      <c r="J197" s="176">
        <f>BK197</f>
        <v>0</v>
      </c>
      <c r="K197" s="162"/>
      <c r="L197" s="167"/>
      <c r="M197" s="168"/>
      <c r="N197" s="169"/>
      <c r="O197" s="169"/>
      <c r="P197" s="170">
        <f>SUM(P198:P200)</f>
        <v>0</v>
      </c>
      <c r="Q197" s="169"/>
      <c r="R197" s="170">
        <f>SUM(R198:R200)</f>
        <v>0</v>
      </c>
      <c r="S197" s="169"/>
      <c r="T197" s="171">
        <f>SUM(T198:T200)</f>
        <v>0</v>
      </c>
      <c r="AR197" s="172" t="s">
        <v>79</v>
      </c>
      <c r="AT197" s="173" t="s">
        <v>70</v>
      </c>
      <c r="AU197" s="173" t="s">
        <v>79</v>
      </c>
      <c r="AY197" s="172" t="s">
        <v>120</v>
      </c>
      <c r="BK197" s="174">
        <f>SUM(BK198:BK200)</f>
        <v>0</v>
      </c>
    </row>
    <row r="198" spans="1:65" s="2" customFormat="1" ht="16.5" customHeight="1">
      <c r="A198" s="36"/>
      <c r="B198" s="37"/>
      <c r="C198" s="177" t="s">
        <v>373</v>
      </c>
      <c r="D198" s="177" t="s">
        <v>122</v>
      </c>
      <c r="E198" s="178" t="s">
        <v>374</v>
      </c>
      <c r="F198" s="179" t="s">
        <v>375</v>
      </c>
      <c r="G198" s="180" t="s">
        <v>200</v>
      </c>
      <c r="H198" s="181">
        <v>1517.9280000000001</v>
      </c>
      <c r="I198" s="182"/>
      <c r="J198" s="183">
        <f>ROUND(I198*H198,2)</f>
        <v>0</v>
      </c>
      <c r="K198" s="184"/>
      <c r="L198" s="41"/>
      <c r="M198" s="185" t="s">
        <v>19</v>
      </c>
      <c r="N198" s="186" t="s">
        <v>42</v>
      </c>
      <c r="O198" s="66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9" t="s">
        <v>126</v>
      </c>
      <c r="AT198" s="189" t="s">
        <v>122</v>
      </c>
      <c r="AU198" s="189" t="s">
        <v>81</v>
      </c>
      <c r="AY198" s="19" t="s">
        <v>120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9" t="s">
        <v>79</v>
      </c>
      <c r="BK198" s="190">
        <f>ROUND(I198*H198,2)</f>
        <v>0</v>
      </c>
      <c r="BL198" s="19" t="s">
        <v>126</v>
      </c>
      <c r="BM198" s="189" t="s">
        <v>376</v>
      </c>
    </row>
    <row r="199" spans="1:65" s="2" customFormat="1" ht="11.25">
      <c r="A199" s="36"/>
      <c r="B199" s="37"/>
      <c r="C199" s="38"/>
      <c r="D199" s="191" t="s">
        <v>128</v>
      </c>
      <c r="E199" s="38"/>
      <c r="F199" s="192" t="s">
        <v>377</v>
      </c>
      <c r="G199" s="38"/>
      <c r="H199" s="38"/>
      <c r="I199" s="193"/>
      <c r="J199" s="38"/>
      <c r="K199" s="38"/>
      <c r="L199" s="41"/>
      <c r="M199" s="194"/>
      <c r="N199" s="195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128</v>
      </c>
      <c r="AU199" s="19" t="s">
        <v>81</v>
      </c>
    </row>
    <row r="200" spans="1:65" s="2" customFormat="1" ht="11.25">
      <c r="A200" s="36"/>
      <c r="B200" s="37"/>
      <c r="C200" s="38"/>
      <c r="D200" s="196" t="s">
        <v>130</v>
      </c>
      <c r="E200" s="38"/>
      <c r="F200" s="197" t="s">
        <v>378</v>
      </c>
      <c r="G200" s="38"/>
      <c r="H200" s="38"/>
      <c r="I200" s="193"/>
      <c r="J200" s="38"/>
      <c r="K200" s="38"/>
      <c r="L200" s="41"/>
      <c r="M200" s="245"/>
      <c r="N200" s="246"/>
      <c r="O200" s="247"/>
      <c r="P200" s="247"/>
      <c r="Q200" s="247"/>
      <c r="R200" s="247"/>
      <c r="S200" s="247"/>
      <c r="T200" s="248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130</v>
      </c>
      <c r="AU200" s="19" t="s">
        <v>81</v>
      </c>
    </row>
    <row r="201" spans="1:65" s="2" customFormat="1" ht="6.95" customHeight="1">
      <c r="A201" s="36"/>
      <c r="B201" s="49"/>
      <c r="C201" s="50"/>
      <c r="D201" s="50"/>
      <c r="E201" s="50"/>
      <c r="F201" s="50"/>
      <c r="G201" s="50"/>
      <c r="H201" s="50"/>
      <c r="I201" s="50"/>
      <c r="J201" s="50"/>
      <c r="K201" s="50"/>
      <c r="L201" s="41"/>
      <c r="M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</row>
  </sheetData>
  <sheetProtection algorithmName="SHA-512" hashValue="iurauPd5UDrq1uNmFVjmjpYqM4ie43HieP9RxRdgIaRKvT4L2L92LvcCdzmTmoP1oOKEw5AgeGreBbezlR36uQ==" saltValue="K+ltnA6CGQIEwFJVBkSZIOJtTLg/5/9VaYLJ030EhTejXWBmW0mIcA7zQAeVHdPvmBgMuwx3OKvpZLP3snzkBA==" spinCount="100000" sheet="1" objects="1" scenarios="1" formatColumns="0" formatRows="0" autoFilter="0"/>
  <autoFilter ref="C82:K20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5" r:id="rId2"/>
    <hyperlink ref="F101" r:id="rId3"/>
    <hyperlink ref="F106" r:id="rId4"/>
    <hyperlink ref="F120" r:id="rId5"/>
    <hyperlink ref="F127" r:id="rId6"/>
    <hyperlink ref="F133" r:id="rId7"/>
    <hyperlink ref="F140" r:id="rId8"/>
    <hyperlink ref="F146" r:id="rId9"/>
    <hyperlink ref="F152" r:id="rId10"/>
    <hyperlink ref="F158" r:id="rId11"/>
    <hyperlink ref="F170" r:id="rId12"/>
    <hyperlink ref="F182" r:id="rId13"/>
    <hyperlink ref="F187" r:id="rId14"/>
    <hyperlink ref="F193" r:id="rId15"/>
    <hyperlink ref="F200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19" t="s">
        <v>87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81</v>
      </c>
    </row>
    <row r="4" spans="1:46" s="1" customFormat="1" ht="24.95" customHeight="1">
      <c r="B4" s="22"/>
      <c r="D4" s="106" t="s">
        <v>91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6" t="str">
        <f>'Rekapitulace stavby'!K6</f>
        <v>Morávka - Dobrá, balvanitý skluz v km 3.633</v>
      </c>
      <c r="F7" s="377"/>
      <c r="G7" s="377"/>
      <c r="H7" s="377"/>
      <c r="L7" s="22"/>
    </row>
    <row r="8" spans="1:46" s="2" customFormat="1" ht="12" customHeight="1">
      <c r="A8" s="36"/>
      <c r="B8" s="41"/>
      <c r="C8" s="36"/>
      <c r="D8" s="108" t="s">
        <v>92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379</v>
      </c>
      <c r="F9" s="379"/>
      <c r="G9" s="379"/>
      <c r="H9" s="379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19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10. 10. 2024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tr">
        <f>IF('Rekapitulace stavby'!AN10="","",'Rekapitulace stavby'!AN10)</f>
        <v/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tr">
        <f>IF('Rekapitulace stavby'!E11="","",'Rekapitulace stavby'!E11)</f>
        <v xml:space="preserve"> </v>
      </c>
      <c r="F15" s="36"/>
      <c r="G15" s="36"/>
      <c r="H15" s="36"/>
      <c r="I15" s="108" t="s">
        <v>28</v>
      </c>
      <c r="J15" s="110" t="str">
        <f>IF('Rekapitulace stavby'!AN11="","",'Rekapitulace stavby'!AN11)</f>
        <v/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tr">
        <f>IF('Rekapitulace stavby'!AN16="","",'Rekapitulace stavby'!AN16)</f>
        <v/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tr">
        <f>IF('Rekapitulace stavby'!E17="","",'Rekapitulace stavby'!E17)</f>
        <v>Ing. M. Lepík</v>
      </c>
      <c r="F21" s="36"/>
      <c r="G21" s="36"/>
      <c r="H21" s="36"/>
      <c r="I21" s="108" t="s">
        <v>28</v>
      </c>
      <c r="J21" s="110" t="str">
        <f>IF('Rekapitulace stavby'!AN17="","",'Rekapitulace stavby'!AN17)</f>
        <v/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">
        <v>19</v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">
        <v>32</v>
      </c>
      <c r="F24" s="36"/>
      <c r="G24" s="36"/>
      <c r="H24" s="36"/>
      <c r="I24" s="108" t="s">
        <v>28</v>
      </c>
      <c r="J24" s="110" t="s">
        <v>19</v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35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2"/>
      <c r="B27" s="113"/>
      <c r="C27" s="112"/>
      <c r="D27" s="112"/>
      <c r="E27" s="382" t="s">
        <v>94</v>
      </c>
      <c r="F27" s="382"/>
      <c r="G27" s="382"/>
      <c r="H27" s="382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37</v>
      </c>
      <c r="E30" s="36"/>
      <c r="F30" s="36"/>
      <c r="G30" s="36"/>
      <c r="H30" s="36"/>
      <c r="I30" s="36"/>
      <c r="J30" s="117">
        <f>ROUND(J84,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39</v>
      </c>
      <c r="G32" s="36"/>
      <c r="H32" s="36"/>
      <c r="I32" s="118" t="s">
        <v>38</v>
      </c>
      <c r="J32" s="118" t="s">
        <v>40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41</v>
      </c>
      <c r="E33" s="108" t="s">
        <v>42</v>
      </c>
      <c r="F33" s="120">
        <f>ROUND((SUM(BE84:BE121)),  2)</f>
        <v>0</v>
      </c>
      <c r="G33" s="36"/>
      <c r="H33" s="36"/>
      <c r="I33" s="121">
        <v>0.21</v>
      </c>
      <c r="J33" s="120">
        <f>ROUND(((SUM(BE84:BE121))*I33),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43</v>
      </c>
      <c r="F34" s="120">
        <f>ROUND((SUM(BF84:BF121)),  2)</f>
        <v>0</v>
      </c>
      <c r="G34" s="36"/>
      <c r="H34" s="36"/>
      <c r="I34" s="121">
        <v>0.12</v>
      </c>
      <c r="J34" s="120">
        <f>ROUND(((SUM(BF84:BF121))*I34),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44</v>
      </c>
      <c r="F35" s="120">
        <f>ROUND((SUM(BG84:BG121)),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45</v>
      </c>
      <c r="F36" s="120">
        <f>ROUND((SUM(BH84:BH121)),  2)</f>
        <v>0</v>
      </c>
      <c r="G36" s="36"/>
      <c r="H36" s="36"/>
      <c r="I36" s="121">
        <v>0.12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46</v>
      </c>
      <c r="F37" s="120">
        <f>ROUND((SUM(BI84:BI121)),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47</v>
      </c>
      <c r="E39" s="124"/>
      <c r="F39" s="124"/>
      <c r="G39" s="125" t="s">
        <v>48</v>
      </c>
      <c r="H39" s="126" t="s">
        <v>49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Morávka - Dobrá, balvanitý skluz v km 3.633</v>
      </c>
      <c r="F48" s="384"/>
      <c r="G48" s="384"/>
      <c r="H48" s="384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5" t="str">
        <f>E9</f>
        <v>VON - Vedlejší a ostatní náklady</v>
      </c>
      <c r="F50" s="385"/>
      <c r="G50" s="385"/>
      <c r="H50" s="385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Dobrá</v>
      </c>
      <c r="G52" s="38"/>
      <c r="H52" s="38"/>
      <c r="I52" s="31" t="s">
        <v>23</v>
      </c>
      <c r="J52" s="61" t="str">
        <f>IF(J12="","",J12)</f>
        <v>10. 10. 2024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>Ing. M. Lepík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M. Lepík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96</v>
      </c>
      <c r="D57" s="134"/>
      <c r="E57" s="134"/>
      <c r="F57" s="134"/>
      <c r="G57" s="134"/>
      <c r="H57" s="134"/>
      <c r="I57" s="134"/>
      <c r="J57" s="135" t="s">
        <v>97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69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7"/>
      <c r="C60" s="138"/>
      <c r="D60" s="139" t="s">
        <v>380</v>
      </c>
      <c r="E60" s="140"/>
      <c r="F60" s="140"/>
      <c r="G60" s="140"/>
      <c r="H60" s="140"/>
      <c r="I60" s="140"/>
      <c r="J60" s="141">
        <f>J85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381</v>
      </c>
      <c r="E61" s="146"/>
      <c r="F61" s="146"/>
      <c r="G61" s="146"/>
      <c r="H61" s="146"/>
      <c r="I61" s="146"/>
      <c r="J61" s="147">
        <f>J98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382</v>
      </c>
      <c r="E62" s="146"/>
      <c r="F62" s="146"/>
      <c r="G62" s="146"/>
      <c r="H62" s="146"/>
      <c r="I62" s="146"/>
      <c r="J62" s="147">
        <f>J103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383</v>
      </c>
      <c r="E63" s="146"/>
      <c r="F63" s="146"/>
      <c r="G63" s="146"/>
      <c r="H63" s="146"/>
      <c r="I63" s="146"/>
      <c r="J63" s="147">
        <f>J108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384</v>
      </c>
      <c r="E64" s="146"/>
      <c r="F64" s="146"/>
      <c r="G64" s="146"/>
      <c r="H64" s="146"/>
      <c r="I64" s="146"/>
      <c r="J64" s="147">
        <f>J117</f>
        <v>0</v>
      </c>
      <c r="K64" s="144"/>
      <c r="L64" s="148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9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9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105</v>
      </c>
      <c r="D71" s="38"/>
      <c r="E71" s="38"/>
      <c r="F71" s="38"/>
      <c r="G71" s="38"/>
      <c r="H71" s="38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3" t="str">
        <f>E7</f>
        <v>Morávka - Dobrá, balvanitý skluz v km 3.633</v>
      </c>
      <c r="F74" s="384"/>
      <c r="G74" s="384"/>
      <c r="H74" s="384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92</v>
      </c>
      <c r="D75" s="38"/>
      <c r="E75" s="38"/>
      <c r="F75" s="38"/>
      <c r="G75" s="38"/>
      <c r="H75" s="38"/>
      <c r="I75" s="38"/>
      <c r="J75" s="38"/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5" t="str">
        <f>E9</f>
        <v>VON - Vedlejší a ostatní náklady</v>
      </c>
      <c r="F76" s="385"/>
      <c r="G76" s="385"/>
      <c r="H76" s="385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Dobrá</v>
      </c>
      <c r="G78" s="38"/>
      <c r="H78" s="38"/>
      <c r="I78" s="31" t="s">
        <v>23</v>
      </c>
      <c r="J78" s="61" t="str">
        <f>IF(J12="","",J12)</f>
        <v>10. 10. 2024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 xml:space="preserve"> </v>
      </c>
      <c r="G80" s="38"/>
      <c r="H80" s="38"/>
      <c r="I80" s="31" t="s">
        <v>31</v>
      </c>
      <c r="J80" s="34" t="str">
        <f>E21</f>
        <v>Ing. M. Lepík</v>
      </c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Ing. M. Lepík</v>
      </c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9"/>
      <c r="B83" s="150"/>
      <c r="C83" s="151" t="s">
        <v>106</v>
      </c>
      <c r="D83" s="152" t="s">
        <v>56</v>
      </c>
      <c r="E83" s="152" t="s">
        <v>52</v>
      </c>
      <c r="F83" s="152" t="s">
        <v>53</v>
      </c>
      <c r="G83" s="152" t="s">
        <v>107</v>
      </c>
      <c r="H83" s="152" t="s">
        <v>108</v>
      </c>
      <c r="I83" s="152" t="s">
        <v>109</v>
      </c>
      <c r="J83" s="153" t="s">
        <v>97</v>
      </c>
      <c r="K83" s="154" t="s">
        <v>110</v>
      </c>
      <c r="L83" s="155"/>
      <c r="M83" s="70" t="s">
        <v>19</v>
      </c>
      <c r="N83" s="71" t="s">
        <v>41</v>
      </c>
      <c r="O83" s="71" t="s">
        <v>111</v>
      </c>
      <c r="P83" s="71" t="s">
        <v>112</v>
      </c>
      <c r="Q83" s="71" t="s">
        <v>113</v>
      </c>
      <c r="R83" s="71" t="s">
        <v>114</v>
      </c>
      <c r="S83" s="71" t="s">
        <v>115</v>
      </c>
      <c r="T83" s="72" t="s">
        <v>116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</row>
    <row r="84" spans="1:65" s="2" customFormat="1" ht="22.9" customHeight="1">
      <c r="A84" s="36"/>
      <c r="B84" s="37"/>
      <c r="C84" s="77" t="s">
        <v>117</v>
      </c>
      <c r="D84" s="38"/>
      <c r="E84" s="38"/>
      <c r="F84" s="38"/>
      <c r="G84" s="38"/>
      <c r="H84" s="38"/>
      <c r="I84" s="38"/>
      <c r="J84" s="156">
        <f>BK84</f>
        <v>0</v>
      </c>
      <c r="K84" s="38"/>
      <c r="L84" s="41"/>
      <c r="M84" s="73"/>
      <c r="N84" s="157"/>
      <c r="O84" s="74"/>
      <c r="P84" s="158">
        <f>P85</f>
        <v>0</v>
      </c>
      <c r="Q84" s="74"/>
      <c r="R84" s="158">
        <f>R85</f>
        <v>0</v>
      </c>
      <c r="S84" s="74"/>
      <c r="T84" s="159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70</v>
      </c>
      <c r="AU84" s="19" t="s">
        <v>98</v>
      </c>
      <c r="BK84" s="160">
        <f>BK85</f>
        <v>0</v>
      </c>
    </row>
    <row r="85" spans="1:65" s="12" customFormat="1" ht="25.9" customHeight="1">
      <c r="B85" s="161"/>
      <c r="C85" s="162"/>
      <c r="D85" s="163" t="s">
        <v>70</v>
      </c>
      <c r="E85" s="164" t="s">
        <v>385</v>
      </c>
      <c r="F85" s="164" t="s">
        <v>386</v>
      </c>
      <c r="G85" s="162"/>
      <c r="H85" s="162"/>
      <c r="I85" s="165"/>
      <c r="J85" s="166">
        <f>BK85</f>
        <v>0</v>
      </c>
      <c r="K85" s="162"/>
      <c r="L85" s="167"/>
      <c r="M85" s="168"/>
      <c r="N85" s="169"/>
      <c r="O85" s="169"/>
      <c r="P85" s="170">
        <f>P86+SUM(P87:P98)+P103+P108+P117</f>
        <v>0</v>
      </c>
      <c r="Q85" s="169"/>
      <c r="R85" s="170">
        <f>R86+SUM(R87:R98)+R103+R108+R117</f>
        <v>0</v>
      </c>
      <c r="S85" s="169"/>
      <c r="T85" s="171">
        <f>T86+SUM(T87:T98)+T103+T108+T117</f>
        <v>0</v>
      </c>
      <c r="AR85" s="172" t="s">
        <v>157</v>
      </c>
      <c r="AT85" s="173" t="s">
        <v>70</v>
      </c>
      <c r="AU85" s="173" t="s">
        <v>71</v>
      </c>
      <c r="AY85" s="172" t="s">
        <v>120</v>
      </c>
      <c r="BK85" s="174">
        <f>BK86+SUM(BK87:BK98)+BK103+BK108+BK117</f>
        <v>0</v>
      </c>
    </row>
    <row r="86" spans="1:65" s="2" customFormat="1" ht="16.5" customHeight="1">
      <c r="A86" s="36"/>
      <c r="B86" s="37"/>
      <c r="C86" s="177" t="s">
        <v>79</v>
      </c>
      <c r="D86" s="177" t="s">
        <v>122</v>
      </c>
      <c r="E86" s="178" t="s">
        <v>387</v>
      </c>
      <c r="F86" s="179" t="s">
        <v>388</v>
      </c>
      <c r="G86" s="180" t="s">
        <v>389</v>
      </c>
      <c r="H86" s="181">
        <v>1</v>
      </c>
      <c r="I86" s="182"/>
      <c r="J86" s="183">
        <f>ROUND(I86*H86,2)</f>
        <v>0</v>
      </c>
      <c r="K86" s="184"/>
      <c r="L86" s="41"/>
      <c r="M86" s="185" t="s">
        <v>19</v>
      </c>
      <c r="N86" s="186" t="s">
        <v>42</v>
      </c>
      <c r="O86" s="66"/>
      <c r="P86" s="187">
        <f>O86*H86</f>
        <v>0</v>
      </c>
      <c r="Q86" s="187">
        <v>0</v>
      </c>
      <c r="R86" s="187">
        <f>Q86*H86</f>
        <v>0</v>
      </c>
      <c r="S86" s="187">
        <v>0</v>
      </c>
      <c r="T86" s="188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9" t="s">
        <v>390</v>
      </c>
      <c r="AT86" s="189" t="s">
        <v>122</v>
      </c>
      <c r="AU86" s="189" t="s">
        <v>79</v>
      </c>
      <c r="AY86" s="19" t="s">
        <v>120</v>
      </c>
      <c r="BE86" s="190">
        <f>IF(N86="základní",J86,0)</f>
        <v>0</v>
      </c>
      <c r="BF86" s="190">
        <f>IF(N86="snížená",J86,0)</f>
        <v>0</v>
      </c>
      <c r="BG86" s="190">
        <f>IF(N86="zákl. přenesená",J86,0)</f>
        <v>0</v>
      </c>
      <c r="BH86" s="190">
        <f>IF(N86="sníž. přenesená",J86,0)</f>
        <v>0</v>
      </c>
      <c r="BI86" s="190">
        <f>IF(N86="nulová",J86,0)</f>
        <v>0</v>
      </c>
      <c r="BJ86" s="19" t="s">
        <v>79</v>
      </c>
      <c r="BK86" s="190">
        <f>ROUND(I86*H86,2)</f>
        <v>0</v>
      </c>
      <c r="BL86" s="19" t="s">
        <v>390</v>
      </c>
      <c r="BM86" s="189" t="s">
        <v>391</v>
      </c>
    </row>
    <row r="87" spans="1:65" s="2" customFormat="1" ht="19.5">
      <c r="A87" s="36"/>
      <c r="B87" s="37"/>
      <c r="C87" s="38"/>
      <c r="D87" s="191" t="s">
        <v>128</v>
      </c>
      <c r="E87" s="38"/>
      <c r="F87" s="192" t="s">
        <v>392</v>
      </c>
      <c r="G87" s="38"/>
      <c r="H87" s="38"/>
      <c r="I87" s="193"/>
      <c r="J87" s="38"/>
      <c r="K87" s="38"/>
      <c r="L87" s="41"/>
      <c r="M87" s="194"/>
      <c r="N87" s="195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128</v>
      </c>
      <c r="AU87" s="19" t="s">
        <v>79</v>
      </c>
    </row>
    <row r="88" spans="1:65" s="2" customFormat="1" ht="11.25">
      <c r="A88" s="36"/>
      <c r="B88" s="37"/>
      <c r="C88" s="38"/>
      <c r="D88" s="196" t="s">
        <v>130</v>
      </c>
      <c r="E88" s="38"/>
      <c r="F88" s="197" t="s">
        <v>393</v>
      </c>
      <c r="G88" s="38"/>
      <c r="H88" s="38"/>
      <c r="I88" s="193"/>
      <c r="J88" s="38"/>
      <c r="K88" s="38"/>
      <c r="L88" s="41"/>
      <c r="M88" s="194"/>
      <c r="N88" s="195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130</v>
      </c>
      <c r="AU88" s="19" t="s">
        <v>79</v>
      </c>
    </row>
    <row r="89" spans="1:65" s="2" customFormat="1" ht="19.5">
      <c r="A89" s="36"/>
      <c r="B89" s="37"/>
      <c r="C89" s="38"/>
      <c r="D89" s="191" t="s">
        <v>132</v>
      </c>
      <c r="E89" s="38"/>
      <c r="F89" s="198" t="s">
        <v>394</v>
      </c>
      <c r="G89" s="38"/>
      <c r="H89" s="38"/>
      <c r="I89" s="193"/>
      <c r="J89" s="38"/>
      <c r="K89" s="38"/>
      <c r="L89" s="41"/>
      <c r="M89" s="194"/>
      <c r="N89" s="195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132</v>
      </c>
      <c r="AU89" s="19" t="s">
        <v>79</v>
      </c>
    </row>
    <row r="90" spans="1:65" s="2" customFormat="1" ht="16.5" customHeight="1">
      <c r="A90" s="36"/>
      <c r="B90" s="37"/>
      <c r="C90" s="177" t="s">
        <v>81</v>
      </c>
      <c r="D90" s="177" t="s">
        <v>122</v>
      </c>
      <c r="E90" s="178" t="s">
        <v>395</v>
      </c>
      <c r="F90" s="179" t="s">
        <v>396</v>
      </c>
      <c r="G90" s="180" t="s">
        <v>389</v>
      </c>
      <c r="H90" s="181">
        <v>1</v>
      </c>
      <c r="I90" s="182"/>
      <c r="J90" s="183">
        <f>ROUND(I90*H90,2)</f>
        <v>0</v>
      </c>
      <c r="K90" s="184"/>
      <c r="L90" s="41"/>
      <c r="M90" s="185" t="s">
        <v>19</v>
      </c>
      <c r="N90" s="186" t="s">
        <v>42</v>
      </c>
      <c r="O90" s="66"/>
      <c r="P90" s="187">
        <f>O90*H90</f>
        <v>0</v>
      </c>
      <c r="Q90" s="187">
        <v>0</v>
      </c>
      <c r="R90" s="187">
        <f>Q90*H90</f>
        <v>0</v>
      </c>
      <c r="S90" s="187">
        <v>0</v>
      </c>
      <c r="T90" s="188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9" t="s">
        <v>390</v>
      </c>
      <c r="AT90" s="189" t="s">
        <v>122</v>
      </c>
      <c r="AU90" s="189" t="s">
        <v>79</v>
      </c>
      <c r="AY90" s="19" t="s">
        <v>120</v>
      </c>
      <c r="BE90" s="190">
        <f>IF(N90="základní",J90,0)</f>
        <v>0</v>
      </c>
      <c r="BF90" s="190">
        <f>IF(N90="snížená",J90,0)</f>
        <v>0</v>
      </c>
      <c r="BG90" s="190">
        <f>IF(N90="zákl. přenesená",J90,0)</f>
        <v>0</v>
      </c>
      <c r="BH90" s="190">
        <f>IF(N90="sníž. přenesená",J90,0)</f>
        <v>0</v>
      </c>
      <c r="BI90" s="190">
        <f>IF(N90="nulová",J90,0)</f>
        <v>0</v>
      </c>
      <c r="BJ90" s="19" t="s">
        <v>79</v>
      </c>
      <c r="BK90" s="190">
        <f>ROUND(I90*H90,2)</f>
        <v>0</v>
      </c>
      <c r="BL90" s="19" t="s">
        <v>390</v>
      </c>
      <c r="BM90" s="189" t="s">
        <v>397</v>
      </c>
    </row>
    <row r="91" spans="1:65" s="2" customFormat="1" ht="19.5">
      <c r="A91" s="36"/>
      <c r="B91" s="37"/>
      <c r="C91" s="38"/>
      <c r="D91" s="191" t="s">
        <v>128</v>
      </c>
      <c r="E91" s="38"/>
      <c r="F91" s="192" t="s">
        <v>398</v>
      </c>
      <c r="G91" s="38"/>
      <c r="H91" s="38"/>
      <c r="I91" s="193"/>
      <c r="J91" s="38"/>
      <c r="K91" s="38"/>
      <c r="L91" s="41"/>
      <c r="M91" s="194"/>
      <c r="N91" s="195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128</v>
      </c>
      <c r="AU91" s="19" t="s">
        <v>79</v>
      </c>
    </row>
    <row r="92" spans="1:65" s="2" customFormat="1" ht="11.25">
      <c r="A92" s="36"/>
      <c r="B92" s="37"/>
      <c r="C92" s="38"/>
      <c r="D92" s="196" t="s">
        <v>130</v>
      </c>
      <c r="E92" s="38"/>
      <c r="F92" s="197" t="s">
        <v>399</v>
      </c>
      <c r="G92" s="38"/>
      <c r="H92" s="38"/>
      <c r="I92" s="193"/>
      <c r="J92" s="38"/>
      <c r="K92" s="38"/>
      <c r="L92" s="41"/>
      <c r="M92" s="194"/>
      <c r="N92" s="195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130</v>
      </c>
      <c r="AU92" s="19" t="s">
        <v>79</v>
      </c>
    </row>
    <row r="93" spans="1:65" s="2" customFormat="1" ht="19.5">
      <c r="A93" s="36"/>
      <c r="B93" s="37"/>
      <c r="C93" s="38"/>
      <c r="D93" s="191" t="s">
        <v>132</v>
      </c>
      <c r="E93" s="38"/>
      <c r="F93" s="198" t="s">
        <v>400</v>
      </c>
      <c r="G93" s="38"/>
      <c r="H93" s="38"/>
      <c r="I93" s="193"/>
      <c r="J93" s="38"/>
      <c r="K93" s="38"/>
      <c r="L93" s="41"/>
      <c r="M93" s="194"/>
      <c r="N93" s="195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132</v>
      </c>
      <c r="AU93" s="19" t="s">
        <v>79</v>
      </c>
    </row>
    <row r="94" spans="1:65" s="2" customFormat="1" ht="16.5" customHeight="1">
      <c r="A94" s="36"/>
      <c r="B94" s="37"/>
      <c r="C94" s="177" t="s">
        <v>144</v>
      </c>
      <c r="D94" s="177" t="s">
        <v>122</v>
      </c>
      <c r="E94" s="178" t="s">
        <v>401</v>
      </c>
      <c r="F94" s="179" t="s">
        <v>402</v>
      </c>
      <c r="G94" s="180" t="s">
        <v>389</v>
      </c>
      <c r="H94" s="181">
        <v>1</v>
      </c>
      <c r="I94" s="182"/>
      <c r="J94" s="183">
        <f>ROUND(I94*H94,2)</f>
        <v>0</v>
      </c>
      <c r="K94" s="184"/>
      <c r="L94" s="41"/>
      <c r="M94" s="185" t="s">
        <v>19</v>
      </c>
      <c r="N94" s="186" t="s">
        <v>42</v>
      </c>
      <c r="O94" s="66"/>
      <c r="P94" s="187">
        <f>O94*H94</f>
        <v>0</v>
      </c>
      <c r="Q94" s="187">
        <v>0</v>
      </c>
      <c r="R94" s="187">
        <f>Q94*H94</f>
        <v>0</v>
      </c>
      <c r="S94" s="187">
        <v>0</v>
      </c>
      <c r="T94" s="188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9" t="s">
        <v>390</v>
      </c>
      <c r="AT94" s="189" t="s">
        <v>122</v>
      </c>
      <c r="AU94" s="189" t="s">
        <v>79</v>
      </c>
      <c r="AY94" s="19" t="s">
        <v>120</v>
      </c>
      <c r="BE94" s="190">
        <f>IF(N94="základní",J94,0)</f>
        <v>0</v>
      </c>
      <c r="BF94" s="190">
        <f>IF(N94="snížená",J94,0)</f>
        <v>0</v>
      </c>
      <c r="BG94" s="190">
        <f>IF(N94="zákl. přenesená",J94,0)</f>
        <v>0</v>
      </c>
      <c r="BH94" s="190">
        <f>IF(N94="sníž. přenesená",J94,0)</f>
        <v>0</v>
      </c>
      <c r="BI94" s="190">
        <f>IF(N94="nulová",J94,0)</f>
        <v>0</v>
      </c>
      <c r="BJ94" s="19" t="s">
        <v>79</v>
      </c>
      <c r="BK94" s="190">
        <f>ROUND(I94*H94,2)</f>
        <v>0</v>
      </c>
      <c r="BL94" s="19" t="s">
        <v>390</v>
      </c>
      <c r="BM94" s="189" t="s">
        <v>403</v>
      </c>
    </row>
    <row r="95" spans="1:65" s="2" customFormat="1" ht="29.25">
      <c r="A95" s="36"/>
      <c r="B95" s="37"/>
      <c r="C95" s="38"/>
      <c r="D95" s="191" t="s">
        <v>128</v>
      </c>
      <c r="E95" s="38"/>
      <c r="F95" s="192" t="s">
        <v>404</v>
      </c>
      <c r="G95" s="38"/>
      <c r="H95" s="38"/>
      <c r="I95" s="193"/>
      <c r="J95" s="38"/>
      <c r="K95" s="38"/>
      <c r="L95" s="41"/>
      <c r="M95" s="194"/>
      <c r="N95" s="195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128</v>
      </c>
      <c r="AU95" s="19" t="s">
        <v>79</v>
      </c>
    </row>
    <row r="96" spans="1:65" s="2" customFormat="1" ht="11.25">
      <c r="A96" s="36"/>
      <c r="B96" s="37"/>
      <c r="C96" s="38"/>
      <c r="D96" s="196" t="s">
        <v>130</v>
      </c>
      <c r="E96" s="38"/>
      <c r="F96" s="197" t="s">
        <v>405</v>
      </c>
      <c r="G96" s="38"/>
      <c r="H96" s="38"/>
      <c r="I96" s="193"/>
      <c r="J96" s="38"/>
      <c r="K96" s="38"/>
      <c r="L96" s="41"/>
      <c r="M96" s="194"/>
      <c r="N96" s="195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130</v>
      </c>
      <c r="AU96" s="19" t="s">
        <v>79</v>
      </c>
    </row>
    <row r="97" spans="1:65" s="2" customFormat="1" ht="19.5">
      <c r="A97" s="36"/>
      <c r="B97" s="37"/>
      <c r="C97" s="38"/>
      <c r="D97" s="191" t="s">
        <v>132</v>
      </c>
      <c r="E97" s="38"/>
      <c r="F97" s="198" t="s">
        <v>406</v>
      </c>
      <c r="G97" s="38"/>
      <c r="H97" s="38"/>
      <c r="I97" s="193"/>
      <c r="J97" s="38"/>
      <c r="K97" s="38"/>
      <c r="L97" s="41"/>
      <c r="M97" s="194"/>
      <c r="N97" s="195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132</v>
      </c>
      <c r="AU97" s="19" t="s">
        <v>79</v>
      </c>
    </row>
    <row r="98" spans="1:65" s="12" customFormat="1" ht="22.9" customHeight="1">
      <c r="B98" s="161"/>
      <c r="C98" s="162"/>
      <c r="D98" s="163" t="s">
        <v>70</v>
      </c>
      <c r="E98" s="175" t="s">
        <v>407</v>
      </c>
      <c r="F98" s="175" t="s">
        <v>77</v>
      </c>
      <c r="G98" s="162"/>
      <c r="H98" s="162"/>
      <c r="I98" s="165"/>
      <c r="J98" s="176">
        <f>BK98</f>
        <v>0</v>
      </c>
      <c r="K98" s="162"/>
      <c r="L98" s="167"/>
      <c r="M98" s="168"/>
      <c r="N98" s="169"/>
      <c r="O98" s="169"/>
      <c r="P98" s="170">
        <f>SUM(P99:P102)</f>
        <v>0</v>
      </c>
      <c r="Q98" s="169"/>
      <c r="R98" s="170">
        <f>SUM(R99:R102)</f>
        <v>0</v>
      </c>
      <c r="S98" s="169"/>
      <c r="T98" s="171">
        <f>SUM(T99:T102)</f>
        <v>0</v>
      </c>
      <c r="AR98" s="172" t="s">
        <v>157</v>
      </c>
      <c r="AT98" s="173" t="s">
        <v>70</v>
      </c>
      <c r="AU98" s="173" t="s">
        <v>79</v>
      </c>
      <c r="AY98" s="172" t="s">
        <v>120</v>
      </c>
      <c r="BK98" s="174">
        <f>SUM(BK99:BK102)</f>
        <v>0</v>
      </c>
    </row>
    <row r="99" spans="1:65" s="2" customFormat="1" ht="16.5" customHeight="1">
      <c r="A99" s="36"/>
      <c r="B99" s="37"/>
      <c r="C99" s="177" t="s">
        <v>126</v>
      </c>
      <c r="D99" s="177" t="s">
        <v>122</v>
      </c>
      <c r="E99" s="178" t="s">
        <v>408</v>
      </c>
      <c r="F99" s="179" t="s">
        <v>409</v>
      </c>
      <c r="G99" s="180" t="s">
        <v>389</v>
      </c>
      <c r="H99" s="181">
        <v>1</v>
      </c>
      <c r="I99" s="182"/>
      <c r="J99" s="183">
        <f>ROUND(I99*H99,2)</f>
        <v>0</v>
      </c>
      <c r="K99" s="184"/>
      <c r="L99" s="41"/>
      <c r="M99" s="185" t="s">
        <v>19</v>
      </c>
      <c r="N99" s="186" t="s">
        <v>42</v>
      </c>
      <c r="O99" s="66"/>
      <c r="P99" s="187">
        <f>O99*H99</f>
        <v>0</v>
      </c>
      <c r="Q99" s="187">
        <v>0</v>
      </c>
      <c r="R99" s="187">
        <f>Q99*H99</f>
        <v>0</v>
      </c>
      <c r="S99" s="187">
        <v>0</v>
      </c>
      <c r="T99" s="188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9" t="s">
        <v>390</v>
      </c>
      <c r="AT99" s="189" t="s">
        <v>122</v>
      </c>
      <c r="AU99" s="189" t="s">
        <v>81</v>
      </c>
      <c r="AY99" s="19" t="s">
        <v>120</v>
      </c>
      <c r="BE99" s="190">
        <f>IF(N99="základní",J99,0)</f>
        <v>0</v>
      </c>
      <c r="BF99" s="190">
        <f>IF(N99="snížená",J99,0)</f>
        <v>0</v>
      </c>
      <c r="BG99" s="190">
        <f>IF(N99="zákl. přenesená",J99,0)</f>
        <v>0</v>
      </c>
      <c r="BH99" s="190">
        <f>IF(N99="sníž. přenesená",J99,0)</f>
        <v>0</v>
      </c>
      <c r="BI99" s="190">
        <f>IF(N99="nulová",J99,0)</f>
        <v>0</v>
      </c>
      <c r="BJ99" s="19" t="s">
        <v>79</v>
      </c>
      <c r="BK99" s="190">
        <f>ROUND(I99*H99,2)</f>
        <v>0</v>
      </c>
      <c r="BL99" s="19" t="s">
        <v>390</v>
      </c>
      <c r="BM99" s="189" t="s">
        <v>410</v>
      </c>
    </row>
    <row r="100" spans="1:65" s="2" customFormat="1" ht="11.25">
      <c r="A100" s="36"/>
      <c r="B100" s="37"/>
      <c r="C100" s="38"/>
      <c r="D100" s="191" t="s">
        <v>128</v>
      </c>
      <c r="E100" s="38"/>
      <c r="F100" s="192" t="s">
        <v>411</v>
      </c>
      <c r="G100" s="38"/>
      <c r="H100" s="38"/>
      <c r="I100" s="193"/>
      <c r="J100" s="38"/>
      <c r="K100" s="38"/>
      <c r="L100" s="41"/>
      <c r="M100" s="194"/>
      <c r="N100" s="195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128</v>
      </c>
      <c r="AU100" s="19" t="s">
        <v>81</v>
      </c>
    </row>
    <row r="101" spans="1:65" s="2" customFormat="1" ht="11.25">
      <c r="A101" s="36"/>
      <c r="B101" s="37"/>
      <c r="C101" s="38"/>
      <c r="D101" s="196" t="s">
        <v>130</v>
      </c>
      <c r="E101" s="38"/>
      <c r="F101" s="197" t="s">
        <v>412</v>
      </c>
      <c r="G101" s="38"/>
      <c r="H101" s="38"/>
      <c r="I101" s="193"/>
      <c r="J101" s="38"/>
      <c r="K101" s="38"/>
      <c r="L101" s="41"/>
      <c r="M101" s="194"/>
      <c r="N101" s="195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130</v>
      </c>
      <c r="AU101" s="19" t="s">
        <v>81</v>
      </c>
    </row>
    <row r="102" spans="1:65" s="2" customFormat="1" ht="29.25">
      <c r="A102" s="36"/>
      <c r="B102" s="37"/>
      <c r="C102" s="38"/>
      <c r="D102" s="191" t="s">
        <v>132</v>
      </c>
      <c r="E102" s="38"/>
      <c r="F102" s="198" t="s">
        <v>413</v>
      </c>
      <c r="G102" s="38"/>
      <c r="H102" s="38"/>
      <c r="I102" s="193"/>
      <c r="J102" s="38"/>
      <c r="K102" s="38"/>
      <c r="L102" s="41"/>
      <c r="M102" s="194"/>
      <c r="N102" s="195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132</v>
      </c>
      <c r="AU102" s="19" t="s">
        <v>81</v>
      </c>
    </row>
    <row r="103" spans="1:65" s="12" customFormat="1" ht="22.9" customHeight="1">
      <c r="B103" s="161"/>
      <c r="C103" s="162"/>
      <c r="D103" s="163" t="s">
        <v>70</v>
      </c>
      <c r="E103" s="175" t="s">
        <v>414</v>
      </c>
      <c r="F103" s="175" t="s">
        <v>415</v>
      </c>
      <c r="G103" s="162"/>
      <c r="H103" s="162"/>
      <c r="I103" s="165"/>
      <c r="J103" s="176">
        <f>BK103</f>
        <v>0</v>
      </c>
      <c r="K103" s="162"/>
      <c r="L103" s="167"/>
      <c r="M103" s="168"/>
      <c r="N103" s="169"/>
      <c r="O103" s="169"/>
      <c r="P103" s="170">
        <f>SUM(P104:P107)</f>
        <v>0</v>
      </c>
      <c r="Q103" s="169"/>
      <c r="R103" s="170">
        <f>SUM(R104:R107)</f>
        <v>0</v>
      </c>
      <c r="S103" s="169"/>
      <c r="T103" s="171">
        <f>SUM(T104:T107)</f>
        <v>0</v>
      </c>
      <c r="AR103" s="172" t="s">
        <v>157</v>
      </c>
      <c r="AT103" s="173" t="s">
        <v>70</v>
      </c>
      <c r="AU103" s="173" t="s">
        <v>79</v>
      </c>
      <c r="AY103" s="172" t="s">
        <v>120</v>
      </c>
      <c r="BK103" s="174">
        <f>SUM(BK104:BK107)</f>
        <v>0</v>
      </c>
    </row>
    <row r="104" spans="1:65" s="2" customFormat="1" ht="16.5" customHeight="1">
      <c r="A104" s="36"/>
      <c r="B104" s="37"/>
      <c r="C104" s="177" t="s">
        <v>157</v>
      </c>
      <c r="D104" s="177" t="s">
        <v>122</v>
      </c>
      <c r="E104" s="178" t="s">
        <v>416</v>
      </c>
      <c r="F104" s="179" t="s">
        <v>415</v>
      </c>
      <c r="G104" s="180" t="s">
        <v>389</v>
      </c>
      <c r="H104" s="181">
        <v>3.4000000000000002E-2</v>
      </c>
      <c r="I104" s="182"/>
      <c r="J104" s="183">
        <f>ROUND(I104*H104,2)</f>
        <v>0</v>
      </c>
      <c r="K104" s="184"/>
      <c r="L104" s="41"/>
      <c r="M104" s="185" t="s">
        <v>19</v>
      </c>
      <c r="N104" s="186" t="s">
        <v>42</v>
      </c>
      <c r="O104" s="66"/>
      <c r="P104" s="187">
        <f>O104*H104</f>
        <v>0</v>
      </c>
      <c r="Q104" s="187">
        <v>0</v>
      </c>
      <c r="R104" s="187">
        <f>Q104*H104</f>
        <v>0</v>
      </c>
      <c r="S104" s="187">
        <v>0</v>
      </c>
      <c r="T104" s="188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9" t="s">
        <v>390</v>
      </c>
      <c r="AT104" s="189" t="s">
        <v>122</v>
      </c>
      <c r="AU104" s="189" t="s">
        <v>81</v>
      </c>
      <c r="AY104" s="19" t="s">
        <v>120</v>
      </c>
      <c r="BE104" s="190">
        <f>IF(N104="základní",J104,0)</f>
        <v>0</v>
      </c>
      <c r="BF104" s="190">
        <f>IF(N104="snížená",J104,0)</f>
        <v>0</v>
      </c>
      <c r="BG104" s="190">
        <f>IF(N104="zákl. přenesená",J104,0)</f>
        <v>0</v>
      </c>
      <c r="BH104" s="190">
        <f>IF(N104="sníž. přenesená",J104,0)</f>
        <v>0</v>
      </c>
      <c r="BI104" s="190">
        <f>IF(N104="nulová",J104,0)</f>
        <v>0</v>
      </c>
      <c r="BJ104" s="19" t="s">
        <v>79</v>
      </c>
      <c r="BK104" s="190">
        <f>ROUND(I104*H104,2)</f>
        <v>0</v>
      </c>
      <c r="BL104" s="19" t="s">
        <v>390</v>
      </c>
      <c r="BM104" s="189" t="s">
        <v>417</v>
      </c>
    </row>
    <row r="105" spans="1:65" s="2" customFormat="1" ht="11.25">
      <c r="A105" s="36"/>
      <c r="B105" s="37"/>
      <c r="C105" s="38"/>
      <c r="D105" s="191" t="s">
        <v>128</v>
      </c>
      <c r="E105" s="38"/>
      <c r="F105" s="192" t="s">
        <v>418</v>
      </c>
      <c r="G105" s="38"/>
      <c r="H105" s="38"/>
      <c r="I105" s="193"/>
      <c r="J105" s="38"/>
      <c r="K105" s="38"/>
      <c r="L105" s="41"/>
      <c r="M105" s="194"/>
      <c r="N105" s="195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128</v>
      </c>
      <c r="AU105" s="19" t="s">
        <v>81</v>
      </c>
    </row>
    <row r="106" spans="1:65" s="2" customFormat="1" ht="11.25">
      <c r="A106" s="36"/>
      <c r="B106" s="37"/>
      <c r="C106" s="38"/>
      <c r="D106" s="196" t="s">
        <v>130</v>
      </c>
      <c r="E106" s="38"/>
      <c r="F106" s="197" t="s">
        <v>419</v>
      </c>
      <c r="G106" s="38"/>
      <c r="H106" s="38"/>
      <c r="I106" s="193"/>
      <c r="J106" s="38"/>
      <c r="K106" s="38"/>
      <c r="L106" s="41"/>
      <c r="M106" s="194"/>
      <c r="N106" s="195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130</v>
      </c>
      <c r="AU106" s="19" t="s">
        <v>81</v>
      </c>
    </row>
    <row r="107" spans="1:65" s="2" customFormat="1" ht="48.75">
      <c r="A107" s="36"/>
      <c r="B107" s="37"/>
      <c r="C107" s="38"/>
      <c r="D107" s="191" t="s">
        <v>132</v>
      </c>
      <c r="E107" s="38"/>
      <c r="F107" s="198" t="s">
        <v>420</v>
      </c>
      <c r="G107" s="38"/>
      <c r="H107" s="38"/>
      <c r="I107" s="193"/>
      <c r="J107" s="38"/>
      <c r="K107" s="38"/>
      <c r="L107" s="41"/>
      <c r="M107" s="194"/>
      <c r="N107" s="195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132</v>
      </c>
      <c r="AU107" s="19" t="s">
        <v>81</v>
      </c>
    </row>
    <row r="108" spans="1:65" s="12" customFormat="1" ht="22.9" customHeight="1">
      <c r="B108" s="161"/>
      <c r="C108" s="162"/>
      <c r="D108" s="163" t="s">
        <v>70</v>
      </c>
      <c r="E108" s="175" t="s">
        <v>421</v>
      </c>
      <c r="F108" s="175" t="s">
        <v>422</v>
      </c>
      <c r="G108" s="162"/>
      <c r="H108" s="162"/>
      <c r="I108" s="165"/>
      <c r="J108" s="176">
        <f>BK108</f>
        <v>0</v>
      </c>
      <c r="K108" s="162"/>
      <c r="L108" s="167"/>
      <c r="M108" s="168"/>
      <c r="N108" s="169"/>
      <c r="O108" s="169"/>
      <c r="P108" s="170">
        <f>SUM(P109:P116)</f>
        <v>0</v>
      </c>
      <c r="Q108" s="169"/>
      <c r="R108" s="170">
        <f>SUM(R109:R116)</f>
        <v>0</v>
      </c>
      <c r="S108" s="169"/>
      <c r="T108" s="171">
        <f>SUM(T109:T116)</f>
        <v>0</v>
      </c>
      <c r="AR108" s="172" t="s">
        <v>157</v>
      </c>
      <c r="AT108" s="173" t="s">
        <v>70</v>
      </c>
      <c r="AU108" s="173" t="s">
        <v>79</v>
      </c>
      <c r="AY108" s="172" t="s">
        <v>120</v>
      </c>
      <c r="BK108" s="174">
        <f>SUM(BK109:BK116)</f>
        <v>0</v>
      </c>
    </row>
    <row r="109" spans="1:65" s="2" customFormat="1" ht="16.5" customHeight="1">
      <c r="A109" s="36"/>
      <c r="B109" s="37"/>
      <c r="C109" s="177" t="s">
        <v>165</v>
      </c>
      <c r="D109" s="177" t="s">
        <v>122</v>
      </c>
      <c r="E109" s="178" t="s">
        <v>423</v>
      </c>
      <c r="F109" s="179" t="s">
        <v>424</v>
      </c>
      <c r="G109" s="180" t="s">
        <v>389</v>
      </c>
      <c r="H109" s="181">
        <v>1</v>
      </c>
      <c r="I109" s="182"/>
      <c r="J109" s="183">
        <f>ROUND(I109*H109,2)</f>
        <v>0</v>
      </c>
      <c r="K109" s="184"/>
      <c r="L109" s="41"/>
      <c r="M109" s="185" t="s">
        <v>19</v>
      </c>
      <c r="N109" s="186" t="s">
        <v>42</v>
      </c>
      <c r="O109" s="66"/>
      <c r="P109" s="187">
        <f>O109*H109</f>
        <v>0</v>
      </c>
      <c r="Q109" s="187">
        <v>0</v>
      </c>
      <c r="R109" s="187">
        <f>Q109*H109</f>
        <v>0</v>
      </c>
      <c r="S109" s="187">
        <v>0</v>
      </c>
      <c r="T109" s="188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9" t="s">
        <v>390</v>
      </c>
      <c r="AT109" s="189" t="s">
        <v>122</v>
      </c>
      <c r="AU109" s="189" t="s">
        <v>81</v>
      </c>
      <c r="AY109" s="19" t="s">
        <v>120</v>
      </c>
      <c r="BE109" s="190">
        <f>IF(N109="základní",J109,0)</f>
        <v>0</v>
      </c>
      <c r="BF109" s="190">
        <f>IF(N109="snížená",J109,0)</f>
        <v>0</v>
      </c>
      <c r="BG109" s="190">
        <f>IF(N109="zákl. přenesená",J109,0)</f>
        <v>0</v>
      </c>
      <c r="BH109" s="190">
        <f>IF(N109="sníž. přenesená",J109,0)</f>
        <v>0</v>
      </c>
      <c r="BI109" s="190">
        <f>IF(N109="nulová",J109,0)</f>
        <v>0</v>
      </c>
      <c r="BJ109" s="19" t="s">
        <v>79</v>
      </c>
      <c r="BK109" s="190">
        <f>ROUND(I109*H109,2)</f>
        <v>0</v>
      </c>
      <c r="BL109" s="19" t="s">
        <v>390</v>
      </c>
      <c r="BM109" s="189" t="s">
        <v>425</v>
      </c>
    </row>
    <row r="110" spans="1:65" s="2" customFormat="1" ht="19.5">
      <c r="A110" s="36"/>
      <c r="B110" s="37"/>
      <c r="C110" s="38"/>
      <c r="D110" s="191" t="s">
        <v>128</v>
      </c>
      <c r="E110" s="38"/>
      <c r="F110" s="192" t="s">
        <v>426</v>
      </c>
      <c r="G110" s="38"/>
      <c r="H110" s="38"/>
      <c r="I110" s="193"/>
      <c r="J110" s="38"/>
      <c r="K110" s="38"/>
      <c r="L110" s="41"/>
      <c r="M110" s="194"/>
      <c r="N110" s="195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128</v>
      </c>
      <c r="AU110" s="19" t="s">
        <v>81</v>
      </c>
    </row>
    <row r="111" spans="1:65" s="2" customFormat="1" ht="11.25">
      <c r="A111" s="36"/>
      <c r="B111" s="37"/>
      <c r="C111" s="38"/>
      <c r="D111" s="196" t="s">
        <v>130</v>
      </c>
      <c r="E111" s="38"/>
      <c r="F111" s="197" t="s">
        <v>427</v>
      </c>
      <c r="G111" s="38"/>
      <c r="H111" s="38"/>
      <c r="I111" s="193"/>
      <c r="J111" s="38"/>
      <c r="K111" s="38"/>
      <c r="L111" s="41"/>
      <c r="M111" s="194"/>
      <c r="N111" s="195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130</v>
      </c>
      <c r="AU111" s="19" t="s">
        <v>81</v>
      </c>
    </row>
    <row r="112" spans="1:65" s="2" customFormat="1" ht="19.5">
      <c r="A112" s="36"/>
      <c r="B112" s="37"/>
      <c r="C112" s="38"/>
      <c r="D112" s="191" t="s">
        <v>132</v>
      </c>
      <c r="E112" s="38"/>
      <c r="F112" s="198" t="s">
        <v>428</v>
      </c>
      <c r="G112" s="38"/>
      <c r="H112" s="38"/>
      <c r="I112" s="193"/>
      <c r="J112" s="38"/>
      <c r="K112" s="38"/>
      <c r="L112" s="41"/>
      <c r="M112" s="194"/>
      <c r="N112" s="195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132</v>
      </c>
      <c r="AU112" s="19" t="s">
        <v>81</v>
      </c>
    </row>
    <row r="113" spans="1:65" s="2" customFormat="1" ht="16.5" customHeight="1">
      <c r="A113" s="36"/>
      <c r="B113" s="37"/>
      <c r="C113" s="177" t="s">
        <v>173</v>
      </c>
      <c r="D113" s="177" t="s">
        <v>122</v>
      </c>
      <c r="E113" s="178" t="s">
        <v>429</v>
      </c>
      <c r="F113" s="179" t="s">
        <v>430</v>
      </c>
      <c r="G113" s="180" t="s">
        <v>389</v>
      </c>
      <c r="H113" s="181">
        <v>1</v>
      </c>
      <c r="I113" s="182"/>
      <c r="J113" s="183">
        <f>ROUND(I113*H113,2)</f>
        <v>0</v>
      </c>
      <c r="K113" s="184"/>
      <c r="L113" s="41"/>
      <c r="M113" s="185" t="s">
        <v>19</v>
      </c>
      <c r="N113" s="186" t="s">
        <v>42</v>
      </c>
      <c r="O113" s="66"/>
      <c r="P113" s="187">
        <f>O113*H113</f>
        <v>0</v>
      </c>
      <c r="Q113" s="187">
        <v>0</v>
      </c>
      <c r="R113" s="187">
        <f>Q113*H113</f>
        <v>0</v>
      </c>
      <c r="S113" s="187">
        <v>0</v>
      </c>
      <c r="T113" s="188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9" t="s">
        <v>390</v>
      </c>
      <c r="AT113" s="189" t="s">
        <v>122</v>
      </c>
      <c r="AU113" s="189" t="s">
        <v>81</v>
      </c>
      <c r="AY113" s="19" t="s">
        <v>120</v>
      </c>
      <c r="BE113" s="190">
        <f>IF(N113="základní",J113,0)</f>
        <v>0</v>
      </c>
      <c r="BF113" s="190">
        <f>IF(N113="snížená",J113,0)</f>
        <v>0</v>
      </c>
      <c r="BG113" s="190">
        <f>IF(N113="zákl. přenesená",J113,0)</f>
        <v>0</v>
      </c>
      <c r="BH113" s="190">
        <f>IF(N113="sníž. přenesená",J113,0)</f>
        <v>0</v>
      </c>
      <c r="BI113" s="190">
        <f>IF(N113="nulová",J113,0)</f>
        <v>0</v>
      </c>
      <c r="BJ113" s="19" t="s">
        <v>79</v>
      </c>
      <c r="BK113" s="190">
        <f>ROUND(I113*H113,2)</f>
        <v>0</v>
      </c>
      <c r="BL113" s="19" t="s">
        <v>390</v>
      </c>
      <c r="BM113" s="189" t="s">
        <v>431</v>
      </c>
    </row>
    <row r="114" spans="1:65" s="2" customFormat="1" ht="19.5">
      <c r="A114" s="36"/>
      <c r="B114" s="37"/>
      <c r="C114" s="38"/>
      <c r="D114" s="191" t="s">
        <v>128</v>
      </c>
      <c r="E114" s="38"/>
      <c r="F114" s="192" t="s">
        <v>432</v>
      </c>
      <c r="G114" s="38"/>
      <c r="H114" s="38"/>
      <c r="I114" s="193"/>
      <c r="J114" s="38"/>
      <c r="K114" s="38"/>
      <c r="L114" s="41"/>
      <c r="M114" s="194"/>
      <c r="N114" s="195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128</v>
      </c>
      <c r="AU114" s="19" t="s">
        <v>81</v>
      </c>
    </row>
    <row r="115" spans="1:65" s="2" customFormat="1" ht="11.25">
      <c r="A115" s="36"/>
      <c r="B115" s="37"/>
      <c r="C115" s="38"/>
      <c r="D115" s="196" t="s">
        <v>130</v>
      </c>
      <c r="E115" s="38"/>
      <c r="F115" s="197" t="s">
        <v>433</v>
      </c>
      <c r="G115" s="38"/>
      <c r="H115" s="38"/>
      <c r="I115" s="193"/>
      <c r="J115" s="38"/>
      <c r="K115" s="38"/>
      <c r="L115" s="41"/>
      <c r="M115" s="194"/>
      <c r="N115" s="195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130</v>
      </c>
      <c r="AU115" s="19" t="s">
        <v>81</v>
      </c>
    </row>
    <row r="116" spans="1:65" s="2" customFormat="1" ht="19.5">
      <c r="A116" s="36"/>
      <c r="B116" s="37"/>
      <c r="C116" s="38"/>
      <c r="D116" s="191" t="s">
        <v>132</v>
      </c>
      <c r="E116" s="38"/>
      <c r="F116" s="198" t="s">
        <v>434</v>
      </c>
      <c r="G116" s="38"/>
      <c r="H116" s="38"/>
      <c r="I116" s="193"/>
      <c r="J116" s="38"/>
      <c r="K116" s="38"/>
      <c r="L116" s="41"/>
      <c r="M116" s="194"/>
      <c r="N116" s="195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132</v>
      </c>
      <c r="AU116" s="19" t="s">
        <v>81</v>
      </c>
    </row>
    <row r="117" spans="1:65" s="12" customFormat="1" ht="22.9" customHeight="1">
      <c r="B117" s="161"/>
      <c r="C117" s="162"/>
      <c r="D117" s="163" t="s">
        <v>70</v>
      </c>
      <c r="E117" s="175" t="s">
        <v>435</v>
      </c>
      <c r="F117" s="175" t="s">
        <v>436</v>
      </c>
      <c r="G117" s="162"/>
      <c r="H117" s="162"/>
      <c r="I117" s="165"/>
      <c r="J117" s="176">
        <f>BK117</f>
        <v>0</v>
      </c>
      <c r="K117" s="162"/>
      <c r="L117" s="167"/>
      <c r="M117" s="168"/>
      <c r="N117" s="169"/>
      <c r="O117" s="169"/>
      <c r="P117" s="170">
        <f>SUM(P118:P121)</f>
        <v>0</v>
      </c>
      <c r="Q117" s="169"/>
      <c r="R117" s="170">
        <f>SUM(R118:R121)</f>
        <v>0</v>
      </c>
      <c r="S117" s="169"/>
      <c r="T117" s="171">
        <f>SUM(T118:T121)</f>
        <v>0</v>
      </c>
      <c r="AR117" s="172" t="s">
        <v>157</v>
      </c>
      <c r="AT117" s="173" t="s">
        <v>70</v>
      </c>
      <c r="AU117" s="173" t="s">
        <v>79</v>
      </c>
      <c r="AY117" s="172" t="s">
        <v>120</v>
      </c>
      <c r="BK117" s="174">
        <f>SUM(BK118:BK121)</f>
        <v>0</v>
      </c>
    </row>
    <row r="118" spans="1:65" s="2" customFormat="1" ht="16.5" customHeight="1">
      <c r="A118" s="36"/>
      <c r="B118" s="37"/>
      <c r="C118" s="177" t="s">
        <v>182</v>
      </c>
      <c r="D118" s="177" t="s">
        <v>122</v>
      </c>
      <c r="E118" s="178" t="s">
        <v>437</v>
      </c>
      <c r="F118" s="179" t="s">
        <v>438</v>
      </c>
      <c r="G118" s="180" t="s">
        <v>389</v>
      </c>
      <c r="H118" s="181">
        <v>1</v>
      </c>
      <c r="I118" s="182"/>
      <c r="J118" s="183">
        <f>ROUND(I118*H118,2)</f>
        <v>0</v>
      </c>
      <c r="K118" s="184"/>
      <c r="L118" s="41"/>
      <c r="M118" s="185" t="s">
        <v>19</v>
      </c>
      <c r="N118" s="186" t="s">
        <v>42</v>
      </c>
      <c r="O118" s="66"/>
      <c r="P118" s="187">
        <f>O118*H118</f>
        <v>0</v>
      </c>
      <c r="Q118" s="187">
        <v>0</v>
      </c>
      <c r="R118" s="187">
        <f>Q118*H118</f>
        <v>0</v>
      </c>
      <c r="S118" s="187">
        <v>0</v>
      </c>
      <c r="T118" s="188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9" t="s">
        <v>390</v>
      </c>
      <c r="AT118" s="189" t="s">
        <v>122</v>
      </c>
      <c r="AU118" s="189" t="s">
        <v>81</v>
      </c>
      <c r="AY118" s="19" t="s">
        <v>120</v>
      </c>
      <c r="BE118" s="190">
        <f>IF(N118="základní",J118,0)</f>
        <v>0</v>
      </c>
      <c r="BF118" s="190">
        <f>IF(N118="snížená",J118,0)</f>
        <v>0</v>
      </c>
      <c r="BG118" s="190">
        <f>IF(N118="zákl. přenesená",J118,0)</f>
        <v>0</v>
      </c>
      <c r="BH118" s="190">
        <f>IF(N118="sníž. přenesená",J118,0)</f>
        <v>0</v>
      </c>
      <c r="BI118" s="190">
        <f>IF(N118="nulová",J118,0)</f>
        <v>0</v>
      </c>
      <c r="BJ118" s="19" t="s">
        <v>79</v>
      </c>
      <c r="BK118" s="190">
        <f>ROUND(I118*H118,2)</f>
        <v>0</v>
      </c>
      <c r="BL118" s="19" t="s">
        <v>390</v>
      </c>
      <c r="BM118" s="189" t="s">
        <v>439</v>
      </c>
    </row>
    <row r="119" spans="1:65" s="2" customFormat="1" ht="19.5">
      <c r="A119" s="36"/>
      <c r="B119" s="37"/>
      <c r="C119" s="38"/>
      <c r="D119" s="191" t="s">
        <v>128</v>
      </c>
      <c r="E119" s="38"/>
      <c r="F119" s="192" t="s">
        <v>440</v>
      </c>
      <c r="G119" s="38"/>
      <c r="H119" s="38"/>
      <c r="I119" s="193"/>
      <c r="J119" s="38"/>
      <c r="K119" s="38"/>
      <c r="L119" s="41"/>
      <c r="M119" s="194"/>
      <c r="N119" s="195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128</v>
      </c>
      <c r="AU119" s="19" t="s">
        <v>81</v>
      </c>
    </row>
    <row r="120" spans="1:65" s="2" customFormat="1" ht="11.25">
      <c r="A120" s="36"/>
      <c r="B120" s="37"/>
      <c r="C120" s="38"/>
      <c r="D120" s="196" t="s">
        <v>130</v>
      </c>
      <c r="E120" s="38"/>
      <c r="F120" s="197" t="s">
        <v>441</v>
      </c>
      <c r="G120" s="38"/>
      <c r="H120" s="38"/>
      <c r="I120" s="193"/>
      <c r="J120" s="38"/>
      <c r="K120" s="38"/>
      <c r="L120" s="41"/>
      <c r="M120" s="194"/>
      <c r="N120" s="195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130</v>
      </c>
      <c r="AU120" s="19" t="s">
        <v>81</v>
      </c>
    </row>
    <row r="121" spans="1:65" s="2" customFormat="1" ht="19.5">
      <c r="A121" s="36"/>
      <c r="B121" s="37"/>
      <c r="C121" s="38"/>
      <c r="D121" s="191" t="s">
        <v>132</v>
      </c>
      <c r="E121" s="38"/>
      <c r="F121" s="198" t="s">
        <v>442</v>
      </c>
      <c r="G121" s="38"/>
      <c r="H121" s="38"/>
      <c r="I121" s="193"/>
      <c r="J121" s="38"/>
      <c r="K121" s="38"/>
      <c r="L121" s="41"/>
      <c r="M121" s="245"/>
      <c r="N121" s="246"/>
      <c r="O121" s="247"/>
      <c r="P121" s="247"/>
      <c r="Q121" s="247"/>
      <c r="R121" s="247"/>
      <c r="S121" s="247"/>
      <c r="T121" s="248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132</v>
      </c>
      <c r="AU121" s="19" t="s">
        <v>81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OXaQ6ru4mofffqcSylWUuKbnpZHE+Cp1myFD7Y9hhaI3Ry4ExSpwSGw/AcGzJcufUNE0PFwVVW7inoKm2ch2KQ==" saltValue="QCyFrhrfliXtJt02lmUkMKdgWzqo2eXybRE24grxTXJYHE7Ib/5XoDR8Ok5wJksLcJwORHtNwLDqDu2NyTDe6w==" spinCount="100000" sheet="1" objects="1" scenarios="1" formatColumns="0" formatRows="0" autoFilter="0"/>
  <autoFilter ref="C83:K12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6" r:id="rId3"/>
    <hyperlink ref="F101" r:id="rId4"/>
    <hyperlink ref="F106" r:id="rId5"/>
    <hyperlink ref="F111" r:id="rId6"/>
    <hyperlink ref="F115" r:id="rId7"/>
    <hyperlink ref="F120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abSelected="1" topLeftCell="A58" zoomScale="110" zoomScaleNormal="110" workbookViewId="0"/>
  </sheetViews>
  <sheetFormatPr defaultRowHeight="15"/>
  <cols>
    <col min="1" max="1" width="8.33203125" style="249" customWidth="1"/>
    <col min="2" max="2" width="1.6640625" style="249" customWidth="1"/>
    <col min="3" max="4" width="5" style="249" customWidth="1"/>
    <col min="5" max="5" width="11.6640625" style="249" customWidth="1"/>
    <col min="6" max="6" width="9.1640625" style="249" customWidth="1"/>
    <col min="7" max="7" width="5" style="249" customWidth="1"/>
    <col min="8" max="8" width="77.83203125" style="249" customWidth="1"/>
    <col min="9" max="10" width="20" style="249" customWidth="1"/>
    <col min="11" max="11" width="1.6640625" style="249" customWidth="1"/>
  </cols>
  <sheetData>
    <row r="1" spans="2:11" s="1" customFormat="1" ht="37.5" customHeight="1"/>
    <row r="2" spans="2:11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16" customFormat="1" ht="45" customHeight="1">
      <c r="B3" s="253"/>
      <c r="C3" s="388" t="s">
        <v>443</v>
      </c>
      <c r="D3" s="388"/>
      <c r="E3" s="388"/>
      <c r="F3" s="388"/>
      <c r="G3" s="388"/>
      <c r="H3" s="388"/>
      <c r="I3" s="388"/>
      <c r="J3" s="388"/>
      <c r="K3" s="254"/>
    </row>
    <row r="4" spans="2:11" s="1" customFormat="1" ht="25.5" customHeight="1">
      <c r="B4" s="255"/>
      <c r="C4" s="387" t="s">
        <v>444</v>
      </c>
      <c r="D4" s="387"/>
      <c r="E4" s="387"/>
      <c r="F4" s="387"/>
      <c r="G4" s="387"/>
      <c r="H4" s="387"/>
      <c r="I4" s="387"/>
      <c r="J4" s="387"/>
      <c r="K4" s="256"/>
    </row>
    <row r="5" spans="2:11" s="1" customFormat="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s="1" customFormat="1" ht="15" customHeight="1">
      <c r="B6" s="255"/>
      <c r="C6" s="386" t="s">
        <v>445</v>
      </c>
      <c r="D6" s="386"/>
      <c r="E6" s="386"/>
      <c r="F6" s="386"/>
      <c r="G6" s="386"/>
      <c r="H6" s="386"/>
      <c r="I6" s="386"/>
      <c r="J6" s="386"/>
      <c r="K6" s="256"/>
    </row>
    <row r="7" spans="2:11" s="1" customFormat="1" ht="15" customHeight="1">
      <c r="B7" s="259"/>
      <c r="C7" s="386" t="s">
        <v>446</v>
      </c>
      <c r="D7" s="386"/>
      <c r="E7" s="386"/>
      <c r="F7" s="386"/>
      <c r="G7" s="386"/>
      <c r="H7" s="386"/>
      <c r="I7" s="386"/>
      <c r="J7" s="386"/>
      <c r="K7" s="256"/>
    </row>
    <row r="8" spans="2:11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s="1" customFormat="1" ht="15" customHeight="1">
      <c r="B9" s="259"/>
      <c r="C9" s="386" t="s">
        <v>447</v>
      </c>
      <c r="D9" s="386"/>
      <c r="E9" s="386"/>
      <c r="F9" s="386"/>
      <c r="G9" s="386"/>
      <c r="H9" s="386"/>
      <c r="I9" s="386"/>
      <c r="J9" s="386"/>
      <c r="K9" s="256"/>
    </row>
    <row r="10" spans="2:11" s="1" customFormat="1" ht="15" customHeight="1">
      <c r="B10" s="259"/>
      <c r="C10" s="258"/>
      <c r="D10" s="386" t="s">
        <v>448</v>
      </c>
      <c r="E10" s="386"/>
      <c r="F10" s="386"/>
      <c r="G10" s="386"/>
      <c r="H10" s="386"/>
      <c r="I10" s="386"/>
      <c r="J10" s="386"/>
      <c r="K10" s="256"/>
    </row>
    <row r="11" spans="2:11" s="1" customFormat="1" ht="15" customHeight="1">
      <c r="B11" s="259"/>
      <c r="C11" s="260"/>
      <c r="D11" s="386" t="s">
        <v>449</v>
      </c>
      <c r="E11" s="386"/>
      <c r="F11" s="386"/>
      <c r="G11" s="386"/>
      <c r="H11" s="386"/>
      <c r="I11" s="386"/>
      <c r="J11" s="386"/>
      <c r="K11" s="256"/>
    </row>
    <row r="12" spans="2:11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pans="2:11" s="1" customFormat="1" ht="15" customHeight="1">
      <c r="B13" s="259"/>
      <c r="C13" s="260"/>
      <c r="D13" s="261" t="s">
        <v>450</v>
      </c>
      <c r="E13" s="258"/>
      <c r="F13" s="258"/>
      <c r="G13" s="258"/>
      <c r="H13" s="258"/>
      <c r="I13" s="258"/>
      <c r="J13" s="258"/>
      <c r="K13" s="256"/>
    </row>
    <row r="14" spans="2:11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pans="2:11" s="1" customFormat="1" ht="15" customHeight="1">
      <c r="B15" s="259"/>
      <c r="C15" s="260"/>
      <c r="D15" s="386" t="s">
        <v>451</v>
      </c>
      <c r="E15" s="386"/>
      <c r="F15" s="386"/>
      <c r="G15" s="386"/>
      <c r="H15" s="386"/>
      <c r="I15" s="386"/>
      <c r="J15" s="386"/>
      <c r="K15" s="256"/>
    </row>
    <row r="16" spans="2:11" s="1" customFormat="1" ht="15" customHeight="1">
      <c r="B16" s="259"/>
      <c r="C16" s="260"/>
      <c r="D16" s="386" t="s">
        <v>452</v>
      </c>
      <c r="E16" s="386"/>
      <c r="F16" s="386"/>
      <c r="G16" s="386"/>
      <c r="H16" s="386"/>
      <c r="I16" s="386"/>
      <c r="J16" s="386"/>
      <c r="K16" s="256"/>
    </row>
    <row r="17" spans="2:11" s="1" customFormat="1" ht="15" customHeight="1">
      <c r="B17" s="259"/>
      <c r="C17" s="260"/>
      <c r="D17" s="386" t="s">
        <v>453</v>
      </c>
      <c r="E17" s="386"/>
      <c r="F17" s="386"/>
      <c r="G17" s="386"/>
      <c r="H17" s="386"/>
      <c r="I17" s="386"/>
      <c r="J17" s="386"/>
      <c r="K17" s="256"/>
    </row>
    <row r="18" spans="2:11" s="1" customFormat="1" ht="15" customHeight="1">
      <c r="B18" s="259"/>
      <c r="C18" s="260"/>
      <c r="D18" s="260"/>
      <c r="E18" s="262" t="s">
        <v>78</v>
      </c>
      <c r="F18" s="386" t="s">
        <v>454</v>
      </c>
      <c r="G18" s="386"/>
      <c r="H18" s="386"/>
      <c r="I18" s="386"/>
      <c r="J18" s="386"/>
      <c r="K18" s="256"/>
    </row>
    <row r="19" spans="2:11" s="1" customFormat="1" ht="15" customHeight="1">
      <c r="B19" s="259"/>
      <c r="C19" s="260"/>
      <c r="D19" s="260"/>
      <c r="E19" s="262" t="s">
        <v>455</v>
      </c>
      <c r="F19" s="386" t="s">
        <v>456</v>
      </c>
      <c r="G19" s="386"/>
      <c r="H19" s="386"/>
      <c r="I19" s="386"/>
      <c r="J19" s="386"/>
      <c r="K19" s="256"/>
    </row>
    <row r="20" spans="2:11" s="1" customFormat="1" ht="15" customHeight="1">
      <c r="B20" s="259"/>
      <c r="C20" s="260"/>
      <c r="D20" s="260"/>
      <c r="E20" s="262" t="s">
        <v>457</v>
      </c>
      <c r="F20" s="386" t="s">
        <v>458</v>
      </c>
      <c r="G20" s="386"/>
      <c r="H20" s="386"/>
      <c r="I20" s="386"/>
      <c r="J20" s="386"/>
      <c r="K20" s="256"/>
    </row>
    <row r="21" spans="2:11" s="1" customFormat="1" ht="15" customHeight="1">
      <c r="B21" s="259"/>
      <c r="C21" s="260"/>
      <c r="D21" s="260"/>
      <c r="E21" s="262" t="s">
        <v>85</v>
      </c>
      <c r="F21" s="386" t="s">
        <v>86</v>
      </c>
      <c r="G21" s="386"/>
      <c r="H21" s="386"/>
      <c r="I21" s="386"/>
      <c r="J21" s="386"/>
      <c r="K21" s="256"/>
    </row>
    <row r="22" spans="2:11" s="1" customFormat="1" ht="15" customHeight="1">
      <c r="B22" s="259"/>
      <c r="C22" s="260"/>
      <c r="D22" s="260"/>
      <c r="E22" s="262" t="s">
        <v>459</v>
      </c>
      <c r="F22" s="386" t="s">
        <v>460</v>
      </c>
      <c r="G22" s="386"/>
      <c r="H22" s="386"/>
      <c r="I22" s="386"/>
      <c r="J22" s="386"/>
      <c r="K22" s="256"/>
    </row>
    <row r="23" spans="2:11" s="1" customFormat="1" ht="15" customHeight="1">
      <c r="B23" s="259"/>
      <c r="C23" s="260"/>
      <c r="D23" s="260"/>
      <c r="E23" s="262" t="s">
        <v>461</v>
      </c>
      <c r="F23" s="386" t="s">
        <v>462</v>
      </c>
      <c r="G23" s="386"/>
      <c r="H23" s="386"/>
      <c r="I23" s="386"/>
      <c r="J23" s="386"/>
      <c r="K23" s="256"/>
    </row>
    <row r="24" spans="2:11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pans="2:11" s="1" customFormat="1" ht="15" customHeight="1">
      <c r="B25" s="259"/>
      <c r="C25" s="386" t="s">
        <v>463</v>
      </c>
      <c r="D25" s="386"/>
      <c r="E25" s="386"/>
      <c r="F25" s="386"/>
      <c r="G25" s="386"/>
      <c r="H25" s="386"/>
      <c r="I25" s="386"/>
      <c r="J25" s="386"/>
      <c r="K25" s="256"/>
    </row>
    <row r="26" spans="2:11" s="1" customFormat="1" ht="15" customHeight="1">
      <c r="B26" s="259"/>
      <c r="C26" s="386" t="s">
        <v>464</v>
      </c>
      <c r="D26" s="386"/>
      <c r="E26" s="386"/>
      <c r="F26" s="386"/>
      <c r="G26" s="386"/>
      <c r="H26" s="386"/>
      <c r="I26" s="386"/>
      <c r="J26" s="386"/>
      <c r="K26" s="256"/>
    </row>
    <row r="27" spans="2:11" s="1" customFormat="1" ht="15" customHeight="1">
      <c r="B27" s="259"/>
      <c r="C27" s="258"/>
      <c r="D27" s="386" t="s">
        <v>465</v>
      </c>
      <c r="E27" s="386"/>
      <c r="F27" s="386"/>
      <c r="G27" s="386"/>
      <c r="H27" s="386"/>
      <c r="I27" s="386"/>
      <c r="J27" s="386"/>
      <c r="K27" s="256"/>
    </row>
    <row r="28" spans="2:11" s="1" customFormat="1" ht="15" customHeight="1">
      <c r="B28" s="259"/>
      <c r="C28" s="260"/>
      <c r="D28" s="386" t="s">
        <v>466</v>
      </c>
      <c r="E28" s="386"/>
      <c r="F28" s="386"/>
      <c r="G28" s="386"/>
      <c r="H28" s="386"/>
      <c r="I28" s="386"/>
      <c r="J28" s="386"/>
      <c r="K28" s="256"/>
    </row>
    <row r="29" spans="2:11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pans="2:11" s="1" customFormat="1" ht="15" customHeight="1">
      <c r="B30" s="259"/>
      <c r="C30" s="260"/>
      <c r="D30" s="386" t="s">
        <v>467</v>
      </c>
      <c r="E30" s="386"/>
      <c r="F30" s="386"/>
      <c r="G30" s="386"/>
      <c r="H30" s="386"/>
      <c r="I30" s="386"/>
      <c r="J30" s="386"/>
      <c r="K30" s="256"/>
    </row>
    <row r="31" spans="2:11" s="1" customFormat="1" ht="15" customHeight="1">
      <c r="B31" s="259"/>
      <c r="C31" s="260"/>
      <c r="D31" s="386" t="s">
        <v>468</v>
      </c>
      <c r="E31" s="386"/>
      <c r="F31" s="386"/>
      <c r="G31" s="386"/>
      <c r="H31" s="386"/>
      <c r="I31" s="386"/>
      <c r="J31" s="386"/>
      <c r="K31" s="256"/>
    </row>
    <row r="32" spans="2:11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pans="2:11" s="1" customFormat="1" ht="15" customHeight="1">
      <c r="B33" s="259"/>
      <c r="C33" s="260"/>
      <c r="D33" s="386" t="s">
        <v>469</v>
      </c>
      <c r="E33" s="386"/>
      <c r="F33" s="386"/>
      <c r="G33" s="386"/>
      <c r="H33" s="386"/>
      <c r="I33" s="386"/>
      <c r="J33" s="386"/>
      <c r="K33" s="256"/>
    </row>
    <row r="34" spans="2:11" s="1" customFormat="1" ht="15" customHeight="1">
      <c r="B34" s="259"/>
      <c r="C34" s="260"/>
      <c r="D34" s="386" t="s">
        <v>470</v>
      </c>
      <c r="E34" s="386"/>
      <c r="F34" s="386"/>
      <c r="G34" s="386"/>
      <c r="H34" s="386"/>
      <c r="I34" s="386"/>
      <c r="J34" s="386"/>
      <c r="K34" s="256"/>
    </row>
    <row r="35" spans="2:11" s="1" customFormat="1" ht="15" customHeight="1">
      <c r="B35" s="259"/>
      <c r="C35" s="260"/>
      <c r="D35" s="386" t="s">
        <v>471</v>
      </c>
      <c r="E35" s="386"/>
      <c r="F35" s="386"/>
      <c r="G35" s="386"/>
      <c r="H35" s="386"/>
      <c r="I35" s="386"/>
      <c r="J35" s="386"/>
      <c r="K35" s="256"/>
    </row>
    <row r="36" spans="2:11" s="1" customFormat="1" ht="15" customHeight="1">
      <c r="B36" s="259"/>
      <c r="C36" s="260"/>
      <c r="D36" s="258"/>
      <c r="E36" s="261" t="s">
        <v>106</v>
      </c>
      <c r="F36" s="258"/>
      <c r="G36" s="386" t="s">
        <v>472</v>
      </c>
      <c r="H36" s="386"/>
      <c r="I36" s="386"/>
      <c r="J36" s="386"/>
      <c r="K36" s="256"/>
    </row>
    <row r="37" spans="2:11" s="1" customFormat="1" ht="30.75" customHeight="1">
      <c r="B37" s="259"/>
      <c r="C37" s="260"/>
      <c r="D37" s="258"/>
      <c r="E37" s="261" t="s">
        <v>473</v>
      </c>
      <c r="F37" s="258"/>
      <c r="G37" s="386" t="s">
        <v>474</v>
      </c>
      <c r="H37" s="386"/>
      <c r="I37" s="386"/>
      <c r="J37" s="386"/>
      <c r="K37" s="256"/>
    </row>
    <row r="38" spans="2:11" s="1" customFormat="1" ht="15" customHeight="1">
      <c r="B38" s="259"/>
      <c r="C38" s="260"/>
      <c r="D38" s="258"/>
      <c r="E38" s="261" t="s">
        <v>52</v>
      </c>
      <c r="F38" s="258"/>
      <c r="G38" s="386" t="s">
        <v>475</v>
      </c>
      <c r="H38" s="386"/>
      <c r="I38" s="386"/>
      <c r="J38" s="386"/>
      <c r="K38" s="256"/>
    </row>
    <row r="39" spans="2:11" s="1" customFormat="1" ht="15" customHeight="1">
      <c r="B39" s="259"/>
      <c r="C39" s="260"/>
      <c r="D39" s="258"/>
      <c r="E39" s="261" t="s">
        <v>53</v>
      </c>
      <c r="F39" s="258"/>
      <c r="G39" s="386" t="s">
        <v>476</v>
      </c>
      <c r="H39" s="386"/>
      <c r="I39" s="386"/>
      <c r="J39" s="386"/>
      <c r="K39" s="256"/>
    </row>
    <row r="40" spans="2:11" s="1" customFormat="1" ht="15" customHeight="1">
      <c r="B40" s="259"/>
      <c r="C40" s="260"/>
      <c r="D40" s="258"/>
      <c r="E40" s="261" t="s">
        <v>107</v>
      </c>
      <c r="F40" s="258"/>
      <c r="G40" s="386" t="s">
        <v>477</v>
      </c>
      <c r="H40" s="386"/>
      <c r="I40" s="386"/>
      <c r="J40" s="386"/>
      <c r="K40" s="256"/>
    </row>
    <row r="41" spans="2:11" s="1" customFormat="1" ht="15" customHeight="1">
      <c r="B41" s="259"/>
      <c r="C41" s="260"/>
      <c r="D41" s="258"/>
      <c r="E41" s="261" t="s">
        <v>108</v>
      </c>
      <c r="F41" s="258"/>
      <c r="G41" s="386" t="s">
        <v>478</v>
      </c>
      <c r="H41" s="386"/>
      <c r="I41" s="386"/>
      <c r="J41" s="386"/>
      <c r="K41" s="256"/>
    </row>
    <row r="42" spans="2:11" s="1" customFormat="1" ht="15" customHeight="1">
      <c r="B42" s="259"/>
      <c r="C42" s="260"/>
      <c r="D42" s="258"/>
      <c r="E42" s="261" t="s">
        <v>479</v>
      </c>
      <c r="F42" s="258"/>
      <c r="G42" s="386" t="s">
        <v>480</v>
      </c>
      <c r="H42" s="386"/>
      <c r="I42" s="386"/>
      <c r="J42" s="386"/>
      <c r="K42" s="256"/>
    </row>
    <row r="43" spans="2:11" s="1" customFormat="1" ht="15" customHeight="1">
      <c r="B43" s="259"/>
      <c r="C43" s="260"/>
      <c r="D43" s="258"/>
      <c r="E43" s="261"/>
      <c r="F43" s="258"/>
      <c r="G43" s="386" t="s">
        <v>481</v>
      </c>
      <c r="H43" s="386"/>
      <c r="I43" s="386"/>
      <c r="J43" s="386"/>
      <c r="K43" s="256"/>
    </row>
    <row r="44" spans="2:11" s="1" customFormat="1" ht="15" customHeight="1">
      <c r="B44" s="259"/>
      <c r="C44" s="260"/>
      <c r="D44" s="258"/>
      <c r="E44" s="261" t="s">
        <v>482</v>
      </c>
      <c r="F44" s="258"/>
      <c r="G44" s="386" t="s">
        <v>483</v>
      </c>
      <c r="H44" s="386"/>
      <c r="I44" s="386"/>
      <c r="J44" s="386"/>
      <c r="K44" s="256"/>
    </row>
    <row r="45" spans="2:11" s="1" customFormat="1" ht="15" customHeight="1">
      <c r="B45" s="259"/>
      <c r="C45" s="260"/>
      <c r="D45" s="258"/>
      <c r="E45" s="261" t="s">
        <v>110</v>
      </c>
      <c r="F45" s="258"/>
      <c r="G45" s="386" t="s">
        <v>484</v>
      </c>
      <c r="H45" s="386"/>
      <c r="I45" s="386"/>
      <c r="J45" s="386"/>
      <c r="K45" s="256"/>
    </row>
    <row r="46" spans="2:11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pans="2:11" s="1" customFormat="1" ht="15" customHeight="1">
      <c r="B47" s="259"/>
      <c r="C47" s="260"/>
      <c r="D47" s="386" t="s">
        <v>485</v>
      </c>
      <c r="E47" s="386"/>
      <c r="F47" s="386"/>
      <c r="G47" s="386"/>
      <c r="H47" s="386"/>
      <c r="I47" s="386"/>
      <c r="J47" s="386"/>
      <c r="K47" s="256"/>
    </row>
    <row r="48" spans="2:11" s="1" customFormat="1" ht="15" customHeight="1">
      <c r="B48" s="259"/>
      <c r="C48" s="260"/>
      <c r="D48" s="260"/>
      <c r="E48" s="386" t="s">
        <v>486</v>
      </c>
      <c r="F48" s="386"/>
      <c r="G48" s="386"/>
      <c r="H48" s="386"/>
      <c r="I48" s="386"/>
      <c r="J48" s="386"/>
      <c r="K48" s="256"/>
    </row>
    <row r="49" spans="2:11" s="1" customFormat="1" ht="15" customHeight="1">
      <c r="B49" s="259"/>
      <c r="C49" s="260"/>
      <c r="D49" s="260"/>
      <c r="E49" s="386" t="s">
        <v>487</v>
      </c>
      <c r="F49" s="386"/>
      <c r="G49" s="386"/>
      <c r="H49" s="386"/>
      <c r="I49" s="386"/>
      <c r="J49" s="386"/>
      <c r="K49" s="256"/>
    </row>
    <row r="50" spans="2:11" s="1" customFormat="1" ht="15" customHeight="1">
      <c r="B50" s="259"/>
      <c r="C50" s="260"/>
      <c r="D50" s="260"/>
      <c r="E50" s="386" t="s">
        <v>488</v>
      </c>
      <c r="F50" s="386"/>
      <c r="G50" s="386"/>
      <c r="H50" s="386"/>
      <c r="I50" s="386"/>
      <c r="J50" s="386"/>
      <c r="K50" s="256"/>
    </row>
    <row r="51" spans="2:11" s="1" customFormat="1" ht="15" customHeight="1">
      <c r="B51" s="259"/>
      <c r="C51" s="260"/>
      <c r="D51" s="386" t="s">
        <v>489</v>
      </c>
      <c r="E51" s="386"/>
      <c r="F51" s="386"/>
      <c r="G51" s="386"/>
      <c r="H51" s="386"/>
      <c r="I51" s="386"/>
      <c r="J51" s="386"/>
      <c r="K51" s="256"/>
    </row>
    <row r="52" spans="2:11" s="1" customFormat="1" ht="25.5" customHeight="1">
      <c r="B52" s="255"/>
      <c r="C52" s="387" t="s">
        <v>490</v>
      </c>
      <c r="D52" s="387"/>
      <c r="E52" s="387"/>
      <c r="F52" s="387"/>
      <c r="G52" s="387"/>
      <c r="H52" s="387"/>
      <c r="I52" s="387"/>
      <c r="J52" s="387"/>
      <c r="K52" s="256"/>
    </row>
    <row r="53" spans="2:11" s="1" customFormat="1" ht="5.25" customHeight="1">
      <c r="B53" s="255"/>
      <c r="C53" s="257"/>
      <c r="D53" s="257"/>
      <c r="E53" s="257"/>
      <c r="F53" s="257"/>
      <c r="G53" s="257"/>
      <c r="H53" s="257"/>
      <c r="I53" s="257"/>
      <c r="J53" s="257"/>
      <c r="K53" s="256"/>
    </row>
    <row r="54" spans="2:11" s="1" customFormat="1" ht="15" customHeight="1">
      <c r="B54" s="255"/>
      <c r="C54" s="386" t="s">
        <v>491</v>
      </c>
      <c r="D54" s="386"/>
      <c r="E54" s="386"/>
      <c r="F54" s="386"/>
      <c r="G54" s="386"/>
      <c r="H54" s="386"/>
      <c r="I54" s="386"/>
      <c r="J54" s="386"/>
      <c r="K54" s="256"/>
    </row>
    <row r="55" spans="2:11" s="1" customFormat="1" ht="15" customHeight="1">
      <c r="B55" s="255"/>
      <c r="C55" s="386" t="s">
        <v>492</v>
      </c>
      <c r="D55" s="386"/>
      <c r="E55" s="386"/>
      <c r="F55" s="386"/>
      <c r="G55" s="386"/>
      <c r="H55" s="386"/>
      <c r="I55" s="386"/>
      <c r="J55" s="386"/>
      <c r="K55" s="256"/>
    </row>
    <row r="56" spans="2:11" s="1" customFormat="1" ht="12.75" customHeight="1">
      <c r="B56" s="255"/>
      <c r="C56" s="258"/>
      <c r="D56" s="258"/>
      <c r="E56" s="258"/>
      <c r="F56" s="258"/>
      <c r="G56" s="258"/>
      <c r="H56" s="258"/>
      <c r="I56" s="258"/>
      <c r="J56" s="258"/>
      <c r="K56" s="256"/>
    </row>
    <row r="57" spans="2:11" s="1" customFormat="1" ht="15" customHeight="1">
      <c r="B57" s="255"/>
      <c r="C57" s="386" t="s">
        <v>493</v>
      </c>
      <c r="D57" s="386"/>
      <c r="E57" s="386"/>
      <c r="F57" s="386"/>
      <c r="G57" s="386"/>
      <c r="H57" s="386"/>
      <c r="I57" s="386"/>
      <c r="J57" s="386"/>
      <c r="K57" s="256"/>
    </row>
    <row r="58" spans="2:11" s="1" customFormat="1" ht="15" customHeight="1">
      <c r="B58" s="255"/>
      <c r="C58" s="260"/>
      <c r="D58" s="386" t="s">
        <v>494</v>
      </c>
      <c r="E58" s="386"/>
      <c r="F58" s="386"/>
      <c r="G58" s="386"/>
      <c r="H58" s="386"/>
      <c r="I58" s="386"/>
      <c r="J58" s="386"/>
      <c r="K58" s="256"/>
    </row>
    <row r="59" spans="2:11" s="1" customFormat="1" ht="15" customHeight="1">
      <c r="B59" s="255"/>
      <c r="C59" s="260"/>
      <c r="D59" s="386" t="s">
        <v>495</v>
      </c>
      <c r="E59" s="386"/>
      <c r="F59" s="386"/>
      <c r="G59" s="386"/>
      <c r="H59" s="386"/>
      <c r="I59" s="386"/>
      <c r="J59" s="386"/>
      <c r="K59" s="256"/>
    </row>
    <row r="60" spans="2:11" s="1" customFormat="1" ht="15" customHeight="1">
      <c r="B60" s="255"/>
      <c r="C60" s="260"/>
      <c r="D60" s="386" t="s">
        <v>496</v>
      </c>
      <c r="E60" s="386"/>
      <c r="F60" s="386"/>
      <c r="G60" s="386"/>
      <c r="H60" s="386"/>
      <c r="I60" s="386"/>
      <c r="J60" s="386"/>
      <c r="K60" s="256"/>
    </row>
    <row r="61" spans="2:11" s="1" customFormat="1" ht="15" customHeight="1">
      <c r="B61" s="255"/>
      <c r="C61" s="260"/>
      <c r="D61" s="386" t="s">
        <v>497</v>
      </c>
      <c r="E61" s="386"/>
      <c r="F61" s="386"/>
      <c r="G61" s="386"/>
      <c r="H61" s="386"/>
      <c r="I61" s="386"/>
      <c r="J61" s="386"/>
      <c r="K61" s="256"/>
    </row>
    <row r="62" spans="2:11" s="1" customFormat="1" ht="15" customHeight="1">
      <c r="B62" s="255"/>
      <c r="C62" s="260"/>
      <c r="D62" s="389" t="s">
        <v>498</v>
      </c>
      <c r="E62" s="389"/>
      <c r="F62" s="389"/>
      <c r="G62" s="389"/>
      <c r="H62" s="389"/>
      <c r="I62" s="389"/>
      <c r="J62" s="389"/>
      <c r="K62" s="256"/>
    </row>
    <row r="63" spans="2:11" s="1" customFormat="1" ht="15" customHeight="1">
      <c r="B63" s="255"/>
      <c r="C63" s="260"/>
      <c r="D63" s="386" t="s">
        <v>499</v>
      </c>
      <c r="E63" s="386"/>
      <c r="F63" s="386"/>
      <c r="G63" s="386"/>
      <c r="H63" s="386"/>
      <c r="I63" s="386"/>
      <c r="J63" s="386"/>
      <c r="K63" s="256"/>
    </row>
    <row r="64" spans="2:11" s="1" customFormat="1" ht="12.75" customHeight="1">
      <c r="B64" s="255"/>
      <c r="C64" s="260"/>
      <c r="D64" s="260"/>
      <c r="E64" s="263"/>
      <c r="F64" s="260"/>
      <c r="G64" s="260"/>
      <c r="H64" s="260"/>
      <c r="I64" s="260"/>
      <c r="J64" s="260"/>
      <c r="K64" s="256"/>
    </row>
    <row r="65" spans="2:11" s="1" customFormat="1" ht="15" customHeight="1">
      <c r="B65" s="255"/>
      <c r="C65" s="260"/>
      <c r="D65" s="386" t="s">
        <v>500</v>
      </c>
      <c r="E65" s="386"/>
      <c r="F65" s="386"/>
      <c r="G65" s="386"/>
      <c r="H65" s="386"/>
      <c r="I65" s="386"/>
      <c r="J65" s="386"/>
      <c r="K65" s="256"/>
    </row>
    <row r="66" spans="2:11" s="1" customFormat="1" ht="15" customHeight="1">
      <c r="B66" s="255"/>
      <c r="C66" s="260"/>
      <c r="D66" s="389" t="s">
        <v>501</v>
      </c>
      <c r="E66" s="389"/>
      <c r="F66" s="389"/>
      <c r="G66" s="389"/>
      <c r="H66" s="389"/>
      <c r="I66" s="389"/>
      <c r="J66" s="389"/>
      <c r="K66" s="256"/>
    </row>
    <row r="67" spans="2:11" s="1" customFormat="1" ht="15" customHeight="1">
      <c r="B67" s="255"/>
      <c r="C67" s="260"/>
      <c r="D67" s="386" t="s">
        <v>502</v>
      </c>
      <c r="E67" s="386"/>
      <c r="F67" s="386"/>
      <c r="G67" s="386"/>
      <c r="H67" s="386"/>
      <c r="I67" s="386"/>
      <c r="J67" s="386"/>
      <c r="K67" s="256"/>
    </row>
    <row r="68" spans="2:11" s="1" customFormat="1" ht="15" customHeight="1">
      <c r="B68" s="255"/>
      <c r="C68" s="260"/>
      <c r="D68" s="386" t="s">
        <v>503</v>
      </c>
      <c r="E68" s="386"/>
      <c r="F68" s="386"/>
      <c r="G68" s="386"/>
      <c r="H68" s="386"/>
      <c r="I68" s="386"/>
      <c r="J68" s="386"/>
      <c r="K68" s="256"/>
    </row>
    <row r="69" spans="2:11" s="1" customFormat="1" ht="15" customHeight="1">
      <c r="B69" s="255"/>
      <c r="C69" s="260"/>
      <c r="D69" s="386" t="s">
        <v>504</v>
      </c>
      <c r="E69" s="386"/>
      <c r="F69" s="386"/>
      <c r="G69" s="386"/>
      <c r="H69" s="386"/>
      <c r="I69" s="386"/>
      <c r="J69" s="386"/>
      <c r="K69" s="256"/>
    </row>
    <row r="70" spans="2:11" s="1" customFormat="1" ht="15" customHeight="1">
      <c r="B70" s="255"/>
      <c r="C70" s="260"/>
      <c r="D70" s="386" t="s">
        <v>505</v>
      </c>
      <c r="E70" s="386"/>
      <c r="F70" s="386"/>
      <c r="G70" s="386"/>
      <c r="H70" s="386"/>
      <c r="I70" s="386"/>
      <c r="J70" s="386"/>
      <c r="K70" s="256"/>
    </row>
    <row r="71" spans="2:1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pans="2:11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2:11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pans="2:11" s="1" customFormat="1" ht="45" customHeight="1">
      <c r="B75" s="272"/>
      <c r="C75" s="390" t="s">
        <v>506</v>
      </c>
      <c r="D75" s="390"/>
      <c r="E75" s="390"/>
      <c r="F75" s="390"/>
      <c r="G75" s="390"/>
      <c r="H75" s="390"/>
      <c r="I75" s="390"/>
      <c r="J75" s="390"/>
      <c r="K75" s="273"/>
    </row>
    <row r="76" spans="2:11" s="1" customFormat="1" ht="17.25" customHeight="1">
      <c r="B76" s="272"/>
      <c r="C76" s="274" t="s">
        <v>507</v>
      </c>
      <c r="D76" s="274"/>
      <c r="E76" s="274"/>
      <c r="F76" s="274" t="s">
        <v>508</v>
      </c>
      <c r="G76" s="275"/>
      <c r="H76" s="274" t="s">
        <v>53</v>
      </c>
      <c r="I76" s="274" t="s">
        <v>56</v>
      </c>
      <c r="J76" s="274" t="s">
        <v>509</v>
      </c>
      <c r="K76" s="273"/>
    </row>
    <row r="77" spans="2:11" s="1" customFormat="1" ht="17.25" customHeight="1">
      <c r="B77" s="272"/>
      <c r="C77" s="276" t="s">
        <v>510</v>
      </c>
      <c r="D77" s="276"/>
      <c r="E77" s="276"/>
      <c r="F77" s="277" t="s">
        <v>511</v>
      </c>
      <c r="G77" s="278"/>
      <c r="H77" s="276"/>
      <c r="I77" s="276"/>
      <c r="J77" s="276" t="s">
        <v>512</v>
      </c>
      <c r="K77" s="273"/>
    </row>
    <row r="78" spans="2:11" s="1" customFormat="1" ht="5.25" customHeight="1">
      <c r="B78" s="272"/>
      <c r="C78" s="279"/>
      <c r="D78" s="279"/>
      <c r="E78" s="279"/>
      <c r="F78" s="279"/>
      <c r="G78" s="280"/>
      <c r="H78" s="279"/>
      <c r="I78" s="279"/>
      <c r="J78" s="279"/>
      <c r="K78" s="273"/>
    </row>
    <row r="79" spans="2:11" s="1" customFormat="1" ht="15" customHeight="1">
      <c r="B79" s="272"/>
      <c r="C79" s="261" t="s">
        <v>52</v>
      </c>
      <c r="D79" s="281"/>
      <c r="E79" s="281"/>
      <c r="F79" s="282" t="s">
        <v>513</v>
      </c>
      <c r="G79" s="283"/>
      <c r="H79" s="261" t="s">
        <v>514</v>
      </c>
      <c r="I79" s="261" t="s">
        <v>515</v>
      </c>
      <c r="J79" s="261">
        <v>20</v>
      </c>
      <c r="K79" s="273"/>
    </row>
    <row r="80" spans="2:11" s="1" customFormat="1" ht="15" customHeight="1">
      <c r="B80" s="272"/>
      <c r="C80" s="261" t="s">
        <v>516</v>
      </c>
      <c r="D80" s="261"/>
      <c r="E80" s="261"/>
      <c r="F80" s="282" t="s">
        <v>513</v>
      </c>
      <c r="G80" s="283"/>
      <c r="H80" s="261" t="s">
        <v>517</v>
      </c>
      <c r="I80" s="261" t="s">
        <v>515</v>
      </c>
      <c r="J80" s="261">
        <v>120</v>
      </c>
      <c r="K80" s="273"/>
    </row>
    <row r="81" spans="2:11" s="1" customFormat="1" ht="15" customHeight="1">
      <c r="B81" s="284"/>
      <c r="C81" s="261" t="s">
        <v>518</v>
      </c>
      <c r="D81" s="261"/>
      <c r="E81" s="261"/>
      <c r="F81" s="282" t="s">
        <v>519</v>
      </c>
      <c r="G81" s="283"/>
      <c r="H81" s="261" t="s">
        <v>520</v>
      </c>
      <c r="I81" s="261" t="s">
        <v>515</v>
      </c>
      <c r="J81" s="261">
        <v>50</v>
      </c>
      <c r="K81" s="273"/>
    </row>
    <row r="82" spans="2:11" s="1" customFormat="1" ht="15" customHeight="1">
      <c r="B82" s="284"/>
      <c r="C82" s="261" t="s">
        <v>521</v>
      </c>
      <c r="D82" s="261"/>
      <c r="E82" s="261"/>
      <c r="F82" s="282" t="s">
        <v>513</v>
      </c>
      <c r="G82" s="283"/>
      <c r="H82" s="261" t="s">
        <v>522</v>
      </c>
      <c r="I82" s="261" t="s">
        <v>523</v>
      </c>
      <c r="J82" s="261"/>
      <c r="K82" s="273"/>
    </row>
    <row r="83" spans="2:11" s="1" customFormat="1" ht="15" customHeight="1">
      <c r="B83" s="284"/>
      <c r="C83" s="285" t="s">
        <v>524</v>
      </c>
      <c r="D83" s="285"/>
      <c r="E83" s="285"/>
      <c r="F83" s="286" t="s">
        <v>519</v>
      </c>
      <c r="G83" s="285"/>
      <c r="H83" s="285" t="s">
        <v>525</v>
      </c>
      <c r="I83" s="285" t="s">
        <v>515</v>
      </c>
      <c r="J83" s="285">
        <v>15</v>
      </c>
      <c r="K83" s="273"/>
    </row>
    <row r="84" spans="2:11" s="1" customFormat="1" ht="15" customHeight="1">
      <c r="B84" s="284"/>
      <c r="C84" s="285" t="s">
        <v>526</v>
      </c>
      <c r="D84" s="285"/>
      <c r="E84" s="285"/>
      <c r="F84" s="286" t="s">
        <v>519</v>
      </c>
      <c r="G84" s="285"/>
      <c r="H84" s="285" t="s">
        <v>527</v>
      </c>
      <c r="I84" s="285" t="s">
        <v>515</v>
      </c>
      <c r="J84" s="285">
        <v>15</v>
      </c>
      <c r="K84" s="273"/>
    </row>
    <row r="85" spans="2:11" s="1" customFormat="1" ht="15" customHeight="1">
      <c r="B85" s="284"/>
      <c r="C85" s="285" t="s">
        <v>528</v>
      </c>
      <c r="D85" s="285"/>
      <c r="E85" s="285"/>
      <c r="F85" s="286" t="s">
        <v>519</v>
      </c>
      <c r="G85" s="285"/>
      <c r="H85" s="285" t="s">
        <v>529</v>
      </c>
      <c r="I85" s="285" t="s">
        <v>515</v>
      </c>
      <c r="J85" s="285">
        <v>20</v>
      </c>
      <c r="K85" s="273"/>
    </row>
    <row r="86" spans="2:11" s="1" customFormat="1" ht="15" customHeight="1">
      <c r="B86" s="284"/>
      <c r="C86" s="285" t="s">
        <v>530</v>
      </c>
      <c r="D86" s="285"/>
      <c r="E86" s="285"/>
      <c r="F86" s="286" t="s">
        <v>519</v>
      </c>
      <c r="G86" s="285"/>
      <c r="H86" s="285" t="s">
        <v>531</v>
      </c>
      <c r="I86" s="285" t="s">
        <v>515</v>
      </c>
      <c r="J86" s="285">
        <v>20</v>
      </c>
      <c r="K86" s="273"/>
    </row>
    <row r="87" spans="2:11" s="1" customFormat="1" ht="15" customHeight="1">
      <c r="B87" s="284"/>
      <c r="C87" s="261" t="s">
        <v>532</v>
      </c>
      <c r="D87" s="261"/>
      <c r="E87" s="261"/>
      <c r="F87" s="282" t="s">
        <v>519</v>
      </c>
      <c r="G87" s="283"/>
      <c r="H87" s="261" t="s">
        <v>533</v>
      </c>
      <c r="I87" s="261" t="s">
        <v>515</v>
      </c>
      <c r="J87" s="261">
        <v>50</v>
      </c>
      <c r="K87" s="273"/>
    </row>
    <row r="88" spans="2:11" s="1" customFormat="1" ht="15" customHeight="1">
      <c r="B88" s="284"/>
      <c r="C88" s="261" t="s">
        <v>534</v>
      </c>
      <c r="D88" s="261"/>
      <c r="E88" s="261"/>
      <c r="F88" s="282" t="s">
        <v>519</v>
      </c>
      <c r="G88" s="283"/>
      <c r="H88" s="261" t="s">
        <v>535</v>
      </c>
      <c r="I88" s="261" t="s">
        <v>515</v>
      </c>
      <c r="J88" s="261">
        <v>20</v>
      </c>
      <c r="K88" s="273"/>
    </row>
    <row r="89" spans="2:11" s="1" customFormat="1" ht="15" customHeight="1">
      <c r="B89" s="284"/>
      <c r="C89" s="261" t="s">
        <v>536</v>
      </c>
      <c r="D89" s="261"/>
      <c r="E89" s="261"/>
      <c r="F89" s="282" t="s">
        <v>519</v>
      </c>
      <c r="G89" s="283"/>
      <c r="H89" s="261" t="s">
        <v>537</v>
      </c>
      <c r="I89" s="261" t="s">
        <v>515</v>
      </c>
      <c r="J89" s="261">
        <v>20</v>
      </c>
      <c r="K89" s="273"/>
    </row>
    <row r="90" spans="2:11" s="1" customFormat="1" ht="15" customHeight="1">
      <c r="B90" s="284"/>
      <c r="C90" s="261" t="s">
        <v>538</v>
      </c>
      <c r="D90" s="261"/>
      <c r="E90" s="261"/>
      <c r="F90" s="282" t="s">
        <v>519</v>
      </c>
      <c r="G90" s="283"/>
      <c r="H90" s="261" t="s">
        <v>539</v>
      </c>
      <c r="I90" s="261" t="s">
        <v>515</v>
      </c>
      <c r="J90" s="261">
        <v>50</v>
      </c>
      <c r="K90" s="273"/>
    </row>
    <row r="91" spans="2:11" s="1" customFormat="1" ht="15" customHeight="1">
      <c r="B91" s="284"/>
      <c r="C91" s="261" t="s">
        <v>540</v>
      </c>
      <c r="D91" s="261"/>
      <c r="E91" s="261"/>
      <c r="F91" s="282" t="s">
        <v>519</v>
      </c>
      <c r="G91" s="283"/>
      <c r="H91" s="261" t="s">
        <v>540</v>
      </c>
      <c r="I91" s="261" t="s">
        <v>515</v>
      </c>
      <c r="J91" s="261">
        <v>50</v>
      </c>
      <c r="K91" s="273"/>
    </row>
    <row r="92" spans="2:11" s="1" customFormat="1" ht="15" customHeight="1">
      <c r="B92" s="284"/>
      <c r="C92" s="261" t="s">
        <v>541</v>
      </c>
      <c r="D92" s="261"/>
      <c r="E92" s="261"/>
      <c r="F92" s="282" t="s">
        <v>519</v>
      </c>
      <c r="G92" s="283"/>
      <c r="H92" s="261" t="s">
        <v>542</v>
      </c>
      <c r="I92" s="261" t="s">
        <v>515</v>
      </c>
      <c r="J92" s="261">
        <v>255</v>
      </c>
      <c r="K92" s="273"/>
    </row>
    <row r="93" spans="2:11" s="1" customFormat="1" ht="15" customHeight="1">
      <c r="B93" s="284"/>
      <c r="C93" s="261" t="s">
        <v>543</v>
      </c>
      <c r="D93" s="261"/>
      <c r="E93" s="261"/>
      <c r="F93" s="282" t="s">
        <v>513</v>
      </c>
      <c r="G93" s="283"/>
      <c r="H93" s="261" t="s">
        <v>544</v>
      </c>
      <c r="I93" s="261" t="s">
        <v>545</v>
      </c>
      <c r="J93" s="261"/>
      <c r="K93" s="273"/>
    </row>
    <row r="94" spans="2:11" s="1" customFormat="1" ht="15" customHeight="1">
      <c r="B94" s="284"/>
      <c r="C94" s="261" t="s">
        <v>546</v>
      </c>
      <c r="D94" s="261"/>
      <c r="E94" s="261"/>
      <c r="F94" s="282" t="s">
        <v>513</v>
      </c>
      <c r="G94" s="283"/>
      <c r="H94" s="261" t="s">
        <v>547</v>
      </c>
      <c r="I94" s="261" t="s">
        <v>548</v>
      </c>
      <c r="J94" s="261"/>
      <c r="K94" s="273"/>
    </row>
    <row r="95" spans="2:11" s="1" customFormat="1" ht="15" customHeight="1">
      <c r="B95" s="284"/>
      <c r="C95" s="261" t="s">
        <v>549</v>
      </c>
      <c r="D95" s="261"/>
      <c r="E95" s="261"/>
      <c r="F95" s="282" t="s">
        <v>513</v>
      </c>
      <c r="G95" s="283"/>
      <c r="H95" s="261" t="s">
        <v>549</v>
      </c>
      <c r="I95" s="261" t="s">
        <v>548</v>
      </c>
      <c r="J95" s="261"/>
      <c r="K95" s="273"/>
    </row>
    <row r="96" spans="2:11" s="1" customFormat="1" ht="15" customHeight="1">
      <c r="B96" s="284"/>
      <c r="C96" s="261" t="s">
        <v>37</v>
      </c>
      <c r="D96" s="261"/>
      <c r="E96" s="261"/>
      <c r="F96" s="282" t="s">
        <v>513</v>
      </c>
      <c r="G96" s="283"/>
      <c r="H96" s="261" t="s">
        <v>550</v>
      </c>
      <c r="I96" s="261" t="s">
        <v>548</v>
      </c>
      <c r="J96" s="261"/>
      <c r="K96" s="273"/>
    </row>
    <row r="97" spans="2:11" s="1" customFormat="1" ht="15" customHeight="1">
      <c r="B97" s="284"/>
      <c r="C97" s="261" t="s">
        <v>47</v>
      </c>
      <c r="D97" s="261"/>
      <c r="E97" s="261"/>
      <c r="F97" s="282" t="s">
        <v>513</v>
      </c>
      <c r="G97" s="283"/>
      <c r="H97" s="261" t="s">
        <v>551</v>
      </c>
      <c r="I97" s="261" t="s">
        <v>548</v>
      </c>
      <c r="J97" s="261"/>
      <c r="K97" s="273"/>
    </row>
    <row r="98" spans="2:11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pans="2:11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pans="2:11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pans="2:1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pans="2:11" s="1" customFormat="1" ht="45" customHeight="1">
      <c r="B102" s="272"/>
      <c r="C102" s="390" t="s">
        <v>552</v>
      </c>
      <c r="D102" s="390"/>
      <c r="E102" s="390"/>
      <c r="F102" s="390"/>
      <c r="G102" s="390"/>
      <c r="H102" s="390"/>
      <c r="I102" s="390"/>
      <c r="J102" s="390"/>
      <c r="K102" s="273"/>
    </row>
    <row r="103" spans="2:11" s="1" customFormat="1" ht="17.25" customHeight="1">
      <c r="B103" s="272"/>
      <c r="C103" s="274" t="s">
        <v>507</v>
      </c>
      <c r="D103" s="274"/>
      <c r="E103" s="274"/>
      <c r="F103" s="274" t="s">
        <v>508</v>
      </c>
      <c r="G103" s="275"/>
      <c r="H103" s="274" t="s">
        <v>53</v>
      </c>
      <c r="I103" s="274" t="s">
        <v>56</v>
      </c>
      <c r="J103" s="274" t="s">
        <v>509</v>
      </c>
      <c r="K103" s="273"/>
    </row>
    <row r="104" spans="2:11" s="1" customFormat="1" ht="17.25" customHeight="1">
      <c r="B104" s="272"/>
      <c r="C104" s="276" t="s">
        <v>510</v>
      </c>
      <c r="D104" s="276"/>
      <c r="E104" s="276"/>
      <c r="F104" s="277" t="s">
        <v>511</v>
      </c>
      <c r="G104" s="278"/>
      <c r="H104" s="276"/>
      <c r="I104" s="276"/>
      <c r="J104" s="276" t="s">
        <v>512</v>
      </c>
      <c r="K104" s="273"/>
    </row>
    <row r="105" spans="2:11" s="1" customFormat="1" ht="5.25" customHeight="1">
      <c r="B105" s="272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pans="2:11" s="1" customFormat="1" ht="15" customHeight="1">
      <c r="B106" s="272"/>
      <c r="C106" s="261" t="s">
        <v>52</v>
      </c>
      <c r="D106" s="281"/>
      <c r="E106" s="281"/>
      <c r="F106" s="282" t="s">
        <v>513</v>
      </c>
      <c r="G106" s="261"/>
      <c r="H106" s="261" t="s">
        <v>553</v>
      </c>
      <c r="I106" s="261" t="s">
        <v>515</v>
      </c>
      <c r="J106" s="261">
        <v>20</v>
      </c>
      <c r="K106" s="273"/>
    </row>
    <row r="107" spans="2:11" s="1" customFormat="1" ht="15" customHeight="1">
      <c r="B107" s="272"/>
      <c r="C107" s="261" t="s">
        <v>516</v>
      </c>
      <c r="D107" s="261"/>
      <c r="E107" s="261"/>
      <c r="F107" s="282" t="s">
        <v>513</v>
      </c>
      <c r="G107" s="261"/>
      <c r="H107" s="261" t="s">
        <v>553</v>
      </c>
      <c r="I107" s="261" t="s">
        <v>515</v>
      </c>
      <c r="J107" s="261">
        <v>120</v>
      </c>
      <c r="K107" s="273"/>
    </row>
    <row r="108" spans="2:11" s="1" customFormat="1" ht="15" customHeight="1">
      <c r="B108" s="284"/>
      <c r="C108" s="261" t="s">
        <v>518</v>
      </c>
      <c r="D108" s="261"/>
      <c r="E108" s="261"/>
      <c r="F108" s="282" t="s">
        <v>519</v>
      </c>
      <c r="G108" s="261"/>
      <c r="H108" s="261" t="s">
        <v>553</v>
      </c>
      <c r="I108" s="261" t="s">
        <v>515</v>
      </c>
      <c r="J108" s="261">
        <v>50</v>
      </c>
      <c r="K108" s="273"/>
    </row>
    <row r="109" spans="2:11" s="1" customFormat="1" ht="15" customHeight="1">
      <c r="B109" s="284"/>
      <c r="C109" s="261" t="s">
        <v>521</v>
      </c>
      <c r="D109" s="261"/>
      <c r="E109" s="261"/>
      <c r="F109" s="282" t="s">
        <v>513</v>
      </c>
      <c r="G109" s="261"/>
      <c r="H109" s="261" t="s">
        <v>553</v>
      </c>
      <c r="I109" s="261" t="s">
        <v>523</v>
      </c>
      <c r="J109" s="261"/>
      <c r="K109" s="273"/>
    </row>
    <row r="110" spans="2:11" s="1" customFormat="1" ht="15" customHeight="1">
      <c r="B110" s="284"/>
      <c r="C110" s="261" t="s">
        <v>532</v>
      </c>
      <c r="D110" s="261"/>
      <c r="E110" s="261"/>
      <c r="F110" s="282" t="s">
        <v>519</v>
      </c>
      <c r="G110" s="261"/>
      <c r="H110" s="261" t="s">
        <v>553</v>
      </c>
      <c r="I110" s="261" t="s">
        <v>515</v>
      </c>
      <c r="J110" s="261">
        <v>50</v>
      </c>
      <c r="K110" s="273"/>
    </row>
    <row r="111" spans="2:11" s="1" customFormat="1" ht="15" customHeight="1">
      <c r="B111" s="284"/>
      <c r="C111" s="261" t="s">
        <v>540</v>
      </c>
      <c r="D111" s="261"/>
      <c r="E111" s="261"/>
      <c r="F111" s="282" t="s">
        <v>519</v>
      </c>
      <c r="G111" s="261"/>
      <c r="H111" s="261" t="s">
        <v>553</v>
      </c>
      <c r="I111" s="261" t="s">
        <v>515</v>
      </c>
      <c r="J111" s="261">
        <v>50</v>
      </c>
      <c r="K111" s="273"/>
    </row>
    <row r="112" spans="2:11" s="1" customFormat="1" ht="15" customHeight="1">
      <c r="B112" s="284"/>
      <c r="C112" s="261" t="s">
        <v>538</v>
      </c>
      <c r="D112" s="261"/>
      <c r="E112" s="261"/>
      <c r="F112" s="282" t="s">
        <v>519</v>
      </c>
      <c r="G112" s="261"/>
      <c r="H112" s="261" t="s">
        <v>553</v>
      </c>
      <c r="I112" s="261" t="s">
        <v>515</v>
      </c>
      <c r="J112" s="261">
        <v>50</v>
      </c>
      <c r="K112" s="273"/>
    </row>
    <row r="113" spans="2:11" s="1" customFormat="1" ht="15" customHeight="1">
      <c r="B113" s="284"/>
      <c r="C113" s="261" t="s">
        <v>52</v>
      </c>
      <c r="D113" s="261"/>
      <c r="E113" s="261"/>
      <c r="F113" s="282" t="s">
        <v>513</v>
      </c>
      <c r="G113" s="261"/>
      <c r="H113" s="261" t="s">
        <v>554</v>
      </c>
      <c r="I113" s="261" t="s">
        <v>515</v>
      </c>
      <c r="J113" s="261">
        <v>20</v>
      </c>
      <c r="K113" s="273"/>
    </row>
    <row r="114" spans="2:11" s="1" customFormat="1" ht="15" customHeight="1">
      <c r="B114" s="284"/>
      <c r="C114" s="261" t="s">
        <v>555</v>
      </c>
      <c r="D114" s="261"/>
      <c r="E114" s="261"/>
      <c r="F114" s="282" t="s">
        <v>513</v>
      </c>
      <c r="G114" s="261"/>
      <c r="H114" s="261" t="s">
        <v>556</v>
      </c>
      <c r="I114" s="261" t="s">
        <v>515</v>
      </c>
      <c r="J114" s="261">
        <v>120</v>
      </c>
      <c r="K114" s="273"/>
    </row>
    <row r="115" spans="2:11" s="1" customFormat="1" ht="15" customHeight="1">
      <c r="B115" s="284"/>
      <c r="C115" s="261" t="s">
        <v>37</v>
      </c>
      <c r="D115" s="261"/>
      <c r="E115" s="261"/>
      <c r="F115" s="282" t="s">
        <v>513</v>
      </c>
      <c r="G115" s="261"/>
      <c r="H115" s="261" t="s">
        <v>557</v>
      </c>
      <c r="I115" s="261" t="s">
        <v>548</v>
      </c>
      <c r="J115" s="261"/>
      <c r="K115" s="273"/>
    </row>
    <row r="116" spans="2:11" s="1" customFormat="1" ht="15" customHeight="1">
      <c r="B116" s="284"/>
      <c r="C116" s="261" t="s">
        <v>47</v>
      </c>
      <c r="D116" s="261"/>
      <c r="E116" s="261"/>
      <c r="F116" s="282" t="s">
        <v>513</v>
      </c>
      <c r="G116" s="261"/>
      <c r="H116" s="261" t="s">
        <v>558</v>
      </c>
      <c r="I116" s="261" t="s">
        <v>548</v>
      </c>
      <c r="J116" s="261"/>
      <c r="K116" s="273"/>
    </row>
    <row r="117" spans="2:11" s="1" customFormat="1" ht="15" customHeight="1">
      <c r="B117" s="284"/>
      <c r="C117" s="261" t="s">
        <v>56</v>
      </c>
      <c r="D117" s="261"/>
      <c r="E117" s="261"/>
      <c r="F117" s="282" t="s">
        <v>513</v>
      </c>
      <c r="G117" s="261"/>
      <c r="H117" s="261" t="s">
        <v>559</v>
      </c>
      <c r="I117" s="261" t="s">
        <v>560</v>
      </c>
      <c r="J117" s="261"/>
      <c r="K117" s="273"/>
    </row>
    <row r="118" spans="2:11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pans="2:11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pans="2:11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88" t="s">
        <v>561</v>
      </c>
      <c r="D122" s="388"/>
      <c r="E122" s="388"/>
      <c r="F122" s="388"/>
      <c r="G122" s="388"/>
      <c r="H122" s="388"/>
      <c r="I122" s="388"/>
      <c r="J122" s="388"/>
      <c r="K122" s="301"/>
    </row>
    <row r="123" spans="2:11" s="1" customFormat="1" ht="17.25" customHeight="1">
      <c r="B123" s="302"/>
      <c r="C123" s="274" t="s">
        <v>507</v>
      </c>
      <c r="D123" s="274"/>
      <c r="E123" s="274"/>
      <c r="F123" s="274" t="s">
        <v>508</v>
      </c>
      <c r="G123" s="275"/>
      <c r="H123" s="274" t="s">
        <v>53</v>
      </c>
      <c r="I123" s="274" t="s">
        <v>56</v>
      </c>
      <c r="J123" s="274" t="s">
        <v>509</v>
      </c>
      <c r="K123" s="303"/>
    </row>
    <row r="124" spans="2:11" s="1" customFormat="1" ht="17.25" customHeight="1">
      <c r="B124" s="302"/>
      <c r="C124" s="276" t="s">
        <v>510</v>
      </c>
      <c r="D124" s="276"/>
      <c r="E124" s="276"/>
      <c r="F124" s="277" t="s">
        <v>511</v>
      </c>
      <c r="G124" s="278"/>
      <c r="H124" s="276"/>
      <c r="I124" s="276"/>
      <c r="J124" s="276" t="s">
        <v>512</v>
      </c>
      <c r="K124" s="303"/>
    </row>
    <row r="125" spans="2:11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pans="2:11" s="1" customFormat="1" ht="15" customHeight="1">
      <c r="B126" s="304"/>
      <c r="C126" s="261" t="s">
        <v>516</v>
      </c>
      <c r="D126" s="281"/>
      <c r="E126" s="281"/>
      <c r="F126" s="282" t="s">
        <v>513</v>
      </c>
      <c r="G126" s="261"/>
      <c r="H126" s="261" t="s">
        <v>553</v>
      </c>
      <c r="I126" s="261" t="s">
        <v>515</v>
      </c>
      <c r="J126" s="261">
        <v>120</v>
      </c>
      <c r="K126" s="307"/>
    </row>
    <row r="127" spans="2:11" s="1" customFormat="1" ht="15" customHeight="1">
      <c r="B127" s="304"/>
      <c r="C127" s="261" t="s">
        <v>562</v>
      </c>
      <c r="D127" s="261"/>
      <c r="E127" s="261"/>
      <c r="F127" s="282" t="s">
        <v>513</v>
      </c>
      <c r="G127" s="261"/>
      <c r="H127" s="261" t="s">
        <v>563</v>
      </c>
      <c r="I127" s="261" t="s">
        <v>515</v>
      </c>
      <c r="J127" s="261" t="s">
        <v>564</v>
      </c>
      <c r="K127" s="307"/>
    </row>
    <row r="128" spans="2:11" s="1" customFormat="1" ht="15" customHeight="1">
      <c r="B128" s="304"/>
      <c r="C128" s="261" t="s">
        <v>461</v>
      </c>
      <c r="D128" s="261"/>
      <c r="E128" s="261"/>
      <c r="F128" s="282" t="s">
        <v>513</v>
      </c>
      <c r="G128" s="261"/>
      <c r="H128" s="261" t="s">
        <v>565</v>
      </c>
      <c r="I128" s="261" t="s">
        <v>515</v>
      </c>
      <c r="J128" s="261" t="s">
        <v>564</v>
      </c>
      <c r="K128" s="307"/>
    </row>
    <row r="129" spans="2:11" s="1" customFormat="1" ht="15" customHeight="1">
      <c r="B129" s="304"/>
      <c r="C129" s="261" t="s">
        <v>524</v>
      </c>
      <c r="D129" s="261"/>
      <c r="E129" s="261"/>
      <c r="F129" s="282" t="s">
        <v>519</v>
      </c>
      <c r="G129" s="261"/>
      <c r="H129" s="261" t="s">
        <v>525</v>
      </c>
      <c r="I129" s="261" t="s">
        <v>515</v>
      </c>
      <c r="J129" s="261">
        <v>15</v>
      </c>
      <c r="K129" s="307"/>
    </row>
    <row r="130" spans="2:11" s="1" customFormat="1" ht="15" customHeight="1">
      <c r="B130" s="304"/>
      <c r="C130" s="285" t="s">
        <v>526</v>
      </c>
      <c r="D130" s="285"/>
      <c r="E130" s="285"/>
      <c r="F130" s="286" t="s">
        <v>519</v>
      </c>
      <c r="G130" s="285"/>
      <c r="H130" s="285" t="s">
        <v>527</v>
      </c>
      <c r="I130" s="285" t="s">
        <v>515</v>
      </c>
      <c r="J130" s="285">
        <v>15</v>
      </c>
      <c r="K130" s="307"/>
    </row>
    <row r="131" spans="2:11" s="1" customFormat="1" ht="15" customHeight="1">
      <c r="B131" s="304"/>
      <c r="C131" s="285" t="s">
        <v>528</v>
      </c>
      <c r="D131" s="285"/>
      <c r="E131" s="285"/>
      <c r="F131" s="286" t="s">
        <v>519</v>
      </c>
      <c r="G131" s="285"/>
      <c r="H131" s="285" t="s">
        <v>529</v>
      </c>
      <c r="I131" s="285" t="s">
        <v>515</v>
      </c>
      <c r="J131" s="285">
        <v>20</v>
      </c>
      <c r="K131" s="307"/>
    </row>
    <row r="132" spans="2:11" s="1" customFormat="1" ht="15" customHeight="1">
      <c r="B132" s="304"/>
      <c r="C132" s="285" t="s">
        <v>530</v>
      </c>
      <c r="D132" s="285"/>
      <c r="E132" s="285"/>
      <c r="F132" s="286" t="s">
        <v>519</v>
      </c>
      <c r="G132" s="285"/>
      <c r="H132" s="285" t="s">
        <v>531</v>
      </c>
      <c r="I132" s="285" t="s">
        <v>515</v>
      </c>
      <c r="J132" s="285">
        <v>20</v>
      </c>
      <c r="K132" s="307"/>
    </row>
    <row r="133" spans="2:11" s="1" customFormat="1" ht="15" customHeight="1">
      <c r="B133" s="304"/>
      <c r="C133" s="261" t="s">
        <v>518</v>
      </c>
      <c r="D133" s="261"/>
      <c r="E133" s="261"/>
      <c r="F133" s="282" t="s">
        <v>519</v>
      </c>
      <c r="G133" s="261"/>
      <c r="H133" s="261" t="s">
        <v>553</v>
      </c>
      <c r="I133" s="261" t="s">
        <v>515</v>
      </c>
      <c r="J133" s="261">
        <v>50</v>
      </c>
      <c r="K133" s="307"/>
    </row>
    <row r="134" spans="2:11" s="1" customFormat="1" ht="15" customHeight="1">
      <c r="B134" s="304"/>
      <c r="C134" s="261" t="s">
        <v>532</v>
      </c>
      <c r="D134" s="261"/>
      <c r="E134" s="261"/>
      <c r="F134" s="282" t="s">
        <v>519</v>
      </c>
      <c r="G134" s="261"/>
      <c r="H134" s="261" t="s">
        <v>553</v>
      </c>
      <c r="I134" s="261" t="s">
        <v>515</v>
      </c>
      <c r="J134" s="261">
        <v>50</v>
      </c>
      <c r="K134" s="307"/>
    </row>
    <row r="135" spans="2:11" s="1" customFormat="1" ht="15" customHeight="1">
      <c r="B135" s="304"/>
      <c r="C135" s="261" t="s">
        <v>538</v>
      </c>
      <c r="D135" s="261"/>
      <c r="E135" s="261"/>
      <c r="F135" s="282" t="s">
        <v>519</v>
      </c>
      <c r="G135" s="261"/>
      <c r="H135" s="261" t="s">
        <v>553</v>
      </c>
      <c r="I135" s="261" t="s">
        <v>515</v>
      </c>
      <c r="J135" s="261">
        <v>50</v>
      </c>
      <c r="K135" s="307"/>
    </row>
    <row r="136" spans="2:11" s="1" customFormat="1" ht="15" customHeight="1">
      <c r="B136" s="304"/>
      <c r="C136" s="261" t="s">
        <v>540</v>
      </c>
      <c r="D136" s="261"/>
      <c r="E136" s="261"/>
      <c r="F136" s="282" t="s">
        <v>519</v>
      </c>
      <c r="G136" s="261"/>
      <c r="H136" s="261" t="s">
        <v>553</v>
      </c>
      <c r="I136" s="261" t="s">
        <v>515</v>
      </c>
      <c r="J136" s="261">
        <v>50</v>
      </c>
      <c r="K136" s="307"/>
    </row>
    <row r="137" spans="2:11" s="1" customFormat="1" ht="15" customHeight="1">
      <c r="B137" s="304"/>
      <c r="C137" s="261" t="s">
        <v>541</v>
      </c>
      <c r="D137" s="261"/>
      <c r="E137" s="261"/>
      <c r="F137" s="282" t="s">
        <v>519</v>
      </c>
      <c r="G137" s="261"/>
      <c r="H137" s="261" t="s">
        <v>566</v>
      </c>
      <c r="I137" s="261" t="s">
        <v>515</v>
      </c>
      <c r="J137" s="261">
        <v>255</v>
      </c>
      <c r="K137" s="307"/>
    </row>
    <row r="138" spans="2:11" s="1" customFormat="1" ht="15" customHeight="1">
      <c r="B138" s="304"/>
      <c r="C138" s="261" t="s">
        <v>543</v>
      </c>
      <c r="D138" s="261"/>
      <c r="E138" s="261"/>
      <c r="F138" s="282" t="s">
        <v>513</v>
      </c>
      <c r="G138" s="261"/>
      <c r="H138" s="261" t="s">
        <v>567</v>
      </c>
      <c r="I138" s="261" t="s">
        <v>545</v>
      </c>
      <c r="J138" s="261"/>
      <c r="K138" s="307"/>
    </row>
    <row r="139" spans="2:11" s="1" customFormat="1" ht="15" customHeight="1">
      <c r="B139" s="304"/>
      <c r="C139" s="261" t="s">
        <v>546</v>
      </c>
      <c r="D139" s="261"/>
      <c r="E139" s="261"/>
      <c r="F139" s="282" t="s">
        <v>513</v>
      </c>
      <c r="G139" s="261"/>
      <c r="H139" s="261" t="s">
        <v>568</v>
      </c>
      <c r="I139" s="261" t="s">
        <v>548</v>
      </c>
      <c r="J139" s="261"/>
      <c r="K139" s="307"/>
    </row>
    <row r="140" spans="2:11" s="1" customFormat="1" ht="15" customHeight="1">
      <c r="B140" s="304"/>
      <c r="C140" s="261" t="s">
        <v>549</v>
      </c>
      <c r="D140" s="261"/>
      <c r="E140" s="261"/>
      <c r="F140" s="282" t="s">
        <v>513</v>
      </c>
      <c r="G140" s="261"/>
      <c r="H140" s="261" t="s">
        <v>549</v>
      </c>
      <c r="I140" s="261" t="s">
        <v>548</v>
      </c>
      <c r="J140" s="261"/>
      <c r="K140" s="307"/>
    </row>
    <row r="141" spans="2:11" s="1" customFormat="1" ht="15" customHeight="1">
      <c r="B141" s="304"/>
      <c r="C141" s="261" t="s">
        <v>37</v>
      </c>
      <c r="D141" s="261"/>
      <c r="E141" s="261"/>
      <c r="F141" s="282" t="s">
        <v>513</v>
      </c>
      <c r="G141" s="261"/>
      <c r="H141" s="261" t="s">
        <v>569</v>
      </c>
      <c r="I141" s="261" t="s">
        <v>548</v>
      </c>
      <c r="J141" s="261"/>
      <c r="K141" s="307"/>
    </row>
    <row r="142" spans="2:11" s="1" customFormat="1" ht="15" customHeight="1">
      <c r="B142" s="304"/>
      <c r="C142" s="261" t="s">
        <v>570</v>
      </c>
      <c r="D142" s="261"/>
      <c r="E142" s="261"/>
      <c r="F142" s="282" t="s">
        <v>513</v>
      </c>
      <c r="G142" s="261"/>
      <c r="H142" s="261" t="s">
        <v>571</v>
      </c>
      <c r="I142" s="261" t="s">
        <v>548</v>
      </c>
      <c r="J142" s="261"/>
      <c r="K142" s="307"/>
    </row>
    <row r="143" spans="2:11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pans="2:11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pans="2:11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pans="2:11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pans="2:11" s="1" customFormat="1" ht="45" customHeight="1">
      <c r="B147" s="272"/>
      <c r="C147" s="390" t="s">
        <v>572</v>
      </c>
      <c r="D147" s="390"/>
      <c r="E147" s="390"/>
      <c r="F147" s="390"/>
      <c r="G147" s="390"/>
      <c r="H147" s="390"/>
      <c r="I147" s="390"/>
      <c r="J147" s="390"/>
      <c r="K147" s="273"/>
    </row>
    <row r="148" spans="2:11" s="1" customFormat="1" ht="17.25" customHeight="1">
      <c r="B148" s="272"/>
      <c r="C148" s="274" t="s">
        <v>507</v>
      </c>
      <c r="D148" s="274"/>
      <c r="E148" s="274"/>
      <c r="F148" s="274" t="s">
        <v>508</v>
      </c>
      <c r="G148" s="275"/>
      <c r="H148" s="274" t="s">
        <v>53</v>
      </c>
      <c r="I148" s="274" t="s">
        <v>56</v>
      </c>
      <c r="J148" s="274" t="s">
        <v>509</v>
      </c>
      <c r="K148" s="273"/>
    </row>
    <row r="149" spans="2:11" s="1" customFormat="1" ht="17.25" customHeight="1">
      <c r="B149" s="272"/>
      <c r="C149" s="276" t="s">
        <v>510</v>
      </c>
      <c r="D149" s="276"/>
      <c r="E149" s="276"/>
      <c r="F149" s="277" t="s">
        <v>511</v>
      </c>
      <c r="G149" s="278"/>
      <c r="H149" s="276"/>
      <c r="I149" s="276"/>
      <c r="J149" s="276" t="s">
        <v>512</v>
      </c>
      <c r="K149" s="273"/>
    </row>
    <row r="150" spans="2:11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pans="2:11" s="1" customFormat="1" ht="15" customHeight="1">
      <c r="B151" s="284"/>
      <c r="C151" s="311" t="s">
        <v>516</v>
      </c>
      <c r="D151" s="261"/>
      <c r="E151" s="261"/>
      <c r="F151" s="312" t="s">
        <v>513</v>
      </c>
      <c r="G151" s="261"/>
      <c r="H151" s="311" t="s">
        <v>553</v>
      </c>
      <c r="I151" s="311" t="s">
        <v>515</v>
      </c>
      <c r="J151" s="311">
        <v>120</v>
      </c>
      <c r="K151" s="307"/>
    </row>
    <row r="152" spans="2:11" s="1" customFormat="1" ht="15" customHeight="1">
      <c r="B152" s="284"/>
      <c r="C152" s="311" t="s">
        <v>562</v>
      </c>
      <c r="D152" s="261"/>
      <c r="E152" s="261"/>
      <c r="F152" s="312" t="s">
        <v>513</v>
      </c>
      <c r="G152" s="261"/>
      <c r="H152" s="311" t="s">
        <v>573</v>
      </c>
      <c r="I152" s="311" t="s">
        <v>515</v>
      </c>
      <c r="J152" s="311" t="s">
        <v>564</v>
      </c>
      <c r="K152" s="307"/>
    </row>
    <row r="153" spans="2:11" s="1" customFormat="1" ht="15" customHeight="1">
      <c r="B153" s="284"/>
      <c r="C153" s="311" t="s">
        <v>461</v>
      </c>
      <c r="D153" s="261"/>
      <c r="E153" s="261"/>
      <c r="F153" s="312" t="s">
        <v>513</v>
      </c>
      <c r="G153" s="261"/>
      <c r="H153" s="311" t="s">
        <v>574</v>
      </c>
      <c r="I153" s="311" t="s">
        <v>515</v>
      </c>
      <c r="J153" s="311" t="s">
        <v>564</v>
      </c>
      <c r="K153" s="307"/>
    </row>
    <row r="154" spans="2:11" s="1" customFormat="1" ht="15" customHeight="1">
      <c r="B154" s="284"/>
      <c r="C154" s="311" t="s">
        <v>518</v>
      </c>
      <c r="D154" s="261"/>
      <c r="E154" s="261"/>
      <c r="F154" s="312" t="s">
        <v>519</v>
      </c>
      <c r="G154" s="261"/>
      <c r="H154" s="311" t="s">
        <v>553</v>
      </c>
      <c r="I154" s="311" t="s">
        <v>515</v>
      </c>
      <c r="J154" s="311">
        <v>50</v>
      </c>
      <c r="K154" s="307"/>
    </row>
    <row r="155" spans="2:11" s="1" customFormat="1" ht="15" customHeight="1">
      <c r="B155" s="284"/>
      <c r="C155" s="311" t="s">
        <v>521</v>
      </c>
      <c r="D155" s="261"/>
      <c r="E155" s="261"/>
      <c r="F155" s="312" t="s">
        <v>513</v>
      </c>
      <c r="G155" s="261"/>
      <c r="H155" s="311" t="s">
        <v>553</v>
      </c>
      <c r="I155" s="311" t="s">
        <v>523</v>
      </c>
      <c r="J155" s="311"/>
      <c r="K155" s="307"/>
    </row>
    <row r="156" spans="2:11" s="1" customFormat="1" ht="15" customHeight="1">
      <c r="B156" s="284"/>
      <c r="C156" s="311" t="s">
        <v>532</v>
      </c>
      <c r="D156" s="261"/>
      <c r="E156" s="261"/>
      <c r="F156" s="312" t="s">
        <v>519</v>
      </c>
      <c r="G156" s="261"/>
      <c r="H156" s="311" t="s">
        <v>553</v>
      </c>
      <c r="I156" s="311" t="s">
        <v>515</v>
      </c>
      <c r="J156" s="311">
        <v>50</v>
      </c>
      <c r="K156" s="307"/>
    </row>
    <row r="157" spans="2:11" s="1" customFormat="1" ht="15" customHeight="1">
      <c r="B157" s="284"/>
      <c r="C157" s="311" t="s">
        <v>540</v>
      </c>
      <c r="D157" s="261"/>
      <c r="E157" s="261"/>
      <c r="F157" s="312" t="s">
        <v>519</v>
      </c>
      <c r="G157" s="261"/>
      <c r="H157" s="311" t="s">
        <v>553</v>
      </c>
      <c r="I157" s="311" t="s">
        <v>515</v>
      </c>
      <c r="J157" s="311">
        <v>50</v>
      </c>
      <c r="K157" s="307"/>
    </row>
    <row r="158" spans="2:11" s="1" customFormat="1" ht="15" customHeight="1">
      <c r="B158" s="284"/>
      <c r="C158" s="311" t="s">
        <v>538</v>
      </c>
      <c r="D158" s="261"/>
      <c r="E158" s="261"/>
      <c r="F158" s="312" t="s">
        <v>519</v>
      </c>
      <c r="G158" s="261"/>
      <c r="H158" s="311" t="s">
        <v>553</v>
      </c>
      <c r="I158" s="311" t="s">
        <v>515</v>
      </c>
      <c r="J158" s="311">
        <v>50</v>
      </c>
      <c r="K158" s="307"/>
    </row>
    <row r="159" spans="2:11" s="1" customFormat="1" ht="15" customHeight="1">
      <c r="B159" s="284"/>
      <c r="C159" s="311" t="s">
        <v>96</v>
      </c>
      <c r="D159" s="261"/>
      <c r="E159" s="261"/>
      <c r="F159" s="312" t="s">
        <v>513</v>
      </c>
      <c r="G159" s="261"/>
      <c r="H159" s="311" t="s">
        <v>575</v>
      </c>
      <c r="I159" s="311" t="s">
        <v>515</v>
      </c>
      <c r="J159" s="311" t="s">
        <v>576</v>
      </c>
      <c r="K159" s="307"/>
    </row>
    <row r="160" spans="2:11" s="1" customFormat="1" ht="15" customHeight="1">
      <c r="B160" s="284"/>
      <c r="C160" s="311" t="s">
        <v>577</v>
      </c>
      <c r="D160" s="261"/>
      <c r="E160" s="261"/>
      <c r="F160" s="312" t="s">
        <v>513</v>
      </c>
      <c r="G160" s="261"/>
      <c r="H160" s="311" t="s">
        <v>578</v>
      </c>
      <c r="I160" s="311" t="s">
        <v>548</v>
      </c>
      <c r="J160" s="311"/>
      <c r="K160" s="307"/>
    </row>
    <row r="161" spans="2:1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pans="2:11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pans="2:11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2:11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pans="2:11" s="1" customFormat="1" ht="45" customHeight="1">
      <c r="B165" s="253"/>
      <c r="C165" s="388" t="s">
        <v>579</v>
      </c>
      <c r="D165" s="388"/>
      <c r="E165" s="388"/>
      <c r="F165" s="388"/>
      <c r="G165" s="388"/>
      <c r="H165" s="388"/>
      <c r="I165" s="388"/>
      <c r="J165" s="388"/>
      <c r="K165" s="254"/>
    </row>
    <row r="166" spans="2:11" s="1" customFormat="1" ht="17.25" customHeight="1">
      <c r="B166" s="253"/>
      <c r="C166" s="274" t="s">
        <v>507</v>
      </c>
      <c r="D166" s="274"/>
      <c r="E166" s="274"/>
      <c r="F166" s="274" t="s">
        <v>508</v>
      </c>
      <c r="G166" s="316"/>
      <c r="H166" s="317" t="s">
        <v>53</v>
      </c>
      <c r="I166" s="317" t="s">
        <v>56</v>
      </c>
      <c r="J166" s="274" t="s">
        <v>509</v>
      </c>
      <c r="K166" s="254"/>
    </row>
    <row r="167" spans="2:11" s="1" customFormat="1" ht="17.25" customHeight="1">
      <c r="B167" s="255"/>
      <c r="C167" s="276" t="s">
        <v>510</v>
      </c>
      <c r="D167" s="276"/>
      <c r="E167" s="276"/>
      <c r="F167" s="277" t="s">
        <v>511</v>
      </c>
      <c r="G167" s="318"/>
      <c r="H167" s="319"/>
      <c r="I167" s="319"/>
      <c r="J167" s="276" t="s">
        <v>512</v>
      </c>
      <c r="K167" s="256"/>
    </row>
    <row r="168" spans="2:11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pans="2:11" s="1" customFormat="1" ht="15" customHeight="1">
      <c r="B169" s="284"/>
      <c r="C169" s="261" t="s">
        <v>516</v>
      </c>
      <c r="D169" s="261"/>
      <c r="E169" s="261"/>
      <c r="F169" s="282" t="s">
        <v>513</v>
      </c>
      <c r="G169" s="261"/>
      <c r="H169" s="261" t="s">
        <v>553</v>
      </c>
      <c r="I169" s="261" t="s">
        <v>515</v>
      </c>
      <c r="J169" s="261">
        <v>120</v>
      </c>
      <c r="K169" s="307"/>
    </row>
    <row r="170" spans="2:11" s="1" customFormat="1" ht="15" customHeight="1">
      <c r="B170" s="284"/>
      <c r="C170" s="261" t="s">
        <v>562</v>
      </c>
      <c r="D170" s="261"/>
      <c r="E170" s="261"/>
      <c r="F170" s="282" t="s">
        <v>513</v>
      </c>
      <c r="G170" s="261"/>
      <c r="H170" s="261" t="s">
        <v>563</v>
      </c>
      <c r="I170" s="261" t="s">
        <v>515</v>
      </c>
      <c r="J170" s="261" t="s">
        <v>564</v>
      </c>
      <c r="K170" s="307"/>
    </row>
    <row r="171" spans="2:11" s="1" customFormat="1" ht="15" customHeight="1">
      <c r="B171" s="284"/>
      <c r="C171" s="261" t="s">
        <v>461</v>
      </c>
      <c r="D171" s="261"/>
      <c r="E171" s="261"/>
      <c r="F171" s="282" t="s">
        <v>513</v>
      </c>
      <c r="G171" s="261"/>
      <c r="H171" s="261" t="s">
        <v>580</v>
      </c>
      <c r="I171" s="261" t="s">
        <v>515</v>
      </c>
      <c r="J171" s="261" t="s">
        <v>564</v>
      </c>
      <c r="K171" s="307"/>
    </row>
    <row r="172" spans="2:11" s="1" customFormat="1" ht="15" customHeight="1">
      <c r="B172" s="284"/>
      <c r="C172" s="261" t="s">
        <v>518</v>
      </c>
      <c r="D172" s="261"/>
      <c r="E172" s="261"/>
      <c r="F172" s="282" t="s">
        <v>519</v>
      </c>
      <c r="G172" s="261"/>
      <c r="H172" s="261" t="s">
        <v>580</v>
      </c>
      <c r="I172" s="261" t="s">
        <v>515</v>
      </c>
      <c r="J172" s="261">
        <v>50</v>
      </c>
      <c r="K172" s="307"/>
    </row>
    <row r="173" spans="2:11" s="1" customFormat="1" ht="15" customHeight="1">
      <c r="B173" s="284"/>
      <c r="C173" s="261" t="s">
        <v>521</v>
      </c>
      <c r="D173" s="261"/>
      <c r="E173" s="261"/>
      <c r="F173" s="282" t="s">
        <v>513</v>
      </c>
      <c r="G173" s="261"/>
      <c r="H173" s="261" t="s">
        <v>580</v>
      </c>
      <c r="I173" s="261" t="s">
        <v>523</v>
      </c>
      <c r="J173" s="261"/>
      <c r="K173" s="307"/>
    </row>
    <row r="174" spans="2:11" s="1" customFormat="1" ht="15" customHeight="1">
      <c r="B174" s="284"/>
      <c r="C174" s="261" t="s">
        <v>532</v>
      </c>
      <c r="D174" s="261"/>
      <c r="E174" s="261"/>
      <c r="F174" s="282" t="s">
        <v>519</v>
      </c>
      <c r="G174" s="261"/>
      <c r="H174" s="261" t="s">
        <v>580</v>
      </c>
      <c r="I174" s="261" t="s">
        <v>515</v>
      </c>
      <c r="J174" s="261">
        <v>50</v>
      </c>
      <c r="K174" s="307"/>
    </row>
    <row r="175" spans="2:11" s="1" customFormat="1" ht="15" customHeight="1">
      <c r="B175" s="284"/>
      <c r="C175" s="261" t="s">
        <v>540</v>
      </c>
      <c r="D175" s="261"/>
      <c r="E175" s="261"/>
      <c r="F175" s="282" t="s">
        <v>519</v>
      </c>
      <c r="G175" s="261"/>
      <c r="H175" s="261" t="s">
        <v>580</v>
      </c>
      <c r="I175" s="261" t="s">
        <v>515</v>
      </c>
      <c r="J175" s="261">
        <v>50</v>
      </c>
      <c r="K175" s="307"/>
    </row>
    <row r="176" spans="2:11" s="1" customFormat="1" ht="15" customHeight="1">
      <c r="B176" s="284"/>
      <c r="C176" s="261" t="s">
        <v>538</v>
      </c>
      <c r="D176" s="261"/>
      <c r="E176" s="261"/>
      <c r="F176" s="282" t="s">
        <v>519</v>
      </c>
      <c r="G176" s="261"/>
      <c r="H176" s="261" t="s">
        <v>580</v>
      </c>
      <c r="I176" s="261" t="s">
        <v>515</v>
      </c>
      <c r="J176" s="261">
        <v>50</v>
      </c>
      <c r="K176" s="307"/>
    </row>
    <row r="177" spans="2:11" s="1" customFormat="1" ht="15" customHeight="1">
      <c r="B177" s="284"/>
      <c r="C177" s="261" t="s">
        <v>106</v>
      </c>
      <c r="D177" s="261"/>
      <c r="E177" s="261"/>
      <c r="F177" s="282" t="s">
        <v>513</v>
      </c>
      <c r="G177" s="261"/>
      <c r="H177" s="261" t="s">
        <v>581</v>
      </c>
      <c r="I177" s="261" t="s">
        <v>582</v>
      </c>
      <c r="J177" s="261"/>
      <c r="K177" s="307"/>
    </row>
    <row r="178" spans="2:11" s="1" customFormat="1" ht="15" customHeight="1">
      <c r="B178" s="284"/>
      <c r="C178" s="261" t="s">
        <v>56</v>
      </c>
      <c r="D178" s="261"/>
      <c r="E178" s="261"/>
      <c r="F178" s="282" t="s">
        <v>513</v>
      </c>
      <c r="G178" s="261"/>
      <c r="H178" s="261" t="s">
        <v>583</v>
      </c>
      <c r="I178" s="261" t="s">
        <v>584</v>
      </c>
      <c r="J178" s="261">
        <v>1</v>
      </c>
      <c r="K178" s="307"/>
    </row>
    <row r="179" spans="2:11" s="1" customFormat="1" ht="15" customHeight="1">
      <c r="B179" s="284"/>
      <c r="C179" s="261" t="s">
        <v>52</v>
      </c>
      <c r="D179" s="261"/>
      <c r="E179" s="261"/>
      <c r="F179" s="282" t="s">
        <v>513</v>
      </c>
      <c r="G179" s="261"/>
      <c r="H179" s="261" t="s">
        <v>585</v>
      </c>
      <c r="I179" s="261" t="s">
        <v>515</v>
      </c>
      <c r="J179" s="261">
        <v>20</v>
      </c>
      <c r="K179" s="307"/>
    </row>
    <row r="180" spans="2:11" s="1" customFormat="1" ht="15" customHeight="1">
      <c r="B180" s="284"/>
      <c r="C180" s="261" t="s">
        <v>53</v>
      </c>
      <c r="D180" s="261"/>
      <c r="E180" s="261"/>
      <c r="F180" s="282" t="s">
        <v>513</v>
      </c>
      <c r="G180" s="261"/>
      <c r="H180" s="261" t="s">
        <v>586</v>
      </c>
      <c r="I180" s="261" t="s">
        <v>515</v>
      </c>
      <c r="J180" s="261">
        <v>255</v>
      </c>
      <c r="K180" s="307"/>
    </row>
    <row r="181" spans="2:11" s="1" customFormat="1" ht="15" customHeight="1">
      <c r="B181" s="284"/>
      <c r="C181" s="261" t="s">
        <v>107</v>
      </c>
      <c r="D181" s="261"/>
      <c r="E181" s="261"/>
      <c r="F181" s="282" t="s">
        <v>513</v>
      </c>
      <c r="G181" s="261"/>
      <c r="H181" s="261" t="s">
        <v>477</v>
      </c>
      <c r="I181" s="261" t="s">
        <v>515</v>
      </c>
      <c r="J181" s="261">
        <v>10</v>
      </c>
      <c r="K181" s="307"/>
    </row>
    <row r="182" spans="2:11" s="1" customFormat="1" ht="15" customHeight="1">
      <c r="B182" s="284"/>
      <c r="C182" s="261" t="s">
        <v>108</v>
      </c>
      <c r="D182" s="261"/>
      <c r="E182" s="261"/>
      <c r="F182" s="282" t="s">
        <v>513</v>
      </c>
      <c r="G182" s="261"/>
      <c r="H182" s="261" t="s">
        <v>587</v>
      </c>
      <c r="I182" s="261" t="s">
        <v>548</v>
      </c>
      <c r="J182" s="261"/>
      <c r="K182" s="307"/>
    </row>
    <row r="183" spans="2:11" s="1" customFormat="1" ht="15" customHeight="1">
      <c r="B183" s="284"/>
      <c r="C183" s="261" t="s">
        <v>588</v>
      </c>
      <c r="D183" s="261"/>
      <c r="E183" s="261"/>
      <c r="F183" s="282" t="s">
        <v>513</v>
      </c>
      <c r="G183" s="261"/>
      <c r="H183" s="261" t="s">
        <v>589</v>
      </c>
      <c r="I183" s="261" t="s">
        <v>548</v>
      </c>
      <c r="J183" s="261"/>
      <c r="K183" s="307"/>
    </row>
    <row r="184" spans="2:11" s="1" customFormat="1" ht="15" customHeight="1">
      <c r="B184" s="284"/>
      <c r="C184" s="261" t="s">
        <v>577</v>
      </c>
      <c r="D184" s="261"/>
      <c r="E184" s="261"/>
      <c r="F184" s="282" t="s">
        <v>513</v>
      </c>
      <c r="G184" s="261"/>
      <c r="H184" s="261" t="s">
        <v>590</v>
      </c>
      <c r="I184" s="261" t="s">
        <v>548</v>
      </c>
      <c r="J184" s="261"/>
      <c r="K184" s="307"/>
    </row>
    <row r="185" spans="2:11" s="1" customFormat="1" ht="15" customHeight="1">
      <c r="B185" s="284"/>
      <c r="C185" s="261" t="s">
        <v>110</v>
      </c>
      <c r="D185" s="261"/>
      <c r="E185" s="261"/>
      <c r="F185" s="282" t="s">
        <v>519</v>
      </c>
      <c r="G185" s="261"/>
      <c r="H185" s="261" t="s">
        <v>591</v>
      </c>
      <c r="I185" s="261" t="s">
        <v>515</v>
      </c>
      <c r="J185" s="261">
        <v>50</v>
      </c>
      <c r="K185" s="307"/>
    </row>
    <row r="186" spans="2:11" s="1" customFormat="1" ht="15" customHeight="1">
      <c r="B186" s="284"/>
      <c r="C186" s="261" t="s">
        <v>592</v>
      </c>
      <c r="D186" s="261"/>
      <c r="E186" s="261"/>
      <c r="F186" s="282" t="s">
        <v>519</v>
      </c>
      <c r="G186" s="261"/>
      <c r="H186" s="261" t="s">
        <v>593</v>
      </c>
      <c r="I186" s="261" t="s">
        <v>594</v>
      </c>
      <c r="J186" s="261"/>
      <c r="K186" s="307"/>
    </row>
    <row r="187" spans="2:11" s="1" customFormat="1" ht="15" customHeight="1">
      <c r="B187" s="284"/>
      <c r="C187" s="261" t="s">
        <v>595</v>
      </c>
      <c r="D187" s="261"/>
      <c r="E187" s="261"/>
      <c r="F187" s="282" t="s">
        <v>519</v>
      </c>
      <c r="G187" s="261"/>
      <c r="H187" s="261" t="s">
        <v>596</v>
      </c>
      <c r="I187" s="261" t="s">
        <v>594</v>
      </c>
      <c r="J187" s="261"/>
      <c r="K187" s="307"/>
    </row>
    <row r="188" spans="2:11" s="1" customFormat="1" ht="15" customHeight="1">
      <c r="B188" s="284"/>
      <c r="C188" s="261" t="s">
        <v>597</v>
      </c>
      <c r="D188" s="261"/>
      <c r="E188" s="261"/>
      <c r="F188" s="282" t="s">
        <v>519</v>
      </c>
      <c r="G188" s="261"/>
      <c r="H188" s="261" t="s">
        <v>598</v>
      </c>
      <c r="I188" s="261" t="s">
        <v>594</v>
      </c>
      <c r="J188" s="261"/>
      <c r="K188" s="307"/>
    </row>
    <row r="189" spans="2:11" s="1" customFormat="1" ht="15" customHeight="1">
      <c r="B189" s="284"/>
      <c r="C189" s="320" t="s">
        <v>599</v>
      </c>
      <c r="D189" s="261"/>
      <c r="E189" s="261"/>
      <c r="F189" s="282" t="s">
        <v>519</v>
      </c>
      <c r="G189" s="261"/>
      <c r="H189" s="261" t="s">
        <v>600</v>
      </c>
      <c r="I189" s="261" t="s">
        <v>601</v>
      </c>
      <c r="J189" s="321" t="s">
        <v>602</v>
      </c>
      <c r="K189" s="307"/>
    </row>
    <row r="190" spans="2:11" s="17" customFormat="1" ht="15" customHeight="1">
      <c r="B190" s="322"/>
      <c r="C190" s="323" t="s">
        <v>603</v>
      </c>
      <c r="D190" s="324"/>
      <c r="E190" s="324"/>
      <c r="F190" s="325" t="s">
        <v>519</v>
      </c>
      <c r="G190" s="324"/>
      <c r="H190" s="324" t="s">
        <v>604</v>
      </c>
      <c r="I190" s="324" t="s">
        <v>601</v>
      </c>
      <c r="J190" s="326" t="s">
        <v>602</v>
      </c>
      <c r="K190" s="327"/>
    </row>
    <row r="191" spans="2:11" s="1" customFormat="1" ht="15" customHeight="1">
      <c r="B191" s="284"/>
      <c r="C191" s="320" t="s">
        <v>41</v>
      </c>
      <c r="D191" s="261"/>
      <c r="E191" s="261"/>
      <c r="F191" s="282" t="s">
        <v>513</v>
      </c>
      <c r="G191" s="261"/>
      <c r="H191" s="258" t="s">
        <v>605</v>
      </c>
      <c r="I191" s="261" t="s">
        <v>606</v>
      </c>
      <c r="J191" s="261"/>
      <c r="K191" s="307"/>
    </row>
    <row r="192" spans="2:11" s="1" customFormat="1" ht="15" customHeight="1">
      <c r="B192" s="284"/>
      <c r="C192" s="320" t="s">
        <v>607</v>
      </c>
      <c r="D192" s="261"/>
      <c r="E192" s="261"/>
      <c r="F192" s="282" t="s">
        <v>513</v>
      </c>
      <c r="G192" s="261"/>
      <c r="H192" s="261" t="s">
        <v>608</v>
      </c>
      <c r="I192" s="261" t="s">
        <v>548</v>
      </c>
      <c r="J192" s="261"/>
      <c r="K192" s="307"/>
    </row>
    <row r="193" spans="2:11" s="1" customFormat="1" ht="15" customHeight="1">
      <c r="B193" s="284"/>
      <c r="C193" s="320" t="s">
        <v>609</v>
      </c>
      <c r="D193" s="261"/>
      <c r="E193" s="261"/>
      <c r="F193" s="282" t="s">
        <v>513</v>
      </c>
      <c r="G193" s="261"/>
      <c r="H193" s="261" t="s">
        <v>610</v>
      </c>
      <c r="I193" s="261" t="s">
        <v>548</v>
      </c>
      <c r="J193" s="261"/>
      <c r="K193" s="307"/>
    </row>
    <row r="194" spans="2:11" s="1" customFormat="1" ht="15" customHeight="1">
      <c r="B194" s="284"/>
      <c r="C194" s="320" t="s">
        <v>611</v>
      </c>
      <c r="D194" s="261"/>
      <c r="E194" s="261"/>
      <c r="F194" s="282" t="s">
        <v>519</v>
      </c>
      <c r="G194" s="261"/>
      <c r="H194" s="261" t="s">
        <v>612</v>
      </c>
      <c r="I194" s="261" t="s">
        <v>548</v>
      </c>
      <c r="J194" s="261"/>
      <c r="K194" s="307"/>
    </row>
    <row r="195" spans="2:11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pans="2:11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pans="2:11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pans="2:11" s="1" customFormat="1" ht="18.75" customHeight="1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pans="2:11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pans="2:11" s="1" customFormat="1" ht="21">
      <c r="B200" s="253"/>
      <c r="C200" s="388" t="s">
        <v>613</v>
      </c>
      <c r="D200" s="388"/>
      <c r="E200" s="388"/>
      <c r="F200" s="388"/>
      <c r="G200" s="388"/>
      <c r="H200" s="388"/>
      <c r="I200" s="388"/>
      <c r="J200" s="388"/>
      <c r="K200" s="254"/>
    </row>
    <row r="201" spans="2:11" s="1" customFormat="1" ht="25.5" customHeight="1">
      <c r="B201" s="253"/>
      <c r="C201" s="329" t="s">
        <v>614</v>
      </c>
      <c r="D201" s="329"/>
      <c r="E201" s="329"/>
      <c r="F201" s="329" t="s">
        <v>615</v>
      </c>
      <c r="G201" s="330"/>
      <c r="H201" s="391" t="s">
        <v>616</v>
      </c>
      <c r="I201" s="391"/>
      <c r="J201" s="391"/>
      <c r="K201" s="254"/>
    </row>
    <row r="202" spans="2:11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pans="2:11" s="1" customFormat="1" ht="15" customHeight="1">
      <c r="B203" s="284"/>
      <c r="C203" s="261" t="s">
        <v>606</v>
      </c>
      <c r="D203" s="261"/>
      <c r="E203" s="261"/>
      <c r="F203" s="282" t="s">
        <v>42</v>
      </c>
      <c r="G203" s="261"/>
      <c r="H203" s="392" t="s">
        <v>617</v>
      </c>
      <c r="I203" s="392"/>
      <c r="J203" s="392"/>
      <c r="K203" s="307"/>
    </row>
    <row r="204" spans="2:11" s="1" customFormat="1" ht="15" customHeight="1">
      <c r="B204" s="284"/>
      <c r="C204" s="261"/>
      <c r="D204" s="261"/>
      <c r="E204" s="261"/>
      <c r="F204" s="282" t="s">
        <v>43</v>
      </c>
      <c r="G204" s="261"/>
      <c r="H204" s="392" t="s">
        <v>618</v>
      </c>
      <c r="I204" s="392"/>
      <c r="J204" s="392"/>
      <c r="K204" s="307"/>
    </row>
    <row r="205" spans="2:11" s="1" customFormat="1" ht="15" customHeight="1">
      <c r="B205" s="284"/>
      <c r="C205" s="261"/>
      <c r="D205" s="261"/>
      <c r="E205" s="261"/>
      <c r="F205" s="282" t="s">
        <v>46</v>
      </c>
      <c r="G205" s="261"/>
      <c r="H205" s="392" t="s">
        <v>619</v>
      </c>
      <c r="I205" s="392"/>
      <c r="J205" s="392"/>
      <c r="K205" s="307"/>
    </row>
    <row r="206" spans="2:11" s="1" customFormat="1" ht="15" customHeight="1">
      <c r="B206" s="284"/>
      <c r="C206" s="261"/>
      <c r="D206" s="261"/>
      <c r="E206" s="261"/>
      <c r="F206" s="282" t="s">
        <v>44</v>
      </c>
      <c r="G206" s="261"/>
      <c r="H206" s="392" t="s">
        <v>620</v>
      </c>
      <c r="I206" s="392"/>
      <c r="J206" s="392"/>
      <c r="K206" s="307"/>
    </row>
    <row r="207" spans="2:11" s="1" customFormat="1" ht="15" customHeight="1">
      <c r="B207" s="284"/>
      <c r="C207" s="261"/>
      <c r="D207" s="261"/>
      <c r="E207" s="261"/>
      <c r="F207" s="282" t="s">
        <v>45</v>
      </c>
      <c r="G207" s="261"/>
      <c r="H207" s="392" t="s">
        <v>621</v>
      </c>
      <c r="I207" s="392"/>
      <c r="J207" s="392"/>
      <c r="K207" s="307"/>
    </row>
    <row r="208" spans="2:11" s="1" customFormat="1" ht="15" customHeight="1">
      <c r="B208" s="284"/>
      <c r="C208" s="261"/>
      <c r="D208" s="261"/>
      <c r="E208" s="261"/>
      <c r="F208" s="282"/>
      <c r="G208" s="261"/>
      <c r="H208" s="261"/>
      <c r="I208" s="261"/>
      <c r="J208" s="261"/>
      <c r="K208" s="307"/>
    </row>
    <row r="209" spans="2:11" s="1" customFormat="1" ht="15" customHeight="1">
      <c r="B209" s="284"/>
      <c r="C209" s="261" t="s">
        <v>560</v>
      </c>
      <c r="D209" s="261"/>
      <c r="E209" s="261"/>
      <c r="F209" s="282" t="s">
        <v>78</v>
      </c>
      <c r="G209" s="261"/>
      <c r="H209" s="392" t="s">
        <v>622</v>
      </c>
      <c r="I209" s="392"/>
      <c r="J209" s="392"/>
      <c r="K209" s="307"/>
    </row>
    <row r="210" spans="2:11" s="1" customFormat="1" ht="15" customHeight="1">
      <c r="B210" s="284"/>
      <c r="C210" s="261"/>
      <c r="D210" s="261"/>
      <c r="E210" s="261"/>
      <c r="F210" s="282" t="s">
        <v>457</v>
      </c>
      <c r="G210" s="261"/>
      <c r="H210" s="392" t="s">
        <v>458</v>
      </c>
      <c r="I210" s="392"/>
      <c r="J210" s="392"/>
      <c r="K210" s="307"/>
    </row>
    <row r="211" spans="2:11" s="1" customFormat="1" ht="15" customHeight="1">
      <c r="B211" s="284"/>
      <c r="C211" s="261"/>
      <c r="D211" s="261"/>
      <c r="E211" s="261"/>
      <c r="F211" s="282" t="s">
        <v>455</v>
      </c>
      <c r="G211" s="261"/>
      <c r="H211" s="392" t="s">
        <v>623</v>
      </c>
      <c r="I211" s="392"/>
      <c r="J211" s="392"/>
      <c r="K211" s="307"/>
    </row>
    <row r="212" spans="2:11" s="1" customFormat="1" ht="15" customHeight="1">
      <c r="B212" s="331"/>
      <c r="C212" s="261"/>
      <c r="D212" s="261"/>
      <c r="E212" s="261"/>
      <c r="F212" s="282" t="s">
        <v>85</v>
      </c>
      <c r="G212" s="320"/>
      <c r="H212" s="393" t="s">
        <v>86</v>
      </c>
      <c r="I212" s="393"/>
      <c r="J212" s="393"/>
      <c r="K212" s="332"/>
    </row>
    <row r="213" spans="2:11" s="1" customFormat="1" ht="15" customHeight="1">
      <c r="B213" s="331"/>
      <c r="C213" s="261"/>
      <c r="D213" s="261"/>
      <c r="E213" s="261"/>
      <c r="F213" s="282" t="s">
        <v>459</v>
      </c>
      <c r="G213" s="320"/>
      <c r="H213" s="393" t="s">
        <v>436</v>
      </c>
      <c r="I213" s="393"/>
      <c r="J213" s="393"/>
      <c r="K213" s="332"/>
    </row>
    <row r="214" spans="2:11" s="1" customFormat="1" ht="15" customHeight="1">
      <c r="B214" s="331"/>
      <c r="C214" s="261"/>
      <c r="D214" s="261"/>
      <c r="E214" s="261"/>
      <c r="F214" s="282"/>
      <c r="G214" s="320"/>
      <c r="H214" s="311"/>
      <c r="I214" s="311"/>
      <c r="J214" s="311"/>
      <c r="K214" s="332"/>
    </row>
    <row r="215" spans="2:11" s="1" customFormat="1" ht="15" customHeight="1">
      <c r="B215" s="331"/>
      <c r="C215" s="261" t="s">
        <v>584</v>
      </c>
      <c r="D215" s="261"/>
      <c r="E215" s="261"/>
      <c r="F215" s="282">
        <v>1</v>
      </c>
      <c r="G215" s="320"/>
      <c r="H215" s="393" t="s">
        <v>624</v>
      </c>
      <c r="I215" s="393"/>
      <c r="J215" s="393"/>
      <c r="K215" s="332"/>
    </row>
    <row r="216" spans="2:11" s="1" customFormat="1" ht="15" customHeight="1">
      <c r="B216" s="331"/>
      <c r="C216" s="261"/>
      <c r="D216" s="261"/>
      <c r="E216" s="261"/>
      <c r="F216" s="282">
        <v>2</v>
      </c>
      <c r="G216" s="320"/>
      <c r="H216" s="393" t="s">
        <v>625</v>
      </c>
      <c r="I216" s="393"/>
      <c r="J216" s="393"/>
      <c r="K216" s="332"/>
    </row>
    <row r="217" spans="2:11" s="1" customFormat="1" ht="15" customHeight="1">
      <c r="B217" s="331"/>
      <c r="C217" s="261"/>
      <c r="D217" s="261"/>
      <c r="E217" s="261"/>
      <c r="F217" s="282">
        <v>3</v>
      </c>
      <c r="G217" s="320"/>
      <c r="H217" s="393" t="s">
        <v>626</v>
      </c>
      <c r="I217" s="393"/>
      <c r="J217" s="393"/>
      <c r="K217" s="332"/>
    </row>
    <row r="218" spans="2:11" s="1" customFormat="1" ht="15" customHeight="1">
      <c r="B218" s="331"/>
      <c r="C218" s="261"/>
      <c r="D218" s="261"/>
      <c r="E218" s="261"/>
      <c r="F218" s="282">
        <v>4</v>
      </c>
      <c r="G218" s="320"/>
      <c r="H218" s="393" t="s">
        <v>627</v>
      </c>
      <c r="I218" s="393"/>
      <c r="J218" s="393"/>
      <c r="K218" s="332"/>
    </row>
    <row r="219" spans="2:11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Příprava staveniště</vt:lpstr>
      <vt:lpstr>SO 02 - Balvanitý skluz</vt:lpstr>
      <vt:lpstr>VON - Vedlejší a ostatní ...</vt:lpstr>
      <vt:lpstr>Pokyny pro vyplnění</vt:lpstr>
      <vt:lpstr>'Rekapitulace stavby'!Názvy_tisku</vt:lpstr>
      <vt:lpstr>'SO 01 - Příprava staveniště'!Názvy_tisku</vt:lpstr>
      <vt:lpstr>'SO 02 - Balvanitý skluz'!Názvy_tisku</vt:lpstr>
      <vt:lpstr>'VON - Vedlejší a ostatní ...'!Názvy_tisku</vt:lpstr>
      <vt:lpstr>'Pokyny pro vyplnění'!Oblast_tisku</vt:lpstr>
      <vt:lpstr>'Rekapitulace stavby'!Oblast_tisku</vt:lpstr>
      <vt:lpstr>'SO 01 - Příprava staveniště'!Oblast_tisku</vt:lpstr>
      <vt:lpstr>'SO 02 - Balvanitý skluz'!Oblast_tisku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Lepik</dc:creator>
  <cp:lastModifiedBy>Lepik</cp:lastModifiedBy>
  <dcterms:created xsi:type="dcterms:W3CDTF">2024-11-11T08:26:21Z</dcterms:created>
  <dcterms:modified xsi:type="dcterms:W3CDTF">2024-11-11T08:38:13Z</dcterms:modified>
</cp:coreProperties>
</file>