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orska\OneDrive - VRV a.s\Plocha\"/>
    </mc:Choice>
  </mc:AlternateContent>
  <bookViews>
    <workbookView xWindow="0" yWindow="0" windowWidth="0" windowHeight="0"/>
  </bookViews>
  <sheets>
    <sheet name="Rekapitulace stavby" sheetId="1" r:id="rId1"/>
    <sheet name="SO 07 - Opatření č.2-40 -..." sheetId="2" r:id="rId2"/>
    <sheet name="SO 09 - Kácení a náhradní..." sheetId="3" r:id="rId3"/>
    <sheet name="01 - Kácení a náhradní vý..." sheetId="4" r:id="rId4"/>
    <sheet name="SO 12 - Obslužná komunikace" sheetId="5" r:id="rId5"/>
    <sheet name="ON.1 - Ostatní náklady" sheetId="6" r:id="rId6"/>
    <sheet name="VRN.1 - Vedlejší rozpočto..." sheetId="7" r:id="rId7"/>
    <sheet name="Pokyny pro vyplnění" sheetId="8" r:id="rId8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07 - Opatření č.2-40 -...'!$C$94:$K$506</definedName>
    <definedName name="_xlnm.Print_Area" localSheetId="1">'SO 07 - Opatření č.2-40 -...'!$C$4:$J$41,'SO 07 - Opatření č.2-40 -...'!$C$47:$J$74,'SO 07 - Opatření č.2-40 -...'!$C$80:$K$506</definedName>
    <definedName name="_xlnm.Print_Titles" localSheetId="1">'SO 07 - Opatření č.2-40 -...'!$94:$94</definedName>
    <definedName name="_xlnm._FilterDatabase" localSheetId="2" hidden="1">'SO 09 - Kácení a náhradní...'!$C$90:$K$586</definedName>
    <definedName name="_xlnm.Print_Area" localSheetId="2">'SO 09 - Kácení a náhradní...'!$C$4:$J$41,'SO 09 - Kácení a náhradní...'!$C$47:$J$70,'SO 09 - Kácení a náhradní...'!$C$76:$K$586</definedName>
    <definedName name="_xlnm.Print_Titles" localSheetId="2">'SO 09 - Kácení a náhradní...'!$90:$90</definedName>
    <definedName name="_xlnm._FilterDatabase" localSheetId="3" hidden="1">'01 - Kácení a náhradní vý...'!$C$95:$K$337</definedName>
    <definedName name="_xlnm.Print_Area" localSheetId="3">'01 - Kácení a náhradní vý...'!$C$4:$J$43,'01 - Kácení a náhradní vý...'!$C$49:$J$73,'01 - Kácení a náhradní vý...'!$C$79:$K$337</definedName>
    <definedName name="_xlnm.Print_Titles" localSheetId="3">'01 - Kácení a náhradní vý...'!$95:$95</definedName>
    <definedName name="_xlnm._FilterDatabase" localSheetId="4" hidden="1">'SO 12 - Obslužná komunikace'!$C$96:$K$509</definedName>
    <definedName name="_xlnm.Print_Area" localSheetId="4">'SO 12 - Obslužná komunikace'!$C$4:$J$41,'SO 12 - Obslužná komunikace'!$C$47:$J$76,'SO 12 - Obslužná komunikace'!$C$82:$K$509</definedName>
    <definedName name="_xlnm.Print_Titles" localSheetId="4">'SO 12 - Obslužná komunikace'!$96:$96</definedName>
    <definedName name="_xlnm._FilterDatabase" localSheetId="5" hidden="1">'ON.1 - Ostatní náklady'!$C$86:$K$204</definedName>
    <definedName name="_xlnm.Print_Area" localSheetId="5">'ON.1 - Ostatní náklady'!$C$4:$J$41,'ON.1 - Ostatní náklady'!$C$47:$J$66,'ON.1 - Ostatní náklady'!$C$72:$K$204</definedName>
    <definedName name="_xlnm.Print_Titles" localSheetId="5">'ON.1 - Ostatní náklady'!$86:$86</definedName>
    <definedName name="_xlnm._FilterDatabase" localSheetId="6" hidden="1">'VRN.1 - Vedlejší rozpočto...'!$C$85:$K$108</definedName>
    <definedName name="_xlnm.Print_Area" localSheetId="6">'VRN.1 - Vedlejší rozpočto...'!$C$4:$J$41,'VRN.1 - Vedlejší rozpočto...'!$C$47:$J$65,'VRN.1 - Vedlejší rozpočto...'!$C$71:$K$108</definedName>
    <definedName name="_xlnm.Print_Titles" localSheetId="6">'VRN.1 - Vedlejší rozpočto...'!$85:$85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9"/>
  <c r="J38"/>
  <c i="1" r="AY63"/>
  <c i="7" r="J37"/>
  <c i="1" r="AX63"/>
  <c i="7"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74"/>
  <c i="6" r="J39"/>
  <c r="J38"/>
  <c i="1" r="AY62"/>
  <c i="6" r="J37"/>
  <c i="1" r="AX62"/>
  <c i="6" r="BI203"/>
  <c r="BH203"/>
  <c r="BG203"/>
  <c r="BF203"/>
  <c r="T203"/>
  <c r="R203"/>
  <c r="P203"/>
  <c r="BI197"/>
  <c r="BH197"/>
  <c r="BG197"/>
  <c r="BF197"/>
  <c r="T197"/>
  <c r="R197"/>
  <c r="P197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5" r="J39"/>
  <c r="J38"/>
  <c i="1" r="AY60"/>
  <c i="5" r="J37"/>
  <c i="1" r="AX60"/>
  <c i="5" r="BI508"/>
  <c r="BH508"/>
  <c r="BG508"/>
  <c r="BF508"/>
  <c r="T508"/>
  <c r="R508"/>
  <c r="P508"/>
  <c r="BI506"/>
  <c r="BH506"/>
  <c r="BG506"/>
  <c r="BF506"/>
  <c r="T506"/>
  <c r="R506"/>
  <c r="P506"/>
  <c r="BI501"/>
  <c r="BH501"/>
  <c r="BG501"/>
  <c r="BF501"/>
  <c r="T501"/>
  <c r="R501"/>
  <c r="P501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73"/>
  <c r="BH473"/>
  <c r="BG473"/>
  <c r="BF473"/>
  <c r="T473"/>
  <c r="R473"/>
  <c r="P473"/>
  <c r="BI469"/>
  <c r="BH469"/>
  <c r="BG469"/>
  <c r="BF469"/>
  <c r="T469"/>
  <c r="R469"/>
  <c r="P469"/>
  <c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R459"/>
  <c r="P459"/>
  <c r="BI455"/>
  <c r="BH455"/>
  <c r="BG455"/>
  <c r="BF455"/>
  <c r="T455"/>
  <c r="R455"/>
  <c r="P455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2"/>
  <c r="BH372"/>
  <c r="BG372"/>
  <c r="BF372"/>
  <c r="T372"/>
  <c r="R372"/>
  <c r="P372"/>
  <c r="BI368"/>
  <c r="BH368"/>
  <c r="BG368"/>
  <c r="BF368"/>
  <c r="T368"/>
  <c r="R368"/>
  <c r="P368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2"/>
  <c r="BH322"/>
  <c r="BG322"/>
  <c r="BF322"/>
  <c r="T322"/>
  <c r="R322"/>
  <c r="P322"/>
  <c r="BI314"/>
  <c r="BH314"/>
  <c r="BG314"/>
  <c r="BF314"/>
  <c r="T314"/>
  <c r="R314"/>
  <c r="P314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T295"/>
  <c r="R296"/>
  <c r="R295"/>
  <c r="P296"/>
  <c r="P295"/>
  <c r="BI291"/>
  <c r="BH291"/>
  <c r="BG291"/>
  <c r="BF291"/>
  <c r="T291"/>
  <c r="R291"/>
  <c r="P291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56"/>
  <c r="BH256"/>
  <c r="BG256"/>
  <c r="BF256"/>
  <c r="T256"/>
  <c r="R256"/>
  <c r="P256"/>
  <c r="BI252"/>
  <c r="BH252"/>
  <c r="BG252"/>
  <c r="BF252"/>
  <c r="T252"/>
  <c r="R252"/>
  <c r="P252"/>
  <c r="BI244"/>
  <c r="BH244"/>
  <c r="BG244"/>
  <c r="BF244"/>
  <c r="T244"/>
  <c r="R244"/>
  <c r="P244"/>
  <c r="BI237"/>
  <c r="BH237"/>
  <c r="BG237"/>
  <c r="BF237"/>
  <c r="T237"/>
  <c r="R237"/>
  <c r="P237"/>
  <c r="BI233"/>
  <c r="BH233"/>
  <c r="BG233"/>
  <c r="BF233"/>
  <c r="T233"/>
  <c r="R233"/>
  <c r="P233"/>
  <c r="BI224"/>
  <c r="BH224"/>
  <c r="BG224"/>
  <c r="BF224"/>
  <c r="T224"/>
  <c r="R224"/>
  <c r="P224"/>
  <c r="BI220"/>
  <c r="BH220"/>
  <c r="BG220"/>
  <c r="BF220"/>
  <c r="T220"/>
  <c r="R220"/>
  <c r="P220"/>
  <c r="BI209"/>
  <c r="BH209"/>
  <c r="BG209"/>
  <c r="BF209"/>
  <c r="T209"/>
  <c r="R209"/>
  <c r="P209"/>
  <c r="BI200"/>
  <c r="BH200"/>
  <c r="BG200"/>
  <c r="BF200"/>
  <c r="T200"/>
  <c r="R200"/>
  <c r="P200"/>
  <c r="BI197"/>
  <c r="BH197"/>
  <c r="BG197"/>
  <c r="BF197"/>
  <c r="T197"/>
  <c r="R197"/>
  <c r="P19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18"/>
  <c r="BH118"/>
  <c r="BG118"/>
  <c r="BF118"/>
  <c r="T118"/>
  <c r="R118"/>
  <c r="P118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56"/>
  <c r="E7"/>
  <c r="E85"/>
  <c i="4" r="J41"/>
  <c r="J40"/>
  <c i="1" r="AY59"/>
  <c i="4" r="J39"/>
  <c i="1" r="AX59"/>
  <c i="4" r="BI335"/>
  <c r="BH335"/>
  <c r="BG335"/>
  <c r="BF335"/>
  <c r="T335"/>
  <c r="T326"/>
  <c r="T325"/>
  <c r="R335"/>
  <c r="R326"/>
  <c r="R325"/>
  <c r="P335"/>
  <c r="P326"/>
  <c r="P325"/>
  <c r="BI327"/>
  <c r="BH327"/>
  <c r="BG327"/>
  <c r="BF327"/>
  <c r="T327"/>
  <c r="R327"/>
  <c r="P327"/>
  <c r="BI322"/>
  <c r="BH322"/>
  <c r="BG322"/>
  <c r="BF322"/>
  <c r="T322"/>
  <c r="T321"/>
  <c r="R322"/>
  <c r="R321"/>
  <c r="P322"/>
  <c r="P321"/>
  <c r="BI318"/>
  <c r="BH318"/>
  <c r="BG318"/>
  <c r="BF318"/>
  <c r="T318"/>
  <c r="R318"/>
  <c r="P318"/>
  <c r="BI314"/>
  <c r="BH314"/>
  <c r="BG314"/>
  <c r="BF314"/>
  <c r="T314"/>
  <c r="R314"/>
  <c r="P314"/>
  <c r="BI306"/>
  <c r="BH306"/>
  <c r="BG306"/>
  <c r="BF306"/>
  <c r="T306"/>
  <c r="R306"/>
  <c r="P306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56"/>
  <c r="BH256"/>
  <c r="BG256"/>
  <c r="BF256"/>
  <c r="T256"/>
  <c r="R256"/>
  <c r="P256"/>
  <c r="BI253"/>
  <c r="BH253"/>
  <c r="BG253"/>
  <c r="BF253"/>
  <c r="T253"/>
  <c r="R253"/>
  <c r="P253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18"/>
  <c r="BH218"/>
  <c r="BG218"/>
  <c r="BF218"/>
  <c r="T218"/>
  <c r="R218"/>
  <c r="P218"/>
  <c r="BI215"/>
  <c r="BH215"/>
  <c r="BG215"/>
  <c r="BF215"/>
  <c r="T215"/>
  <c r="R215"/>
  <c r="P215"/>
  <c r="BI208"/>
  <c r="BH208"/>
  <c r="BG208"/>
  <c r="BF208"/>
  <c r="T208"/>
  <c r="R208"/>
  <c r="P208"/>
  <c r="BI198"/>
  <c r="BH198"/>
  <c r="BG198"/>
  <c r="BF198"/>
  <c r="T198"/>
  <c r="R198"/>
  <c r="P198"/>
  <c r="BI195"/>
  <c r="BH195"/>
  <c r="BG195"/>
  <c r="BF195"/>
  <c r="T195"/>
  <c r="R195"/>
  <c r="P195"/>
  <c r="BI181"/>
  <c r="BH181"/>
  <c r="BG181"/>
  <c r="BF181"/>
  <c r="T181"/>
  <c r="R181"/>
  <c r="P181"/>
  <c r="BI177"/>
  <c r="BH177"/>
  <c r="BG177"/>
  <c r="BF177"/>
  <c r="T177"/>
  <c r="R177"/>
  <c r="P177"/>
  <c r="BI169"/>
  <c r="BH169"/>
  <c r="BG169"/>
  <c r="BF169"/>
  <c r="T169"/>
  <c r="R169"/>
  <c r="P169"/>
  <c r="BI162"/>
  <c r="BH162"/>
  <c r="BG162"/>
  <c r="BF162"/>
  <c r="T162"/>
  <c r="R162"/>
  <c r="P162"/>
  <c r="BI155"/>
  <c r="BH155"/>
  <c r="BG155"/>
  <c r="BF155"/>
  <c r="T155"/>
  <c r="R155"/>
  <c r="P155"/>
  <c r="BI148"/>
  <c r="BH148"/>
  <c r="BG148"/>
  <c r="BF148"/>
  <c r="T148"/>
  <c r="R148"/>
  <c r="P148"/>
  <c r="BI141"/>
  <c r="BH141"/>
  <c r="BG141"/>
  <c r="BF141"/>
  <c r="T141"/>
  <c r="R141"/>
  <c r="P141"/>
  <c r="BI134"/>
  <c r="BH134"/>
  <c r="BG134"/>
  <c r="BF134"/>
  <c r="T134"/>
  <c r="R134"/>
  <c r="P134"/>
  <c r="BI127"/>
  <c r="BH127"/>
  <c r="BG127"/>
  <c r="BF127"/>
  <c r="T127"/>
  <c r="R127"/>
  <c r="P127"/>
  <c r="BI119"/>
  <c r="BH119"/>
  <c r="BG119"/>
  <c r="BF119"/>
  <c r="T119"/>
  <c r="R119"/>
  <c r="P119"/>
  <c r="BI116"/>
  <c r="BH116"/>
  <c r="BG116"/>
  <c r="BF116"/>
  <c r="T116"/>
  <c r="R116"/>
  <c r="P116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J93"/>
  <c r="J92"/>
  <c r="F92"/>
  <c r="F90"/>
  <c r="E88"/>
  <c r="J63"/>
  <c r="J62"/>
  <c r="F62"/>
  <c r="F60"/>
  <c r="E58"/>
  <c r="J22"/>
  <c r="E22"/>
  <c r="F93"/>
  <c r="J21"/>
  <c r="J16"/>
  <c r="J90"/>
  <c r="E7"/>
  <c r="E82"/>
  <c i="3" r="J39"/>
  <c r="J38"/>
  <c i="1" r="AY58"/>
  <c i="3" r="J37"/>
  <c i="1" r="AX58"/>
  <c i="3" r="BI585"/>
  <c r="BH585"/>
  <c r="BG585"/>
  <c r="BF585"/>
  <c r="T585"/>
  <c r="R585"/>
  <c r="P585"/>
  <c r="BI580"/>
  <c r="BH580"/>
  <c r="BG580"/>
  <c r="BF580"/>
  <c r="T580"/>
  <c r="R580"/>
  <c r="P580"/>
  <c r="BI575"/>
  <c r="BH575"/>
  <c r="BG575"/>
  <c r="BF575"/>
  <c r="T575"/>
  <c r="T574"/>
  <c r="R575"/>
  <c r="R574"/>
  <c r="P575"/>
  <c r="P574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60"/>
  <c r="BH560"/>
  <c r="BG560"/>
  <c r="BF560"/>
  <c r="T560"/>
  <c r="R560"/>
  <c r="P560"/>
  <c r="BI557"/>
  <c r="BH557"/>
  <c r="BG557"/>
  <c r="BF557"/>
  <c r="T557"/>
  <c r="R557"/>
  <c r="P557"/>
  <c r="BI555"/>
  <c r="BH555"/>
  <c r="BG555"/>
  <c r="BF555"/>
  <c r="T555"/>
  <c r="R555"/>
  <c r="P555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R544"/>
  <c r="P544"/>
  <c r="BI541"/>
  <c r="BH541"/>
  <c r="BG541"/>
  <c r="BF541"/>
  <c r="T541"/>
  <c r="R541"/>
  <c r="P541"/>
  <c r="BI537"/>
  <c r="BH537"/>
  <c r="BG537"/>
  <c r="BF537"/>
  <c r="T537"/>
  <c r="R537"/>
  <c r="P537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498"/>
  <c r="BH498"/>
  <c r="BG498"/>
  <c r="BF498"/>
  <c r="T498"/>
  <c r="R498"/>
  <c r="P498"/>
  <c r="BI495"/>
  <c r="BH495"/>
  <c r="BG495"/>
  <c r="BF495"/>
  <c r="T495"/>
  <c r="R495"/>
  <c r="P495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44"/>
  <c r="BH444"/>
  <c r="BG444"/>
  <c r="BF444"/>
  <c r="T444"/>
  <c r="R444"/>
  <c r="P444"/>
  <c r="BI441"/>
  <c r="BH441"/>
  <c r="BG441"/>
  <c r="BF441"/>
  <c r="T441"/>
  <c r="R441"/>
  <c r="P441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63"/>
  <c r="BH363"/>
  <c r="BG363"/>
  <c r="BF363"/>
  <c r="T363"/>
  <c r="R363"/>
  <c r="P363"/>
  <c r="BI360"/>
  <c r="BH360"/>
  <c r="BG360"/>
  <c r="BF360"/>
  <c r="T360"/>
  <c r="R360"/>
  <c r="P360"/>
  <c r="BI344"/>
  <c r="BH344"/>
  <c r="BG344"/>
  <c r="BF344"/>
  <c r="T344"/>
  <c r="R344"/>
  <c r="P344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1" r="AY56"/>
  <c i="2" r="J39"/>
  <c r="J38"/>
  <c r="J37"/>
  <c i="1" r="AX56"/>
  <c i="2" r="BI504"/>
  <c r="BH504"/>
  <c r="BG504"/>
  <c r="BF504"/>
  <c r="T504"/>
  <c r="R504"/>
  <c r="P504"/>
  <c r="BI501"/>
  <c r="BH501"/>
  <c r="BG501"/>
  <c r="BF501"/>
  <c r="T501"/>
  <c r="R501"/>
  <c r="P501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T485"/>
  <c r="R486"/>
  <c r="R485"/>
  <c r="P486"/>
  <c r="P485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7"/>
  <c r="BH467"/>
  <c r="BG467"/>
  <c r="BF467"/>
  <c r="T467"/>
  <c r="R467"/>
  <c r="P467"/>
  <c r="BI454"/>
  <c r="BH454"/>
  <c r="BG454"/>
  <c r="BF454"/>
  <c r="T454"/>
  <c r="R454"/>
  <c r="P454"/>
  <c r="BI450"/>
  <c r="BH450"/>
  <c r="BG450"/>
  <c r="BF450"/>
  <c r="T450"/>
  <c r="R450"/>
  <c r="P450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5"/>
  <c r="BH405"/>
  <c r="BG405"/>
  <c r="BF405"/>
  <c r="T405"/>
  <c r="R405"/>
  <c r="P405"/>
  <c r="BI399"/>
  <c r="BH399"/>
  <c r="BG399"/>
  <c r="BF399"/>
  <c r="T399"/>
  <c r="R399"/>
  <c r="P399"/>
  <c r="BI394"/>
  <c r="BH394"/>
  <c r="BG394"/>
  <c r="BF394"/>
  <c r="T394"/>
  <c r="R394"/>
  <c r="P394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70"/>
  <c r="BH370"/>
  <c r="BG370"/>
  <c r="BF370"/>
  <c r="T370"/>
  <c r="R370"/>
  <c r="P370"/>
  <c r="BI367"/>
  <c r="BH367"/>
  <c r="BG367"/>
  <c r="BF367"/>
  <c r="T367"/>
  <c r="R367"/>
  <c r="P367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31"/>
  <c r="BH331"/>
  <c r="BG331"/>
  <c r="BF331"/>
  <c r="T331"/>
  <c r="R331"/>
  <c r="P331"/>
  <c r="BI326"/>
  <c r="BH326"/>
  <c r="BG326"/>
  <c r="BF326"/>
  <c r="T326"/>
  <c r="R326"/>
  <c r="P326"/>
  <c r="BI316"/>
  <c r="BH316"/>
  <c r="BG316"/>
  <c r="BF316"/>
  <c r="T316"/>
  <c r="R316"/>
  <c r="P316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67"/>
  <c r="BH267"/>
  <c r="BG267"/>
  <c r="BF267"/>
  <c r="T267"/>
  <c r="R267"/>
  <c r="P267"/>
  <c r="BI251"/>
  <c r="BH251"/>
  <c r="BG251"/>
  <c r="BF251"/>
  <c r="T251"/>
  <c r="R251"/>
  <c r="P251"/>
  <c r="BI236"/>
  <c r="BH236"/>
  <c r="BG236"/>
  <c r="BF236"/>
  <c r="T236"/>
  <c r="R236"/>
  <c r="P236"/>
  <c r="BI218"/>
  <c r="BH218"/>
  <c r="BG218"/>
  <c r="BF218"/>
  <c r="T218"/>
  <c r="T217"/>
  <c r="R218"/>
  <c r="R217"/>
  <c r="P218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1"/>
  <c r="BH191"/>
  <c r="BG191"/>
  <c r="BF191"/>
  <c r="T191"/>
  <c r="R191"/>
  <c r="P191"/>
  <c r="BI186"/>
  <c r="BH186"/>
  <c r="BG186"/>
  <c r="BF186"/>
  <c r="T186"/>
  <c r="R186"/>
  <c r="P186"/>
  <c r="BI179"/>
  <c r="BH179"/>
  <c r="BG179"/>
  <c r="BF179"/>
  <c r="T179"/>
  <c r="R179"/>
  <c r="P179"/>
  <c r="BI174"/>
  <c r="BH174"/>
  <c r="BG174"/>
  <c r="BF174"/>
  <c r="T174"/>
  <c r="R174"/>
  <c r="P174"/>
  <c r="BI167"/>
  <c r="BH167"/>
  <c r="BG167"/>
  <c r="BF167"/>
  <c r="T167"/>
  <c r="R167"/>
  <c r="P167"/>
  <c r="BI163"/>
  <c r="BH163"/>
  <c r="BG163"/>
  <c r="BF163"/>
  <c r="T163"/>
  <c r="R163"/>
  <c r="P163"/>
  <c r="BI156"/>
  <c r="BH156"/>
  <c r="BG156"/>
  <c r="BF156"/>
  <c r="T156"/>
  <c r="R156"/>
  <c r="P156"/>
  <c r="BI151"/>
  <c r="BH151"/>
  <c r="BG151"/>
  <c r="BF151"/>
  <c r="T151"/>
  <c r="R151"/>
  <c r="P151"/>
  <c r="BI142"/>
  <c r="BH142"/>
  <c r="BG142"/>
  <c r="BF142"/>
  <c r="T142"/>
  <c r="R142"/>
  <c r="P142"/>
  <c r="BI138"/>
  <c r="BH138"/>
  <c r="BG138"/>
  <c r="BF138"/>
  <c r="T138"/>
  <c r="R138"/>
  <c r="P138"/>
  <c r="BI125"/>
  <c r="BH125"/>
  <c r="BG125"/>
  <c r="BF125"/>
  <c r="T125"/>
  <c r="R125"/>
  <c r="P125"/>
  <c r="BI121"/>
  <c r="BH121"/>
  <c r="BG121"/>
  <c r="BF121"/>
  <c r="T121"/>
  <c r="R121"/>
  <c r="P121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56"/>
  <c r="E7"/>
  <c r="E83"/>
  <c i="1" r="L50"/>
  <c r="AM50"/>
  <c r="AM49"/>
  <c r="L49"/>
  <c r="AM47"/>
  <c r="L47"/>
  <c r="L45"/>
  <c r="L44"/>
  <c i="3" r="BK106"/>
  <c r="BK363"/>
  <c i="4" r="J299"/>
  <c i="5" r="BK431"/>
  <c i="2" r="J504"/>
  <c i="3" r="J436"/>
  <c r="J134"/>
  <c r="BK397"/>
  <c r="BK444"/>
  <c r="J417"/>
  <c i="4" r="BK155"/>
  <c i="5" r="BK402"/>
  <c r="BK494"/>
  <c r="J141"/>
  <c r="J361"/>
  <c i="6" r="J109"/>
  <c i="2" r="J467"/>
  <c r="BK352"/>
  <c i="3" r="BK495"/>
  <c r="BK202"/>
  <c r="J523"/>
  <c r="BK472"/>
  <c i="4" r="BK314"/>
  <c r="J239"/>
  <c i="5" r="BK487"/>
  <c r="BK497"/>
  <c i="6" r="J146"/>
  <c r="BK156"/>
  <c i="2" r="BK179"/>
  <c r="J399"/>
  <c r="BK486"/>
  <c i="4" r="BK225"/>
  <c i="5" r="BK409"/>
  <c i="6" r="J132"/>
  <c i="2" r="J142"/>
  <c i="3" r="J567"/>
  <c r="J266"/>
  <c i="5" r="J272"/>
  <c i="7" r="BK94"/>
  <c i="3" r="J174"/>
  <c r="J465"/>
  <c i="2" r="BK98"/>
  <c r="J210"/>
  <c i="3" r="BK274"/>
  <c r="J262"/>
  <c r="BK462"/>
  <c i="4" r="BK246"/>
  <c r="J293"/>
  <c i="5" r="J220"/>
  <c r="BK105"/>
  <c r="BK334"/>
  <c i="7" r="J108"/>
  <c i="2" r="BK202"/>
  <c r="BK375"/>
  <c r="J450"/>
  <c i="3" r="BK222"/>
  <c r="J462"/>
  <c i="5" r="BK282"/>
  <c r="BK417"/>
  <c i="2" r="BK299"/>
  <c r="J340"/>
  <c r="J375"/>
  <c i="3" r="J298"/>
  <c i="4" r="J282"/>
  <c i="5" r="BK272"/>
  <c r="BK368"/>
  <c i="7" r="BK105"/>
  <c i="2" r="J389"/>
  <c i="3" r="BK130"/>
  <c r="J150"/>
  <c i="4" r="BK264"/>
  <c i="5" r="BK237"/>
  <c i="2" r="BK335"/>
  <c r="J379"/>
  <c r="J138"/>
  <c i="3" r="J472"/>
  <c r="BK385"/>
  <c r="J394"/>
  <c i="4" r="BK256"/>
  <c r="J228"/>
  <c r="BK99"/>
  <c i="5" r="J431"/>
  <c r="BK200"/>
  <c i="6" r="J160"/>
  <c i="2" r="BK360"/>
  <c r="J494"/>
  <c r="J413"/>
  <c i="3" r="BK262"/>
  <c r="J526"/>
  <c r="J254"/>
  <c r="BK479"/>
  <c r="J360"/>
  <c i="4" r="BK228"/>
  <c i="5" r="BK244"/>
  <c r="BK479"/>
  <c r="J105"/>
  <c r="J110"/>
  <c i="6" r="BK112"/>
  <c i="2" r="J295"/>
  <c r="BK186"/>
  <c i="3" r="J429"/>
  <c i="4" r="BK273"/>
  <c i="5" r="J118"/>
  <c i="6" r="J92"/>
  <c i="3" r="BK310"/>
  <c r="J234"/>
  <c i="4" r="J141"/>
  <c r="BK239"/>
  <c i="6" r="BK160"/>
  <c i="2" r="BK138"/>
  <c i="3" r="BK324"/>
  <c r="BK142"/>
  <c i="4" r="J148"/>
  <c i="5" r="BK137"/>
  <c i="2" r="J218"/>
  <c i="3" r="BK532"/>
  <c r="BK394"/>
  <c r="J138"/>
  <c r="BK234"/>
  <c i="4" r="J306"/>
  <c i="5" r="J346"/>
  <c r="J303"/>
  <c r="BK413"/>
  <c i="6" r="J98"/>
  <c r="BK168"/>
  <c i="2" r="J417"/>
  <c r="J497"/>
  <c r="BK151"/>
  <c i="3" r="BK242"/>
  <c i="4" r="J225"/>
  <c i="5" r="BK428"/>
  <c i="2" r="BK501"/>
  <c r="BK167"/>
  <c i="3" r="BK571"/>
  <c r="BK246"/>
  <c r="BK134"/>
  <c i="5" r="BK377"/>
  <c i="6" r="J164"/>
  <c i="2" r="BK108"/>
  <c i="3" r="BK294"/>
  <c r="J391"/>
  <c r="J178"/>
  <c r="J532"/>
  <c r="BK425"/>
  <c r="J433"/>
  <c i="4" r="J108"/>
  <c i="5" r="J508"/>
  <c r="BK296"/>
  <c r="J462"/>
  <c i="6" r="BK132"/>
  <c r="BK135"/>
  <c i="2" r="BK291"/>
  <c r="F38"/>
  <c i="6" r="BK164"/>
  <c r="J181"/>
  <c i="2" r="BK251"/>
  <c r="J98"/>
  <c r="BK450"/>
  <c r="J444"/>
  <c r="J370"/>
  <c r="J331"/>
  <c i="3" r="BK567"/>
  <c r="J118"/>
  <c r="J154"/>
  <c r="J382"/>
  <c r="BK254"/>
  <c r="J571"/>
  <c r="BK417"/>
  <c r="BK258"/>
  <c r="BK110"/>
  <c r="J110"/>
  <c r="BK388"/>
  <c i="4" r="BK322"/>
  <c r="BK290"/>
  <c r="BK169"/>
  <c r="J208"/>
  <c i="5" r="J417"/>
  <c r="J377"/>
  <c r="J200"/>
  <c r="BK209"/>
  <c r="J357"/>
  <c r="J394"/>
  <c i="6" r="J142"/>
  <c r="J120"/>
  <c i="7" r="BK91"/>
  <c i="2" r="BK125"/>
  <c r="J440"/>
  <c r="J213"/>
  <c r="BK490"/>
  <c r="BK210"/>
  <c r="J384"/>
  <c i="3" r="J162"/>
  <c r="J146"/>
  <c r="BK122"/>
  <c r="BK178"/>
  <c i="4" r="J127"/>
  <c i="5" r="BK141"/>
  <c r="BK277"/>
  <c r="BK394"/>
  <c i="6" r="BK92"/>
  <c r="BK125"/>
  <c i="3" r="J335"/>
  <c r="BK560"/>
  <c r="BK537"/>
  <c r="BK327"/>
  <c r="BK335"/>
  <c r="BK459"/>
  <c i="5" r="BK501"/>
  <c r="J492"/>
  <c r="BK342"/>
  <c r="BK149"/>
  <c r="J209"/>
  <c i="7" r="J105"/>
  <c i="3" r="BK529"/>
  <c r="BK174"/>
  <c r="J327"/>
  <c r="J468"/>
  <c i="4" r="BK127"/>
  <c r="BK108"/>
  <c i="5" r="BK506"/>
  <c r="BK385"/>
  <c r="J256"/>
  <c r="BK434"/>
  <c r="J244"/>
  <c i="6" r="J138"/>
  <c i="7" r="J94"/>
  <c i="2" r="BK379"/>
  <c r="J299"/>
  <c i="3" r="J198"/>
  <c r="J557"/>
  <c r="J498"/>
  <c r="BK94"/>
  <c r="BK585"/>
  <c r="BK114"/>
  <c r="J585"/>
  <c r="J210"/>
  <c i="4" r="J279"/>
  <c r="J246"/>
  <c r="BK162"/>
  <c i="5" r="BK100"/>
  <c r="J100"/>
  <c r="J372"/>
  <c r="J413"/>
  <c r="J459"/>
  <c r="BK224"/>
  <c i="6" r="J176"/>
  <c r="J135"/>
  <c r="BK122"/>
  <c r="BK107"/>
  <c r="BK146"/>
  <c i="7" r="J88"/>
  <c i="2" r="J267"/>
  <c r="J486"/>
  <c r="J356"/>
  <c r="J174"/>
  <c r="BK121"/>
  <c r="BK394"/>
  <c i="3" r="BK150"/>
  <c r="BK182"/>
  <c r="BK250"/>
  <c r="J340"/>
  <c r="J459"/>
  <c i="4" r="J335"/>
  <c i="5" r="BK483"/>
  <c r="BK145"/>
  <c r="BK291"/>
  <c r="J153"/>
  <c i="6" r="J129"/>
  <c i="2" r="BK142"/>
  <c r="BK384"/>
  <c r="J291"/>
  <c r="J108"/>
  <c r="BK340"/>
  <c r="J103"/>
  <c i="3" r="BK210"/>
  <c r="J514"/>
  <c i="4" r="J290"/>
  <c r="BK318"/>
  <c i="5" r="BK446"/>
  <c r="BK390"/>
  <c r="J423"/>
  <c r="BK252"/>
  <c i="6" r="J101"/>
  <c i="3" r="BK198"/>
  <c r="J321"/>
  <c i="5" r="BK398"/>
  <c i="6" r="J203"/>
  <c i="2" r="J186"/>
  <c r="J202"/>
  <c i="3" r="BK194"/>
  <c r="J286"/>
  <c r="BK436"/>
  <c i="4" r="BK282"/>
  <c r="J267"/>
  <c i="5" r="BK508"/>
  <c r="BK455"/>
  <c r="J428"/>
  <c i="2" r="J206"/>
  <c i="3" r="BK126"/>
  <c i="4" r="J296"/>
  <c r="BK148"/>
  <c i="5" r="J473"/>
  <c r="J438"/>
  <c i="6" r="J107"/>
  <c r="J125"/>
  <c i="2" r="J287"/>
  <c r="BK497"/>
  <c r="J251"/>
  <c i="3" r="J282"/>
  <c i="4" r="BK141"/>
  <c i="5" r="J224"/>
  <c r="J197"/>
  <c i="7" r="F38"/>
  <c i="6" r="BK101"/>
  <c i="3" r="J310"/>
  <c r="J388"/>
  <c i="4" r="J273"/>
  <c i="5" r="BK303"/>
  <c i="6" r="BK120"/>
  <c i="2" r="BK454"/>
  <c i="3" r="J575"/>
  <c r="J495"/>
  <c r="BK379"/>
  <c r="J130"/>
  <c i="4" r="J215"/>
  <c i="5" r="J475"/>
  <c r="J501"/>
  <c r="J296"/>
  <c i="7" r="BK102"/>
  <c i="2" r="J156"/>
  <c r="BK331"/>
  <c r="J316"/>
  <c r="BK472"/>
  <c i="3" r="BK318"/>
  <c i="5" r="BK372"/>
  <c r="J351"/>
  <c r="BK314"/>
  <c i="2" r="BK198"/>
  <c r="J480"/>
  <c i="3" r="J314"/>
  <c r="J563"/>
  <c i="4" r="J264"/>
  <c i="5" r="J252"/>
  <c r="BK233"/>
  <c i="6" r="J186"/>
  <c i="2" r="BK174"/>
  <c i="3" r="BK544"/>
  <c r="BK278"/>
  <c i="5" r="J455"/>
  <c i="6" r="BK109"/>
  <c i="2" r="BK432"/>
  <c r="J179"/>
  <c i="3" r="J517"/>
  <c r="BK563"/>
  <c r="J158"/>
  <c i="4" r="BK327"/>
  <c r="BK253"/>
  <c r="J155"/>
  <c i="5" r="J307"/>
  <c r="BK256"/>
  <c i="6" r="BK95"/>
  <c i="2" r="J326"/>
  <c r="J472"/>
  <c i="3" r="J363"/>
  <c r="BK514"/>
  <c r="BK158"/>
  <c r="J106"/>
  <c r="J421"/>
  <c i="4" r="J322"/>
  <c i="5" r="BK268"/>
  <c r="J368"/>
  <c r="J334"/>
  <c r="J299"/>
  <c i="6" r="BK115"/>
  <c i="2" r="BK370"/>
  <c r="J432"/>
  <c i="3" r="BK360"/>
  <c r="J541"/>
  <c r="BK517"/>
  <c i="5" r="BK466"/>
  <c i="3" r="J94"/>
  <c r="J324"/>
  <c r="J520"/>
  <c i="4" r="BK335"/>
  <c i="6" r="BK98"/>
  <c i="3" r="BK166"/>
  <c r="BK230"/>
  <c i="4" r="J116"/>
  <c i="5" r="J409"/>
  <c i="6" r="J153"/>
  <c i="2" r="BK421"/>
  <c i="3" r="J122"/>
  <c r="J274"/>
  <c r="J344"/>
  <c r="BK523"/>
  <c i="4" r="J119"/>
  <c i="5" r="J342"/>
  <c r="BK420"/>
  <c i="6" r="BK186"/>
  <c r="BK89"/>
  <c i="2" r="J476"/>
  <c r="J283"/>
  <c r="J349"/>
  <c i="3" r="J551"/>
  <c r="BK526"/>
  <c i="4" r="J177"/>
  <c i="2" r="BK316"/>
  <c r="BK444"/>
  <c i="6" r="J95"/>
  <c i="2" r="BK103"/>
  <c r="J163"/>
  <c i="3" r="BK413"/>
  <c r="J476"/>
  <c i="4" r="BK215"/>
  <c i="6" r="J197"/>
  <c i="2" r="BK267"/>
  <c r="BK349"/>
  <c i="3" r="BK266"/>
  <c r="J166"/>
  <c r="BK270"/>
  <c r="BK138"/>
  <c i="4" r="BK198"/>
  <c r="BK181"/>
  <c i="5" r="BK459"/>
  <c r="BK351"/>
  <c i="6" r="J168"/>
  <c i="7" r="BK88"/>
  <c i="2" r="F39"/>
  <c i="3" r="J230"/>
  <c i="5" r="J466"/>
  <c r="BK438"/>
  <c i="3" r="J170"/>
  <c r="J142"/>
  <c i="4" r="J256"/>
  <c i="5" r="BK220"/>
  <c r="BK361"/>
  <c i="3" r="BK465"/>
  <c r="BK344"/>
  <c i="5" r="J506"/>
  <c i="3" r="J250"/>
  <c r="BK498"/>
  <c r="BK391"/>
  <c i="4" r="J162"/>
  <c i="5" r="BK462"/>
  <c r="BK475"/>
  <c r="J145"/>
  <c i="6" r="BK190"/>
  <c i="2" r="J394"/>
  <c r="BK213"/>
  <c i="3" r="BK421"/>
  <c r="BK580"/>
  <c i="5" r="BK197"/>
  <c i="2" r="J421"/>
  <c r="BK467"/>
  <c i="3" r="J548"/>
  <c r="BK298"/>
  <c i="4" r="J218"/>
  <c i="6" r="J190"/>
  <c i="2" r="BK345"/>
  <c i="3" r="J182"/>
  <c r="BK206"/>
  <c r="J126"/>
  <c i="4" r="J253"/>
  <c i="6" r="BK203"/>
  <c i="2" r="BK504"/>
  <c r="BK218"/>
  <c i="3" r="BK330"/>
  <c r="BK541"/>
  <c i="4" r="BK296"/>
  <c r="J181"/>
  <c r="J270"/>
  <c i="5" r="J268"/>
  <c r="J434"/>
  <c r="J442"/>
  <c i="7" r="J100"/>
  <c i="2" r="J151"/>
  <c r="BK389"/>
  <c i="3" r="BK555"/>
  <c r="BK290"/>
  <c r="BK548"/>
  <c r="BK321"/>
  <c r="BK214"/>
  <c i="4" r="J231"/>
  <c r="BK134"/>
  <c i="5" r="BK473"/>
  <c r="BK322"/>
  <c i="6" r="BK142"/>
  <c i="7" r="F37"/>
  <c i="4" r="J276"/>
  <c i="5" r="BK354"/>
  <c r="BK338"/>
  <c i="2" r="BK480"/>
  <c i="3" r="J186"/>
  <c i="5" r="J483"/>
  <c i="6" r="BK181"/>
  <c i="2" r="F37"/>
  <c i="3" r="J194"/>
  <c i="4" r="BK270"/>
  <c i="2" r="BK191"/>
  <c r="J490"/>
  <c i="3" r="BK520"/>
  <c r="J537"/>
  <c i="4" r="J104"/>
  <c i="5" r="BK357"/>
  <c i="6" r="BK129"/>
  <c i="3" r="J385"/>
  <c r="J190"/>
  <c r="BK118"/>
  <c i="4" r="BK279"/>
  <c i="5" r="J405"/>
  <c i="7" r="J102"/>
  <c i="3" r="BK146"/>
  <c r="BK98"/>
  <c r="J238"/>
  <c r="J218"/>
  <c r="J246"/>
  <c i="4" r="BK119"/>
  <c i="5" r="BK153"/>
  <c r="J487"/>
  <c r="J479"/>
  <c i="6" r="J89"/>
  <c r="BK150"/>
  <c i="2" r="BK436"/>
  <c r="J167"/>
  <c i="3" r="BK557"/>
  <c r="J560"/>
  <c r="J206"/>
  <c r="BK468"/>
  <c i="4" r="BK231"/>
  <c r="J99"/>
  <c i="5" r="J291"/>
  <c r="BK330"/>
  <c r="J233"/>
  <c i="7" r="BK100"/>
  <c i="2" r="J352"/>
  <c r="J436"/>
  <c r="J501"/>
  <c r="J121"/>
  <c i="3" r="J270"/>
  <c i="5" r="BK346"/>
  <c i="2" r="BK283"/>
  <c i="3" r="J242"/>
  <c r="BK429"/>
  <c i="5" r="J385"/>
  <c i="6" r="J156"/>
  <c i="2" r="BK367"/>
  <c i="3" r="J294"/>
  <c i="4" r="J327"/>
  <c i="5" r="BK118"/>
  <c i="7" r="BK97"/>
  <c i="2" r="BK156"/>
  <c i="3" r="J441"/>
  <c r="BK190"/>
  <c r="J425"/>
  <c i="4" r="BK306"/>
  <c r="J318"/>
  <c i="5" r="J264"/>
  <c r="J330"/>
  <c i="6" r="J115"/>
  <c i="2" r="BK356"/>
  <c i="1" r="AS57"/>
  <c i="3" r="J555"/>
  <c r="J214"/>
  <c i="5" r="J277"/>
  <c i="6" r="BK176"/>
  <c i="2" r="J367"/>
  <c r="J405"/>
  <c i="3" r="J397"/>
  <c i="4" r="J195"/>
  <c i="5" r="J494"/>
  <c i="6" r="BK118"/>
  <c i="2" r="BK295"/>
  <c r="J36"/>
  <c i="5" r="J314"/>
  <c r="BK492"/>
  <c r="BK264"/>
  <c r="BK381"/>
  <c r="BK110"/>
  <c r="J137"/>
  <c i="6" r="J104"/>
  <c r="J150"/>
  <c i="2" r="BK206"/>
  <c r="J191"/>
  <c i="1" r="AS61"/>
  <c i="2" r="J236"/>
  <c i="3" r="BK186"/>
  <c r="BK476"/>
  <c r="J479"/>
  <c r="BK551"/>
  <c r="BK433"/>
  <c r="BK162"/>
  <c r="BK102"/>
  <c r="J330"/>
  <c r="J580"/>
  <c r="BK238"/>
  <c r="BK282"/>
  <c i="4" r="J286"/>
  <c r="J134"/>
  <c r="BK208"/>
  <c r="J169"/>
  <c i="5" r="J381"/>
  <c r="J149"/>
  <c r="BK307"/>
  <c r="J322"/>
  <c r="BK423"/>
  <c r="J390"/>
  <c r="J282"/>
  <c i="6" r="J172"/>
  <c r="BK172"/>
  <c r="BK197"/>
  <c i="7" r="BK108"/>
  <c i="2" r="BK326"/>
  <c r="J125"/>
  <c r="BK413"/>
  <c r="J345"/>
  <c r="BK163"/>
  <c r="J454"/>
  <c r="J335"/>
  <c i="3" r="BK340"/>
  <c r="J544"/>
  <c r="J202"/>
  <c i="4" r="BK276"/>
  <c i="5" r="BK299"/>
  <c r="J237"/>
  <c i="6" r="BK153"/>
  <c r="BK104"/>
  <c i="2" r="F36"/>
  <c i="3" r="J226"/>
  <c i="4" r="BK267"/>
  <c r="J243"/>
  <c r="BK243"/>
  <c r="BK177"/>
  <c i="5" r="J446"/>
  <c r="J338"/>
  <c i="6" r="J118"/>
  <c i="2" r="BK399"/>
  <c r="BK287"/>
  <c i="3" r="J114"/>
  <c r="J444"/>
  <c r="BK441"/>
  <c i="4" r="BK299"/>
  <c r="BK104"/>
  <c r="BK195"/>
  <c i="5" r="J420"/>
  <c r="J402"/>
  <c i="6" r="BK138"/>
  <c r="J122"/>
  <c i="2" r="BK476"/>
  <c r="BK440"/>
  <c r="J360"/>
  <c i="3" r="J413"/>
  <c r="BK382"/>
  <c r="J102"/>
  <c r="J379"/>
  <c r="BK154"/>
  <c r="J222"/>
  <c r="J529"/>
  <c r="J318"/>
  <c r="BK218"/>
  <c r="BK286"/>
  <c i="4" r="J314"/>
  <c r="BK293"/>
  <c r="BK286"/>
  <c r="J198"/>
  <c i="5" r="BK405"/>
  <c i="3" r="BK575"/>
  <c r="J290"/>
  <c r="J258"/>
  <c i="4" r="BK218"/>
  <c i="5" r="J354"/>
  <c r="J398"/>
  <c i="6" r="J112"/>
  <c i="7" r="J97"/>
  <c i="2" r="BK417"/>
  <c r="BK494"/>
  <c r="BK405"/>
  <c r="BK236"/>
  <c r="J198"/>
  <c i="3" r="J98"/>
  <c r="BK314"/>
  <c r="BK226"/>
  <c r="J278"/>
  <c r="BK170"/>
  <c i="4" r="BK116"/>
  <c i="5" r="J497"/>
  <c r="J469"/>
  <c r="BK469"/>
  <c r="BK442"/>
  <c i="7" r="J91"/>
  <c i="3" l="1" r="P334"/>
  <c i="4" r="P98"/>
  <c r="P97"/>
  <c r="P96"/>
  <c i="1" r="AU59"/>
  <c i="5" r="R298"/>
  <c r="P376"/>
  <c r="P397"/>
  <c r="R491"/>
  <c i="2" r="R235"/>
  <c r="R404"/>
  <c i="3" r="T579"/>
  <c r="T578"/>
  <c i="5" r="P298"/>
  <c r="BK376"/>
  <c r="J376"/>
  <c r="J70"/>
  <c r="BK397"/>
  <c r="J397"/>
  <c r="J72"/>
  <c r="BK491"/>
  <c r="J491"/>
  <c r="J74"/>
  <c i="2" r="P97"/>
  <c r="T431"/>
  <c i="3" r="T93"/>
  <c r="T92"/>
  <c r="T91"/>
  <c i="5" r="T298"/>
  <c r="R376"/>
  <c r="R389"/>
  <c r="R397"/>
  <c r="T505"/>
  <c i="2" r="T235"/>
  <c r="BK431"/>
  <c r="J431"/>
  <c r="J70"/>
  <c i="3" r="T334"/>
  <c i="2" r="BK235"/>
  <c r="J235"/>
  <c r="J67"/>
  <c r="BK404"/>
  <c r="J404"/>
  <c r="J69"/>
  <c i="3" r="R93"/>
  <c i="4" r="BK98"/>
  <c i="5" r="T99"/>
  <c r="BK345"/>
  <c r="J345"/>
  <c r="J69"/>
  <c r="P412"/>
  <c r="P491"/>
  <c r="P505"/>
  <c i="6" r="P141"/>
  <c r="P88"/>
  <c r="P87"/>
  <c i="1" r="AU62"/>
  <c i="2" r="P325"/>
  <c r="BK489"/>
  <c r="J489"/>
  <c r="J73"/>
  <c i="3" r="BK579"/>
  <c r="J579"/>
  <c r="J69"/>
  <c i="5" r="R99"/>
  <c r="R412"/>
  <c r="R505"/>
  <c i="6" r="T141"/>
  <c r="T88"/>
  <c r="T87"/>
  <c i="2" r="R97"/>
  <c r="P431"/>
  <c i="3" r="P93"/>
  <c r="P92"/>
  <c i="5" r="BK298"/>
  <c r="J298"/>
  <c r="J68"/>
  <c i="6" r="R141"/>
  <c r="R88"/>
  <c r="R87"/>
  <c i="2" r="T97"/>
  <c r="R325"/>
  <c r="T404"/>
  <c r="R489"/>
  <c r="R488"/>
  <c i="3" r="R334"/>
  <c i="4" r="T98"/>
  <c r="T97"/>
  <c r="T96"/>
  <c i="5" r="P99"/>
  <c r="R271"/>
  <c r="T345"/>
  <c r="T376"/>
  <c r="P389"/>
  <c r="T389"/>
  <c r="T397"/>
  <c r="BK505"/>
  <c r="J505"/>
  <c r="J75"/>
  <c r="T271"/>
  <c r="T412"/>
  <c i="2" r="BK325"/>
  <c r="J325"/>
  <c r="J68"/>
  <c r="R431"/>
  <c r="T489"/>
  <c r="T488"/>
  <c i="3" r="BK334"/>
  <c r="J334"/>
  <c r="J66"/>
  <c r="R579"/>
  <c r="R578"/>
  <c i="4" r="R98"/>
  <c r="R97"/>
  <c r="R96"/>
  <c i="2" r="BK97"/>
  <c r="T325"/>
  <c r="P489"/>
  <c r="P488"/>
  <c i="3" r="P579"/>
  <c r="P578"/>
  <c i="5" r="BK99"/>
  <c r="J99"/>
  <c r="J65"/>
  <c r="BK271"/>
  <c r="J271"/>
  <c r="J66"/>
  <c r="R345"/>
  <c r="BK412"/>
  <c r="J412"/>
  <c r="J73"/>
  <c r="T491"/>
  <c i="6" r="BK141"/>
  <c r="J141"/>
  <c r="J65"/>
  <c i="7" r="BK87"/>
  <c r="J87"/>
  <c r="J64"/>
  <c r="P87"/>
  <c r="P86"/>
  <c i="1" r="AU63"/>
  <c i="7" r="R87"/>
  <c r="R86"/>
  <c i="2" r="P235"/>
  <c r="P404"/>
  <c i="3" r="BK93"/>
  <c r="J93"/>
  <c r="J65"/>
  <c i="5" r="P271"/>
  <c r="P345"/>
  <c r="BK389"/>
  <c r="J389"/>
  <c r="J71"/>
  <c i="7" r="T87"/>
  <c r="T86"/>
  <c i="3" r="BK574"/>
  <c r="J574"/>
  <c r="J67"/>
  <c i="4" r="BK321"/>
  <c r="J321"/>
  <c r="J70"/>
  <c i="6" r="BK88"/>
  <c r="J88"/>
  <c r="J64"/>
  <c i="4" r="BK326"/>
  <c r="J326"/>
  <c r="J72"/>
  <c i="2" r="BK217"/>
  <c r="J217"/>
  <c r="J66"/>
  <c r="BK485"/>
  <c r="J485"/>
  <c r="J71"/>
  <c i="5" r="E50"/>
  <c r="BK295"/>
  <c r="J295"/>
  <c r="J67"/>
  <c i="7" r="E50"/>
  <c r="J56"/>
  <c r="F59"/>
  <c r="BE91"/>
  <c r="BE88"/>
  <c r="BE94"/>
  <c r="BE100"/>
  <c r="BE97"/>
  <c r="BE102"/>
  <c r="BE105"/>
  <c r="BE108"/>
  <c i="1" r="BB63"/>
  <c r="BC63"/>
  <c i="6" r="BE118"/>
  <c r="BE104"/>
  <c i="5" r="BK98"/>
  <c r="BK97"/>
  <c r="J97"/>
  <c i="6" r="E75"/>
  <c r="F84"/>
  <c r="BE101"/>
  <c r="BE142"/>
  <c r="BE172"/>
  <c r="BE92"/>
  <c r="BE122"/>
  <c r="BE138"/>
  <c r="BE164"/>
  <c r="BE181"/>
  <c r="BE132"/>
  <c r="BE135"/>
  <c r="BE98"/>
  <c r="BE176"/>
  <c r="BE197"/>
  <c r="BE95"/>
  <c r="BE153"/>
  <c r="BE156"/>
  <c r="BE168"/>
  <c r="BE203"/>
  <c r="J56"/>
  <c r="BE89"/>
  <c r="BE115"/>
  <c r="BE120"/>
  <c r="BE190"/>
  <c r="BE112"/>
  <c r="BE146"/>
  <c r="BE186"/>
  <c r="BE107"/>
  <c r="BE109"/>
  <c r="BE125"/>
  <c r="BE129"/>
  <c r="BE150"/>
  <c r="BE160"/>
  <c i="4" r="J98"/>
  <c r="J69"/>
  <c i="5" r="J91"/>
  <c r="BE149"/>
  <c r="BE220"/>
  <c r="BE264"/>
  <c r="BE272"/>
  <c r="BE277"/>
  <c r="BE291"/>
  <c r="BE307"/>
  <c i="4" r="BK325"/>
  <c r="J325"/>
  <c r="J71"/>
  <c i="5" r="BE268"/>
  <c r="BE303"/>
  <c r="BE342"/>
  <c r="BE385"/>
  <c r="BE409"/>
  <c r="BE469"/>
  <c r="BE137"/>
  <c r="BE244"/>
  <c r="BE314"/>
  <c r="BE446"/>
  <c r="BE459"/>
  <c r="BE475"/>
  <c r="BE487"/>
  <c r="BE394"/>
  <c r="BE413"/>
  <c r="BE442"/>
  <c r="BE417"/>
  <c r="BE420"/>
  <c r="BE428"/>
  <c r="BE438"/>
  <c r="BE494"/>
  <c r="BE501"/>
  <c r="F59"/>
  <c r="BE100"/>
  <c r="BE153"/>
  <c r="BE197"/>
  <c r="BE209"/>
  <c r="BE351"/>
  <c r="BE368"/>
  <c r="BE390"/>
  <c r="BE423"/>
  <c r="BE497"/>
  <c r="BE110"/>
  <c r="BE145"/>
  <c r="BE200"/>
  <c r="BE282"/>
  <c r="BE299"/>
  <c r="BE354"/>
  <c r="BE381"/>
  <c r="BE405"/>
  <c r="BE431"/>
  <c r="BE466"/>
  <c r="BE483"/>
  <c r="BE141"/>
  <c r="BE361"/>
  <c r="BE402"/>
  <c r="BE237"/>
  <c r="BE256"/>
  <c r="BE322"/>
  <c r="BE346"/>
  <c r="BE357"/>
  <c r="BE372"/>
  <c r="BE434"/>
  <c r="BE455"/>
  <c r="BE462"/>
  <c r="BE105"/>
  <c r="BE224"/>
  <c r="BE233"/>
  <c r="BE296"/>
  <c r="BE330"/>
  <c r="BE334"/>
  <c r="BE338"/>
  <c r="BE377"/>
  <c r="BE398"/>
  <c r="BE473"/>
  <c r="BE479"/>
  <c r="BE492"/>
  <c r="BE506"/>
  <c r="BE508"/>
  <c r="BE118"/>
  <c r="BE252"/>
  <c i="4" r="F63"/>
  <c r="BE155"/>
  <c r="BE162"/>
  <c r="BE181"/>
  <c r="BE267"/>
  <c r="BE273"/>
  <c i="3" r="BK578"/>
  <c r="J578"/>
  <c r="J68"/>
  <c i="4" r="BE225"/>
  <c r="BE256"/>
  <c r="BE290"/>
  <c r="BE306"/>
  <c r="BE108"/>
  <c r="BE119"/>
  <c r="BE141"/>
  <c r="BE148"/>
  <c r="BE169"/>
  <c r="BE177"/>
  <c r="BE195"/>
  <c r="BE314"/>
  <c r="J60"/>
  <c r="BE286"/>
  <c r="BE134"/>
  <c r="BE239"/>
  <c r="BE279"/>
  <c r="BE299"/>
  <c r="BE322"/>
  <c r="BE327"/>
  <c r="BE276"/>
  <c r="BE296"/>
  <c i="3" r="BK92"/>
  <c r="J92"/>
  <c r="J64"/>
  <c i="4" r="BE243"/>
  <c r="BE253"/>
  <c r="BE270"/>
  <c r="BE198"/>
  <c r="BE231"/>
  <c r="E52"/>
  <c r="BE215"/>
  <c r="BE218"/>
  <c r="BE228"/>
  <c r="BE246"/>
  <c r="BE318"/>
  <c r="BE335"/>
  <c r="BE282"/>
  <c r="BE104"/>
  <c r="BE127"/>
  <c r="BE208"/>
  <c r="BE293"/>
  <c r="BE99"/>
  <c r="BE116"/>
  <c r="BE264"/>
  <c i="2" r="J97"/>
  <c r="J65"/>
  <c i="3" r="BE106"/>
  <c r="BE146"/>
  <c r="BE158"/>
  <c r="BE174"/>
  <c r="BE218"/>
  <c r="BE270"/>
  <c r="BE523"/>
  <c r="BE529"/>
  <c r="BE532"/>
  <c r="BE541"/>
  <c r="BE548"/>
  <c r="BE571"/>
  <c r="BE575"/>
  <c r="BE182"/>
  <c r="BE190"/>
  <c r="BE206"/>
  <c r="BE310"/>
  <c r="BE327"/>
  <c r="BE388"/>
  <c r="BE413"/>
  <c r="BE429"/>
  <c r="BE441"/>
  <c r="BE462"/>
  <c r="BE476"/>
  <c r="BE495"/>
  <c r="BE138"/>
  <c r="BE150"/>
  <c r="BE360"/>
  <c r="BE397"/>
  <c i="2" r="BK488"/>
  <c r="J488"/>
  <c r="J72"/>
  <c i="3" r="F59"/>
  <c r="BE130"/>
  <c r="BE186"/>
  <c r="BE198"/>
  <c r="BE94"/>
  <c r="BE114"/>
  <c r="BE194"/>
  <c r="BE202"/>
  <c r="BE246"/>
  <c r="BE262"/>
  <c r="BE286"/>
  <c r="BE468"/>
  <c r="BE580"/>
  <c r="BE585"/>
  <c r="BE210"/>
  <c r="BE238"/>
  <c r="BE242"/>
  <c r="BE274"/>
  <c r="BE290"/>
  <c r="BE335"/>
  <c r="BE379"/>
  <c r="BE382"/>
  <c r="BE385"/>
  <c r="BE394"/>
  <c r="BE433"/>
  <c r="BE526"/>
  <c r="BE555"/>
  <c r="BE557"/>
  <c r="BE567"/>
  <c r="E50"/>
  <c r="BE122"/>
  <c r="BE154"/>
  <c r="BE278"/>
  <c r="BE314"/>
  <c r="BE436"/>
  <c r="BE459"/>
  <c r="BE472"/>
  <c r="BE520"/>
  <c r="BE537"/>
  <c r="BE118"/>
  <c r="BE126"/>
  <c r="BE134"/>
  <c r="BE166"/>
  <c r="BE230"/>
  <c r="BE298"/>
  <c r="BE321"/>
  <c r="BE330"/>
  <c r="BE344"/>
  <c r="BE391"/>
  <c r="BE421"/>
  <c r="BE425"/>
  <c r="BE498"/>
  <c r="BE514"/>
  <c r="BE517"/>
  <c r="BE551"/>
  <c r="BE142"/>
  <c r="BE214"/>
  <c r="BE254"/>
  <c r="BE282"/>
  <c r="BE318"/>
  <c r="BE324"/>
  <c r="BE363"/>
  <c r="J56"/>
  <c r="BE98"/>
  <c r="BE110"/>
  <c r="BE178"/>
  <c r="BE222"/>
  <c r="BE226"/>
  <c r="BE234"/>
  <c r="BE250"/>
  <c r="BE258"/>
  <c r="BE544"/>
  <c r="BE162"/>
  <c r="BE294"/>
  <c r="BE340"/>
  <c r="BE444"/>
  <c r="BE465"/>
  <c r="BE479"/>
  <c r="BE560"/>
  <c r="BE102"/>
  <c r="BE170"/>
  <c r="BE266"/>
  <c r="BE417"/>
  <c r="BE563"/>
  <c i="2" r="F92"/>
  <c r="BE213"/>
  <c r="BE267"/>
  <c r="BE331"/>
  <c r="BE335"/>
  <c r="BE349"/>
  <c r="BE356"/>
  <c r="BE360"/>
  <c r="BE370"/>
  <c r="BE379"/>
  <c r="BE417"/>
  <c r="BE432"/>
  <c r="BE436"/>
  <c r="BE440"/>
  <c r="BE444"/>
  <c r="BE450"/>
  <c r="BE454"/>
  <c r="BE467"/>
  <c r="BE480"/>
  <c r="BE486"/>
  <c r="BE490"/>
  <c r="BE497"/>
  <c r="BE501"/>
  <c r="BE98"/>
  <c r="BE121"/>
  <c r="BE125"/>
  <c r="BE138"/>
  <c r="BE156"/>
  <c r="BE163"/>
  <c r="BE167"/>
  <c r="BE179"/>
  <c r="BE186"/>
  <c r="BE191"/>
  <c r="BE198"/>
  <c r="BE202"/>
  <c r="BE206"/>
  <c r="BE210"/>
  <c r="BE295"/>
  <c r="BE316"/>
  <c r="BE326"/>
  <c r="BE345"/>
  <c r="BE367"/>
  <c r="BE389"/>
  <c r="BE399"/>
  <c r="BE413"/>
  <c r="BE421"/>
  <c r="BE476"/>
  <c r="BE494"/>
  <c i="1" r="BB56"/>
  <c r="BC56"/>
  <c i="2" r="J89"/>
  <c r="BE142"/>
  <c r="BE151"/>
  <c r="BE236"/>
  <c r="BE251"/>
  <c r="BE287"/>
  <c r="BE299"/>
  <c r="BE384"/>
  <c r="BE394"/>
  <c r="BE405"/>
  <c r="BE472"/>
  <c r="E50"/>
  <c r="BE108"/>
  <c r="BE174"/>
  <c r="BE283"/>
  <c r="BE291"/>
  <c r="BE340"/>
  <c r="BE352"/>
  <c r="BE375"/>
  <c r="BE504"/>
  <c r="BE103"/>
  <c r="BE218"/>
  <c i="1" r="AW56"/>
  <c r="BA56"/>
  <c r="BD56"/>
  <c i="7" r="F39"/>
  <c i="1" r="BD63"/>
  <c i="5" r="F38"/>
  <c i="1" r="BC60"/>
  <c i="5" r="F36"/>
  <c i="1" r="BA60"/>
  <c i="6" r="F39"/>
  <c i="1" r="BD62"/>
  <c i="6" r="F36"/>
  <c i="1" r="BA62"/>
  <c i="4" r="J38"/>
  <c i="1" r="AW59"/>
  <c i="3" r="F39"/>
  <c i="1" r="BD58"/>
  <c i="4" r="F41"/>
  <c i="1" r="BD59"/>
  <c i="7" r="J36"/>
  <c i="1" r="AW63"/>
  <c i="3" r="J36"/>
  <c i="1" r="AW58"/>
  <c i="3" r="F36"/>
  <c i="1" r="BA58"/>
  <c r="AS55"/>
  <c r="AS54"/>
  <c i="6" r="J36"/>
  <c i="1" r="AW62"/>
  <c i="5" r="F39"/>
  <c i="1" r="BD60"/>
  <c i="6" r="F38"/>
  <c i="1" r="BC62"/>
  <c r="BC61"/>
  <c r="AY61"/>
  <c i="6" r="F37"/>
  <c i="1" r="BB62"/>
  <c r="BB61"/>
  <c r="AX61"/>
  <c i="5" r="J32"/>
  <c i="4" r="F39"/>
  <c i="1" r="BB59"/>
  <c i="7" r="F36"/>
  <c i="1" r="BA63"/>
  <c i="4" r="F40"/>
  <c i="1" r="BC59"/>
  <c i="4" r="F38"/>
  <c i="1" r="BA59"/>
  <c i="3" r="F37"/>
  <c i="1" r="BB58"/>
  <c i="3" r="F38"/>
  <c i="1" r="BC58"/>
  <c i="5" r="F37"/>
  <c i="1" r="BB60"/>
  <c i="5" r="J36"/>
  <c i="1" r="AW60"/>
  <c i="3" l="1" r="P91"/>
  <c i="1" r="AU58"/>
  <c i="4" r="BK97"/>
  <c r="J97"/>
  <c r="J68"/>
  <c i="2" r="BK96"/>
  <c r="J96"/>
  <c r="J64"/>
  <c r="R96"/>
  <c r="R95"/>
  <c i="5" r="P98"/>
  <c r="P97"/>
  <c i="1" r="AU60"/>
  <c i="2" r="P96"/>
  <c r="P95"/>
  <c i="1" r="AU56"/>
  <c i="3" r="R92"/>
  <c r="R91"/>
  <c i="5" r="T98"/>
  <c r="T97"/>
  <c i="2" r="T96"/>
  <c r="T95"/>
  <c i="5" r="R98"/>
  <c r="R97"/>
  <c i="6" r="BK87"/>
  <c r="J87"/>
  <c r="J63"/>
  <c i="7" r="BK86"/>
  <c r="J86"/>
  <c r="J63"/>
  <c i="1" r="AG60"/>
  <c i="5" r="J63"/>
  <c r="J98"/>
  <c r="J64"/>
  <c i="4" r="BK96"/>
  <c r="J96"/>
  <c i="3" r="BK91"/>
  <c r="J91"/>
  <c i="2" r="BK95"/>
  <c r="J95"/>
  <c r="J63"/>
  <c i="6" r="J32"/>
  <c i="1" r="AG62"/>
  <c r="AU57"/>
  <c r="BD57"/>
  <c i="4" r="F37"/>
  <c i="1" r="AZ59"/>
  <c i="6" r="F35"/>
  <c i="1" r="AZ62"/>
  <c i="2" r="F35"/>
  <c i="1" r="AZ56"/>
  <c r="AU61"/>
  <c i="3" r="F35"/>
  <c i="1" r="AZ58"/>
  <c i="3" r="J35"/>
  <c i="1" r="AV58"/>
  <c r="AT58"/>
  <c r="BA57"/>
  <c i="5" r="J35"/>
  <c i="1" r="AV60"/>
  <c r="AT60"/>
  <c r="BC57"/>
  <c r="BB57"/>
  <c i="4" r="J37"/>
  <c i="1" r="AV59"/>
  <c r="AT59"/>
  <c i="4" r="J34"/>
  <c i="1" r="AG59"/>
  <c r="BD61"/>
  <c i="7" r="F35"/>
  <c i="1" r="AZ63"/>
  <c i="5" r="F35"/>
  <c i="1" r="AZ60"/>
  <c i="2" r="J35"/>
  <c i="1" r="AV56"/>
  <c r="AT56"/>
  <c i="7" r="J35"/>
  <c i="1" r="AV63"/>
  <c r="AT63"/>
  <c r="BA61"/>
  <c r="AW61"/>
  <c i="6" r="J35"/>
  <c i="1" r="AV62"/>
  <c r="AT62"/>
  <c i="3" r="J32"/>
  <c i="1" r="AG58"/>
  <c l="1" r="AN62"/>
  <c r="AN60"/>
  <c i="6" r="J41"/>
  <c i="1" r="AN59"/>
  <c i="4" r="J67"/>
  <c i="5" r="J41"/>
  <c i="1" r="AN58"/>
  <c i="4" r="J43"/>
  <c i="3" r="J63"/>
  <c r="J41"/>
  <c i="1" r="BD55"/>
  <c i="7" r="J32"/>
  <c i="1" r="AG63"/>
  <c r="AU55"/>
  <c r="AU54"/>
  <c r="BA55"/>
  <c r="AW55"/>
  <c r="BB55"/>
  <c r="AX55"/>
  <c r="AW57"/>
  <c r="BC55"/>
  <c r="AY55"/>
  <c r="AZ57"/>
  <c r="AV57"/>
  <c i="2" r="J32"/>
  <c i="1" r="AG56"/>
  <c r="AX57"/>
  <c r="AZ61"/>
  <c r="AV61"/>
  <c r="AT61"/>
  <c r="AG57"/>
  <c r="AY57"/>
  <c i="7" l="1" r="J41"/>
  <c i="2" r="J41"/>
  <c i="1" r="AN56"/>
  <c r="AN63"/>
  <c r="AG61"/>
  <c r="BC54"/>
  <c r="AY54"/>
  <c r="BD54"/>
  <c r="W33"/>
  <c r="BB54"/>
  <c r="AX54"/>
  <c r="BA54"/>
  <c r="AW54"/>
  <c r="AK30"/>
  <c r="AT57"/>
  <c r="AN57"/>
  <c r="AZ55"/>
  <c r="AV55"/>
  <c r="AT55"/>
  <c r="AG55"/>
  <c l="1" r="AN61"/>
  <c r="AN55"/>
  <c r="W30"/>
  <c r="W31"/>
  <c r="W32"/>
  <c r="AG54"/>
  <c r="AK26"/>
  <c r="AZ54"/>
  <c r="W29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<sst xmlns="http://schemas.openxmlformats.org/spreadsheetml/2006/main">
  <si>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</si>
  <si>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</si>
  <si>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</si>
  <si>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</si>
  <si>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</si>
  <si>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{e7b24cce-2156-4200-8055-3a41ad65e770}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</si>
  <si>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</si>
  <si>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</si>
  <si>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</si>
  <si>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</si>
  <si>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</si>
  <si>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</si>
  <si>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</si>
  <si>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</si>
  <si>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220702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</si>
  <si>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</si>
  <si>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</si>
  <si>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Bečva, Přerov - PPO města nad jezem II.etapa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</si>
  <si>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</si>
  <si>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</si>
  <si>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</si>
  <si>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</si>
  <si>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</si>
  <si>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</si>
  <si>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</si>
  <si>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</si>
  <si>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2. 7. 2022</t>
  </si>
  <si>
    <t>Zadavatel:</t>
  </si>
  <si>
    <t>IČ:</t>
  </si>
  <si>
    <t>Povodí Moravy, s.p.</t>
  </si>
  <si>
    <t>DIČ:</t>
  </si>
  <si>
    <t>Uchazeč:</t>
  </si>
  <si>
    <t>Vyplň údaj</t>
  </si>
  <si>
    <t>True</t>
  </si>
  <si>
    <t>Projektant:</t>
  </si>
  <si>
    <t>VRV Brno</t>
  </si>
  <si>
    <t>Zpracovatel:</t>
  </si>
  <si>
    <t>Kucek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</si>
  <si>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</si>
  <si>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</si>
  <si>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</si>
  <si>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</si>
  <si>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</si>
  <si>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</si>
  <si>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</si>
  <si>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</si>
  <si>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</si>
  <si>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</si>
  <si>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</si>
  <si>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</si>
  <si>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</si>
  <si>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</si>
  <si>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</si>
  <si>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</si>
  <si>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</si>
  <si>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</si>
  <si>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</si>
  <si>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</si>
  <si>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</si>
  <si>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</si>
  <si>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</si>
  <si>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</si>
  <si>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</si>
  <si>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</si>
  <si>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</si>
  <si>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</si>
  <si>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</si>
  <si>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</si>
  <si>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</si>
  <si>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</si>
  <si>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</si>
  <si>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</si>
  <si>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</si>
  <si>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</si>
  <si>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</si>
  <si>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</si>
  <si>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</si>
  <si>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</si>
  <si>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</si>
  <si>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PPO města nad jezem II.etapa</t>
  </si>
  <si>
    <t>STA</t>
  </si>
  <si>
    <t>{53c112fa-8f9f-448c-88f2-291582c3d790}</t>
  </si>
  <si>
    <t>833 21 31</t>
  </si>
  <si>
    <t>2</t>
  </si>
  <si>
    <t>/</t>
  </si>
  <si>
    <t>SO 07</t>
  </si>
  <si>
    <t>Opatření č.2/40 - záchytný profil nad Přerovem</t>
  </si>
  <si>
    <t>Soupis</t>
  </si>
  <si>
    <t>{b7749e98-c37e-4561-b368-6388698e4c45}</t>
  </si>
  <si>
    <t>SO 09</t>
  </si>
  <si>
    <t>Kácení a náhradní výsadba</t>
  </si>
  <si>
    <t>{8a7dded3-5315-4b8b-a2f7-ae792eb3e1c9}</t>
  </si>
  <si>
    <t>3</t>
  </si>
  <si>
    <t>###NOINSERT###</t>
  </si>
  <si>
    <t>Kácení a náhradní výsadba - následná 3 - letá péče</t>
  </si>
  <si>
    <t>{cbf07578-1428-4f7e-a180-f7a17819162e}</t>
  </si>
  <si>
    <t>SO 12</t>
  </si>
  <si>
    <t>Obslužná komunikace</t>
  </si>
  <si>
    <t>{5684db9a-0a67-48be-aa82-165b70cae0ce}</t>
  </si>
  <si>
    <t>VON</t>
  </si>
  <si>
    <t xml:space="preserve">Vedlejší a ostatní náklady </t>
  </si>
  <si>
    <t>{4bb8f4a2-417c-4098-bc19-d467311fc6d4}</t>
  </si>
  <si>
    <t>ON.1</t>
  </si>
  <si>
    <t>Ostatní náklady</t>
  </si>
  <si>
    <t>{6f8b6141-25e3-4a52-8e1d-3858966fd333}</t>
  </si>
  <si>
    <t>VRN.1</t>
  </si>
  <si>
    <t>Vedlejší rozpočtové náklady</t>
  </si>
  <si>
    <t>{5d1ed2c2-83ec-4347-a69c-1cd74f8b588b}</t>
  </si>
  <si>
    <t>KRYCÍ LIST SOUPISU PRACÍ</t>
  </si>
  <si>
    <t>Objekt:</t>
  </si>
  <si>
    <t>01 - PPO města nad jezem II.etapa</t>
  </si>
  <si>
    <t>Soupis:</t>
  </si>
  <si>
    <t>SO 07 - Opatření č.2/40 - záchytný profil nad Přerovem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</si>
  <si>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</si>
  <si>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</si>
  <si>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</si>
  <si>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</si>
  <si>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</si>
  <si>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</si>
  <si>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</si>
  <si>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</si>
  <si>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</si>
  <si>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</si>
  <si>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</si>
  <si>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</si>
  <si>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</si>
  <si>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</si>
  <si>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</si>
  <si>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</si>
  <si>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</si>
  <si>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</si>
  <si>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</si>
  <si>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</si>
  <si>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</si>
  <si>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</si>
  <si>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</si>
  <si>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</si>
  <si>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</si>
  <si>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</si>
  <si>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</si>
  <si>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</si>
  <si>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</si>
  <si>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</si>
  <si>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</si>
  <si>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</si>
  <si>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</si>
  <si>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</si>
  <si>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strojně při souvislé ploše přes 500 m2, tl. vrstvy přes 250 do 300 mm</t>
  </si>
  <si>
    <t>m2</t>
  </si>
  <si>
    <t>CS ÚRS 2022 02</t>
  </si>
  <si>
    <t>4</t>
  </si>
  <si>
    <t>-1354808939</t>
  </si>
  <si>
    <t>Online PSC</t>
  </si>
  <si>
    <t>https://podminky.urs.cz/item/CS_URS_2022_02/121151125</t>
  </si>
  <si>
    <t>VV</t>
  </si>
  <si>
    <t>"v.č., D.1.1.3.- 8 + TZ</t>
  </si>
  <si>
    <t>"záchytný profil - viz výkaz kubatur</t>
  </si>
  <si>
    <t>2472,69</t>
  </si>
  <si>
    <t>124253104</t>
  </si>
  <si>
    <t>Vykopávky pro koryta vodotečí strojně v hornině třídy těžitelnosti I skupiny 3 přes 20 000 m3</t>
  </si>
  <si>
    <t>m3</t>
  </si>
  <si>
    <t>-1605654059</t>
  </si>
  <si>
    <t>https://podminky.urs.cz/item/CS_URS_2022_02/124253104</t>
  </si>
  <si>
    <t>21772,41</t>
  </si>
  <si>
    <t>151101201</t>
  </si>
  <si>
    <t>Zřízení pažení stěn výkopu bez rozepření nebo vzepření příložné, hloubky do 4 m</t>
  </si>
  <si>
    <t>1715778505</t>
  </si>
  <si>
    <t>https://podminky.urs.cz/item/CS_URS_2022_02/151101201</t>
  </si>
  <si>
    <t xml:space="preserve">"v.č.D.1.1.6.1-2 </t>
  </si>
  <si>
    <t>"pod česlovým objektem</t>
  </si>
  <si>
    <t>3,7*1,6*2+5,4*2+(2,3+3,6)*0,5*2,5+5,2*2,9+(4,7+1,8)*1,5*2+7,6*2,5+(4,7+1,3)*1,5</t>
  </si>
  <si>
    <t>"v.č.D.1.1.4</t>
  </si>
  <si>
    <t>" žb. základ km 0,012-0,221</t>
  </si>
  <si>
    <t>(221,0-12)*(1,55+1,2)</t>
  </si>
  <si>
    <t>"žb. základ km 0,221-0,27577</t>
  </si>
  <si>
    <t>54,77*1,5</t>
  </si>
  <si>
    <t>" žb. práh v patě rovnaniny km 0,012-0,27577</t>
  </si>
  <si>
    <t>(275,77-12,0)*1,4</t>
  </si>
  <si>
    <t>Součet</t>
  </si>
  <si>
    <t>151101211</t>
  </si>
  <si>
    <t>Odstranění pažení stěn výkopu bez rozepření nebo vzepření s uložením pažin na vzdálenost do 3 m od okraje výkopu příložné, hloubky do 4 m</t>
  </si>
  <si>
    <t>581300209</t>
  </si>
  <si>
    <t>https://podminky.urs.cz/item/CS_URS_2022_02/151101211</t>
  </si>
  <si>
    <t>"viz zřízení</t>
  </si>
  <si>
    <t>1118,778</t>
  </si>
  <si>
    <t>5</t>
  </si>
  <si>
    <t>151101301</t>
  </si>
  <si>
    <t>Zřízení rozepření zapažených stěn výkopů s potřebným přepažováním při pažení příložném, hloubky do 4 m</t>
  </si>
  <si>
    <t>-964854827</t>
  </si>
  <si>
    <t>https://podminky.urs.cz/item/CS_URS_2022_02/151101301</t>
  </si>
  <si>
    <t>(3,7+4,3)*0,5*(7,6+9,0)*0,5*(2,5+1,5)*0,5+6,2*(2,2+3,1)*0,5*1,6+(7,6+8,5)*0,5*(3,6+4,5)*0,5*1,6+(5,2+6,2)*0,5*(3,0+4,0)*0,5*1,9*0,5</t>
  </si>
  <si>
    <t>(221,0-12)*((2,74+3,44)*0,5+1,0+5,1)*0,5*1,3</t>
  </si>
  <si>
    <t>54,77*(3,2+3,4)*0,5*1,5</t>
  </si>
  <si>
    <t>(275,77-12,0)*(1,55+2,0)*0,5*0,8</t>
  </si>
  <si>
    <t>6</t>
  </si>
  <si>
    <t>151101311</t>
  </si>
  <si>
    <t>Odstranění rozepření stěn výkopů s uložením materiálu na vzdálenost do 3 m od okraje výkopu pažení příložného, hloubky do 4 m</t>
  </si>
  <si>
    <t>487950548</t>
  </si>
  <si>
    <t>https://podminky.urs.cz/item/CS_URS_2022_02/151101311</t>
  </si>
  <si>
    <t>2057,931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</si>
  <si>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</si>
  <si>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</si>
  <si>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</si>
  <si>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-718668407</t>
  </si>
  <si>
    <t>https://podminky.urs.cz/item/CS_URS_2022_02/162351103</t>
  </si>
  <si>
    <t>"ornice k použití na meziskládku a zpět</t>
  </si>
  <si>
    <t>252,37*0,1*2</t>
  </si>
  <si>
    <t>"přebytek ornice k rozprostření</t>
  </si>
  <si>
    <t>(2472,69*0,3-252,37*0,1)</t>
  </si>
  <si>
    <t>"zásyp k použití</t>
  </si>
  <si>
    <t>2332,16*2</t>
  </si>
  <si>
    <t>8</t>
  </si>
  <si>
    <t>162751116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</si>
  <si>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</si>
  <si>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-1405632747</t>
  </si>
  <si>
    <t>https://podminky.urs.cz/item/CS_URS_2022_02/162751116</t>
  </si>
  <si>
    <t>"viz výkop - zásyp</t>
  </si>
  <si>
    <t>21772,41-2332,16</t>
  </si>
  <si>
    <t>9</t>
  </si>
  <si>
    <t>167151111</t>
  </si>
  <si>
    <t>Nakládání, skládání a překládání neulehlého výkopku nebo sypaniny strojně nakládání, množství přes 100 m3, z hornin třídy těžitelnosti I, skupiny 1 až 3</t>
  </si>
  <si>
    <t>612959270</t>
  </si>
  <si>
    <t>https://podminky.urs.cz/item/CS_URS_2022_02/167151111</t>
  </si>
  <si>
    <t xml:space="preserve">"ornice k použití  </t>
  </si>
  <si>
    <t>252,37*0,1</t>
  </si>
  <si>
    <t>2332,16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</si>
  <si>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</si>
  <si>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</si>
  <si>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</si>
  <si>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</si>
  <si>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-857219274</t>
  </si>
  <si>
    <t>https://podminky.urs.cz/item/CS_URS_2022_02/171201221</t>
  </si>
  <si>
    <t>"viz vodor.př. do 9,0 km</t>
  </si>
  <si>
    <t>19440,25*1,9</t>
  </si>
  <si>
    <t>11</t>
  </si>
  <si>
    <t>171251201</t>
  </si>
  <si>
    <t>Uložení sypaniny na skládky nebo meziskládky bez hutnění s upravením uložené sypaniny do předepsaného tvaru</t>
  </si>
  <si>
    <t>34355737</t>
  </si>
  <si>
    <t>https://podminky.urs.cz/item/CS_URS_2022_02/171251201</t>
  </si>
  <si>
    <t>12</t>
  </si>
  <si>
    <t>174151101</t>
  </si>
  <si>
    <t>Zásyp sypaninou z jakékoliv horniny strojně s uložením výkopku ve vrstvách se zhutněním jam, šachet, rýh nebo kolem objektů v těchto vykopávkách</t>
  </si>
  <si>
    <t>505154473</t>
  </si>
  <si>
    <t>https://podminky.urs.cz/item/CS_URS_2022_02/174151101</t>
  </si>
  <si>
    <t>13</t>
  </si>
  <si>
    <t>182151111</t>
  </si>
  <si>
    <t>Svahování trvalých svahů do projektovaných profilů strojně s potřebným přemístěním výkopku při svahování v zářezech v hornině třídy těžitelnosti I, skupiny 1 až 3</t>
  </si>
  <si>
    <t>128160246</t>
  </si>
  <si>
    <t>https://podminky.urs.cz/item/CS_URS_2022_02/182151111</t>
  </si>
  <si>
    <t>"v.č.D.1.1.5 -</t>
  </si>
  <si>
    <t>(290+24,55)*(6,5+2,1)*0,5</t>
  </si>
  <si>
    <t>"opevnění dna z lomového kamene</t>
  </si>
  <si>
    <t>(36+14,33)*0,5*6,5</t>
  </si>
  <si>
    <t>14</t>
  </si>
  <si>
    <t>182251101</t>
  </si>
  <si>
    <t>Svahování trvalých svahů do projektovaných profilů strojně s potřebným přemístěním výkopku při svahování násypů v jakékoliv hornině</t>
  </si>
  <si>
    <t>2043525957</t>
  </si>
  <si>
    <t>https://podminky.urs.cz/item/CS_URS_2022_02/182251101</t>
  </si>
  <si>
    <t>(290+24,55)*(6,1+5,6)*0,5</t>
  </si>
  <si>
    <t>181951112</t>
  </si>
  <si>
    <t>Úprava pláně vyrovnáním výškových rozdílů strojně v hornině třídy těžitelnosti I, skupiny 1 až 3 se zhutněním</t>
  </si>
  <si>
    <t>1560899485</t>
  </si>
  <si>
    <t>https://podminky.urs.cz/item/CS_URS_2022_02/181951112</t>
  </si>
  <si>
    <t>(290+24,55)*(27,5+18)*0,5</t>
  </si>
  <si>
    <t>16</t>
  </si>
  <si>
    <t>181111122</t>
  </si>
  <si>
    <t>Plošná úprava terénu v zemině skupiny 1 až 4 s urovnáním povrchu bez doplnění ornice souvislé plochy do 500 m2 při nerovnostech terénu přes 100 do 150 mm na svahu přes 1:5 do 1:2</t>
  </si>
  <si>
    <t>263909435</t>
  </si>
  <si>
    <t>https://podminky.urs.cz/item/CS_URS_2022_02/181111122</t>
  </si>
  <si>
    <t xml:space="preserve">"výkaz kubatur +  TZ</t>
  </si>
  <si>
    <t>252,37</t>
  </si>
  <si>
    <t>17</t>
  </si>
  <si>
    <t>182351123</t>
  </si>
  <si>
    <t>Rozprostření a urovnání ornice ve svahu sklonu přes 1:5 strojně při souvislé ploše přes 100 do 500 m2, tl. vrstvy do 200 mm</t>
  </si>
  <si>
    <t>-1958094983</t>
  </si>
  <si>
    <t>https://podminky.urs.cz/item/CS_URS_2022_02/182351123</t>
  </si>
  <si>
    <t>18</t>
  </si>
  <si>
    <t>181411122</t>
  </si>
  <si>
    <t>Založení trávníku na půdě předem připravené plochy do 1000 m2 výsevem včetně utažení lučního na svahu přes 1:5 do 1:2</t>
  </si>
  <si>
    <t>1165294361</t>
  </si>
  <si>
    <t>https://podminky.urs.cz/item/CS_URS_2022_02/181411122</t>
  </si>
  <si>
    <t>"viz rozprostření ornice</t>
  </si>
  <si>
    <t>19</t>
  </si>
  <si>
    <t>M</t>
  </si>
  <si>
    <t>00572474</t>
  </si>
  <si>
    <t>osivo směs travní krajinná-svahová</t>
  </si>
  <si>
    <t>kg</t>
  </si>
  <si>
    <t>-767203382</t>
  </si>
  <si>
    <t>"viz založení trávníku</t>
  </si>
  <si>
    <t>1357,761*0,015*1,03</t>
  </si>
  <si>
    <t>20</t>
  </si>
  <si>
    <t>181351113</t>
  </si>
  <si>
    <t>Rozprostření a urovnání ornice v rovině nebo ve svahu sklonu do 1:5 strojně při souvislé ploše přes 500 m2, tl. vrstvy do 200 mm</t>
  </si>
  <si>
    <t>-1355721108</t>
  </si>
  <si>
    <t>https://podminky.urs.cz/item/CS_URS_2022_02/181351113</t>
  </si>
  <si>
    <t>"rozprostření přebytečné ornice</t>
  </si>
  <si>
    <t>(2472,69*0,3-252,37*0,1)/0,15</t>
  </si>
  <si>
    <t>Zakládání - úprava podloží a základové spáry, zlepšování vlastností hornin</t>
  </si>
  <si>
    <t>213311113</t>
  </si>
  <si>
    <t>Polštáře zhutněné pod základy z kameniva hrubého drceného, frakce 16 - 63 mm</t>
  </si>
  <si>
    <t>231499650</t>
  </si>
  <si>
    <t>https://podminky.urs.cz/item/CS_URS_2022_02/213311113</t>
  </si>
  <si>
    <t>"homogenizační polštář pod česlovým objektem</t>
  </si>
  <si>
    <t>(2,6+2,28)*0,5*0,65*(6,2+5,0)-1,8*0,15*(6,2+5,0)</t>
  </si>
  <si>
    <t>(4,0+3,68)*0,5*(8,0+7,68)*0,5*0,65-7,2*3,1*0,15+(8,7+8,38)*0,5+(4,0+3,68)*0,5*0,65-7,7*3,0*0,15+6,2*1,8*0,15</t>
  </si>
  <si>
    <t>(3,4+3,08)*0,5*(3,6+3,28)*0,5*0,65-2,6*2,4*0,15</t>
  </si>
  <si>
    <t>"homogenizační polštář pod žb. prahem km 0,012-0,221</t>
  </si>
  <si>
    <t>(221,0-12)*0,5*(2,94+3,64)*0,5-(221,0-12)*0,5*0,5</t>
  </si>
  <si>
    <t>" homogenizační polštář pod žb. prahem km 0,221-0,27577</t>
  </si>
  <si>
    <t>54,77*(2,72+2,75)*0,5*0,5-54,77*0,5*0,5</t>
  </si>
  <si>
    <t>"homogenizační polštář pod žb. prahem v patě rovnaniny km 0,012-0,27577</t>
  </si>
  <si>
    <t>(275,77-12,0)*1,58*0,5</t>
  </si>
  <si>
    <t>"homogenizační polštář pod žb. prahem - pravá břehová hrana km 0,030-0,050</t>
  </si>
  <si>
    <t>(50-30)*1,6*0,5</t>
  </si>
  <si>
    <t>Svislé a kompletní konstrukce</t>
  </si>
  <si>
    <t>22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</si>
  <si>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</si>
  <si>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</si>
  <si>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1680924421</t>
  </si>
  <si>
    <t>https://podminky.urs.cz/item/CS_URS_2022_02/321311115</t>
  </si>
  <si>
    <t>"podkladní beton pod česlovým objektem</t>
  </si>
  <si>
    <t>7,2*3,1*0,15+7,7*3,0*0,15+6,2*1,8*0,15+2,6*2,4*0,15+5,5*1,8*0,15+0,4*0,4*0,5*2,6</t>
  </si>
  <si>
    <t>"podkladní beton pod žb. prahem km 0,012-0,221</t>
  </si>
  <si>
    <t>(221,0-12)*0,5*(2,94+3,64)*0,15-(221,0-12)*0,5*0,15</t>
  </si>
  <si>
    <t>"podkladní beton pod žb. prahem km 0,221-0,27577</t>
  </si>
  <si>
    <t>54,77*(2,72+2,75)*0,5*0,15-54,77*0,5*0,15</t>
  </si>
  <si>
    <t>"podkladní beton pod žb. prahem v patě rovnaniny km 0,012-0,27577</t>
  </si>
  <si>
    <t>(275,77-12,0)*(1,35+1,15)*0,5*0,1</t>
  </si>
  <si>
    <t>"podkladní beton pod žb. prahem - pravá břehová hrana km 0,030-0,050</t>
  </si>
  <si>
    <t>(50-30)*(1,4+1,2)*0,5*0,1</t>
  </si>
  <si>
    <t>23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</si>
  <si>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</si>
  <si>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</si>
  <si>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-806711013</t>
  </si>
  <si>
    <t>https://podminky.urs.cz/item/CS_URS_2022_02/321321116</t>
  </si>
  <si>
    <t xml:space="preserve">"v.č.D.1.1.3. - D.1.1.8 - </t>
  </si>
  <si>
    <t>"výkaz kubatur příloha</t>
  </si>
  <si>
    <t>"česlový objekt</t>
  </si>
  <si>
    <t>224,55</t>
  </si>
  <si>
    <t>"ž.b. práh</t>
  </si>
  <si>
    <t>1699,507</t>
  </si>
  <si>
    <t>"podélné kotevní žebro km 0,012-0,27577</t>
  </si>
  <si>
    <t>(275,77-12)*0,5*1,0</t>
  </si>
  <si>
    <t xml:space="preserve">"horní stavba - žb zeď - km  0,012-0,221</t>
  </si>
  <si>
    <t>589,689</t>
  </si>
  <si>
    <t>"horní stavba km 0,221-0,27577</t>
  </si>
  <si>
    <t>63,115</t>
  </si>
  <si>
    <t>24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</si>
  <si>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</si>
  <si>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</si>
  <si>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139232372</t>
  </si>
  <si>
    <t>https://podminky.urs.cz/item/CS_URS_2022_02/321351010</t>
  </si>
  <si>
    <t>216,072</t>
  </si>
  <si>
    <t>2219,997</t>
  </si>
  <si>
    <t>(275,77-12)*0,65*2</t>
  </si>
  <si>
    <t xml:space="preserve">"žb zeď - km  0,012-0,221</t>
  </si>
  <si>
    <t>209,0*(1,43+3,76)*0,5*2</t>
  </si>
  <si>
    <t>"km 0,221-0,27577</t>
  </si>
  <si>
    <t>54,77*(0,65+0,97)*0,5*2</t>
  </si>
  <si>
    <t>25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</si>
  <si>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</si>
  <si>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</si>
  <si>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2106398742</t>
  </si>
  <si>
    <t>https://podminky.urs.cz/item/CS_URS_2022_02/321352010</t>
  </si>
  <si>
    <t>"viz zřízení bednění</t>
  </si>
  <si>
    <t>3952,407</t>
  </si>
  <si>
    <t>26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</si>
  <si>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</si>
  <si>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</si>
  <si>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-1677380685</t>
  </si>
  <si>
    <t>https://podminky.urs.cz/item/CS_URS_2022_02/321351020</t>
  </si>
  <si>
    <t>"v.č.D.1.1.6.1. - D.1.1.4 - otvory v dlažbě</t>
  </si>
  <si>
    <t>3,14*3,0*0,6*14</t>
  </si>
  <si>
    <t>27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</si>
  <si>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</si>
  <si>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</si>
  <si>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-1422806017</t>
  </si>
  <si>
    <t>https://podminky.urs.cz/item/CS_URS_2022_02/321352020</t>
  </si>
  <si>
    <t>28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</si>
  <si>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</si>
  <si>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</si>
  <si>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1340348570</t>
  </si>
  <si>
    <t>https://podminky.urs.cz/item/CS_URS_2022_02/321366111</t>
  </si>
  <si>
    <t>"v.č.D.1.4.01 - úsek č.68</t>
  </si>
  <si>
    <t>1,030344</t>
  </si>
  <si>
    <t>29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</si>
  <si>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</si>
  <si>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</si>
  <si>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-633740486</t>
  </si>
  <si>
    <t>https://podminky.urs.cz/item/CS_URS_2022_02/321366112</t>
  </si>
  <si>
    <t>"v.č.D.1.4.01 - úsek č.1-10</t>
  </si>
  <si>
    <t>7,4810625</t>
  </si>
  <si>
    <t>"úsek č.11-20</t>
  </si>
  <si>
    <t>8,7429</t>
  </si>
  <si>
    <t>"úsek č.21-30</t>
  </si>
  <si>
    <t>9,8289375</t>
  </si>
  <si>
    <t>"úsek č.31-64</t>
  </si>
  <si>
    <t>13,19073</t>
  </si>
  <si>
    <t>"úsek č.66-67</t>
  </si>
  <si>
    <t>0,9283575</t>
  </si>
  <si>
    <t>Mezisoučet</t>
  </si>
  <si>
    <t>7,75956+1,6388+2,29976+2,56368+0,25369</t>
  </si>
  <si>
    <t>30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</si>
  <si>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</si>
  <si>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</si>
  <si>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-1699659337</t>
  </si>
  <si>
    <t>https://podminky.urs.cz/item/CS_URS_2022_02/321368211</t>
  </si>
  <si>
    <t>"v.č.D.1.1.3 , D.1.4.01</t>
  </si>
  <si>
    <t>"kari síť ve zdi</t>
  </si>
  <si>
    <t>((3,7*2+1,24)*17+(3,4*2+1,2)*24+(3,1*2+1,24)*24+(2,7*2+1,24)*24+(2,4*2+1,24)*24+(2,1*2+1,24)*24+(1,8*2+1,24)*24+(1,4*2+1,24)*24)*0,007667</t>
  </si>
  <si>
    <t>((1,1*2+1,24)*24+(0,8*2+1,24)*31)*0,007667</t>
  </si>
  <si>
    <t>"kari síť v základech</t>
  </si>
  <si>
    <t>(17+24*8+31)*(2,5+1,5+1,5+0,3+0,3)*0,007667</t>
  </si>
  <si>
    <t>Vodorovné konstrukce</t>
  </si>
  <si>
    <t>31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</si>
  <si>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</si>
  <si>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</si>
  <si>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-694096485</t>
  </si>
  <si>
    <t>https://podminky.urs.cz/item/CS_URS_2022_02/321213345</t>
  </si>
  <si>
    <t>209,0*(1,43+3,76)*0,5*0,3</t>
  </si>
  <si>
    <t>32</t>
  </si>
  <si>
    <t>321R13430</t>
  </si>
  <si>
    <t>1981572321</t>
  </si>
  <si>
    <t xml:space="preserve">"žb zeď - km  0,012-0,221 - přelivná hrana</t>
  </si>
  <si>
    <t>209,0*1,77*0,3</t>
  </si>
  <si>
    <t>33</t>
  </si>
  <si>
    <t>321R71101</t>
  </si>
  <si>
    <t>Ocelové trny ve spárách obkladu z lomového kamene z betonářské oceli BSt 500 průměru 10 mm, délky 500 mm (30 cm beton.zeď/20 cm obklad z kamene)</t>
  </si>
  <si>
    <t>kus</t>
  </si>
  <si>
    <t>1513799722</t>
  </si>
  <si>
    <t>"v.č.D.1.1.4 - oc. trny ve spárách obkladu z lomového kamene 5ks/m2</t>
  </si>
  <si>
    <t>209,0*(1,43+3,76)*0,5*5,0+209,0*0,96*5,0</t>
  </si>
  <si>
    <t>34</t>
  </si>
  <si>
    <t>321R71201</t>
  </si>
  <si>
    <t xml:space="preserve">Ocelové trny ve tvarovém kameni obkladu přelivné hrany z lomového kamene z betonářské oceli BSt 500 průměru 20 mm, délky 700 mm </t>
  </si>
  <si>
    <t>-2032919893</t>
  </si>
  <si>
    <t>"v.č.D.1.1.4 - oc. trny ve tvarovém kameni obkladu přelivné hrany</t>
  </si>
  <si>
    <t>209,0*2,05*11</t>
  </si>
  <si>
    <t>35</t>
  </si>
  <si>
    <t>454811111</t>
  </si>
  <si>
    <t>Osazení prostupu z ocelových trub se zajištěním polohy v konstrukci z betonu s přivařením na výztuž průměru do 600 mm</t>
  </si>
  <si>
    <t>-1686533611</t>
  </si>
  <si>
    <t>https://podminky.urs.cz/item/CS_URS_2022_02/454811111</t>
  </si>
  <si>
    <t>"v.č.D.1.1.6.3 - kapsy typ A-E</t>
  </si>
  <si>
    <t>3+15+6+16+16</t>
  </si>
  <si>
    <t>36</t>
  </si>
  <si>
    <t>140R99001</t>
  </si>
  <si>
    <t xml:space="preserve">ocelové kapsy ozn A - E -  včetně povrchové úpravy pozinkováním</t>
  </si>
  <si>
    <t>1214102624</t>
  </si>
  <si>
    <t>"viz osazení</t>
  </si>
  <si>
    <t>3176,70</t>
  </si>
  <si>
    <t>37</t>
  </si>
  <si>
    <t>462511370</t>
  </si>
  <si>
    <t>Zához z lomového kamene neupraveného záhozového bez proštěrkování z terénu, hmotnosti jednotlivých kamenů přes 200 do 500 kg</t>
  </si>
  <si>
    <t>-682858768</t>
  </si>
  <si>
    <t>https://podminky.urs.cz/item/CS_URS_2022_02/462511370</t>
  </si>
  <si>
    <t>"v.č.D.1.1.6.1.-2. - D.1.1.4 - kruhové otvory ve dně</t>
  </si>
  <si>
    <t>3,14*1,5*1,5*0,6*14</t>
  </si>
  <si>
    <t>38</t>
  </si>
  <si>
    <t>462519003</t>
  </si>
  <si>
    <t>Zához z lomového kamene neupraveného záhozového Příplatek k cenám za urovnání viditelných ploch záhozu z kamene, hmotnosti jednotlivých kamenů přes 200 do 500 kg</t>
  </si>
  <si>
    <t>2100798358</t>
  </si>
  <si>
    <t>https://podminky.urs.cz/item/CS_URS_2022_02/462519003</t>
  </si>
  <si>
    <t>"v.č.D.1.1.6.1. - D.1.1.4 - kruhové otvory ve dně</t>
  </si>
  <si>
    <t>3,14*1,5*1,5*14</t>
  </si>
  <si>
    <t>39</t>
  </si>
  <si>
    <t>462R11470</t>
  </si>
  <si>
    <t>Zához z lomového kamene neupraveného záhozového bez proštěrkování z terénu, hmotnosti jednotlivých kamenů přes 500 do 1000 kg</t>
  </si>
  <si>
    <t>-1471176012</t>
  </si>
  <si>
    <t>"v.č.D.1.1.4 - pata z lomového kamene</t>
  </si>
  <si>
    <t>(2,0+3,5)*0,5*1,0*(290+24,55)</t>
  </si>
  <si>
    <t>(2,0*0,5*0,5+2,2*0,75*0,5)*(290,0+24,55)</t>
  </si>
  <si>
    <t>(36+14,33)*0,5*6,5*0,75</t>
  </si>
  <si>
    <t>40</t>
  </si>
  <si>
    <t>462R12470</t>
  </si>
  <si>
    <t>Vyplnění mezer záhozu z lomového kameniva vel. 500-1000 kg, vybouraným lomovým kamenivem vel. 200 kg</t>
  </si>
  <si>
    <t>-459073705</t>
  </si>
  <si>
    <t xml:space="preserve">"rozebraný zához  k použití pro vyplnění mezer záhozu vel. přes  500 kg</t>
  </si>
  <si>
    <t>830</t>
  </si>
  <si>
    <t>41</t>
  </si>
  <si>
    <t>463212111</t>
  </si>
  <si>
    <t>Rovnanina z lomového kamene upraveného, tříděného jakékoliv tloušťky rovnaniny s vyklínováním spár a dutin úlomky kamene</t>
  </si>
  <si>
    <t>2296699</t>
  </si>
  <si>
    <t>https://podminky.urs.cz/item/CS_URS_2022_02/463212111</t>
  </si>
  <si>
    <t>"v.č., D.1.1.3.- 8 + TZ - hmot. 200-500 kg</t>
  </si>
  <si>
    <t>2045,6</t>
  </si>
  <si>
    <t>42</t>
  </si>
  <si>
    <t>463R12500</t>
  </si>
  <si>
    <t>618504089</t>
  </si>
  <si>
    <t>"v.č., D.1.1.3.- 8 + TZ - hmot. 500+ kg</t>
  </si>
  <si>
    <t>1294,82</t>
  </si>
  <si>
    <t>43</t>
  </si>
  <si>
    <t>463212191</t>
  </si>
  <si>
    <t>Rovnanina z lomového kamene upraveného, tříděného Příplatek k cenám za vypracování líce</t>
  </si>
  <si>
    <t>1967715946</t>
  </si>
  <si>
    <t>https://podminky.urs.cz/item/CS_URS_2022_02/463212191</t>
  </si>
  <si>
    <t xml:space="preserve">"v.č., D.1.1.3.- 8 + TZ -  rovnanina</t>
  </si>
  <si>
    <t>2993,72</t>
  </si>
  <si>
    <t>44</t>
  </si>
  <si>
    <t>451571112</t>
  </si>
  <si>
    <t>Lože pod dlažby ze štěrkopísků, tl. vrstvy přes 100 do 150 mm</t>
  </si>
  <si>
    <t>717568532</t>
  </si>
  <si>
    <t>https://podminky.urs.cz/item/CS_URS_2022_02/451571112</t>
  </si>
  <si>
    <t>"v.č., D.1.1.3.- 8 + TZ - pod rovnaninou</t>
  </si>
  <si>
    <t>45</t>
  </si>
  <si>
    <t>451314211</t>
  </si>
  <si>
    <t>Podklad pod dlažbu z betonu prostého bez zvýšených nároků na prostředí tř. C 25/30 tl. do 100 mm</t>
  </si>
  <si>
    <t>651075071</t>
  </si>
  <si>
    <t>https://podminky.urs.cz/item/CS_URS_2022_02/451314211</t>
  </si>
  <si>
    <t xml:space="preserve">"viz dlažba z lomového kamene tl. 300 mm - km  0,012-0,27577</t>
  </si>
  <si>
    <t>1480</t>
  </si>
  <si>
    <t>46</t>
  </si>
  <si>
    <t>451316123</t>
  </si>
  <si>
    <t>Podklad pod dlažbu z betonu prostého se zvýšenými nároky na prostředí tř. C 30/37 tl. přes 150 do 200 mm</t>
  </si>
  <si>
    <t>364207222</t>
  </si>
  <si>
    <t>https://podminky.urs.cz/item/CS_URS_2022_02/451316123</t>
  </si>
  <si>
    <t>47</t>
  </si>
  <si>
    <t>465513327</t>
  </si>
  <si>
    <t>Dlažba z lomového kamene lomařsky upraveného na cementovou maltu, s vyspárováním cementovou maltou, tl. kamene 300 mm</t>
  </si>
  <si>
    <t>1908455258</t>
  </si>
  <si>
    <t>https://podminky.urs.cz/item/CS_URS_2022_02/465513327</t>
  </si>
  <si>
    <t xml:space="preserve">"dlažba - km  0,012-0,27577 - měřeno v CAD</t>
  </si>
  <si>
    <t>Úpravy povrchů, podlahy a osazování výplní</t>
  </si>
  <si>
    <t>48</t>
  </si>
  <si>
    <t>628641111</t>
  </si>
  <si>
    <t>Kamenické opracování omítnutých nebo neomítnutých lícních ploch zdí a valů bez provedení vlastní omítky a bez vypracování pásků podél hran pemrlováním ploch</t>
  </si>
  <si>
    <t>1838697495</t>
  </si>
  <si>
    <t>https://podminky.urs.cz/item/CS_URS_2022_02/628641111</t>
  </si>
  <si>
    <t>209,0*(1,43+3,76)*0,5</t>
  </si>
  <si>
    <t>"přelivná hrana</t>
  </si>
  <si>
    <t>209,0*2,05</t>
  </si>
  <si>
    <t>49</t>
  </si>
  <si>
    <t>634911113</t>
  </si>
  <si>
    <t>Řezání dilatačních nebo smršťovacích spár v čerstvé betonové mazanině nebo potěru šířky do 5 mm, hloubky přes 20 do 50 mm</t>
  </si>
  <si>
    <t>m</t>
  </si>
  <si>
    <t>1665635826</t>
  </si>
  <si>
    <t>https://podminky.urs.cz/item/CS_URS_2022_02/634911113</t>
  </si>
  <si>
    <t>"v.č.D.1.1.8. - D.1.1.3.</t>
  </si>
  <si>
    <t>(3,7*3+3,4*3+3,1*3+2,7*3+2,4*3+2,1*3+1,8*3+1,4*3+1,1*3+0,8*3)*2+2,05*31</t>
  </si>
  <si>
    <t>50</t>
  </si>
  <si>
    <t>634661111</t>
  </si>
  <si>
    <t>Výplň dilatačních spar mazanin silikonovým tmelem, šířka spáry do 5 mm</t>
  </si>
  <si>
    <t>1548250406</t>
  </si>
  <si>
    <t>https://podminky.urs.cz/item/CS_URS_2022_02/634661111</t>
  </si>
  <si>
    <t>"viz řezání spar</t>
  </si>
  <si>
    <t>198,55</t>
  </si>
  <si>
    <t>51</t>
  </si>
  <si>
    <t>636R95212</t>
  </si>
  <si>
    <t xml:space="preserve">Vyplnění spár dlažeb cementovou maltou s vyčištěním spár na hloubky do 70 mm dlažby z lomového kamene </t>
  </si>
  <si>
    <t>-1589312974</t>
  </si>
  <si>
    <t>Ostatní konstrukce a práce, bourání</t>
  </si>
  <si>
    <t>52</t>
  </si>
  <si>
    <t>931991112</t>
  </si>
  <si>
    <t>Zřízení těsnění dilatační spáry pásem gumovým profilovým nebo z PVC ve stěně</t>
  </si>
  <si>
    <t>932097194</t>
  </si>
  <si>
    <t>https://podminky.urs.cz/item/CS_URS_2022_02/931991112</t>
  </si>
  <si>
    <t>3,7*3+3,4*3+3,1*3+2,7*3+2,4*3+2,1*3+1,8*3+1,4*3+1,1*3+0,8*3</t>
  </si>
  <si>
    <t>53</t>
  </si>
  <si>
    <t>931994132</t>
  </si>
  <si>
    <t>Těsnění spáry betonové konstrukce pásy, profily, tmely tmelem silikonovým spáry dilatační do 4,0 cm2</t>
  </si>
  <si>
    <t>1839817781</t>
  </si>
  <si>
    <t>https://podminky.urs.cz/item/CS_URS_2022_02/931994132</t>
  </si>
  <si>
    <t>(3,7*3+3,4*3+3,1*3+2,7*3+2,4*3+2,1*3+1,8*3+1,4*3+1,1*3+0,8*3)*2+1,24*31</t>
  </si>
  <si>
    <t>54</t>
  </si>
  <si>
    <t>931994151</t>
  </si>
  <si>
    <t>Těsnění spáry betonové konstrukce pásy, profily, tmely spárovým profilem průřezu 20/20 mm</t>
  </si>
  <si>
    <t>-2084837781</t>
  </si>
  <si>
    <t>https://podminky.urs.cz/item/CS_URS_2022_02/931994151</t>
  </si>
  <si>
    <t>55</t>
  </si>
  <si>
    <t>931994111</t>
  </si>
  <si>
    <t>Těsnění spáry betonové konstrukce pásy, profily, tmely profilem, spáry styčné u prefa dílců bobtnajícím</t>
  </si>
  <si>
    <t>1682765283</t>
  </si>
  <si>
    <t>https://podminky.urs.cz/item/CS_URS_2022_02/931994111</t>
  </si>
  <si>
    <t xml:space="preserve">"žb zeď - km  0,012-0,27577</t>
  </si>
  <si>
    <t>"pracovní spára</t>
  </si>
  <si>
    <t>209,0+54,77</t>
  </si>
  <si>
    <t>56</t>
  </si>
  <si>
    <t>953312122</t>
  </si>
  <si>
    <t>Vložky svislé do dilatačních spár z polystyrenových desek extrudovaných včetně dodání a osazení, v jakémkoliv zdivu přes 10 do 20 mm</t>
  </si>
  <si>
    <t>-1858157936</t>
  </si>
  <si>
    <t>https://podminky.urs.cz/item/CS_URS_2022_02/953312122</t>
  </si>
  <si>
    <t>(3,7*3+3,4*3+3,1*3+2,7*3+2,4*3+2,1*3+1,8*3+1,4*3+1,1*3+0,8*3)*((1,44+2,14)*0,5+1,24)*0,5</t>
  </si>
  <si>
    <t>57</t>
  </si>
  <si>
    <t>985131111</t>
  </si>
  <si>
    <t>Očištění ploch stěn, rubu kleneb a podlah tlakovou vodou</t>
  </si>
  <si>
    <t>1658130622</t>
  </si>
  <si>
    <t>https://podminky.urs.cz/item/CS_URS_2022_02/985131111</t>
  </si>
  <si>
    <t>209,0*1,38+209,0*2,05</t>
  </si>
  <si>
    <t>209,0*(1,44+2,14)*0,5+54,77*(1,52+2,55)*0,5</t>
  </si>
  <si>
    <t>58</t>
  </si>
  <si>
    <t>941121111</t>
  </si>
  <si>
    <t>Montáž lešení řadového trubkového těžkého pracovního s podlahami z fošen nebo dílců min. tl. 38 mm, s provozním zatížením tř. 4 do 300 kg/m2 šířky tř. W15 od 1,5 do 1,8 m, výšky do 10 m</t>
  </si>
  <si>
    <t>-1418089523</t>
  </si>
  <si>
    <t>https://podminky.urs.cz/item/CS_URS_2022_02/941121111</t>
  </si>
  <si>
    <t>12,2*6,2*2+(6,2+2,7)*0,5*2*5,81</t>
  </si>
  <si>
    <t>59</t>
  </si>
  <si>
    <t>941121211</t>
  </si>
  <si>
    <t>Montáž lešení řadového trubkového těžkého pracovního s podlahami Příplatek za první a každý další den použití lešení k ceně -1111</t>
  </si>
  <si>
    <t>1184367987</t>
  </si>
  <si>
    <t>https://podminky.urs.cz/item/CS_URS_2022_02/941121211</t>
  </si>
  <si>
    <t>"viz montáž lešení</t>
  </si>
  <si>
    <t>202,989*3</t>
  </si>
  <si>
    <t>60</t>
  </si>
  <si>
    <t>941121811</t>
  </si>
  <si>
    <t>Demontáž lešení řadového trubkového těžkého pracovního s podlahami z fošen nebo dílců min. tl. 38 mm, s provozním zatížením tř. 4 do 300 kg/m2 šířky tř. W15 od 1,5 do 1,8 m, výšky do 10 m</t>
  </si>
  <si>
    <t>853446042</t>
  </si>
  <si>
    <t>https://podminky.urs.cz/item/CS_URS_2022_02/941121811</t>
  </si>
  <si>
    <t>202,989</t>
  </si>
  <si>
    <t>61</t>
  </si>
  <si>
    <t>949101112</t>
  </si>
  <si>
    <t>Lešení pomocné pracovní pro objekty pozemních staveb pro zatížení do 150 kg/m2, o výšce lešeňové podlahy přes 1,9 do 3,5 m</t>
  </si>
  <si>
    <t>392805315</t>
  </si>
  <si>
    <t>https://podminky.urs.cz/item/CS_URS_2022_02/949101112</t>
  </si>
  <si>
    <t>209,0*(1,43+3,76)*0,5*2*1</t>
  </si>
  <si>
    <t>998</t>
  </si>
  <si>
    <t>Přesun hmot</t>
  </si>
  <si>
    <t>62</t>
  </si>
  <si>
    <t>998322011</t>
  </si>
  <si>
    <t>Přesun hmot pro objekty hráze přehradní zděné, betonové, železobetonové dopravní vzdálenost do 500 m</t>
  </si>
  <si>
    <t>1688296320</t>
  </si>
  <si>
    <t>https://podminky.urs.cz/item/CS_URS_2022_02/998322011</t>
  </si>
  <si>
    <t>PSV</t>
  </si>
  <si>
    <t>Práce a dodávky PSV</t>
  </si>
  <si>
    <t>767</t>
  </si>
  <si>
    <t>Konstrukce zámečnické</t>
  </si>
  <si>
    <t>63</t>
  </si>
  <si>
    <t>767995111</t>
  </si>
  <si>
    <t>Montáž ostatních atypických zámečnických konstrukcí hmotnosti do 5 kg</t>
  </si>
  <si>
    <t>-840752291</t>
  </si>
  <si>
    <t>https://podminky.urs.cz/item/CS_URS_2022_02/767995111</t>
  </si>
  <si>
    <t>"v.č.D.1.1.6.3 - závěsná oka typ 1+2</t>
  </si>
  <si>
    <t>70,03</t>
  </si>
  <si>
    <t>64</t>
  </si>
  <si>
    <t>140R99002</t>
  </si>
  <si>
    <t xml:space="preserve">ocelová závěsná oka ozn 1- 2 z tyče prům 16 mm -  včetně povrchové úpravy pozinkováním</t>
  </si>
  <si>
    <t>784246230</t>
  </si>
  <si>
    <t>65</t>
  </si>
  <si>
    <t>767995117</t>
  </si>
  <si>
    <t>Montáž ostatních atypických zámečnických konstrukcí hmotnosti přes 250 do 500 kg</t>
  </si>
  <si>
    <t>-369611550</t>
  </si>
  <si>
    <t>https://podminky.urs.cz/item/CS_URS_2022_02/767995117</t>
  </si>
  <si>
    <t>"v.č.D.1.1.6.3 - česlice z ocel. trub č.1 - 70</t>
  </si>
  <si>
    <t>21023,0</t>
  </si>
  <si>
    <t>66</t>
  </si>
  <si>
    <t>140R99003</t>
  </si>
  <si>
    <t xml:space="preserve">česlice z ocelových trub č.1-40 (prům. 323,9/16 mm, prům. 273/16 mm) -  včetně povrchové úpravy pozinkováním</t>
  </si>
  <si>
    <t>-339215048</t>
  </si>
  <si>
    <t>67</t>
  </si>
  <si>
    <t>998767102</t>
  </si>
  <si>
    <t>Přesun hmot pro zámečnické konstrukce stanovený z hmotnosti přesunovaného materiálu vodorovná dopravní vzdálenost do 50 m v objektech výšky přes 6 do 12 m</t>
  </si>
  <si>
    <t>1135649588</t>
  </si>
  <si>
    <t>https://podminky.urs.cz/item/CS_URS_2022_02/998767102</t>
  </si>
  <si>
    <t>22,149</t>
  </si>
  <si>
    <t>SO 09 - Kácení a náhradní výsadba</t>
  </si>
  <si>
    <t xml:space="preserve">    11 - Zemní práce - přípravné a přidružené práce</t>
  </si>
  <si>
    <t xml:space="preserve">    18 - Zemní práce - povrchové úpravy terénu</t>
  </si>
  <si>
    <t xml:space="preserve">    762 - Konstrukce tesařské</t>
  </si>
  <si>
    <t>Zemní práce - přípravné a přidružené práce</t>
  </si>
  <si>
    <t>162301501</t>
  </si>
  <si>
    <t>Vodorovné přemístění smýcených křovin do průměru kmene 100 mm na vzdálenost do 5 000 m</t>
  </si>
  <si>
    <t>1686184066</t>
  </si>
  <si>
    <t>https://podminky.urs.cz/item/CS_URS_2022_02/162301501</t>
  </si>
  <si>
    <t xml:space="preserve">"v.č.D.1.2.2 +  TZ - kácení keřů</t>
  </si>
  <si>
    <t>995,0</t>
  </si>
  <si>
    <t>162301981</t>
  </si>
  <si>
    <t>Vodorovné přemístění smýcených křovin Příplatek k ceně za každých dalších i započatých 1 000 m</t>
  </si>
  <si>
    <t>-406402824</t>
  </si>
  <si>
    <t>https://podminky.urs.cz/item/CS_URS_2022_02/162301981</t>
  </si>
  <si>
    <t>(9-5)*995,0</t>
  </si>
  <si>
    <t>111251103</t>
  </si>
  <si>
    <t>Odstranění křovin a stromů s odstraněním kořenů strojně průměru kmene do 100 mm v rovině nebo ve svahu sklonu terénu do 1:5, při celkové ploše přes 500 m2</t>
  </si>
  <si>
    <t>1955727450</t>
  </si>
  <si>
    <t>https://podminky.urs.cz/item/CS_URS_2022_02/111251103</t>
  </si>
  <si>
    <t>112101101</t>
  </si>
  <si>
    <t>Odstranění stromů s odřezáním kmene a s odvětvením listnatých, průměru kmene přes 100 do 300 mm</t>
  </si>
  <si>
    <t>-1828868528</t>
  </si>
  <si>
    <t>https://podminky.urs.cz/item/CS_URS_2022_02/112101101</t>
  </si>
  <si>
    <t xml:space="preserve">"v.č.D.1.2.2 +  TZ - kácení stromů</t>
  </si>
  <si>
    <t>113</t>
  </si>
  <si>
    <t>112101102</t>
  </si>
  <si>
    <t>Odstranění stromů s odřezáním kmene a s odvětvením listnatých, průměru kmene přes 300 do 500 mm</t>
  </si>
  <si>
    <t>1950321393</t>
  </si>
  <si>
    <t>https://podminky.urs.cz/item/CS_URS_2022_02/112101102</t>
  </si>
  <si>
    <t>112101104</t>
  </si>
  <si>
    <t>Odstranění stromů s odřezáním kmene a s odvětvením listnatých, průměru kmene přes 700 do 900 mm</t>
  </si>
  <si>
    <t>-570988835</t>
  </si>
  <si>
    <t>https://podminky.urs.cz/item/CS_URS_2022_02/112101104</t>
  </si>
  <si>
    <t>112101105</t>
  </si>
  <si>
    <t>Odstranění stromů s odřezáním kmene a s odvětvením listnatých, průměru kmene přes 900 do 1100 mm</t>
  </si>
  <si>
    <t>488207622</t>
  </si>
  <si>
    <t>https://podminky.urs.cz/item/CS_URS_2022_02/112101105</t>
  </si>
  <si>
    <t>112101106</t>
  </si>
  <si>
    <t>Odstranění stromů s odřezáním kmene a s odvětvením listnatých, průměru kmene přes 1100 do 1300 mm</t>
  </si>
  <si>
    <t>-1824557388</t>
  </si>
  <si>
    <t>https://podminky.urs.cz/item/CS_URS_2022_02/112101106</t>
  </si>
  <si>
    <t>112101107</t>
  </si>
  <si>
    <t>Odstranění stromů s odřezáním kmene a s odvětvením listnatých, průměru kmene přes 1300 do 1500 mm</t>
  </si>
  <si>
    <t>1873713889</t>
  </si>
  <si>
    <t>https://podminky.urs.cz/item/CS_URS_2022_02/112101107</t>
  </si>
  <si>
    <t>162201401</t>
  </si>
  <si>
    <t>Vodorovné přemístění větví, kmenů nebo pařezů s naložením, složením a dopravou do 1000 m větví stromů listnatých, průměru kmene přes 100 do 300 mm</t>
  </si>
  <si>
    <t>2056617893</t>
  </si>
  <si>
    <t>https://podminky.urs.cz/item/CS_URS_2022_02/162201401</t>
  </si>
  <si>
    <t>"viz kácení</t>
  </si>
  <si>
    <t>162201402</t>
  </si>
  <si>
    <t>Vodorovné přemístění větví, kmenů nebo pařezů s naložením, složením a dopravou do 1000 m větví stromů listnatých, průměru kmene přes 300 do 500 mm</t>
  </si>
  <si>
    <t>-1442912646</t>
  </si>
  <si>
    <t>https://podminky.urs.cz/item/CS_URS_2022_02/162201402</t>
  </si>
  <si>
    <t>162201404</t>
  </si>
  <si>
    <t>Vodorovné přemístění větví, kmenů nebo pařezů s naložením, složením a dopravou do 1000 m větví stromů listnatých, průměru kmene přes 700 do 900 mm</t>
  </si>
  <si>
    <t>-469040540</t>
  </si>
  <si>
    <t>https://podminky.urs.cz/item/CS_URS_2022_02/162201404</t>
  </si>
  <si>
    <t>162201500</t>
  </si>
  <si>
    <t>Vodorovné přemístění větví, kmenů nebo pařezů s naložením, složením a dopravou do 1000 m větví stromů listnatých, průměru kmene přes 900 do 1100 mm</t>
  </si>
  <si>
    <t>-2050435553</t>
  </si>
  <si>
    <t>https://podminky.urs.cz/item/CS_URS_2022_02/162201500</t>
  </si>
  <si>
    <t>162201501</t>
  </si>
  <si>
    <t>Vodorovné přemístění větví, kmenů nebo pařezů s naložením, složením a dopravou do 1000 m větví stromů listnatých, průměru kmene přes 1100 do 1300 mm</t>
  </si>
  <si>
    <t>-65222584</t>
  </si>
  <si>
    <t>https://podminky.urs.cz/item/CS_URS_2022_02/162201501</t>
  </si>
  <si>
    <t>162201502</t>
  </si>
  <si>
    <t>Vodorovné přemístění větví, kmenů nebo pařezů s naložením, složením a dopravou do 1000 m větví stromů listnatých, průměru kmene přes 1300 do 1500 mm</t>
  </si>
  <si>
    <t>-861381044</t>
  </si>
  <si>
    <t>https://podminky.urs.cz/item/CS_URS_2022_02/162201502</t>
  </si>
  <si>
    <t>162201411</t>
  </si>
  <si>
    <t>Vodorovné přemístění větví, kmenů nebo pařezů s naložením, složením a dopravou do 1000 m kmenů stromů listnatých, průměru přes 100 do 300 mm</t>
  </si>
  <si>
    <t>-833779989</t>
  </si>
  <si>
    <t>https://podminky.urs.cz/item/CS_URS_2022_02/162201411</t>
  </si>
  <si>
    <t>162201412</t>
  </si>
  <si>
    <t>Vodorovné přemístění větví, kmenů nebo pařezů s naložením, složením a dopravou do 1000 m kmenů stromů listnatých, průměru přes 300 do 500 mm</t>
  </si>
  <si>
    <t>2007882528</t>
  </si>
  <si>
    <t>https://podminky.urs.cz/item/CS_URS_2022_02/162201412</t>
  </si>
  <si>
    <t>162201414</t>
  </si>
  <si>
    <t>Vodorovné přemístění větví, kmenů nebo pařezů s naložením, složením a dopravou do 1000 m kmenů stromů listnatých, průměru přes 700 do 900 mm</t>
  </si>
  <si>
    <t>311832624</t>
  </si>
  <si>
    <t>https://podminky.urs.cz/item/CS_URS_2022_02/162201414</t>
  </si>
  <si>
    <t>162201510</t>
  </si>
  <si>
    <t>Vodorovné přemístění větví, kmenů nebo pařezů s naložením, složením a dopravou do 1000 m kmenů stromů listnatých, průměru přes 900 do 1100 mm</t>
  </si>
  <si>
    <t>-419333809</t>
  </si>
  <si>
    <t>https://podminky.urs.cz/item/CS_URS_2022_02/162201510</t>
  </si>
  <si>
    <t>162201511</t>
  </si>
  <si>
    <t>Vodorovné přemístění větví, kmenů nebo pařezů s naložením, složením a dopravou do 1000 m kmenů stromů listnatých, průměru přes 1100 do 1300 mm</t>
  </si>
  <si>
    <t>500089202</t>
  </si>
  <si>
    <t>https://podminky.urs.cz/item/CS_URS_2022_02/162201511</t>
  </si>
  <si>
    <t>162201512</t>
  </si>
  <si>
    <t>Vodorovné přemístění větví, kmenů nebo pařezů s naložením, složením a dopravou do 1000 m kmenů stromů listnatých, průměru přes 1300 do 1500 mm</t>
  </si>
  <si>
    <t>-1202781450</t>
  </si>
  <si>
    <t>https://podminky.urs.cz/item/CS_URS_2022_02/162201512</t>
  </si>
  <si>
    <t>162201421</t>
  </si>
  <si>
    <t>Vodorovné přemístění větví, kmenů nebo pařezů s naložením, složením a dopravou do 1000 m pařezů kmenů, průměru přes 100 do 300 mm</t>
  </si>
  <si>
    <t>1849895611</t>
  </si>
  <si>
    <t>https://podminky.urs.cz/item/CS_URS_2022_02/162201421</t>
  </si>
  <si>
    <t>162201422</t>
  </si>
  <si>
    <t>Vodorovné přemístění větví, kmenů nebo pařezů s naložením, složením a dopravou do 1000 m pařezů kmenů, průměru přes 300 do 500 mm</t>
  </si>
  <si>
    <t>1517698182</t>
  </si>
  <si>
    <t>https://podminky.urs.cz/item/CS_URS_2022_02/162201422</t>
  </si>
  <si>
    <t>162201424</t>
  </si>
  <si>
    <t>Vodorovné přemístění větví, kmenů nebo pařezů s naložením, složením a dopravou do 1000 m pařezů kmenů, průměru přes 700 do 900 mm</t>
  </si>
  <si>
    <t>143401971</t>
  </si>
  <si>
    <t>https://podminky.urs.cz/item/CS_URS_2022_02/162201424</t>
  </si>
  <si>
    <t>162201520</t>
  </si>
  <si>
    <t>Vodorovné přemístění větví, kmenů nebo pařezů s naložením, složením a dopravou do 1000 m pařezů kmenů, průměru přes 900 do 1100 mm</t>
  </si>
  <si>
    <t>-2097820412</t>
  </si>
  <si>
    <t>https://podminky.urs.cz/item/CS_URS_2022_02/162201520</t>
  </si>
  <si>
    <t>162201521</t>
  </si>
  <si>
    <t>Vodorovné přemístění větví, kmenů nebo pařezů s naložením, složením a dopravou do 1000 m pařezů kmenů, průměru přes 1100 do 1300 mm</t>
  </si>
  <si>
    <t>1467311746</t>
  </si>
  <si>
    <t>https://podminky.urs.cz/item/CS_URS_2022_02/162201521</t>
  </si>
  <si>
    <t>162201522</t>
  </si>
  <si>
    <t>Vodorovné přemístění větví, kmenů nebo pařezů s naložením, složením a dopravou do 1000 m pařezů kmenů, průměru přes 1300 do 1500 mm</t>
  </si>
  <si>
    <t>-1970257651</t>
  </si>
  <si>
    <t>https://podminky.urs.cz/item/CS_URS_2022_02/162201522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</si>
  <si>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</si>
  <si>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</si>
  <si>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1098887783</t>
  </si>
  <si>
    <t>https://podminky.urs.cz/item/CS_URS_2022_02/162301931</t>
  </si>
  <si>
    <t>(9-1)*113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</si>
  <si>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</si>
  <si>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</si>
  <si>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-226381315</t>
  </si>
  <si>
    <t>https://podminky.urs.cz/item/CS_URS_2022_02/162301932</t>
  </si>
  <si>
    <t>(9-1)*11</t>
  </si>
  <si>
    <t>162301934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</si>
  <si>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</si>
  <si>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1795766070</t>
  </si>
  <si>
    <t>https://podminky.urs.cz/item/CS_URS_2022_02/162301934</t>
  </si>
  <si>
    <t>(9-1)*1</t>
  </si>
  <si>
    <t>162301935</t>
  </si>
  <si>
    <t>Vodorovné přemístění větví, kmenů nebo pařezů s naložením, složením a dopravou Příplatek k cenám za každých dalších i započatých 1000 m přes 1000 m větví stromů listnatých, průměru kmene přes 900 do 1100 mm</t>
  </si>
  <si>
    <t>-276198686</t>
  </si>
  <si>
    <t>https://podminky.urs.cz/item/CS_URS_2022_02/162301935</t>
  </si>
  <si>
    <t>(9-1)*2</t>
  </si>
  <si>
    <t>162301936</t>
  </si>
  <si>
    <t>Vodorovné přemístění větví, kmenů nebo pařezů s naložením, složením a dopravou Příplatek k cenám za každých dalších i započatých 1000 m přes 1000 m větví stromů listnatých, průměru kmene přes 1100 do 1300 mm</t>
  </si>
  <si>
    <t>-1732316735</t>
  </si>
  <si>
    <t>https://podminky.urs.cz/item/CS_URS_2022_02/162301936</t>
  </si>
  <si>
    <t>162301937</t>
  </si>
  <si>
    <t>Vodorovné přemístění větví, kmenů nebo pařezů s naložením, složením a dopravou Příplatek k cenám za každých dalších i započatých 1000 m přes 1000 m větví stromů listnatých, průměru kmene přes 1300 do 1500 mm</t>
  </si>
  <si>
    <t>-1868127560</t>
  </si>
  <si>
    <t>https://podminky.urs.cz/item/CS_URS_2022_02/162301937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</si>
  <si>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</si>
  <si>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</si>
  <si>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807428476</t>
  </si>
  <si>
    <t>https://podminky.urs.cz/item/CS_URS_2022_02/162301951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</si>
  <si>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</si>
  <si>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</si>
  <si>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-307004986</t>
  </si>
  <si>
    <t>https://podminky.urs.cz/item/CS_URS_2022_02/162301952</t>
  </si>
  <si>
    <t>162301954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</si>
  <si>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</si>
  <si>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-525401830</t>
  </si>
  <si>
    <t>https://podminky.urs.cz/item/CS_URS_2022_02/162301954</t>
  </si>
  <si>
    <t>162301955</t>
  </si>
  <si>
    <t>Vodorovné přemístění větví, kmenů nebo pařezů s naložením, složením a dopravou Příplatek k cenám za každých dalších i započatých 1000 m přes 1000 m kmenů stromů listnatých, o průměru přes 900 do 1100 mm</t>
  </si>
  <si>
    <t>-581983412</t>
  </si>
  <si>
    <t>https://podminky.urs.cz/item/CS_URS_2022_02/162301955</t>
  </si>
  <si>
    <t>162301956</t>
  </si>
  <si>
    <t>Vodorovné přemístění větví, kmenů nebo pařezů s naložením, složením a dopravou Příplatek k cenám za každých dalších i započatých 1000 m přes 1000 m kmenů stromů listnatých, o průměru přes 1100 do 1300 mm</t>
  </si>
  <si>
    <t>1035920860</t>
  </si>
  <si>
    <t>https://podminky.urs.cz/item/CS_URS_2022_02/162301956</t>
  </si>
  <si>
    <t>162301957</t>
  </si>
  <si>
    <t>Vodorovné přemístění větví, kmenů nebo pařezů s naložením, složením a dopravou Příplatek k cenám za každých dalších i započatých 1000 m přes 1000 m kmenů stromů listnatých, o průměru přes 1300 do 1500 mm</t>
  </si>
  <si>
    <t>2051776250</t>
  </si>
  <si>
    <t>https://podminky.urs.cz/item/CS_URS_2022_02/162301957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</si>
  <si>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</si>
  <si>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</si>
  <si>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1302058656</t>
  </si>
  <si>
    <t>https://podminky.urs.cz/item/CS_URS_2022_02/162301971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</si>
  <si>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</si>
  <si>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</si>
  <si>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97892308</t>
  </si>
  <si>
    <t>https://podminky.urs.cz/item/CS_URS_2022_02/162301972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</si>
  <si>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</si>
  <si>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</si>
  <si>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-1505217625</t>
  </si>
  <si>
    <t>https://podminky.urs.cz/item/CS_URS_2022_02/162301974</t>
  </si>
  <si>
    <t>162301975</t>
  </si>
  <si>
    <t>Vodorovné přemístění větví, kmenů nebo pařezů s naložením, složením a dopravou Příplatek k cenám za každých dalších i započatých 1000 m přes 1000 m pařezů kmenů, průměru přes 900 do 1100 mm</t>
  </si>
  <si>
    <t>-292447102</t>
  </si>
  <si>
    <t>https://podminky.urs.cz/item/CS_URS_2022_02/162301975</t>
  </si>
  <si>
    <t>162301976</t>
  </si>
  <si>
    <t>Vodorovné přemístění větví, kmenů nebo pařezů s naložením, složením a dopravou Příplatek k cenám za každých dalších i započatých 1000 m přes 1000 m pařezů kmenů, průměru přes 1100 do 1300 mm</t>
  </si>
  <si>
    <t>1881564843</t>
  </si>
  <si>
    <t>https://podminky.urs.cz/item/CS_URS_2022_02/162301976</t>
  </si>
  <si>
    <t>162301977</t>
  </si>
  <si>
    <t>Vodorovné přemístění větví, kmenů nebo pařezů s naložením, složením a dopravou Příplatek k cenám za každých dalších i započatých 1000 m přes 1000 m pařezů kmenů, průměru přes 1300 do 1500 mm</t>
  </si>
  <si>
    <t>95263620</t>
  </si>
  <si>
    <t>https://podminky.urs.cz/item/CS_URS_2022_02/162301977</t>
  </si>
  <si>
    <t>174251201</t>
  </si>
  <si>
    <t>Zásyp jam po pařezech strojně výkopkem z horniny získané při dobývání pařezů s hrubým urovnáním povrchu zasypávky průměru pařezu přes 100 do 300 mm</t>
  </si>
  <si>
    <t>-1250683029</t>
  </si>
  <si>
    <t>https://podminky.urs.cz/item/CS_URS_2022_02/174251201</t>
  </si>
  <si>
    <t>174251202</t>
  </si>
  <si>
    <t>Zásyp jam po pařezech strojně výkopkem z horniny získané při dobývání pařezů s hrubým urovnáním povrchu zasypávky průměru pařezu přes 300 do 500 mm</t>
  </si>
  <si>
    <t>593540377</t>
  </si>
  <si>
    <t>https://podminky.urs.cz/item/CS_URS_2022_02/174251202</t>
  </si>
  <si>
    <t>174251204</t>
  </si>
  <si>
    <t>Zásyp jam po pařezech strojně výkopkem z horniny získané při dobývání pařezů s hrubým urovnáním povrchu zasypávky průměru pařezu přes 700 do 900 mm</t>
  </si>
  <si>
    <t>5051244</t>
  </si>
  <si>
    <t>https://podminky.urs.cz/item/CS_URS_2022_02/174251204</t>
  </si>
  <si>
    <t>174251205</t>
  </si>
  <si>
    <t>Zásyp jam po pařezech strojně výkopkem z horniny získané při dobývání pařezů s hrubým urovnáním povrchu zasypávky průměru pařezu přes 900 do 1100 mm</t>
  </si>
  <si>
    <t>1165465460</t>
  </si>
  <si>
    <t>https://podminky.urs.cz/item/CS_URS_2022_02/174251205</t>
  </si>
  <si>
    <t>174251206</t>
  </si>
  <si>
    <t>Zásyp jam po pařezech strojně výkopkem z horniny získané při dobývání pařezů s hrubým urovnáním povrchu zasypávky průměru pařezu přes 1100 do 1300 mm</t>
  </si>
  <si>
    <t>288820989</t>
  </si>
  <si>
    <t>https://podminky.urs.cz/item/CS_URS_2022_02/174251206</t>
  </si>
  <si>
    <t>174251207</t>
  </si>
  <si>
    <t>Zásyp jam po pařezech strojně výkopkem z horniny získané při dobývání pařezů s hrubým urovnáním povrchu zasypávky průměru pařezu přes 1300 do 1500 mm</t>
  </si>
  <si>
    <t>1236476993</t>
  </si>
  <si>
    <t>https://podminky.urs.cz/item/CS_URS_2022_02/174251207</t>
  </si>
  <si>
    <t>997221658</t>
  </si>
  <si>
    <t>Poplatek za uložení stavebního odpadu na skládce (skládkovné) z rostlinných pletiv zatříděného do Katalogu odpadů pod kódem 02 01 03</t>
  </si>
  <si>
    <t>-20312221</t>
  </si>
  <si>
    <t>https://podminky.urs.cz/item/CS_URS_2022_02/997221658</t>
  </si>
  <si>
    <t>"uložení stromů , větví včetně pařezů</t>
  </si>
  <si>
    <t>113/10*0,7</t>
  </si>
  <si>
    <t>11/3*0,7</t>
  </si>
  <si>
    <t>2*1*0,7</t>
  </si>
  <si>
    <t>3*2*0,7</t>
  </si>
  <si>
    <t>4*2*0,7</t>
  </si>
  <si>
    <t>5*1*0,7</t>
  </si>
  <si>
    <t>"uložení keřů</t>
  </si>
  <si>
    <t>995/100*0,7</t>
  </si>
  <si>
    <t>112155215</t>
  </si>
  <si>
    <t>Štěpkování s naložením na dopravní prostředek a odvozem do 20 km stromků a větví solitérů, průměru kmene do 300 mm</t>
  </si>
  <si>
    <t>-526134593</t>
  </si>
  <si>
    <t>https://podminky.urs.cz/item/CS_URS_2022_02/112155215</t>
  </si>
  <si>
    <t>112155221</t>
  </si>
  <si>
    <t>Štěpkování s naložením na dopravní prostředek a odvozem do 20 km stromků a větví solitérů, průměru kmene přes 300 do 500 mm</t>
  </si>
  <si>
    <t>1396678909</t>
  </si>
  <si>
    <t>https://podminky.urs.cz/item/CS_URS_2022_02/112155221</t>
  </si>
  <si>
    <t>112R55229</t>
  </si>
  <si>
    <t>Štěpkování s naložením na dopravní prostředek a odvozem do 20 km stromků a větví solitérů, průměru kmene přes 700 do 900 mm</t>
  </si>
  <si>
    <t>-1012077823</t>
  </si>
  <si>
    <t>112R55211</t>
  </si>
  <si>
    <t>Štěpkování s naložením na dopravní prostředek a odvozem do 20 km stromků a větví solitérů, průměru kmene přes 900 do 1100 mm</t>
  </si>
  <si>
    <t>1939484144</t>
  </si>
  <si>
    <t>112R55213</t>
  </si>
  <si>
    <t>Štěpkování s naložením na dopravní prostředek a odvozem do 20 km stromků a větví solitérů, průměru kmene přes 1100 do 1300 mm</t>
  </si>
  <si>
    <t>976663454</t>
  </si>
  <si>
    <t>112R55215</t>
  </si>
  <si>
    <t>Štěpkování s naložením na dopravní prostředek a odvozem do 20 km stromků a větví solitérů, průměru kmene přes 1300 do 1500 mm</t>
  </si>
  <si>
    <t>1050978589</t>
  </si>
  <si>
    <t>112155315</t>
  </si>
  <si>
    <t>Štěpkování s naložením na dopravní prostředek a odvozem do 20 km keřového porostu hustého</t>
  </si>
  <si>
    <t>965657923</t>
  </si>
  <si>
    <t>https://podminky.urs.cz/item/CS_URS_2022_02/112155315</t>
  </si>
  <si>
    <t>Zemní práce - povrchové úpravy terénu</t>
  </si>
  <si>
    <t>111103202</t>
  </si>
  <si>
    <t>Kosení travin a vodních rostlin ve vegetačním období travního porostu středně hustého</t>
  </si>
  <si>
    <t>ha</t>
  </si>
  <si>
    <t>926694951</t>
  </si>
  <si>
    <t>https://podminky.urs.cz/item/CS_URS_2022_02/111103202</t>
  </si>
  <si>
    <t xml:space="preserve">"v.č.D.1.2.2 +  TZ</t>
  </si>
  <si>
    <t>"1.2.3.rok</t>
  </si>
  <si>
    <t>(252,37+1568,731)/10000,0*3</t>
  </si>
  <si>
    <t>185803105</t>
  </si>
  <si>
    <t>Shrabání pokoseného porostu a organických naplavenin s odvozem do 20 km travního porostu</t>
  </si>
  <si>
    <t>-1495969386</t>
  </si>
  <si>
    <t>https://podminky.urs.cz/item/CS_URS_2022_02/185803105</t>
  </si>
  <si>
    <t>"viz kosení</t>
  </si>
  <si>
    <t>0,546</t>
  </si>
  <si>
    <t>183101221</t>
  </si>
  <si>
    <t>Hloubení jamek pro vysazování rostlin v zemině tř.1 až 4 s výměnou půdy z 50% v rovině nebo na svahu do 1:5, objemu přes 0,40 do 1,00 m3</t>
  </si>
  <si>
    <t>-2064722871</t>
  </si>
  <si>
    <t>https://podminky.urs.cz/item/CS_URS_2022_02/183101221</t>
  </si>
  <si>
    <t xml:space="preserve">"v.č.D.1.2.2 +  TZ - stromy - viz tabulka stromů</t>
  </si>
  <si>
    <t>"javor klen</t>
  </si>
  <si>
    <t>"javor mléč</t>
  </si>
  <si>
    <t>"lípa velkolistá</t>
  </si>
  <si>
    <t>"lípa srdčitá</t>
  </si>
  <si>
    <t>"olše lepkavá</t>
  </si>
  <si>
    <t>"vrba bílá</t>
  </si>
  <si>
    <t>10321100</t>
  </si>
  <si>
    <t>zahradní substrát pro výsadbu VL</t>
  </si>
  <si>
    <t>323784692</t>
  </si>
  <si>
    <t>"Výměna 50% zeminy za substrát</t>
  </si>
  <si>
    <t>0,5*0,5*112</t>
  </si>
  <si>
    <t>184102114</t>
  </si>
  <si>
    <t>Výsadba dřeviny s balem do předem vyhloubené jamky se zalitím v rovině nebo na svahu do 1:5, při průměru balu přes 400 do 500 mm</t>
  </si>
  <si>
    <t>-1144141859</t>
  </si>
  <si>
    <t>https://podminky.urs.cz/item/CS_URS_2022_02/184102114</t>
  </si>
  <si>
    <t>026R001</t>
  </si>
  <si>
    <t>Javor klen (acer pseudoplatanus) (obv.k. 16-18 cm)</t>
  </si>
  <si>
    <t>ks</t>
  </si>
  <si>
    <t>136939710</t>
  </si>
  <si>
    <t>"viz výsadba - stromy</t>
  </si>
  <si>
    <t>026R002</t>
  </si>
  <si>
    <t>Javor mléč (acer pseudoplatanus) (obv.k.16-18 cm)</t>
  </si>
  <si>
    <t>1179164624</t>
  </si>
  <si>
    <t>026R003</t>
  </si>
  <si>
    <t>Lípa velkolistá (Tilia platyphyllos ) (obv.k. 16-18 cm)</t>
  </si>
  <si>
    <t>1853417458</t>
  </si>
  <si>
    <t>68</t>
  </si>
  <si>
    <t>026R004</t>
  </si>
  <si>
    <t>Lípa srdčitá (Tilia cordata ) (obv.k. 16-18 cm)</t>
  </si>
  <si>
    <t>1282169116</t>
  </si>
  <si>
    <t>69</t>
  </si>
  <si>
    <t>026R005</t>
  </si>
  <si>
    <t xml:space="preserve">Olše lepkavá  (Alnus glutinosa ) (obv.k. 16-18 cm)</t>
  </si>
  <si>
    <t>1328485991</t>
  </si>
  <si>
    <t>70</t>
  </si>
  <si>
    <t>026R006</t>
  </si>
  <si>
    <t>vrba blá ( Salix alba) (obv.k.16-18 cm)</t>
  </si>
  <si>
    <t>-318555936</t>
  </si>
  <si>
    <t>71</t>
  </si>
  <si>
    <t>184215133</t>
  </si>
  <si>
    <t>Ukotvení dřeviny kůly třemi kůly, délky přes 2 do 3 m</t>
  </si>
  <si>
    <t>1168936577</t>
  </si>
  <si>
    <t>https://podminky.urs.cz/item/CS_URS_2022_02/184215133</t>
  </si>
  <si>
    <t>72</t>
  </si>
  <si>
    <t>60591255</t>
  </si>
  <si>
    <t>kůl vyvazovací dřevěný impregnovaný D 8cm dl 2,5m</t>
  </si>
  <si>
    <t>2135836300</t>
  </si>
  <si>
    <t>"viz ukotvení</t>
  </si>
  <si>
    <t>112</t>
  </si>
  <si>
    <t>112*3 "Přepočtené koeficientem množství</t>
  </si>
  <si>
    <t>73</t>
  </si>
  <si>
    <t>184501141</t>
  </si>
  <si>
    <t>Zhotovení obalu kmene z rákosové nebo kokosové rohože v rovině nebo na svahu do 1:5</t>
  </si>
  <si>
    <t>-34103490</t>
  </si>
  <si>
    <t>https://podminky.urs.cz/item/CS_URS_2022_02/184501141</t>
  </si>
  <si>
    <t>3,14*0,12*2*112</t>
  </si>
  <si>
    <t>74</t>
  </si>
  <si>
    <t>61894003</t>
  </si>
  <si>
    <t>rákos ohradový neloupaný 60x200cm</t>
  </si>
  <si>
    <t>-305493759</t>
  </si>
  <si>
    <t xml:space="preserve">"v.č.B.4 +  TZ - stromy</t>
  </si>
  <si>
    <t>75</t>
  </si>
  <si>
    <t>184806112</t>
  </si>
  <si>
    <t>Řez stromů, keřů nebo růží průklestem stromů netrnitých, o průměru koruny přes 2 do 4 m</t>
  </si>
  <si>
    <t>506491666</t>
  </si>
  <si>
    <t>https://podminky.urs.cz/item/CS_URS_2022_02/184806112</t>
  </si>
  <si>
    <t>"viz. výsadba</t>
  </si>
  <si>
    <t>76</t>
  </si>
  <si>
    <t>185804513</t>
  </si>
  <si>
    <t>Odplevelení výsadeb v rovině nebo na svahu do 1:5 dřevin solitérních</t>
  </si>
  <si>
    <t>1419387714</t>
  </si>
  <si>
    <t>https://podminky.urs.cz/item/CS_URS_2022_02/185804513</t>
  </si>
  <si>
    <t>112*2</t>
  </si>
  <si>
    <t>77</t>
  </si>
  <si>
    <t>184R01111</t>
  </si>
  <si>
    <t>Ožínání sazenic v kruhu do 0,30 m kolem sazenic</t>
  </si>
  <si>
    <t>1824560547</t>
  </si>
  <si>
    <t>78</t>
  </si>
  <si>
    <t>184911421</t>
  </si>
  <si>
    <t>Mulčování vysazených rostlin mulčovací kůrou, tl. do 100 mm v rovině nebo na svahu do 1:5</t>
  </si>
  <si>
    <t>-1275954989</t>
  </si>
  <si>
    <t>https://podminky.urs.cz/item/CS_URS_2022_02/184911421</t>
  </si>
  <si>
    <t>"srtomy</t>
  </si>
  <si>
    <t>0,785*112</t>
  </si>
  <si>
    <t>79</t>
  </si>
  <si>
    <t>103911000</t>
  </si>
  <si>
    <t>kůra mulčovací VL</t>
  </si>
  <si>
    <t>-763771371</t>
  </si>
  <si>
    <t>"viz mulčování</t>
  </si>
  <si>
    <t>87,92*0,1</t>
  </si>
  <si>
    <t>80</t>
  </si>
  <si>
    <t>184R01112</t>
  </si>
  <si>
    <t>Vyvázání dřeviny ke kůlům</t>
  </si>
  <si>
    <t>-560813551</t>
  </si>
  <si>
    <t>81</t>
  </si>
  <si>
    <t>PCcena.6</t>
  </si>
  <si>
    <t>popruh na vyvazování š. 3cm 2m/strom</t>
  </si>
  <si>
    <t>-630355007</t>
  </si>
  <si>
    <t>"viz výsadba</t>
  </si>
  <si>
    <t>82</t>
  </si>
  <si>
    <t>184R85011</t>
  </si>
  <si>
    <t>Hnojení výsadbové jámy tabletkami</t>
  </si>
  <si>
    <t>578849936</t>
  </si>
  <si>
    <t>112*5</t>
  </si>
  <si>
    <t>83</t>
  </si>
  <si>
    <t>PCcena 11</t>
  </si>
  <si>
    <t>hnojivo pro stromy v tabletách</t>
  </si>
  <si>
    <t>-1428803147</t>
  </si>
  <si>
    <t>"viz hnojení</t>
  </si>
  <si>
    <t>560</t>
  </si>
  <si>
    <t>84</t>
  </si>
  <si>
    <t>185804311</t>
  </si>
  <si>
    <t>Zalití rostlin vodou plochy záhonů jednotlivě do 20 m2</t>
  </si>
  <si>
    <t>1986988611</t>
  </si>
  <si>
    <t>https://podminky.urs.cz/item/CS_URS_2022_02/185804311</t>
  </si>
  <si>
    <t>112*0,03</t>
  </si>
  <si>
    <t>85</t>
  </si>
  <si>
    <t>185851121</t>
  </si>
  <si>
    <t>Dovoz vody pro zálivku rostlin na vzdálenost do 1000 m</t>
  </si>
  <si>
    <t>1902318025</t>
  </si>
  <si>
    <t>https://podminky.urs.cz/item/CS_URS_2022_02/185851121</t>
  </si>
  <si>
    <t>"viz zalití</t>
  </si>
  <si>
    <t>3,36</t>
  </si>
  <si>
    <t>86</t>
  </si>
  <si>
    <t>082113210</t>
  </si>
  <si>
    <t>voda pitná pro ostatní odběratele</t>
  </si>
  <si>
    <t>9107310</t>
  </si>
  <si>
    <t>87</t>
  </si>
  <si>
    <t>183101213</t>
  </si>
  <si>
    <t>Hloubení jamek pro vysazování rostlin v zemině tř.1 až 4 s výměnou půdy z 50% v rovině nebo na svahu do 1:5, objemu přes 0,02 do 0,05 m3</t>
  </si>
  <si>
    <t>1806835986</t>
  </si>
  <si>
    <t>https://podminky.urs.cz/item/CS_URS_2022_02/183101213</t>
  </si>
  <si>
    <t xml:space="preserve">"v.č.D.1.2.2 +  TZ - stromy - viz tabulka keřů</t>
  </si>
  <si>
    <t>"zimolez obecný</t>
  </si>
  <si>
    <t>"střemcha obecná</t>
  </si>
  <si>
    <t>"ptačí zob obecný</t>
  </si>
  <si>
    <t>"líska obecná</t>
  </si>
  <si>
    <t>"kalina obecná</t>
  </si>
  <si>
    <t>"bez černý</t>
  </si>
  <si>
    <t>88</t>
  </si>
  <si>
    <t>1960487692</t>
  </si>
  <si>
    <t>0,05*0,5*69</t>
  </si>
  <si>
    <t>89</t>
  </si>
  <si>
    <t>184102211</t>
  </si>
  <si>
    <t>Výsadba keře bez balu do předem vyhloubené jamky se zalitím v rovině nebo na svahu do 1:5 výšky do 1 m v terénu</t>
  </si>
  <si>
    <t>-963936621</t>
  </si>
  <si>
    <t>https://podminky.urs.cz/item/CS_URS_2022_02/184102211</t>
  </si>
  <si>
    <t>90</t>
  </si>
  <si>
    <t>0265R001</t>
  </si>
  <si>
    <t>zimolez obecný (Lonicera xylosteum)</t>
  </si>
  <si>
    <t>866957305</t>
  </si>
  <si>
    <t>91</t>
  </si>
  <si>
    <t>0265R002</t>
  </si>
  <si>
    <t>střemcha obecná (Prunus padus)</t>
  </si>
  <si>
    <t>-536775396</t>
  </si>
  <si>
    <t>92</t>
  </si>
  <si>
    <t>0265R003</t>
  </si>
  <si>
    <t xml:space="preserve">ptačí zob obecný  (Lingustrum vulgare)</t>
  </si>
  <si>
    <t>-1806302260</t>
  </si>
  <si>
    <t>93</t>
  </si>
  <si>
    <t>0265R004</t>
  </si>
  <si>
    <t>líska obecná (Corylus avellana)</t>
  </si>
  <si>
    <t>1612541965</t>
  </si>
  <si>
    <t>94</t>
  </si>
  <si>
    <t>0265R005</t>
  </si>
  <si>
    <t>kalina obecná (Viburnum opulus)</t>
  </si>
  <si>
    <t>825380038</t>
  </si>
  <si>
    <t>95</t>
  </si>
  <si>
    <t>0265R006</t>
  </si>
  <si>
    <t>bez černý (Sambucus nigra)</t>
  </si>
  <si>
    <t>1766118270</t>
  </si>
  <si>
    <t>96</t>
  </si>
  <si>
    <t>184851412</t>
  </si>
  <si>
    <t>Zpětný řez keřů po výsadbě netrnitých, výšky přes 0,5 m do 1 m</t>
  </si>
  <si>
    <t>-693492225</t>
  </si>
  <si>
    <t>https://podminky.urs.cz/item/CS_URS_2022_02/184851412</t>
  </si>
  <si>
    <t>"Srovnávací řez po výsadbě (zakrácení výhonů)</t>
  </si>
  <si>
    <t xml:space="preserve">"v.č.D.1.2.2 +  TZ -  viz tabulka keřů</t>
  </si>
  <si>
    <t>97</t>
  </si>
  <si>
    <t>-785540012</t>
  </si>
  <si>
    <t>"Výška mulčovací vrstvy v průměru 100 mm</t>
  </si>
  <si>
    <t>69*0,785</t>
  </si>
  <si>
    <t>98</t>
  </si>
  <si>
    <t>10391100</t>
  </si>
  <si>
    <t>-1348419435</t>
  </si>
  <si>
    <t>"viz mulčování keřů</t>
  </si>
  <si>
    <t>54,165*0,1</t>
  </si>
  <si>
    <t>99</t>
  </si>
  <si>
    <t>185804514</t>
  </si>
  <si>
    <t>Odplevelení výsadeb v rovině nebo na svahu do 1:5 souvislých keřových skupin</t>
  </si>
  <si>
    <t>132294948</t>
  </si>
  <si>
    <t>https://podminky.urs.cz/item/CS_URS_2022_02/185804514</t>
  </si>
  <si>
    <t>"Mechanické vyčištění plochy od plevelů</t>
  </si>
  <si>
    <t>69*2</t>
  </si>
  <si>
    <t>100</t>
  </si>
  <si>
    <t>1140733119</t>
  </si>
  <si>
    <t>101</t>
  </si>
  <si>
    <t>184813136</t>
  </si>
  <si>
    <t>Ochrana dřevin před okusem zvěří chemicky postřikem, výšky přes 70 cm</t>
  </si>
  <si>
    <t>100 kus</t>
  </si>
  <si>
    <t>1897746060</t>
  </si>
  <si>
    <t>https://podminky.urs.cz/item/CS_URS_2022_02/184813136</t>
  </si>
  <si>
    <t>69/100</t>
  </si>
  <si>
    <t>102</t>
  </si>
  <si>
    <t>25235001</t>
  </si>
  <si>
    <t>postřik insekticidní a fungicidní</t>
  </si>
  <si>
    <t>litr</t>
  </si>
  <si>
    <t>1954616285</t>
  </si>
  <si>
    <t>103</t>
  </si>
  <si>
    <t>959131268</t>
  </si>
  <si>
    <t>"keře</t>
  </si>
  <si>
    <t>69*5,0</t>
  </si>
  <si>
    <t>104</t>
  </si>
  <si>
    <t>-1232061314</t>
  </si>
  <si>
    <t>345</t>
  </si>
  <si>
    <t>105</t>
  </si>
  <si>
    <t>-1397871133</t>
  </si>
  <si>
    <t>69*0,03</t>
  </si>
  <si>
    <t>106</t>
  </si>
  <si>
    <t>639911768</t>
  </si>
  <si>
    <t>"požadavek 30 l vody/ks</t>
  </si>
  <si>
    <t>0,03*69</t>
  </si>
  <si>
    <t>107</t>
  </si>
  <si>
    <t>665703390</t>
  </si>
  <si>
    <t>"viz dovoz vody</t>
  </si>
  <si>
    <t>2,07</t>
  </si>
  <si>
    <t>108</t>
  </si>
  <si>
    <t>998231311</t>
  </si>
  <si>
    <t>Přesun hmot pro sadovnické a krajinářské úpravy - strojně dopravní vzdálenost do 5000 m</t>
  </si>
  <si>
    <t>-801853211</t>
  </si>
  <si>
    <t>https://podminky.urs.cz/item/CS_URS_2022_02/998231311</t>
  </si>
  <si>
    <t>12,569</t>
  </si>
  <si>
    <t>762</t>
  </si>
  <si>
    <t>Konstrukce tesařské</t>
  </si>
  <si>
    <t>109</t>
  </si>
  <si>
    <t>762R42441</t>
  </si>
  <si>
    <t>Příčky pro sešroubení kotevních kůlů stromů</t>
  </si>
  <si>
    <t>-152029549</t>
  </si>
  <si>
    <t>"půlená kulatina dl. 500 mm - 9ks/1strom</t>
  </si>
  <si>
    <t>112*3*3</t>
  </si>
  <si>
    <t>110</t>
  </si>
  <si>
    <t>998762101</t>
  </si>
  <si>
    <t>Přesun hmot pro konstrukce tesařské stanovený z hmotnosti přesunovaného materiálu vodorovná dopravní vzdálenost do 50 m v objektech výšky do 6 m</t>
  </si>
  <si>
    <t>-1268781020</t>
  </si>
  <si>
    <t>https://podminky.urs.cz/item/CS_URS_2022_02/998762101</t>
  </si>
  <si>
    <t>Úroveň 3:</t>
  </si>
  <si>
    <t>01 - Kácení a náhradní výsadba - následná 3 - letá péče</t>
  </si>
  <si>
    <t>Pohoř</t>
  </si>
  <si>
    <t xml:space="preserve">    1-1 - Následná 3- letá péče o zeleň</t>
  </si>
  <si>
    <t>1-1</t>
  </si>
  <si>
    <t>Následná 3- letá péče o zeleň</t>
  </si>
  <si>
    <t>2085576983</t>
  </si>
  <si>
    <t>1085938795</t>
  </si>
  <si>
    <t>183101121</t>
  </si>
  <si>
    <t>Hloubení jamek pro vysazování rostlin v zemině tř.1 až 4 bez výměny půdy v rovině nebo na svahu do 1:5, objemu přes 0,40 do 1,00 m3</t>
  </si>
  <si>
    <t>-395965946</t>
  </si>
  <si>
    <t>https://podminky.urs.cz/item/CS_URS_2022_02/183101121</t>
  </si>
  <si>
    <t>"1.rok</t>
  </si>
  <si>
    <t>112*0,05</t>
  </si>
  <si>
    <t>"2.3.rok</t>
  </si>
  <si>
    <t>112*0,05*2</t>
  </si>
  <si>
    <t>-1964372104</t>
  </si>
  <si>
    <t>0,5*0,5*16,8</t>
  </si>
  <si>
    <t>-1730811119</t>
  </si>
  <si>
    <t>-540591433</t>
  </si>
  <si>
    <t>14*0,05</t>
  </si>
  <si>
    <t>14*0,05*2</t>
  </si>
  <si>
    <t>-669630101</t>
  </si>
  <si>
    <t>15*0,05</t>
  </si>
  <si>
    <t>15*0,05*2</t>
  </si>
  <si>
    <t>504759136</t>
  </si>
  <si>
    <t>38*0,05</t>
  </si>
  <si>
    <t>38*0,05*2</t>
  </si>
  <si>
    <t>813163028</t>
  </si>
  <si>
    <t>393435636</t>
  </si>
  <si>
    <t>3*0,05</t>
  </si>
  <si>
    <t>3*0,05*2</t>
  </si>
  <si>
    <t>1185872383</t>
  </si>
  <si>
    <t>4*0,05</t>
  </si>
  <si>
    <t>4*0,05*2</t>
  </si>
  <si>
    <t>1205544121</t>
  </si>
  <si>
    <t>1542129079</t>
  </si>
  <si>
    <t>16,8</t>
  </si>
  <si>
    <t>16,8*3 "Přepočtené koeficientem množství</t>
  </si>
  <si>
    <t>-1509538958</t>
  </si>
  <si>
    <t>"náhrada za uhynulé stromy</t>
  </si>
  <si>
    <t>3,14*0,12*2*112*0,05</t>
  </si>
  <si>
    <t>3,14*0,12*2*112*0,05*2</t>
  </si>
  <si>
    <t>"kontrola ochrany proti okusu 10 %</t>
  </si>
  <si>
    <t>112*0,1*3,14*0,12*2</t>
  </si>
  <si>
    <t>112*0,1*2*3,14*0,12*2</t>
  </si>
  <si>
    <t>-2093944766</t>
  </si>
  <si>
    <t>"viz zhotovení obalu</t>
  </si>
  <si>
    <t>37,981</t>
  </si>
  <si>
    <t>184804116</t>
  </si>
  <si>
    <t>Odstranění ochrany proti okusu zvěří v rovině nebo na svahu do 1:5, chráničem z rákosu nebo umělých hmot</t>
  </si>
  <si>
    <t>-600917555</t>
  </si>
  <si>
    <t>https://podminky.urs.cz/item/CS_URS_2022_02/184804116</t>
  </si>
  <si>
    <t>112*0,1</t>
  </si>
  <si>
    <t>112*0,1*2</t>
  </si>
  <si>
    <t>2022613932</t>
  </si>
  <si>
    <t>-1873326193</t>
  </si>
  <si>
    <t>16,8*2</t>
  </si>
  <si>
    <t>-173377592</t>
  </si>
  <si>
    <t>-1463743348</t>
  </si>
  <si>
    <t>16,8*5</t>
  </si>
  <si>
    <t>hnojivo pro stromy a keře v tabletách</t>
  </si>
  <si>
    <t>2062631895</t>
  </si>
  <si>
    <t>1869395766</t>
  </si>
  <si>
    <t>112*0,05*0,03*2+112*0,03*2</t>
  </si>
  <si>
    <t>-1699851876</t>
  </si>
  <si>
    <t>14,112</t>
  </si>
  <si>
    <t>-159987830</t>
  </si>
  <si>
    <t>2057077972</t>
  </si>
  <si>
    <t>69*0,05</t>
  </si>
  <si>
    <t>69*0,05*2</t>
  </si>
  <si>
    <t>-107970716</t>
  </si>
  <si>
    <t>0,05*0,5*10,35</t>
  </si>
  <si>
    <t>981241610</t>
  </si>
  <si>
    <t>1136498165</t>
  </si>
  <si>
    <t>"viz výsadba - 1.- 3. rok</t>
  </si>
  <si>
    <t>15*0,05*3</t>
  </si>
  <si>
    <t>-1200876509</t>
  </si>
  <si>
    <t>13*0,05*3</t>
  </si>
  <si>
    <t>-1609226392</t>
  </si>
  <si>
    <t xml:space="preserve">"viz výsadba  - 1.- 3. rok</t>
  </si>
  <si>
    <t>-312704957</t>
  </si>
  <si>
    <t>10*0,05*3</t>
  </si>
  <si>
    <t>-1980358299</t>
  </si>
  <si>
    <t>5*0,05*3</t>
  </si>
  <si>
    <t>164980152</t>
  </si>
  <si>
    <t>11*0,05*3</t>
  </si>
  <si>
    <t>-749028717</t>
  </si>
  <si>
    <t xml:space="preserve">"v.č.D.1.2.2 +  TZ -  viz tabulka keřů  - 1.- 3. rok</t>
  </si>
  <si>
    <t>10,35</t>
  </si>
  <si>
    <t>750029847</t>
  </si>
  <si>
    <t>10,35*0,785</t>
  </si>
  <si>
    <t>1300325206</t>
  </si>
  <si>
    <t>8,125*0,1</t>
  </si>
  <si>
    <t>1325155975</t>
  </si>
  <si>
    <t>10,35*5,0</t>
  </si>
  <si>
    <t>750160162</t>
  </si>
  <si>
    <t>51,75</t>
  </si>
  <si>
    <t>1772536073</t>
  </si>
  <si>
    <t xml:space="preserve">"v.č.D.1.2.2 +  TZ - keře - </t>
  </si>
  <si>
    <t>1576369798</t>
  </si>
  <si>
    <t xml:space="preserve">"v.č.D.1.2.2 +  TZ - keře - viz tabulka keřů</t>
  </si>
  <si>
    <t>69*0,05*0,03*2+69*0,03*2</t>
  </si>
  <si>
    <t>69*0,05*2*0,03+69*0,03*2</t>
  </si>
  <si>
    <t>310285149</t>
  </si>
  <si>
    <t>8,694</t>
  </si>
  <si>
    <t>-1197293501</t>
  </si>
  <si>
    <t>1324860516</t>
  </si>
  <si>
    <t>1,635</t>
  </si>
  <si>
    <t>762R42441.1</t>
  </si>
  <si>
    <t>-1967041932</t>
  </si>
  <si>
    <t>112*3*3*0,05</t>
  </si>
  <si>
    <t>112*3*3*0,05*2</t>
  </si>
  <si>
    <t>-874892634</t>
  </si>
  <si>
    <t>0,076</t>
  </si>
  <si>
    <t>SO 12 - Obslužná komunikace</t>
  </si>
  <si>
    <t xml:space="preserve">    2 - Zakládání</t>
  </si>
  <si>
    <t xml:space="preserve">    56 - Podkladní vrstvy komunikací, letišť a ploch</t>
  </si>
  <si>
    <t xml:space="preserve">    57 - Kryty pozemních komunikací letišť a ploch z kameniva nebo živičné</t>
  </si>
  <si>
    <t xml:space="preserve">    58 - Kryty pozemních komunikací, letišť a ploch z betonu a ostatních hmot</t>
  </si>
  <si>
    <t xml:space="preserve">    89 - Ostatní konstrukce</t>
  </si>
  <si>
    <t xml:space="preserve">    9 - Ostatní konstrukce a práce-bourání</t>
  </si>
  <si>
    <t xml:space="preserve">    997 - Přesun sutě</t>
  </si>
  <si>
    <t>1646679462</t>
  </si>
  <si>
    <t>"v.č., D.1.3.2.-6 + TZ</t>
  </si>
  <si>
    <t>"obslužná komunikace - viz výkaz kubatur</t>
  </si>
  <si>
    <t>5869,57</t>
  </si>
  <si>
    <t>122452206</t>
  </si>
  <si>
    <t>Odkopávky a prokopávky nezapažené pro silnice a dálnice strojně v hornině třídy těžitelnosti II přes 1 000 do 5 000 m3</t>
  </si>
  <si>
    <t>-84817700</t>
  </si>
  <si>
    <t>https://podminky.urs.cz/item/CS_URS_2022_02/122452206</t>
  </si>
  <si>
    <t>"obslužná komunikace - km 0,000 - 1,155 - viz výkaz kubatur</t>
  </si>
  <si>
    <t>2388,99</t>
  </si>
  <si>
    <t>132251104</t>
  </si>
  <si>
    <t>Hloubení nezapažených rýh šířky do 800 mm strojně s urovnáním dna do předepsaného profilu a spádu v hornině třídy těžitelnosti I skupiny 3 přes 100 m3</t>
  </si>
  <si>
    <t>1291317022</t>
  </si>
  <si>
    <t>https://podminky.urs.cz/item/CS_URS_2022_02/132251104</t>
  </si>
  <si>
    <t>"v.č., D.1.3.4 + TZ</t>
  </si>
  <si>
    <t>"drenáž - km 0,000-0,808</t>
  </si>
  <si>
    <t>808,0*0,38*0,4</t>
  </si>
  <si>
    <t>"km 0,808-1,155</t>
  </si>
  <si>
    <t>347,0*0,38*0,5</t>
  </si>
  <si>
    <t>131251204</t>
  </si>
  <si>
    <t>Hloubení zapažených jam a zářezů strojně s urovnáním dna do předepsaného profilu a spádu v hornině třídy těžitelnosti I skupiny 3 přes 100 do 500 m3</t>
  </si>
  <si>
    <t>-1033507521</t>
  </si>
  <si>
    <t>https://podminky.urs.cz/item/CS_URS_2022_02/131251204</t>
  </si>
  <si>
    <t>"v.č.D.1.3.7 - zasakovací šachta</t>
  </si>
  <si>
    <t>((1,78*1,78)+(4,63*4,63))*0,5*2,85*3</t>
  </si>
  <si>
    <t>"v.č.D.1.3.9 - propustek</t>
  </si>
  <si>
    <t>(2,07+2,07+2,0+2,0)*0,5*(13,0+5,3)*0,5*2,0</t>
  </si>
  <si>
    <t>"stabilizační práh</t>
  </si>
  <si>
    <t>(1,0+1,8)*0,5*6,55*0,8</t>
  </si>
  <si>
    <t>"rovnanina se záhozem</t>
  </si>
  <si>
    <t>60,066*0,3</t>
  </si>
  <si>
    <t>"v.č.D.1.3.8. - štěrbinový žlab</t>
  </si>
  <si>
    <t>"zához</t>
  </si>
  <si>
    <t>(3,5+2,6)*0,5*1,0*0,3+(2,5+1,4)*0,5*2,8*0,3</t>
  </si>
  <si>
    <t>3,2*0,8*0,3+(3,0+1,2)*0,5*3,0*0,3</t>
  </si>
  <si>
    <t>(1,1+2,1)*0,5*0,6*2,94*1,12+(1,1+2,1)*0,5*0,6*2,0*1,12</t>
  </si>
  <si>
    <t>"základ + čelo</t>
  </si>
  <si>
    <t>(1,4+3,0)*0,5*0,8*2,0*2</t>
  </si>
  <si>
    <t>-457553214</t>
  </si>
  <si>
    <t>(1,78+4,63)*0,5*3,186*4*3</t>
  </si>
  <si>
    <t>-1856420441</t>
  </si>
  <si>
    <t>40,845*3</t>
  </si>
  <si>
    <t>628133778</t>
  </si>
  <si>
    <t>-948171236</t>
  </si>
  <si>
    <t>35,063*3</t>
  </si>
  <si>
    <t>214935403</t>
  </si>
  <si>
    <t>"vytlačená kubatura</t>
  </si>
  <si>
    <t>-3,14*0,59*0,59*1,65*3</t>
  </si>
  <si>
    <t>-(2,0*0,4*0,6+2,94*0,4*0,6)</t>
  </si>
  <si>
    <t>"v.č.D.1.3.9. - propustek</t>
  </si>
  <si>
    <t>-(6,55*0,4*0,6*1,12)</t>
  </si>
  <si>
    <t>-((3,5+2,6)*0,5*1,0*0,3+(2,5+1,4)*0,5*2,8*0,3)</t>
  </si>
  <si>
    <t>-(3,2*0,8*0,3+(3,0+1,2)*0,5*3,0*0,3)</t>
  </si>
  <si>
    <t>-(9*3,3*1,12*0,5*0,3+4,8*2,9*1,12*0,3)</t>
  </si>
  <si>
    <t>"rovnanina</t>
  </si>
  <si>
    <t>"v.č.D.1.3.9. - propustek - hmot. 80-200 kg</t>
  </si>
  <si>
    <t>-((6,3+1,2)*0,5*3,6*1,12*0,3)</t>
  </si>
  <si>
    <t xml:space="preserve">"v.č.D.1.3.9. - propustek  - pod rovnaninou - šp</t>
  </si>
  <si>
    <t>-(6,3+1,2)*0,5*3,6*1,12*0,1</t>
  </si>
  <si>
    <t>"v.č.D.1.3.8. - pod štěrbinovým žlabem - podkladní beton</t>
  </si>
  <si>
    <t>-(0,88+1,08)*0,5*(12,0-0,8)*0,1</t>
  </si>
  <si>
    <t xml:space="preserve">"v.č.D.1.3.8. - štěrbinový žlab  - základ a čelo</t>
  </si>
  <si>
    <t>-(2,0*0,8*0,6+2*0,4*0,4)*2</t>
  </si>
  <si>
    <t>"v.č.D.1.3.9. - propustek - obetonování</t>
  </si>
  <si>
    <t>-1,07*1,07*(13+11,2)*0,5</t>
  </si>
  <si>
    <t>58343959</t>
  </si>
  <si>
    <t>kamenivo drcené hrubé frakce 32/63</t>
  </si>
  <si>
    <t>-15279809</t>
  </si>
  <si>
    <t>(((3,6*3,6)+(4,63*4,63))*0,5*1,0-3,14*0,59*0,59*0,5)*3*1,9</t>
  </si>
  <si>
    <t>266190067</t>
  </si>
  <si>
    <t>1357,761*0,1</t>
  </si>
  <si>
    <t>175,795</t>
  </si>
  <si>
    <t>"odpočet drtě</t>
  </si>
  <si>
    <t>-(((3,6*3,6)+(4,63*4,63))*0,5*1,0-3,14*0,59*0,59*0,5)*3</t>
  </si>
  <si>
    <t>1310419451</t>
  </si>
  <si>
    <t>(1357,761+210,97)*0,1*2</t>
  </si>
  <si>
    <t>(5869,57*0,3-1568,731*0,1)</t>
  </si>
  <si>
    <t>175,795*2</t>
  </si>
  <si>
    <t>-(((3,6*3,6)+(4,63*4,63))*0,5*1,0-3,14*0,59*0,59*0,5)*3*2</t>
  </si>
  <si>
    <t>-1676986084</t>
  </si>
  <si>
    <t>2388,99+188,846+222,587- 175,795+ 49,956</t>
  </si>
  <si>
    <t>864571027</t>
  </si>
  <si>
    <t>(1357,761+210,97)*0,1</t>
  </si>
  <si>
    <t>-926288066</t>
  </si>
  <si>
    <t>2674,584*1,9</t>
  </si>
  <si>
    <t>281566945</t>
  </si>
  <si>
    <t xml:space="preserve">"v.č., D.1.3.2.-6 + TZ - ŠDb  km 0,000 - 0,017</t>
  </si>
  <si>
    <t>225/0,45/3</t>
  </si>
  <si>
    <t xml:space="preserve">"v.č., D.1.3.2.-6 + TZ -  km  0,017 - 1,155</t>
  </si>
  <si>
    <t>5428,57</t>
  </si>
  <si>
    <t>182351133</t>
  </si>
  <si>
    <t>Rozprostření a urovnání ornice ve svahu sklonu přes 1:5 strojně při souvislé ploše přes 500 m2, tl. vrstvy do 200 mm</t>
  </si>
  <si>
    <t>-1543137933</t>
  </si>
  <si>
    <t>https://podminky.urs.cz/item/CS_URS_2022_02/182351133</t>
  </si>
  <si>
    <t>1293,45+210,97</t>
  </si>
  <si>
    <t>4,63*4,63*3</t>
  </si>
  <si>
    <t>CS ÚRS 2021 02</t>
  </si>
  <si>
    <t>483024032</t>
  </si>
  <si>
    <t>https://podminky.urs.cz/item/CS_URS_2021_02/181351113</t>
  </si>
  <si>
    <t>"přebytek ornice</t>
  </si>
  <si>
    <t>(5869,57*0,3-1568,731*0,1)/0,15</t>
  </si>
  <si>
    <t>181151322</t>
  </si>
  <si>
    <t>Plošná úprava terénu v zemině skupiny 1 až 4 s urovnáním povrchu bez doplnění ornice souvislé plochy přes 500 m2 při nerovnostech terénu přes 100 do 150 mm na svahu přes 1:5 do 1:2</t>
  </si>
  <si>
    <t>1896670250</t>
  </si>
  <si>
    <t>https://podminky.urs.cz/item/CS_URS_2022_02/181151322</t>
  </si>
  <si>
    <t xml:space="preserve">"v.č.D.1.3.2. - D.1.3.4. </t>
  </si>
  <si>
    <t>"výkaz kubatur příloha C.7 - ohumusování a osetí</t>
  </si>
  <si>
    <t>181451121</t>
  </si>
  <si>
    <t>Založení trávníku na půdě předem připravené plochy přes 1000 m2 výsevem včetně utažení lučního v rovině nebo na svahu do 1:5</t>
  </si>
  <si>
    <t>-190209144</t>
  </si>
  <si>
    <t>https://podminky.urs.cz/item/CS_URS_2022_02/181451121</t>
  </si>
  <si>
    <t>1568,731</t>
  </si>
  <si>
    <t>432755370</t>
  </si>
  <si>
    <t>1568,731*0,015*1,03</t>
  </si>
  <si>
    <t>Zakládání</t>
  </si>
  <si>
    <t>212755216</t>
  </si>
  <si>
    <t>Trativody bez lože z drenážních trubek plastových flexibilních D 160 mm</t>
  </si>
  <si>
    <t>-636510018</t>
  </si>
  <si>
    <t>https://podminky.urs.cz/item/CS_URS_2022_02/212755216</t>
  </si>
  <si>
    <t>"obslužná komunikace - km 0,000 - 1,155</t>
  </si>
  <si>
    <t>1155,0</t>
  </si>
  <si>
    <t>211561111</t>
  </si>
  <si>
    <t>Výplň kamenivem do rýh odvodňovacích žeber nebo trativodů bez zhutnění, s úpravou povrchu výplně kamenivem hrubým drceným frakce 4 až 16 mm</t>
  </si>
  <si>
    <t>-2012748396</t>
  </si>
  <si>
    <t>https://podminky.urs.cz/item/CS_URS_2022_02/211561111</t>
  </si>
  <si>
    <t>234,70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</si>
  <si>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</si>
  <si>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</si>
  <si>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-1350144412</t>
  </si>
  <si>
    <t>https://podminky.urs.cz/item/CS_URS_2022_02/211971121</t>
  </si>
  <si>
    <t>808,0*(0,38+0,4)*2</t>
  </si>
  <si>
    <t>347,0*(0,38+0,5)*2</t>
  </si>
  <si>
    <t>69311006</t>
  </si>
  <si>
    <t>geotextilie tkaná separační, filtrační, výztužná PP pevnost v tahu 15kN/m</t>
  </si>
  <si>
    <t>1352834186</t>
  </si>
  <si>
    <t>"viz opláštění -</t>
  </si>
  <si>
    <t>1871,20</t>
  </si>
  <si>
    <t>1871,2*1,02 "Přepočtené koeficientem množství</t>
  </si>
  <si>
    <t>389121111</t>
  </si>
  <si>
    <t>Osazení dílců rámové konstrukce propustků a podchodů hmotnosti jednotlivě do 5 t</t>
  </si>
  <si>
    <t>1389669395</t>
  </si>
  <si>
    <t>https://podminky.urs.cz/item/CS_URS_2022_02/389121111</t>
  </si>
  <si>
    <t>451571111</t>
  </si>
  <si>
    <t>Lože pod dlažby ze štěrkopísků, tl. vrstvy do 100 mm</t>
  </si>
  <si>
    <t>-778139865</t>
  </si>
  <si>
    <t>https://podminky.urs.cz/item/CS_URS_2022_02/451571111</t>
  </si>
  <si>
    <t xml:space="preserve">"v.č.D.1.3.9. - propustek  - pod rovnaninou</t>
  </si>
  <si>
    <t>(6,3+1,2)*0,5*3,6*1,12</t>
  </si>
  <si>
    <t>452311161</t>
  </si>
  <si>
    <t>Podkladní a zajišťovací konstrukce z betonu prostého v otevřeném výkopu desky pod potrubí, stoky a drobné objekty z betonu tř. C 25/30</t>
  </si>
  <si>
    <t>-427533477</t>
  </si>
  <si>
    <t>https://podminky.urs.cz/item/CS_URS_2022_02/452311161</t>
  </si>
  <si>
    <t>"v.č.D.1.3.8. - pod štěrbinovým žlabem</t>
  </si>
  <si>
    <t>(0,88+1,08)*0,5*(12,0-0,8)*0,1</t>
  </si>
  <si>
    <t>452218142</t>
  </si>
  <si>
    <t>Zajišťovací práh z upraveného lomového kamene na dně a ve svahu melioračních kanálů, s patkami nebo bez patek s dlažbovitou úpravou viditelných ploch na cementovou maltu</t>
  </si>
  <si>
    <t>-846588260</t>
  </si>
  <si>
    <t>https://podminky.urs.cz/item/CS_URS_2022_02/452218142</t>
  </si>
  <si>
    <t>2,0*0,4*0,6+2,94*0,4*0,6</t>
  </si>
  <si>
    <t>6,55*0,4*0,6*1,12</t>
  </si>
  <si>
    <t>462511270</t>
  </si>
  <si>
    <t>Zához z lomového kamene neupraveného záhozového bez proštěrkování z terénu, hmotnosti jednotlivých kamenů do 200 kg</t>
  </si>
  <si>
    <t>281804486</t>
  </si>
  <si>
    <t>https://podminky.urs.cz/item/CS_URS_2022_02/462511270</t>
  </si>
  <si>
    <t>9*3,3*1,12*0,5*0,3+4,8*2,9*1,12*0,3</t>
  </si>
  <si>
    <t>462519002</t>
  </si>
  <si>
    <t>Zához z lomového kamene neupraveného záhozového Příplatek k cenám za urovnání viditelných ploch záhozu z kamene, hmotnosti jednotlivých kamenů do 200 kg</t>
  </si>
  <si>
    <t>908349415</t>
  </si>
  <si>
    <t>https://podminky.urs.cz/item/CS_URS_2022_02/462519002</t>
  </si>
  <si>
    <t>(3,5+2,6)*0,5*1,0+(2,5+1,4)*0,5*2,8</t>
  </si>
  <si>
    <t>3,2*0,8+(3,0+1,2)*0,5*3,0</t>
  </si>
  <si>
    <t>9*3,3*1,12*0,5+4,8*2,9*1,12</t>
  </si>
  <si>
    <t>321213222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</si>
  <si>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bez zatření spár, na maltu cementovou MC 10</t>
  </si>
  <si>
    <t>249822000</t>
  </si>
  <si>
    <t>https://podminky.urs.cz/item/CS_URS_2022_02/321213222</t>
  </si>
  <si>
    <t>(2,0*0,8*0,6+2*0,4*0,4)*2</t>
  </si>
  <si>
    <t>-2104673735</t>
  </si>
  <si>
    <t>(6,3+1,2)*0,5*3,6*1,12*0,3</t>
  </si>
  <si>
    <t>1391608114</t>
  </si>
  <si>
    <t>464R51114</t>
  </si>
  <si>
    <t>Prolití záhozu z kamene vrstvy z lomového kamene betonem C 30/37</t>
  </si>
  <si>
    <t>1078789102</t>
  </si>
  <si>
    <t>Podkladní vrstvy komunikací, letišť a ploch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</si>
  <si>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</si>
  <si>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</si>
  <si>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-657102253</t>
  </si>
  <si>
    <t>https://podminky.urs.cz/item/CS_URS_2022_02/561061121</t>
  </si>
  <si>
    <t>"obslužná komunikace - měřeno digitálně</t>
  </si>
  <si>
    <t>1821,16/0,4</t>
  </si>
  <si>
    <t>585R1002</t>
  </si>
  <si>
    <t xml:space="preserve">pojivo hydraulické silniční - vápenná směs  pro stabilizaci zeminy (SM 30,50,70,)</t>
  </si>
  <si>
    <t>1484705393</t>
  </si>
  <si>
    <t xml:space="preserve">"viz. zřízení podladu - předpoklad - 3% - 53kg/m3  </t>
  </si>
  <si>
    <t>4552,90*0,4*0,053</t>
  </si>
  <si>
    <t>565R55111</t>
  </si>
  <si>
    <t>Asfaltový beton vrstva podkladní ACP 16+ (obalované kamenivo střednězrnné - OKS) s rozprostřením a zhutněním v pruhu šířky přes 1,5 do 3 m, po zhutnění tl. 70 mm</t>
  </si>
  <si>
    <t>857075852</t>
  </si>
  <si>
    <t>"v.č., D.1.3.2.-6 + TZ - km 0,000 - 0,017</t>
  </si>
  <si>
    <t>120</t>
  </si>
  <si>
    <t>569851111</t>
  </si>
  <si>
    <t>Zpevnění krajnic nebo komunikací pro pěší s rozprostřením a zhutněním, po zhutnění štěrkodrtí tl. 150 mm</t>
  </si>
  <si>
    <t>-208408969</t>
  </si>
  <si>
    <t>https://podminky.urs.cz/item/CS_URS_2022_02/569851111</t>
  </si>
  <si>
    <t xml:space="preserve">"v.č., D.1.3.2.-6 + TZ -  km  0,000 - 1,155</t>
  </si>
  <si>
    <t>350/0,15</t>
  </si>
  <si>
    <t>564851111</t>
  </si>
  <si>
    <t>Podklad ze štěrkodrti ŠD s rozprostřením a zhutněním plochy přes 100 m2, po zhutnění tl. 150 mm</t>
  </si>
  <si>
    <t>-1599559983</t>
  </si>
  <si>
    <t>https://podminky.urs.cz/item/CS_URS_2022_02/564851111</t>
  </si>
  <si>
    <t>225/0,45</t>
  </si>
  <si>
    <t>564861111</t>
  </si>
  <si>
    <t>Podklad ze štěrkodrti ŠD s rozprostřením a zhutněním plochy přes 100 m2, po zhutnění tl. 200 mm</t>
  </si>
  <si>
    <t>-1445931934</t>
  </si>
  <si>
    <t>https://podminky.urs.cz/item/CS_URS_2022_02/564861111</t>
  </si>
  <si>
    <t>564952114</t>
  </si>
  <si>
    <t>Podklad z mechanicky zpevněného kameniva MZK (minerální beton) s rozprostřením a s hutněním, po zhutnění tl. 180 mm</t>
  </si>
  <si>
    <t>350487564</t>
  </si>
  <si>
    <t>https://podminky.urs.cz/item/CS_URS_2022_02/564952114</t>
  </si>
  <si>
    <t>4137,44</t>
  </si>
  <si>
    <t>Kryty pozemních komunikací letišť a ploch z kameniva nebo živičné</t>
  </si>
  <si>
    <t>573231108</t>
  </si>
  <si>
    <t>Postřik spojovací PS bez posypu kamenivem ze silniční emulze, v množství 0,50 kg/m2</t>
  </si>
  <si>
    <t>1407545680</t>
  </si>
  <si>
    <t>https://podminky.urs.cz/item/CS_URS_2022_02/573231108</t>
  </si>
  <si>
    <t xml:space="preserve">"v.č., D.1.3.2.-6 + TZ -  km 0,000 - 0,017</t>
  </si>
  <si>
    <t>573111114</t>
  </si>
  <si>
    <t>Postřik infiltrační PI z asfaltu silničního s posypem kamenivem, v množství 2,00 kg/m2</t>
  </si>
  <si>
    <t>-154932276</t>
  </si>
  <si>
    <t>https://podminky.urs.cz/item/CS_URS_2022_02/573111114</t>
  </si>
  <si>
    <t>577134211</t>
  </si>
  <si>
    <t>Asfaltový beton vrstva obrusná ACO 11 (ABS) s rozprostřením a se zhutněním z nemodifikovaného asfaltu v pruhu šířky do 3 m tř. II, po zhutnění tl. 40 mm</t>
  </si>
  <si>
    <t>669177389</t>
  </si>
  <si>
    <t>https://podminky.urs.cz/item/CS_URS_2022_02/577134211</t>
  </si>
  <si>
    <t>Kryty pozemních komunikací, letišť a ploch z betonu a ostatních hmot</t>
  </si>
  <si>
    <t>584121108</t>
  </si>
  <si>
    <t>Osazení silničních dílců ze železového betonu s podkladem z kameniva těženého do tl. 40 mm jakéhokoliv druhu a velikosti, na plochu jednotlivě do 15 m2</t>
  </si>
  <si>
    <t>-1784439552</t>
  </si>
  <si>
    <t>https://podminky.urs.cz/item/CS_URS_2022_02/584121108</t>
  </si>
  <si>
    <t xml:space="preserve">"v.č., D.1.3.2.1 -  křížení s VTL plynovodem</t>
  </si>
  <si>
    <t>3*1,5*2</t>
  </si>
  <si>
    <t>59381005</t>
  </si>
  <si>
    <t>panel silniční 3,00x1,50x0,215m</t>
  </si>
  <si>
    <t>277133051</t>
  </si>
  <si>
    <t>Ostatní konstrukce</t>
  </si>
  <si>
    <t>894410213</t>
  </si>
  <si>
    <t>Osazení betonových dílců šachet kanalizačních skruž rovná DN 1000, výšky 1000 mm</t>
  </si>
  <si>
    <t>-950088206</t>
  </si>
  <si>
    <t>https://podminky.urs.cz/item/CS_URS_2022_02/894410213</t>
  </si>
  <si>
    <t>2*3</t>
  </si>
  <si>
    <t>59224080</t>
  </si>
  <si>
    <t>skruž betonová DN 1000x1000, 100x100x9cm, bez stupadel</t>
  </si>
  <si>
    <t>1817738495</t>
  </si>
  <si>
    <t>894410302</t>
  </si>
  <si>
    <t>Osazení betonových dílců šachet kanalizačních deska zákrytová DN 1000</t>
  </si>
  <si>
    <t>-1516534530</t>
  </si>
  <si>
    <t>https://podminky.urs.cz/item/CS_URS_2022_02/894410302</t>
  </si>
  <si>
    <t>1*3</t>
  </si>
  <si>
    <t>59225816</t>
  </si>
  <si>
    <t>deska betonová zákrytová studniční 120/7cm (pro skruž D 100cm)</t>
  </si>
  <si>
    <t>851770073</t>
  </si>
  <si>
    <t>Ostatní konstrukce a práce-bourání</t>
  </si>
  <si>
    <t>914111111</t>
  </si>
  <si>
    <t>Montáž svislé dopravní značky základní velikosti do 1 m2 objímkami na sloupky nebo konzoly</t>
  </si>
  <si>
    <t>-102563338</t>
  </si>
  <si>
    <t>https://podminky.urs.cz/item/CS_URS_2022_02/914111111</t>
  </si>
  <si>
    <t xml:space="preserve">"v.č., D.1.3.2.2  - značky B 29 + E8a</t>
  </si>
  <si>
    <t>8*2</t>
  </si>
  <si>
    <t>40445649</t>
  </si>
  <si>
    <t>dodatkové tabulky E3-E5, E8, E14-E16 500x150mm</t>
  </si>
  <si>
    <t>-549375621</t>
  </si>
  <si>
    <t>"viz montáž - E8a,E8c</t>
  </si>
  <si>
    <t>4*2</t>
  </si>
  <si>
    <t>40445619</t>
  </si>
  <si>
    <t>zákazové, příkazové dopravní značky B1-B34, C1-15 500mm</t>
  </si>
  <si>
    <t>78100590</t>
  </si>
  <si>
    <t>"viz montáž - B 29</t>
  </si>
  <si>
    <t>914511111</t>
  </si>
  <si>
    <t>Montáž sloupku dopravních značek délky do 3,5 m do betonového základu</t>
  </si>
  <si>
    <t>100532888</t>
  </si>
  <si>
    <t>https://podminky.urs.cz/item/CS_URS_2022_02/914511111</t>
  </si>
  <si>
    <t xml:space="preserve">"v.č., D.1.3.2.2  - </t>
  </si>
  <si>
    <t>"sloupek pro značku</t>
  </si>
  <si>
    <t>40445225</t>
  </si>
  <si>
    <t>sloupek pro dopravní značku Zn D 60mm v 3,5m</t>
  </si>
  <si>
    <t>1857208369</t>
  </si>
  <si>
    <t>"viz montáž</t>
  </si>
  <si>
    <t>40445256</t>
  </si>
  <si>
    <t>svorka upínací na sloupek dopravní značky D 60mm</t>
  </si>
  <si>
    <t>-558824740</t>
  </si>
  <si>
    <t>8*2*2</t>
  </si>
  <si>
    <t>919521130</t>
  </si>
  <si>
    <t>Zřízení silničního propustku z trub betonových nebo železobetonových DN 500 mm</t>
  </si>
  <si>
    <t>1852737329</t>
  </si>
  <si>
    <t>https://podminky.urs.cz/item/CS_URS_2022_02/919521130</t>
  </si>
  <si>
    <t xml:space="preserve">"v.č.D.1.3.9. - propustek </t>
  </si>
  <si>
    <t>59222024</t>
  </si>
  <si>
    <t>trouba ŽB hrdlová DN 500</t>
  </si>
  <si>
    <t>-1908596065</t>
  </si>
  <si>
    <t>13*1,01 "Přepočtené koeficientem množství</t>
  </si>
  <si>
    <t>919535560</t>
  </si>
  <si>
    <t>Obetonování trubního propustku betonem prostým bez zvýšených nároků na prostředí tř. C 30/37</t>
  </si>
  <si>
    <t>593996329</t>
  </si>
  <si>
    <t>https://podminky.urs.cz/item/CS_URS_2022_02/919535560</t>
  </si>
  <si>
    <t>1,07*1,07*(13+11,2)*0,5-3,14*0,31*0,31*(13+11,2)*0,5-0,2*0,2*0,5*11,2*2</t>
  </si>
  <si>
    <t>919726122</t>
  </si>
  <si>
    <t>Geotextilie netkaná pro ochranu, separaci nebo filtraci měrná hmotnost přes 200 do 300 g/m2</t>
  </si>
  <si>
    <t>227796179</t>
  </si>
  <si>
    <t>https://podminky.urs.cz/item/CS_URS_2022_02/919726122</t>
  </si>
  <si>
    <t>(3,6*3,6)-3,14*0,59*0,59</t>
  </si>
  <si>
    <t>919735112</t>
  </si>
  <si>
    <t>Řezání stávajícího živičného krytu nebo podkladu hloubky přes 50 do 100 mm</t>
  </si>
  <si>
    <t>52221286</t>
  </si>
  <si>
    <t>https://podminky.urs.cz/item/CS_URS_2022_02/919735112</t>
  </si>
  <si>
    <t>"v.č. D.1.3.2.1- napojení nového krytu na silnici III/04724</t>
  </si>
  <si>
    <t>928R60120</t>
  </si>
  <si>
    <t>Zálivka z modifikovaného asfaltu s posypem drtí</t>
  </si>
  <si>
    <t>-50943928</t>
  </si>
  <si>
    <t>"viz řezání</t>
  </si>
  <si>
    <t>935113212</t>
  </si>
  <si>
    <t>Osazení odvodňovacího žlabu s krycím roštem betonového šířky přes 200 mm</t>
  </si>
  <si>
    <t>-1994184755</t>
  </si>
  <si>
    <t>https://podminky.urs.cz/item/CS_URS_2022_02/935113212</t>
  </si>
  <si>
    <t>"v.č.D.1.3.8. - štěrbinová trouba 88/68 cm</t>
  </si>
  <si>
    <t>592R8435</t>
  </si>
  <si>
    <t>žlab štěrbinový betonový s přerušovanou štěrbinou 880x680x4000mm</t>
  </si>
  <si>
    <t>-458909282</t>
  </si>
  <si>
    <t>938902202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</si>
  <si>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</si>
  <si>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-1748619798</t>
  </si>
  <si>
    <t>https://podminky.urs.cz/item/CS_URS_2022_02/938902202</t>
  </si>
  <si>
    <t xml:space="preserve">"v.č., D.1.3.2.1- </t>
  </si>
  <si>
    <t>28+40</t>
  </si>
  <si>
    <t>955R9301</t>
  </si>
  <si>
    <t>Vývrt a napojení drenážního potrubí DN 150 do zasakovací šachty</t>
  </si>
  <si>
    <t>-1482134124</t>
  </si>
  <si>
    <t>966008112</t>
  </si>
  <si>
    <t>Bourání trubního propustku s odklizením a uložením vybouraného materiálu na skládku na vzdálenost do 3 m nebo s naložením na dopravní prostředek z trub DN přes 300 do 500 mm</t>
  </si>
  <si>
    <t>997768909</t>
  </si>
  <si>
    <t>https://podminky.urs.cz/item/CS_URS_2022_02/966008112</t>
  </si>
  <si>
    <t>"v.č., D.1.3.2.1- stávající propustek</t>
  </si>
  <si>
    <t>977211111</t>
  </si>
  <si>
    <t>Řezání konstrukcí stěnovou pilou betonových nebo železobetonových průměru řezané výztuže do 16 mm hloubka řezu do 200 mm</t>
  </si>
  <si>
    <t>461284685</t>
  </si>
  <si>
    <t>https://podminky.urs.cz/item/CS_URS_2022_02/977211111</t>
  </si>
  <si>
    <t xml:space="preserve">"v.č.D.1.3.9. - propustek  - úprava konce trouby propustku</t>
  </si>
  <si>
    <t>3,14*1,3*2</t>
  </si>
  <si>
    <t>938908411</t>
  </si>
  <si>
    <t>Čištění vozovek splachováním vodou povrchu podkladu nebo krytu živičného, betonového nebo dlážděného</t>
  </si>
  <si>
    <t>-1657420281</t>
  </si>
  <si>
    <t>https://podminky.urs.cz/item/CS_URS_2022_02/938908411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</si>
  <si>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</si>
  <si>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</si>
  <si>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-641630724</t>
  </si>
  <si>
    <t>https://podminky.urs.cz/item/CS_URS_2022_02/938909311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</si>
  <si>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</si>
  <si>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</si>
  <si>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</si>
  <si>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</si>
  <si>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1454286426</t>
  </si>
  <si>
    <t>https://podminky.urs.cz/item/CS_URS_2022_02/997221551</t>
  </si>
  <si>
    <t>997221559</t>
  </si>
  <si>
    <t>Vodorovná doprava suti bez naložení, ale se složením a s hrubým urovnáním Příplatek k ceně za každý další i započatý 1 km přes 1 km</t>
  </si>
  <si>
    <t>630037432</t>
  </si>
  <si>
    <t>https://podminky.urs.cz/item/CS_URS_2022_02/997221559</t>
  </si>
  <si>
    <t>28,036*8 "Přepočtené koeficientem množství</t>
  </si>
  <si>
    <t>997221615</t>
  </si>
  <si>
    <t>Poplatek za uložení stavebního odpadu na skládce (skládkovné) z prostého betonu zatříděného do Katalogu odpadů pod kódem 17 01 01</t>
  </si>
  <si>
    <t>124098896</t>
  </si>
  <si>
    <t>https://podminky.urs.cz/item/CS_URS_2022_02/997221615</t>
  </si>
  <si>
    <t>"vybouraný propustek</t>
  </si>
  <si>
    <t>12,74</t>
  </si>
  <si>
    <t>997221655</t>
  </si>
  <si>
    <t>-886696875</t>
  </si>
  <si>
    <t>https://podminky.urs.cz/item/CS_URS_2022_02/997221655</t>
  </si>
  <si>
    <t>"ostatní suť</t>
  </si>
  <si>
    <t>1,2+2,4+11,696</t>
  </si>
  <si>
    <t>998225111</t>
  </si>
  <si>
    <t>Přesun hmot pro komunikace s krytem z kameniva, monolitickým betonovým nebo živičným dopravní vzdálenost do 200 m jakékoliv délky objektu</t>
  </si>
  <si>
    <t>504179122</t>
  </si>
  <si>
    <t>https://podminky.urs.cz/item/CS_URS_2022_02/998225111</t>
  </si>
  <si>
    <t>998225192</t>
  </si>
  <si>
    <t>Přesun hmot pro komunikace s krytem z kameniva, monolitickým betonovým nebo živičným Příplatek k ceně za zvětšený přesun přes vymezenou největší dopravní vzdálenost do 2000 m</t>
  </si>
  <si>
    <t>941807118</t>
  </si>
  <si>
    <t>https://podminky.urs.cz/item/CS_URS_2022_02/998225192</t>
  </si>
  <si>
    <t xml:space="preserve">VON - Vedlejší a ostatní náklady </t>
  </si>
  <si>
    <t>ON.1 - Ostatní náklady</t>
  </si>
  <si>
    <t>OST - Ostatní náklady</t>
  </si>
  <si>
    <t xml:space="preserve">    101 - Jímkování staveniště</t>
  </si>
  <si>
    <t>OST</t>
  </si>
  <si>
    <t>012103001</t>
  </si>
  <si>
    <t>Náklady na průzkumné, geodetické a projektové práce geodetické před výstavbou</t>
  </si>
  <si>
    <t>Kč</t>
  </si>
  <si>
    <t>1024</t>
  </si>
  <si>
    <t>776470421</t>
  </si>
  <si>
    <t>013254001</t>
  </si>
  <si>
    <t>Náklad na projektové práce pro zhotovení dokumentace skutečného provedení stavby (výkresová a textová část)</t>
  </si>
  <si>
    <t>-924209444</t>
  </si>
  <si>
    <t>012203001</t>
  </si>
  <si>
    <t>Náklady na průzkumné, geodetické a projektové práce geodetické při provádění stavby</t>
  </si>
  <si>
    <t>-670017851</t>
  </si>
  <si>
    <t>012303001</t>
  </si>
  <si>
    <t>Náklady na průzkumné, geodetické a projektové práce geodetické práce po výstavbě</t>
  </si>
  <si>
    <t>-1708941372</t>
  </si>
  <si>
    <t>013284001</t>
  </si>
  <si>
    <t>Náklad na zpracování dokumentu KZP, technologických postupů a evidenci provedených zkoušek, revizí a měření</t>
  </si>
  <si>
    <t>-1257640263</t>
  </si>
  <si>
    <t>043103001</t>
  </si>
  <si>
    <t>Náklady na provedení zkoušek, revizí a měření, které jsou vyžadovány v technických normách a dalších předpisech ve vztahu k prováděným pracím, dodávkám a službám.</t>
  </si>
  <si>
    <t>1801069972</t>
  </si>
  <si>
    <t>013254101</t>
  </si>
  <si>
    <t>Náklady na pořízení fotografií nebo videozáznamů zakrývaných konstrukcí a postupu výstavby.</t>
  </si>
  <si>
    <t>262144</t>
  </si>
  <si>
    <t>-155837520</t>
  </si>
  <si>
    <t>013251212</t>
  </si>
  <si>
    <t>Kancelář pro TDS a výrobní výbory a kontrolní dny pro 10-12 osob, cca 36m2 s vybavením</t>
  </si>
  <si>
    <t>410102165</t>
  </si>
  <si>
    <t>013251213</t>
  </si>
  <si>
    <t>Informační tabule 2100x2200mm dle podmínek dotačního programu včetně instalace na stavbě</t>
  </si>
  <si>
    <t>62527684</t>
  </si>
  <si>
    <t>013251214</t>
  </si>
  <si>
    <t>Pamětní tabule 400x300mm, dle podmínek dotačního programu, včetně instalace na stavbě</t>
  </si>
  <si>
    <t>295251919</t>
  </si>
  <si>
    <t>091002030</t>
  </si>
  <si>
    <t xml:space="preserve">Náklady na zpracování, projednání a schválení povodňového plánu stavby </t>
  </si>
  <si>
    <t>-34779439</t>
  </si>
  <si>
    <t>091002020</t>
  </si>
  <si>
    <t xml:space="preserve">Náklady na zpracování, projednání a schválení havarijního plánu stavby </t>
  </si>
  <si>
    <t>141158321</t>
  </si>
  <si>
    <t>013251211</t>
  </si>
  <si>
    <t>Vypracování geometrických plánů pro rozdělení pozemků a geometrických plánů skutečného provedení celé stavby do katastrální mapy s vyznačením věcných břemen dle požadavků a zásad platné státní legislativy a dle požadavků Katastrálního úřadu. Geometrické plány pro vklad do KN budou vypracovány 6x v tištěné verzi a 2x v digitální verzi na CD. Dokumentace bude ověřená odpovědným geodetem a Katastrálním úřadem.</t>
  </si>
  <si>
    <t>670726659</t>
  </si>
  <si>
    <t>013251210</t>
  </si>
  <si>
    <t>Vypracování dílenské dokumentace stavby a detailních výkresů výztuže jednotlivých dilatačních úseků., vč. schválení TDS a AD_x000d_
Vypracování realizační dokumentace stavby SO 07 Opatření č.2/40 – záchytný profil nad Přerovem_x000d_
vč. schválení TDS a AD.</t>
  </si>
  <si>
    <t>-2035416494</t>
  </si>
  <si>
    <t>"Realizační dokumentace bude vypracována 4x v tištěné verzi a 2x v digitální verzi na CD., vč. schválení TDS a AD.</t>
  </si>
  <si>
    <t>013251201</t>
  </si>
  <si>
    <t>Náklady na pasportizace stávajících komunikací využívaných pro dopravu v rámci stavby (staveniště, příjezd na staveniště, zařízení staveniště a meziskládky) a objektů stávajících vedení inženýrských sítí, pasportizace se bude provádět před zahájením a po realizaci celé stavby</t>
  </si>
  <si>
    <t>-655810504</t>
  </si>
  <si>
    <t>013251215</t>
  </si>
  <si>
    <t xml:space="preserve">Náklady na vypracování manipulačního řádu a provozního řadu SO 07, projednání a schválení manipulačního řádu vodoprávním úřadem. </t>
  </si>
  <si>
    <t>-584505939</t>
  </si>
  <si>
    <t>013251216</t>
  </si>
  <si>
    <t>Náklady na aktualizaci údajů v plánu BOZP, který je součástí zadávací dokumentace.</t>
  </si>
  <si>
    <t>-2134551791</t>
  </si>
  <si>
    <t>013251217</t>
  </si>
  <si>
    <t>Úprava výtluků a uvedení příjezdových komunikací do původního stavu</t>
  </si>
  <si>
    <t>-159918243</t>
  </si>
  <si>
    <t>Jímkování staveniště</t>
  </si>
  <si>
    <t>115101201</t>
  </si>
  <si>
    <t>Čerpání vody na dopravní výšku do 10 m s uvažovaným průměrným přítokem do 500 l/min</t>
  </si>
  <si>
    <t>hod</t>
  </si>
  <si>
    <t>791762073</t>
  </si>
  <si>
    <t>https://podminky.urs.cz/item/CS_URS_2022_02/115101201</t>
  </si>
  <si>
    <t>"viz TZ - 10 měsíců - 5 čerpadel</t>
  </si>
  <si>
    <t>5*30*24*10</t>
  </si>
  <si>
    <t>115101204</t>
  </si>
  <si>
    <t>Čerpání vody na dopravní výšku do 10 m s uvažovaným průměrným přítokem přes 2 000 do 4 000 l/min</t>
  </si>
  <si>
    <t>-486849852</t>
  </si>
  <si>
    <t>https://podminky.urs.cz/item/CS_URS_2022_02/115101204</t>
  </si>
  <si>
    <t>"viz TZ - 10 měsíců - 2 čerpadla</t>
  </si>
  <si>
    <t>2*30*24*10</t>
  </si>
  <si>
    <t>115101301</t>
  </si>
  <si>
    <t>Pohotovost záložní čerpací soupravy pro dopravní výšku do 10 m s uvažovaným průměrným přítokem do 500 l/min</t>
  </si>
  <si>
    <t>den</t>
  </si>
  <si>
    <t>-780974600</t>
  </si>
  <si>
    <t>https://podminky.urs.cz/item/CS_URS_2022_02/115101301</t>
  </si>
  <si>
    <t>5*30*10</t>
  </si>
  <si>
    <t>115101304</t>
  </si>
  <si>
    <t>Pohotovost záložní čerpací soupravy pro dopravní výšku do 10 m s uvažovaným průměrným přítokem přes 2 000 do 4 000 l/min</t>
  </si>
  <si>
    <t>-1237471171</t>
  </si>
  <si>
    <t>https://podminky.urs.cz/item/CS_URS_2022_02/115101304</t>
  </si>
  <si>
    <t>2*30*10</t>
  </si>
  <si>
    <t>171153101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</si>
  <si>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</si>
  <si>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-953929973</t>
  </si>
  <si>
    <t>https://podminky.urs.cz/item/CS_URS_2022_02/171153101</t>
  </si>
  <si>
    <t xml:space="preserve">"viz TZ - zemní ochranná hrázka v korytě </t>
  </si>
  <si>
    <t>(9,0+1,0)*0,5*2,0*(290+22+5,0)</t>
  </si>
  <si>
    <t>124253102</t>
  </si>
  <si>
    <t>Vykopávky pro koryta vodotečí strojně v hornině třídy těžitelnosti I skupiny 3 přes 1 000 do 5 000 m3</t>
  </si>
  <si>
    <t>-158871236</t>
  </si>
  <si>
    <t>https://podminky.urs.cz/item/CS_URS_2022_02/124253102</t>
  </si>
  <si>
    <t xml:space="preserve">"viz TZ - zrušení zemní ochranné hrázky v korytě </t>
  </si>
  <si>
    <t>991429393</t>
  </si>
  <si>
    <t>"dovoz zeminy potřebné pro hrázku</t>
  </si>
  <si>
    <t>3170</t>
  </si>
  <si>
    <t>1727750223</t>
  </si>
  <si>
    <t>"odvoz na skládku</t>
  </si>
  <si>
    <t>-457488740</t>
  </si>
  <si>
    <t>"hrázka</t>
  </si>
  <si>
    <t>3170*1,9</t>
  </si>
  <si>
    <t>462512270</t>
  </si>
  <si>
    <t>Zához z lomového kamene neupraveného záhozového s proštěrkováním z terénu, hmotnosti jednotlivých kamenů do 200 kg</t>
  </si>
  <si>
    <t>3004190</t>
  </si>
  <si>
    <t>https://podminky.urs.cz/item/CS_URS_2022_02/462512270</t>
  </si>
  <si>
    <t xml:space="preserve">"viz  TZ</t>
  </si>
  <si>
    <t>"návodní strana ochranné hrázky</t>
  </si>
  <si>
    <t>4,47*1,0*(290+22+5,0)</t>
  </si>
  <si>
    <t>114203101</t>
  </si>
  <si>
    <t>Rozebrání dlažeb nebo záhozů s naložením na dopravní prostředek dlažeb z lomového kamene nebo betonových tvárnic na sucho nebo se spárami vyplněnými pískem nebo drnem</t>
  </si>
  <si>
    <t>-160918760</t>
  </si>
  <si>
    <t>https://podminky.urs.cz/item/CS_URS_2022_02/114203101</t>
  </si>
  <si>
    <t>997321511</t>
  </si>
  <si>
    <t>Vodorovná doprava suti a vybouraných hmot bez naložení, s vyložením a hrubým urovnáním po suchu, na vzdálenost do 1 km</t>
  </si>
  <si>
    <t>-1421133785</t>
  </si>
  <si>
    <t>https://podminky.urs.cz/item/CS_URS_2022_02/997321511</t>
  </si>
  <si>
    <t>"rozebraný zához</t>
  </si>
  <si>
    <t>2550,582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</si>
  <si>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</si>
  <si>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</si>
  <si>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897397580</t>
  </si>
  <si>
    <t>https://podminky.urs.cz/item/CS_URS_2022_02/997321519</t>
  </si>
  <si>
    <t xml:space="preserve">"odpočet rozebraného záhozu  k použití pro vyplnění mezer záhozu vel. přes  500 kg</t>
  </si>
  <si>
    <t>-830*1,8</t>
  </si>
  <si>
    <t>1056,582*8 "Přepočtené koeficientem množství</t>
  </si>
  <si>
    <t>2004311960</t>
  </si>
  <si>
    <t xml:space="preserve">"odpočet rozebraného záhozu  k použití pro vyplnění rovnaniny vel. přes  500 kg</t>
  </si>
  <si>
    <t>1572293224</t>
  </si>
  <si>
    <t>VRN.1 - Vedlejší rozpočtové náklady</t>
  </si>
  <si>
    <t>VRN - Vedlejší rozpočtové náklady</t>
  </si>
  <si>
    <t>VRN</t>
  </si>
  <si>
    <t>012103101</t>
  </si>
  <si>
    <t>Vytýčení inženýrských sítí dotčených nebo souvisejících se stavbou před a v průběhu výstavby.</t>
  </si>
  <si>
    <t>1001510325</t>
  </si>
  <si>
    <t>030001001</t>
  </si>
  <si>
    <t>Náklady na dokumentaci ZS, na přípravu území pro ZS včetně odstranění materiálu a konstrukcí v prostoru staveniště, na vybudování odběrných míst, na zřízení přípojek médií, na vlastní vybudování objektů ZS, provizornich komunikací, oplocení a osvětlení pěších/dopravních koridorů apod.</t>
  </si>
  <si>
    <t>-463284180</t>
  </si>
  <si>
    <t>030001002</t>
  </si>
  <si>
    <t>Náklady na vybavení/pronájem objektů ZS, náklady na energie, úklid, údržbu a opravy objektů ZS, čištění pojezdových a manipulačních ploch, zabezpečení staveniště apod.</t>
  </si>
  <si>
    <t>-2034239936</t>
  </si>
  <si>
    <t>039001003</t>
  </si>
  <si>
    <t xml:space="preserve">Náklady na demontáž/odstranění objektů ZS a jejich odvozu a náklady na uvedení pozemku do původního stavu včetně nákladů s tím spojených._x000d_
</t>
  </si>
  <si>
    <t>-624605421</t>
  </si>
  <si>
    <t>034403001</t>
  </si>
  <si>
    <t>Náklady na zřízení, údržbu a zrušení dočasného dopravního značení, potřebného k zajištění přístupu nebo provozu na staveništi a/nebo v okolí staveniště.Včetně projednání na DI a PČR</t>
  </si>
  <si>
    <t>873148725</t>
  </si>
  <si>
    <t>041703002</t>
  </si>
  <si>
    <t>Náklady na zbudování, údržbu a zrušení prostředků a konstrukcí na zajištění kolektivní bezpečnosti osob.</t>
  </si>
  <si>
    <t>-2060006099</t>
  </si>
  <si>
    <t>045203001</t>
  </si>
  <si>
    <t>Náklad zhotovitele na řízení a koordinaci subdodavatelů.</t>
  </si>
  <si>
    <t>1569597813</t>
  </si>
  <si>
    <t>039001103</t>
  </si>
  <si>
    <t>Náklady na uvedení všech dotčených ploch stavbou do původního stavu</t>
  </si>
  <si>
    <t>1175824530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</si>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</sst>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5" TargetMode="External" /><Relationship Id="rId2" Type="http://schemas.openxmlformats.org/officeDocument/2006/relationships/hyperlink" Target="https://podminky.urs.cz/item/CS_URS_2022_02/124253104" TargetMode="External" /><Relationship Id="rId3" Type="http://schemas.openxmlformats.org/officeDocument/2006/relationships/hyperlink" Target="https://podminky.urs.cz/item/CS_URS_2022_02/151101201" TargetMode="External" /><Relationship Id="rId4" Type="http://schemas.openxmlformats.org/officeDocument/2006/relationships/hyperlink" Target="https://podminky.urs.cz/item/CS_URS_2022_02/151101211" TargetMode="External" /><Relationship Id="rId5" Type="http://schemas.openxmlformats.org/officeDocument/2006/relationships/hyperlink" Target="https://podminky.urs.cz/item/CS_URS_2022_02/151101301" TargetMode="External" /><Relationship Id="rId6" Type="http://schemas.openxmlformats.org/officeDocument/2006/relationships/hyperlink" Target="https://podminky.urs.cz/item/CS_URS_2022_02/151101311" TargetMode="External" /><Relationship Id="rId7" Type="http://schemas.openxmlformats.org/officeDocument/2006/relationships/hyperlink" Target="https://podminky.urs.cz/item/CS_URS_2022_02/162351103" TargetMode="External" /><Relationship Id="rId8" Type="http://schemas.openxmlformats.org/officeDocument/2006/relationships/hyperlink" Target="https://podminky.urs.cz/item/CS_URS_2022_02/162751116" TargetMode="External" /><Relationship Id="rId9" Type="http://schemas.openxmlformats.org/officeDocument/2006/relationships/hyperlink" Target="https://podminky.urs.cz/item/CS_URS_2022_02/167151111" TargetMode="External" /><Relationship Id="rId10" Type="http://schemas.openxmlformats.org/officeDocument/2006/relationships/hyperlink" Target="https://podminky.urs.cz/item/CS_URS_2022_02/171201221" TargetMode="External" /><Relationship Id="rId11" Type="http://schemas.openxmlformats.org/officeDocument/2006/relationships/hyperlink" Target="https://podminky.urs.cz/item/CS_URS_2022_02/171251201" TargetMode="External" /><Relationship Id="rId12" Type="http://schemas.openxmlformats.org/officeDocument/2006/relationships/hyperlink" Target="https://podminky.urs.cz/item/CS_URS_2022_02/174151101" TargetMode="External" /><Relationship Id="rId13" Type="http://schemas.openxmlformats.org/officeDocument/2006/relationships/hyperlink" Target="https://podminky.urs.cz/item/CS_URS_2022_02/182151111" TargetMode="External" /><Relationship Id="rId14" Type="http://schemas.openxmlformats.org/officeDocument/2006/relationships/hyperlink" Target="https://podminky.urs.cz/item/CS_URS_2022_02/182251101" TargetMode="External" /><Relationship Id="rId15" Type="http://schemas.openxmlformats.org/officeDocument/2006/relationships/hyperlink" Target="https://podminky.urs.cz/item/CS_URS_2022_02/181951112" TargetMode="External" /><Relationship Id="rId16" Type="http://schemas.openxmlformats.org/officeDocument/2006/relationships/hyperlink" Target="https://podminky.urs.cz/item/CS_URS_2022_02/181111122" TargetMode="External" /><Relationship Id="rId17" Type="http://schemas.openxmlformats.org/officeDocument/2006/relationships/hyperlink" Target="https://podminky.urs.cz/item/CS_URS_2022_02/182351123" TargetMode="External" /><Relationship Id="rId18" Type="http://schemas.openxmlformats.org/officeDocument/2006/relationships/hyperlink" Target="https://podminky.urs.cz/item/CS_URS_2022_02/181411122" TargetMode="External" /><Relationship Id="rId19" Type="http://schemas.openxmlformats.org/officeDocument/2006/relationships/hyperlink" Target="https://podminky.urs.cz/item/CS_URS_2022_02/181351113" TargetMode="External" /><Relationship Id="rId20" Type="http://schemas.openxmlformats.org/officeDocument/2006/relationships/hyperlink" Target="https://podminky.urs.cz/item/CS_URS_2022_02/213311113" TargetMode="External" /><Relationship Id="rId21" Type="http://schemas.openxmlformats.org/officeDocument/2006/relationships/hyperlink" Target="https://podminky.urs.cz/item/CS_URS_2022_02/321311115" TargetMode="External" /><Relationship Id="rId22" Type="http://schemas.openxmlformats.org/officeDocument/2006/relationships/hyperlink" Target="https://podminky.urs.cz/item/CS_URS_2022_02/321321116" TargetMode="External" /><Relationship Id="rId23" Type="http://schemas.openxmlformats.org/officeDocument/2006/relationships/hyperlink" Target="https://podminky.urs.cz/item/CS_URS_2022_02/321351010" TargetMode="External" /><Relationship Id="rId24" Type="http://schemas.openxmlformats.org/officeDocument/2006/relationships/hyperlink" Target="https://podminky.urs.cz/item/CS_URS_2022_02/321352010" TargetMode="External" /><Relationship Id="rId25" Type="http://schemas.openxmlformats.org/officeDocument/2006/relationships/hyperlink" Target="https://podminky.urs.cz/item/CS_URS_2022_02/321351020" TargetMode="External" /><Relationship Id="rId26" Type="http://schemas.openxmlformats.org/officeDocument/2006/relationships/hyperlink" Target="https://podminky.urs.cz/item/CS_URS_2022_02/321352020" TargetMode="External" /><Relationship Id="rId27" Type="http://schemas.openxmlformats.org/officeDocument/2006/relationships/hyperlink" Target="https://podminky.urs.cz/item/CS_URS_2022_02/321366111" TargetMode="External" /><Relationship Id="rId28" Type="http://schemas.openxmlformats.org/officeDocument/2006/relationships/hyperlink" Target="https://podminky.urs.cz/item/CS_URS_2022_02/321366112" TargetMode="External" /><Relationship Id="rId29" Type="http://schemas.openxmlformats.org/officeDocument/2006/relationships/hyperlink" Target="https://podminky.urs.cz/item/CS_URS_2022_02/321368211" TargetMode="External" /><Relationship Id="rId30" Type="http://schemas.openxmlformats.org/officeDocument/2006/relationships/hyperlink" Target="https://podminky.urs.cz/item/CS_URS_2022_02/321213345" TargetMode="External" /><Relationship Id="rId31" Type="http://schemas.openxmlformats.org/officeDocument/2006/relationships/hyperlink" Target="https://podminky.urs.cz/item/CS_URS_2022_02/454811111" TargetMode="External" /><Relationship Id="rId32" Type="http://schemas.openxmlformats.org/officeDocument/2006/relationships/hyperlink" Target="https://podminky.urs.cz/item/CS_URS_2022_02/462511370" TargetMode="External" /><Relationship Id="rId33" Type="http://schemas.openxmlformats.org/officeDocument/2006/relationships/hyperlink" Target="https://podminky.urs.cz/item/CS_URS_2022_02/462519003" TargetMode="External" /><Relationship Id="rId34" Type="http://schemas.openxmlformats.org/officeDocument/2006/relationships/hyperlink" Target="https://podminky.urs.cz/item/CS_URS_2022_02/463212111" TargetMode="External" /><Relationship Id="rId35" Type="http://schemas.openxmlformats.org/officeDocument/2006/relationships/hyperlink" Target="https://podminky.urs.cz/item/CS_URS_2022_02/463212191" TargetMode="External" /><Relationship Id="rId36" Type="http://schemas.openxmlformats.org/officeDocument/2006/relationships/hyperlink" Target="https://podminky.urs.cz/item/CS_URS_2022_02/451571112" TargetMode="External" /><Relationship Id="rId37" Type="http://schemas.openxmlformats.org/officeDocument/2006/relationships/hyperlink" Target="https://podminky.urs.cz/item/CS_URS_2022_02/451314211" TargetMode="External" /><Relationship Id="rId38" Type="http://schemas.openxmlformats.org/officeDocument/2006/relationships/hyperlink" Target="https://podminky.urs.cz/item/CS_URS_2022_02/451316123" TargetMode="External" /><Relationship Id="rId39" Type="http://schemas.openxmlformats.org/officeDocument/2006/relationships/hyperlink" Target="https://podminky.urs.cz/item/CS_URS_2022_02/465513327" TargetMode="External" /><Relationship Id="rId40" Type="http://schemas.openxmlformats.org/officeDocument/2006/relationships/hyperlink" Target="https://podminky.urs.cz/item/CS_URS_2022_02/628641111" TargetMode="External" /><Relationship Id="rId41" Type="http://schemas.openxmlformats.org/officeDocument/2006/relationships/hyperlink" Target="https://podminky.urs.cz/item/CS_URS_2022_02/634911113" TargetMode="External" /><Relationship Id="rId42" Type="http://schemas.openxmlformats.org/officeDocument/2006/relationships/hyperlink" Target="https://podminky.urs.cz/item/CS_URS_2022_02/634661111" TargetMode="External" /><Relationship Id="rId43" Type="http://schemas.openxmlformats.org/officeDocument/2006/relationships/hyperlink" Target="https://podminky.urs.cz/item/CS_URS_2022_02/931991112" TargetMode="External" /><Relationship Id="rId44" Type="http://schemas.openxmlformats.org/officeDocument/2006/relationships/hyperlink" Target="https://podminky.urs.cz/item/CS_URS_2022_02/931994132" TargetMode="External" /><Relationship Id="rId45" Type="http://schemas.openxmlformats.org/officeDocument/2006/relationships/hyperlink" Target="https://podminky.urs.cz/item/CS_URS_2022_02/931994151" TargetMode="External" /><Relationship Id="rId46" Type="http://schemas.openxmlformats.org/officeDocument/2006/relationships/hyperlink" Target="https://podminky.urs.cz/item/CS_URS_2022_02/931994111" TargetMode="External" /><Relationship Id="rId47" Type="http://schemas.openxmlformats.org/officeDocument/2006/relationships/hyperlink" Target="https://podminky.urs.cz/item/CS_URS_2022_02/953312122" TargetMode="External" /><Relationship Id="rId48" Type="http://schemas.openxmlformats.org/officeDocument/2006/relationships/hyperlink" Target="https://podminky.urs.cz/item/CS_URS_2022_02/985131111" TargetMode="External" /><Relationship Id="rId49" Type="http://schemas.openxmlformats.org/officeDocument/2006/relationships/hyperlink" Target="https://podminky.urs.cz/item/CS_URS_2022_02/941121111" TargetMode="External" /><Relationship Id="rId50" Type="http://schemas.openxmlformats.org/officeDocument/2006/relationships/hyperlink" Target="https://podminky.urs.cz/item/CS_URS_2022_02/941121211" TargetMode="External" /><Relationship Id="rId51" Type="http://schemas.openxmlformats.org/officeDocument/2006/relationships/hyperlink" Target="https://podminky.urs.cz/item/CS_URS_2022_02/941121811" TargetMode="External" /><Relationship Id="rId52" Type="http://schemas.openxmlformats.org/officeDocument/2006/relationships/hyperlink" Target="https://podminky.urs.cz/item/CS_URS_2022_02/949101112" TargetMode="External" /><Relationship Id="rId53" Type="http://schemas.openxmlformats.org/officeDocument/2006/relationships/hyperlink" Target="https://podminky.urs.cz/item/CS_URS_2022_02/998322011" TargetMode="External" /><Relationship Id="rId54" Type="http://schemas.openxmlformats.org/officeDocument/2006/relationships/hyperlink" Target="https://podminky.urs.cz/item/CS_URS_2022_02/767995111" TargetMode="External" /><Relationship Id="rId55" Type="http://schemas.openxmlformats.org/officeDocument/2006/relationships/hyperlink" Target="https://podminky.urs.cz/item/CS_URS_2022_02/767995117" TargetMode="External" /><Relationship Id="rId56" Type="http://schemas.openxmlformats.org/officeDocument/2006/relationships/hyperlink" Target="https://podminky.urs.cz/item/CS_URS_2022_02/998767102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62301501" TargetMode="External" /><Relationship Id="rId2" Type="http://schemas.openxmlformats.org/officeDocument/2006/relationships/hyperlink" Target="https://podminky.urs.cz/item/CS_URS_2022_02/162301981" TargetMode="External" /><Relationship Id="rId3" Type="http://schemas.openxmlformats.org/officeDocument/2006/relationships/hyperlink" Target="https://podminky.urs.cz/item/CS_URS_2022_02/111251103" TargetMode="External" /><Relationship Id="rId4" Type="http://schemas.openxmlformats.org/officeDocument/2006/relationships/hyperlink" Target="https://podminky.urs.cz/item/CS_URS_2022_02/112101101" TargetMode="External" /><Relationship Id="rId5" Type="http://schemas.openxmlformats.org/officeDocument/2006/relationships/hyperlink" Target="https://podminky.urs.cz/item/CS_URS_2022_02/112101102" TargetMode="External" /><Relationship Id="rId6" Type="http://schemas.openxmlformats.org/officeDocument/2006/relationships/hyperlink" Target="https://podminky.urs.cz/item/CS_URS_2022_02/112101104" TargetMode="External" /><Relationship Id="rId7" Type="http://schemas.openxmlformats.org/officeDocument/2006/relationships/hyperlink" Target="https://podminky.urs.cz/item/CS_URS_2022_02/112101105" TargetMode="External" /><Relationship Id="rId8" Type="http://schemas.openxmlformats.org/officeDocument/2006/relationships/hyperlink" Target="https://podminky.urs.cz/item/CS_URS_2022_02/112101106" TargetMode="External" /><Relationship Id="rId9" Type="http://schemas.openxmlformats.org/officeDocument/2006/relationships/hyperlink" Target="https://podminky.urs.cz/item/CS_URS_2022_02/112101107" TargetMode="External" /><Relationship Id="rId10" Type="http://schemas.openxmlformats.org/officeDocument/2006/relationships/hyperlink" Target="https://podminky.urs.cz/item/CS_URS_2022_02/162201401" TargetMode="External" /><Relationship Id="rId11" Type="http://schemas.openxmlformats.org/officeDocument/2006/relationships/hyperlink" Target="https://podminky.urs.cz/item/CS_URS_2022_02/162201402" TargetMode="External" /><Relationship Id="rId12" Type="http://schemas.openxmlformats.org/officeDocument/2006/relationships/hyperlink" Target="https://podminky.urs.cz/item/CS_URS_2022_02/162201404" TargetMode="External" /><Relationship Id="rId13" Type="http://schemas.openxmlformats.org/officeDocument/2006/relationships/hyperlink" Target="https://podminky.urs.cz/item/CS_URS_2022_02/162201500" TargetMode="External" /><Relationship Id="rId14" Type="http://schemas.openxmlformats.org/officeDocument/2006/relationships/hyperlink" Target="https://podminky.urs.cz/item/CS_URS_2022_02/162201501" TargetMode="External" /><Relationship Id="rId15" Type="http://schemas.openxmlformats.org/officeDocument/2006/relationships/hyperlink" Target="https://podminky.urs.cz/item/CS_URS_2022_02/162201502" TargetMode="External" /><Relationship Id="rId16" Type="http://schemas.openxmlformats.org/officeDocument/2006/relationships/hyperlink" Target="https://podminky.urs.cz/item/CS_URS_2022_02/162201411" TargetMode="External" /><Relationship Id="rId17" Type="http://schemas.openxmlformats.org/officeDocument/2006/relationships/hyperlink" Target="https://podminky.urs.cz/item/CS_URS_2022_02/162201412" TargetMode="External" /><Relationship Id="rId18" Type="http://schemas.openxmlformats.org/officeDocument/2006/relationships/hyperlink" Target="https://podminky.urs.cz/item/CS_URS_2022_02/162201414" TargetMode="External" /><Relationship Id="rId19" Type="http://schemas.openxmlformats.org/officeDocument/2006/relationships/hyperlink" Target="https://podminky.urs.cz/item/CS_URS_2022_02/162201510" TargetMode="External" /><Relationship Id="rId20" Type="http://schemas.openxmlformats.org/officeDocument/2006/relationships/hyperlink" Target="https://podminky.urs.cz/item/CS_URS_2022_02/162201511" TargetMode="External" /><Relationship Id="rId21" Type="http://schemas.openxmlformats.org/officeDocument/2006/relationships/hyperlink" Target="https://podminky.urs.cz/item/CS_URS_2022_02/162201512" TargetMode="External" /><Relationship Id="rId22" Type="http://schemas.openxmlformats.org/officeDocument/2006/relationships/hyperlink" Target="https://podminky.urs.cz/item/CS_URS_2022_02/162201421" TargetMode="External" /><Relationship Id="rId23" Type="http://schemas.openxmlformats.org/officeDocument/2006/relationships/hyperlink" Target="https://podminky.urs.cz/item/CS_URS_2022_02/162201422" TargetMode="External" /><Relationship Id="rId24" Type="http://schemas.openxmlformats.org/officeDocument/2006/relationships/hyperlink" Target="https://podminky.urs.cz/item/CS_URS_2022_02/162201424" TargetMode="External" /><Relationship Id="rId25" Type="http://schemas.openxmlformats.org/officeDocument/2006/relationships/hyperlink" Target="https://podminky.urs.cz/item/CS_URS_2022_02/162201520" TargetMode="External" /><Relationship Id="rId26" Type="http://schemas.openxmlformats.org/officeDocument/2006/relationships/hyperlink" Target="https://podminky.urs.cz/item/CS_URS_2022_02/162201521" TargetMode="External" /><Relationship Id="rId27" Type="http://schemas.openxmlformats.org/officeDocument/2006/relationships/hyperlink" Target="https://podminky.urs.cz/item/CS_URS_2022_02/162201522" TargetMode="External" /><Relationship Id="rId28" Type="http://schemas.openxmlformats.org/officeDocument/2006/relationships/hyperlink" Target="https://podminky.urs.cz/item/CS_URS_2022_02/162301931" TargetMode="External" /><Relationship Id="rId29" Type="http://schemas.openxmlformats.org/officeDocument/2006/relationships/hyperlink" Target="https://podminky.urs.cz/item/CS_URS_2022_02/162301932" TargetMode="External" /><Relationship Id="rId30" Type="http://schemas.openxmlformats.org/officeDocument/2006/relationships/hyperlink" Target="https://podminky.urs.cz/item/CS_URS_2022_02/162301934" TargetMode="External" /><Relationship Id="rId31" Type="http://schemas.openxmlformats.org/officeDocument/2006/relationships/hyperlink" Target="https://podminky.urs.cz/item/CS_URS_2022_02/162301935" TargetMode="External" /><Relationship Id="rId32" Type="http://schemas.openxmlformats.org/officeDocument/2006/relationships/hyperlink" Target="https://podminky.urs.cz/item/CS_URS_2022_02/162301936" TargetMode="External" /><Relationship Id="rId33" Type="http://schemas.openxmlformats.org/officeDocument/2006/relationships/hyperlink" Target="https://podminky.urs.cz/item/CS_URS_2022_02/162301937" TargetMode="External" /><Relationship Id="rId34" Type="http://schemas.openxmlformats.org/officeDocument/2006/relationships/hyperlink" Target="https://podminky.urs.cz/item/CS_URS_2022_02/162301951" TargetMode="External" /><Relationship Id="rId35" Type="http://schemas.openxmlformats.org/officeDocument/2006/relationships/hyperlink" Target="https://podminky.urs.cz/item/CS_URS_2022_02/162301952" TargetMode="External" /><Relationship Id="rId36" Type="http://schemas.openxmlformats.org/officeDocument/2006/relationships/hyperlink" Target="https://podminky.urs.cz/item/CS_URS_2022_02/162301954" TargetMode="External" /><Relationship Id="rId37" Type="http://schemas.openxmlformats.org/officeDocument/2006/relationships/hyperlink" Target="https://podminky.urs.cz/item/CS_URS_2022_02/162301955" TargetMode="External" /><Relationship Id="rId38" Type="http://schemas.openxmlformats.org/officeDocument/2006/relationships/hyperlink" Target="https://podminky.urs.cz/item/CS_URS_2022_02/162301956" TargetMode="External" /><Relationship Id="rId39" Type="http://schemas.openxmlformats.org/officeDocument/2006/relationships/hyperlink" Target="https://podminky.urs.cz/item/CS_URS_2022_02/162301957" TargetMode="External" /><Relationship Id="rId40" Type="http://schemas.openxmlformats.org/officeDocument/2006/relationships/hyperlink" Target="https://podminky.urs.cz/item/CS_URS_2022_02/162301971" TargetMode="External" /><Relationship Id="rId41" Type="http://schemas.openxmlformats.org/officeDocument/2006/relationships/hyperlink" Target="https://podminky.urs.cz/item/CS_URS_2022_02/162301972" TargetMode="External" /><Relationship Id="rId42" Type="http://schemas.openxmlformats.org/officeDocument/2006/relationships/hyperlink" Target="https://podminky.urs.cz/item/CS_URS_2022_02/162301974" TargetMode="External" /><Relationship Id="rId43" Type="http://schemas.openxmlformats.org/officeDocument/2006/relationships/hyperlink" Target="https://podminky.urs.cz/item/CS_URS_2022_02/162301975" TargetMode="External" /><Relationship Id="rId44" Type="http://schemas.openxmlformats.org/officeDocument/2006/relationships/hyperlink" Target="https://podminky.urs.cz/item/CS_URS_2022_02/162301976" TargetMode="External" /><Relationship Id="rId45" Type="http://schemas.openxmlformats.org/officeDocument/2006/relationships/hyperlink" Target="https://podminky.urs.cz/item/CS_URS_2022_02/162301977" TargetMode="External" /><Relationship Id="rId46" Type="http://schemas.openxmlformats.org/officeDocument/2006/relationships/hyperlink" Target="https://podminky.urs.cz/item/CS_URS_2022_02/174251201" TargetMode="External" /><Relationship Id="rId47" Type="http://schemas.openxmlformats.org/officeDocument/2006/relationships/hyperlink" Target="https://podminky.urs.cz/item/CS_URS_2022_02/174251202" TargetMode="External" /><Relationship Id="rId48" Type="http://schemas.openxmlformats.org/officeDocument/2006/relationships/hyperlink" Target="https://podminky.urs.cz/item/CS_URS_2022_02/174251204" TargetMode="External" /><Relationship Id="rId49" Type="http://schemas.openxmlformats.org/officeDocument/2006/relationships/hyperlink" Target="https://podminky.urs.cz/item/CS_URS_2022_02/174251205" TargetMode="External" /><Relationship Id="rId50" Type="http://schemas.openxmlformats.org/officeDocument/2006/relationships/hyperlink" Target="https://podminky.urs.cz/item/CS_URS_2022_02/174251206" TargetMode="External" /><Relationship Id="rId51" Type="http://schemas.openxmlformats.org/officeDocument/2006/relationships/hyperlink" Target="https://podminky.urs.cz/item/CS_URS_2022_02/174251207" TargetMode="External" /><Relationship Id="rId52" Type="http://schemas.openxmlformats.org/officeDocument/2006/relationships/hyperlink" Target="https://podminky.urs.cz/item/CS_URS_2022_02/997221658" TargetMode="External" /><Relationship Id="rId53" Type="http://schemas.openxmlformats.org/officeDocument/2006/relationships/hyperlink" Target="https://podminky.urs.cz/item/CS_URS_2022_02/112155215" TargetMode="External" /><Relationship Id="rId54" Type="http://schemas.openxmlformats.org/officeDocument/2006/relationships/hyperlink" Target="https://podminky.urs.cz/item/CS_URS_2022_02/112155221" TargetMode="External" /><Relationship Id="rId55" Type="http://schemas.openxmlformats.org/officeDocument/2006/relationships/hyperlink" Target="https://podminky.urs.cz/item/CS_URS_2022_02/112155315" TargetMode="External" /><Relationship Id="rId56" Type="http://schemas.openxmlformats.org/officeDocument/2006/relationships/hyperlink" Target="https://podminky.urs.cz/item/CS_URS_2022_02/111103202" TargetMode="External" /><Relationship Id="rId57" Type="http://schemas.openxmlformats.org/officeDocument/2006/relationships/hyperlink" Target="https://podminky.urs.cz/item/CS_URS_2022_02/185803105" TargetMode="External" /><Relationship Id="rId58" Type="http://schemas.openxmlformats.org/officeDocument/2006/relationships/hyperlink" Target="https://podminky.urs.cz/item/CS_URS_2022_02/183101221" TargetMode="External" /><Relationship Id="rId59" Type="http://schemas.openxmlformats.org/officeDocument/2006/relationships/hyperlink" Target="https://podminky.urs.cz/item/CS_URS_2022_02/184102114" TargetMode="External" /><Relationship Id="rId60" Type="http://schemas.openxmlformats.org/officeDocument/2006/relationships/hyperlink" Target="https://podminky.urs.cz/item/CS_URS_2022_02/184215133" TargetMode="External" /><Relationship Id="rId61" Type="http://schemas.openxmlformats.org/officeDocument/2006/relationships/hyperlink" Target="https://podminky.urs.cz/item/CS_URS_2022_02/184501141" TargetMode="External" /><Relationship Id="rId62" Type="http://schemas.openxmlformats.org/officeDocument/2006/relationships/hyperlink" Target="https://podminky.urs.cz/item/CS_URS_2022_02/184806112" TargetMode="External" /><Relationship Id="rId63" Type="http://schemas.openxmlformats.org/officeDocument/2006/relationships/hyperlink" Target="https://podminky.urs.cz/item/CS_URS_2022_02/185804513" TargetMode="External" /><Relationship Id="rId64" Type="http://schemas.openxmlformats.org/officeDocument/2006/relationships/hyperlink" Target="https://podminky.urs.cz/item/CS_URS_2022_02/184911421" TargetMode="External" /><Relationship Id="rId65" Type="http://schemas.openxmlformats.org/officeDocument/2006/relationships/hyperlink" Target="https://podminky.urs.cz/item/CS_URS_2022_02/185804311" TargetMode="External" /><Relationship Id="rId66" Type="http://schemas.openxmlformats.org/officeDocument/2006/relationships/hyperlink" Target="https://podminky.urs.cz/item/CS_URS_2022_02/185851121" TargetMode="External" /><Relationship Id="rId67" Type="http://schemas.openxmlformats.org/officeDocument/2006/relationships/hyperlink" Target="https://podminky.urs.cz/item/CS_URS_2022_02/183101213" TargetMode="External" /><Relationship Id="rId68" Type="http://schemas.openxmlformats.org/officeDocument/2006/relationships/hyperlink" Target="https://podminky.urs.cz/item/CS_URS_2022_02/184102211" TargetMode="External" /><Relationship Id="rId69" Type="http://schemas.openxmlformats.org/officeDocument/2006/relationships/hyperlink" Target="https://podminky.urs.cz/item/CS_URS_2022_02/184851412" TargetMode="External" /><Relationship Id="rId70" Type="http://schemas.openxmlformats.org/officeDocument/2006/relationships/hyperlink" Target="https://podminky.urs.cz/item/CS_URS_2022_02/184911421" TargetMode="External" /><Relationship Id="rId71" Type="http://schemas.openxmlformats.org/officeDocument/2006/relationships/hyperlink" Target="https://podminky.urs.cz/item/CS_URS_2022_02/185804514" TargetMode="External" /><Relationship Id="rId72" Type="http://schemas.openxmlformats.org/officeDocument/2006/relationships/hyperlink" Target="https://podminky.urs.cz/item/CS_URS_2022_02/184813136" TargetMode="External" /><Relationship Id="rId73" Type="http://schemas.openxmlformats.org/officeDocument/2006/relationships/hyperlink" Target="https://podminky.urs.cz/item/CS_URS_2022_02/185804311" TargetMode="External" /><Relationship Id="rId74" Type="http://schemas.openxmlformats.org/officeDocument/2006/relationships/hyperlink" Target="https://podminky.urs.cz/item/CS_URS_2022_02/185851121" TargetMode="External" /><Relationship Id="rId75" Type="http://schemas.openxmlformats.org/officeDocument/2006/relationships/hyperlink" Target="https://podminky.urs.cz/item/CS_URS_2022_02/998231311" TargetMode="External" /><Relationship Id="rId76" Type="http://schemas.openxmlformats.org/officeDocument/2006/relationships/hyperlink" Target="https://podminky.urs.cz/item/CS_URS_2022_02/998762101" TargetMode="External" /><Relationship Id="rId7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03202" TargetMode="External" /><Relationship Id="rId2" Type="http://schemas.openxmlformats.org/officeDocument/2006/relationships/hyperlink" Target="https://podminky.urs.cz/item/CS_URS_2022_02/185803105" TargetMode="External" /><Relationship Id="rId3" Type="http://schemas.openxmlformats.org/officeDocument/2006/relationships/hyperlink" Target="https://podminky.urs.cz/item/CS_URS_2022_02/183101121" TargetMode="External" /><Relationship Id="rId4" Type="http://schemas.openxmlformats.org/officeDocument/2006/relationships/hyperlink" Target="https://podminky.urs.cz/item/CS_URS_2022_02/184102114" TargetMode="External" /><Relationship Id="rId5" Type="http://schemas.openxmlformats.org/officeDocument/2006/relationships/hyperlink" Target="https://podminky.urs.cz/item/CS_URS_2022_02/184215133" TargetMode="External" /><Relationship Id="rId6" Type="http://schemas.openxmlformats.org/officeDocument/2006/relationships/hyperlink" Target="https://podminky.urs.cz/item/CS_URS_2022_02/184501141" TargetMode="External" /><Relationship Id="rId7" Type="http://schemas.openxmlformats.org/officeDocument/2006/relationships/hyperlink" Target="https://podminky.urs.cz/item/CS_URS_2022_02/184804116" TargetMode="External" /><Relationship Id="rId8" Type="http://schemas.openxmlformats.org/officeDocument/2006/relationships/hyperlink" Target="https://podminky.urs.cz/item/CS_URS_2022_02/18580431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4102211" TargetMode="External" /><Relationship Id="rId11" Type="http://schemas.openxmlformats.org/officeDocument/2006/relationships/hyperlink" Target="https://podminky.urs.cz/item/CS_URS_2022_02/184911421" TargetMode="External" /><Relationship Id="rId12" Type="http://schemas.openxmlformats.org/officeDocument/2006/relationships/hyperlink" Target="https://podminky.urs.cz/item/CS_URS_2022_02/185804311" TargetMode="External" /><Relationship Id="rId13" Type="http://schemas.openxmlformats.org/officeDocument/2006/relationships/hyperlink" Target="https://podminky.urs.cz/item/CS_URS_2022_02/185851121" TargetMode="External" /><Relationship Id="rId14" Type="http://schemas.openxmlformats.org/officeDocument/2006/relationships/hyperlink" Target="https://podminky.urs.cz/item/CS_URS_2022_02/998231311" TargetMode="External" /><Relationship Id="rId15" Type="http://schemas.openxmlformats.org/officeDocument/2006/relationships/hyperlink" Target="https://podminky.urs.cz/item/CS_URS_2022_02/99876210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5" TargetMode="External" /><Relationship Id="rId2" Type="http://schemas.openxmlformats.org/officeDocument/2006/relationships/hyperlink" Target="https://podminky.urs.cz/item/CS_URS_2022_02/122452206" TargetMode="External" /><Relationship Id="rId3" Type="http://schemas.openxmlformats.org/officeDocument/2006/relationships/hyperlink" Target="https://podminky.urs.cz/item/CS_URS_2022_02/132251104" TargetMode="External" /><Relationship Id="rId4" Type="http://schemas.openxmlformats.org/officeDocument/2006/relationships/hyperlink" Target="https://podminky.urs.cz/item/CS_URS_2022_02/131251204" TargetMode="External" /><Relationship Id="rId5" Type="http://schemas.openxmlformats.org/officeDocument/2006/relationships/hyperlink" Target="https://podminky.urs.cz/item/CS_URS_2022_02/151101201" TargetMode="External" /><Relationship Id="rId6" Type="http://schemas.openxmlformats.org/officeDocument/2006/relationships/hyperlink" Target="https://podminky.urs.cz/item/CS_URS_2022_02/151101211" TargetMode="External" /><Relationship Id="rId7" Type="http://schemas.openxmlformats.org/officeDocument/2006/relationships/hyperlink" Target="https://podminky.urs.cz/item/CS_URS_2022_02/151101301" TargetMode="External" /><Relationship Id="rId8" Type="http://schemas.openxmlformats.org/officeDocument/2006/relationships/hyperlink" Target="https://podminky.urs.cz/item/CS_URS_2022_02/151101311" TargetMode="External" /><Relationship Id="rId9" Type="http://schemas.openxmlformats.org/officeDocument/2006/relationships/hyperlink" Target="https://podminky.urs.cz/item/CS_URS_2022_02/174151101" TargetMode="External" /><Relationship Id="rId10" Type="http://schemas.openxmlformats.org/officeDocument/2006/relationships/hyperlink" Target="https://podminky.urs.cz/item/CS_URS_2022_02/167151111" TargetMode="External" /><Relationship Id="rId11" Type="http://schemas.openxmlformats.org/officeDocument/2006/relationships/hyperlink" Target="https://podminky.urs.cz/item/CS_URS_2022_02/162351103" TargetMode="External" /><Relationship Id="rId12" Type="http://schemas.openxmlformats.org/officeDocument/2006/relationships/hyperlink" Target="https://podminky.urs.cz/item/CS_URS_2022_02/162751116" TargetMode="External" /><Relationship Id="rId13" Type="http://schemas.openxmlformats.org/officeDocument/2006/relationships/hyperlink" Target="https://podminky.urs.cz/item/CS_URS_2022_02/171251201" TargetMode="External" /><Relationship Id="rId14" Type="http://schemas.openxmlformats.org/officeDocument/2006/relationships/hyperlink" Target="https://podminky.urs.cz/item/CS_URS_2022_02/171201221" TargetMode="External" /><Relationship Id="rId15" Type="http://schemas.openxmlformats.org/officeDocument/2006/relationships/hyperlink" Target="https://podminky.urs.cz/item/CS_URS_2022_02/181951112" TargetMode="External" /><Relationship Id="rId16" Type="http://schemas.openxmlformats.org/officeDocument/2006/relationships/hyperlink" Target="https://podminky.urs.cz/item/CS_URS_2022_02/182351133" TargetMode="External" /><Relationship Id="rId17" Type="http://schemas.openxmlformats.org/officeDocument/2006/relationships/hyperlink" Target="https://podminky.urs.cz/item/CS_URS_2021_02/181351113" TargetMode="External" /><Relationship Id="rId18" Type="http://schemas.openxmlformats.org/officeDocument/2006/relationships/hyperlink" Target="https://podminky.urs.cz/item/CS_URS_2022_02/181151322" TargetMode="External" /><Relationship Id="rId19" Type="http://schemas.openxmlformats.org/officeDocument/2006/relationships/hyperlink" Target="https://podminky.urs.cz/item/CS_URS_2022_02/181451121" TargetMode="External" /><Relationship Id="rId20" Type="http://schemas.openxmlformats.org/officeDocument/2006/relationships/hyperlink" Target="https://podminky.urs.cz/item/CS_URS_2022_02/212755216" TargetMode="External" /><Relationship Id="rId21" Type="http://schemas.openxmlformats.org/officeDocument/2006/relationships/hyperlink" Target="https://podminky.urs.cz/item/CS_URS_2022_02/211561111" TargetMode="External" /><Relationship Id="rId22" Type="http://schemas.openxmlformats.org/officeDocument/2006/relationships/hyperlink" Target="https://podminky.urs.cz/item/CS_URS_2022_02/211971121" TargetMode="External" /><Relationship Id="rId23" Type="http://schemas.openxmlformats.org/officeDocument/2006/relationships/hyperlink" Target="https://podminky.urs.cz/item/CS_URS_2022_02/389121111" TargetMode="External" /><Relationship Id="rId24" Type="http://schemas.openxmlformats.org/officeDocument/2006/relationships/hyperlink" Target="https://podminky.urs.cz/item/CS_URS_2022_02/451571111" TargetMode="External" /><Relationship Id="rId25" Type="http://schemas.openxmlformats.org/officeDocument/2006/relationships/hyperlink" Target="https://podminky.urs.cz/item/CS_URS_2022_02/452311161" TargetMode="External" /><Relationship Id="rId26" Type="http://schemas.openxmlformats.org/officeDocument/2006/relationships/hyperlink" Target="https://podminky.urs.cz/item/CS_URS_2022_02/452218142" TargetMode="External" /><Relationship Id="rId27" Type="http://schemas.openxmlformats.org/officeDocument/2006/relationships/hyperlink" Target="https://podminky.urs.cz/item/CS_URS_2022_02/462511270" TargetMode="External" /><Relationship Id="rId28" Type="http://schemas.openxmlformats.org/officeDocument/2006/relationships/hyperlink" Target="https://podminky.urs.cz/item/CS_URS_2022_02/462519002" TargetMode="External" /><Relationship Id="rId29" Type="http://schemas.openxmlformats.org/officeDocument/2006/relationships/hyperlink" Target="https://podminky.urs.cz/item/CS_URS_2022_02/321213222" TargetMode="External" /><Relationship Id="rId30" Type="http://schemas.openxmlformats.org/officeDocument/2006/relationships/hyperlink" Target="https://podminky.urs.cz/item/CS_URS_2022_02/463212111" TargetMode="External" /><Relationship Id="rId31" Type="http://schemas.openxmlformats.org/officeDocument/2006/relationships/hyperlink" Target="https://podminky.urs.cz/item/CS_URS_2022_02/463212191" TargetMode="External" /><Relationship Id="rId32" Type="http://schemas.openxmlformats.org/officeDocument/2006/relationships/hyperlink" Target="https://podminky.urs.cz/item/CS_URS_2022_02/561061121" TargetMode="External" /><Relationship Id="rId33" Type="http://schemas.openxmlformats.org/officeDocument/2006/relationships/hyperlink" Target="https://podminky.urs.cz/item/CS_URS_2022_02/569851111" TargetMode="External" /><Relationship Id="rId34" Type="http://schemas.openxmlformats.org/officeDocument/2006/relationships/hyperlink" Target="https://podminky.urs.cz/item/CS_URS_2022_02/564851111" TargetMode="External" /><Relationship Id="rId35" Type="http://schemas.openxmlformats.org/officeDocument/2006/relationships/hyperlink" Target="https://podminky.urs.cz/item/CS_URS_2022_02/564861111" TargetMode="External" /><Relationship Id="rId36" Type="http://schemas.openxmlformats.org/officeDocument/2006/relationships/hyperlink" Target="https://podminky.urs.cz/item/CS_URS_2022_02/564952114" TargetMode="External" /><Relationship Id="rId37" Type="http://schemas.openxmlformats.org/officeDocument/2006/relationships/hyperlink" Target="https://podminky.urs.cz/item/CS_URS_2022_02/573231108" TargetMode="External" /><Relationship Id="rId38" Type="http://schemas.openxmlformats.org/officeDocument/2006/relationships/hyperlink" Target="https://podminky.urs.cz/item/CS_URS_2022_02/573111114" TargetMode="External" /><Relationship Id="rId39" Type="http://schemas.openxmlformats.org/officeDocument/2006/relationships/hyperlink" Target="https://podminky.urs.cz/item/CS_URS_2022_02/577134211" TargetMode="External" /><Relationship Id="rId40" Type="http://schemas.openxmlformats.org/officeDocument/2006/relationships/hyperlink" Target="https://podminky.urs.cz/item/CS_URS_2022_02/584121108" TargetMode="External" /><Relationship Id="rId41" Type="http://schemas.openxmlformats.org/officeDocument/2006/relationships/hyperlink" Target="https://podminky.urs.cz/item/CS_URS_2022_02/894410213" TargetMode="External" /><Relationship Id="rId42" Type="http://schemas.openxmlformats.org/officeDocument/2006/relationships/hyperlink" Target="https://podminky.urs.cz/item/CS_URS_2022_02/894410302" TargetMode="External" /><Relationship Id="rId43" Type="http://schemas.openxmlformats.org/officeDocument/2006/relationships/hyperlink" Target="https://podminky.urs.cz/item/CS_URS_2022_02/914111111" TargetMode="External" /><Relationship Id="rId44" Type="http://schemas.openxmlformats.org/officeDocument/2006/relationships/hyperlink" Target="https://podminky.urs.cz/item/CS_URS_2022_02/914511111" TargetMode="External" /><Relationship Id="rId45" Type="http://schemas.openxmlformats.org/officeDocument/2006/relationships/hyperlink" Target="https://podminky.urs.cz/item/CS_URS_2022_02/919521130" TargetMode="External" /><Relationship Id="rId46" Type="http://schemas.openxmlformats.org/officeDocument/2006/relationships/hyperlink" Target="https://podminky.urs.cz/item/CS_URS_2022_02/919535560" TargetMode="External" /><Relationship Id="rId47" Type="http://schemas.openxmlformats.org/officeDocument/2006/relationships/hyperlink" Target="https://podminky.urs.cz/item/CS_URS_2022_02/919726122" TargetMode="External" /><Relationship Id="rId48" Type="http://schemas.openxmlformats.org/officeDocument/2006/relationships/hyperlink" Target="https://podminky.urs.cz/item/CS_URS_2022_02/919735112" TargetMode="External" /><Relationship Id="rId49" Type="http://schemas.openxmlformats.org/officeDocument/2006/relationships/hyperlink" Target="https://podminky.urs.cz/item/CS_URS_2022_02/935113212" TargetMode="External" /><Relationship Id="rId50" Type="http://schemas.openxmlformats.org/officeDocument/2006/relationships/hyperlink" Target="https://podminky.urs.cz/item/CS_URS_2022_02/938902202" TargetMode="External" /><Relationship Id="rId51" Type="http://schemas.openxmlformats.org/officeDocument/2006/relationships/hyperlink" Target="https://podminky.urs.cz/item/CS_URS_2022_02/966008112" TargetMode="External" /><Relationship Id="rId52" Type="http://schemas.openxmlformats.org/officeDocument/2006/relationships/hyperlink" Target="https://podminky.urs.cz/item/CS_URS_2022_02/977211111" TargetMode="External" /><Relationship Id="rId53" Type="http://schemas.openxmlformats.org/officeDocument/2006/relationships/hyperlink" Target="https://podminky.urs.cz/item/CS_URS_2022_02/938908411" TargetMode="External" /><Relationship Id="rId54" Type="http://schemas.openxmlformats.org/officeDocument/2006/relationships/hyperlink" Target="https://podminky.urs.cz/item/CS_URS_2022_02/938909311" TargetMode="External" /><Relationship Id="rId55" Type="http://schemas.openxmlformats.org/officeDocument/2006/relationships/hyperlink" Target="https://podminky.urs.cz/item/CS_URS_2022_02/997221551" TargetMode="External" /><Relationship Id="rId56" Type="http://schemas.openxmlformats.org/officeDocument/2006/relationships/hyperlink" Target="https://podminky.urs.cz/item/CS_URS_2022_02/997221559" TargetMode="External" /><Relationship Id="rId57" Type="http://schemas.openxmlformats.org/officeDocument/2006/relationships/hyperlink" Target="https://podminky.urs.cz/item/CS_URS_2022_02/997221615" TargetMode="External" /><Relationship Id="rId58" Type="http://schemas.openxmlformats.org/officeDocument/2006/relationships/hyperlink" Target="https://podminky.urs.cz/item/CS_URS_2022_02/997221655" TargetMode="External" /><Relationship Id="rId59" Type="http://schemas.openxmlformats.org/officeDocument/2006/relationships/hyperlink" Target="https://podminky.urs.cz/item/CS_URS_2022_02/998225111" TargetMode="External" /><Relationship Id="rId60" Type="http://schemas.openxmlformats.org/officeDocument/2006/relationships/hyperlink" Target="https://podminky.urs.cz/item/CS_URS_2022_02/998225192" TargetMode="External" /><Relationship Id="rId6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204" TargetMode="External" /><Relationship Id="rId3" Type="http://schemas.openxmlformats.org/officeDocument/2006/relationships/hyperlink" Target="https://podminky.urs.cz/item/CS_URS_2022_02/115101301" TargetMode="External" /><Relationship Id="rId4" Type="http://schemas.openxmlformats.org/officeDocument/2006/relationships/hyperlink" Target="https://podminky.urs.cz/item/CS_URS_2022_02/115101304" TargetMode="External" /><Relationship Id="rId5" Type="http://schemas.openxmlformats.org/officeDocument/2006/relationships/hyperlink" Target="https://podminky.urs.cz/item/CS_URS_2022_02/171153101" TargetMode="External" /><Relationship Id="rId6" Type="http://schemas.openxmlformats.org/officeDocument/2006/relationships/hyperlink" Target="https://podminky.urs.cz/item/CS_URS_2022_02/124253102" TargetMode="External" /><Relationship Id="rId7" Type="http://schemas.openxmlformats.org/officeDocument/2006/relationships/hyperlink" Target="https://podminky.urs.cz/item/CS_URS_2022_02/162351103" TargetMode="External" /><Relationship Id="rId8" Type="http://schemas.openxmlformats.org/officeDocument/2006/relationships/hyperlink" Target="https://podminky.urs.cz/item/CS_URS_2022_02/162751116" TargetMode="External" /><Relationship Id="rId9" Type="http://schemas.openxmlformats.org/officeDocument/2006/relationships/hyperlink" Target="https://podminky.urs.cz/item/CS_URS_2022_02/171201221" TargetMode="External" /><Relationship Id="rId10" Type="http://schemas.openxmlformats.org/officeDocument/2006/relationships/hyperlink" Target="https://podminky.urs.cz/item/CS_URS_2022_02/462512270" TargetMode="External" /><Relationship Id="rId11" Type="http://schemas.openxmlformats.org/officeDocument/2006/relationships/hyperlink" Target="https://podminky.urs.cz/item/CS_URS_2022_02/114203101" TargetMode="External" /><Relationship Id="rId12" Type="http://schemas.openxmlformats.org/officeDocument/2006/relationships/hyperlink" Target="https://podminky.urs.cz/item/CS_URS_2022_02/997321511" TargetMode="External" /><Relationship Id="rId13" Type="http://schemas.openxmlformats.org/officeDocument/2006/relationships/hyperlink" Target="https://podminky.urs.cz/item/CS_URS_2022_02/997321519" TargetMode="External" /><Relationship Id="rId14" Type="http://schemas.openxmlformats.org/officeDocument/2006/relationships/hyperlink" Target="https://podminky.urs.cz/item/CS_URS_2022_02/997221655" TargetMode="External" /><Relationship Id="rId15" Type="http://schemas.openxmlformats.org/officeDocument/2006/relationships/hyperlink" Target="https://podminky.urs.cz/item/CS_URS_2022_02/998322011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18</v>
      </c>
    </row>
    <row r="7" s="1" customFormat="1" ht="12" customHeight="1">
      <c r="B7" s="24"/>
      <c r="C7" s="25"/>
      <c r="D7" s="35" t="s">
        <v>19</v>
      </c>
      <c r="E7" s="25"/>
      <c r="F7" s="25"/>
      <c r="G7" s="25"/>
      <c r="H7" s="25"/>
      <c r="I7" s="25"/>
      <c r="J7" s="25"/>
      <c r="K7" s="30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21</v>
      </c>
      <c r="AL7" s="25"/>
      <c r="AM7" s="25"/>
      <c r="AN7" s="30" t="s">
        <v>20</v>
      </c>
      <c r="AO7" s="25"/>
      <c r="AP7" s="25"/>
      <c r="AQ7" s="25"/>
      <c r="AR7" s="23"/>
      <c r="BE7" s="34"/>
      <c r="BS7" s="20" t="s">
        <v>22</v>
      </c>
    </row>
    <row r="8" s="1" customFormat="1" ht="12" customHeight="1">
      <c r="B8" s="24"/>
      <c r="C8" s="25"/>
      <c r="D8" s="35" t="s">
        <v>23</v>
      </c>
      <c r="E8" s="25"/>
      <c r="F8" s="25"/>
      <c r="G8" s="25"/>
      <c r="H8" s="25"/>
      <c r="I8" s="25"/>
      <c r="J8" s="25"/>
      <c r="K8" s="30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25</v>
      </c>
      <c r="AL8" s="25"/>
      <c r="AM8" s="25"/>
      <c r="AN8" s="36" t="s">
        <v>26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28</v>
      </c>
      <c r="AL10" s="25"/>
      <c r="AM10" s="25"/>
      <c r="AN10" s="30" t="s">
        <v>20</v>
      </c>
      <c r="AO10" s="25"/>
      <c r="AP10" s="25"/>
      <c r="AQ10" s="25"/>
      <c r="AR10" s="23"/>
      <c r="BE10" s="34"/>
      <c r="BS10" s="20" t="s">
        <v>18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20</v>
      </c>
      <c r="AO11" s="25"/>
      <c r="AP11" s="25"/>
      <c r="AQ11" s="25"/>
      <c r="AR11" s="23"/>
      <c r="BE11" s="34"/>
      <c r="BS11" s="20" t="s">
        <v>18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18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28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18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18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33</v>
      </c>
    </row>
    <row r="16" s="1" customFormat="1" ht="12" customHeight="1">
      <c r="B16" s="24"/>
      <c r="C16" s="25"/>
      <c r="D16" s="35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28</v>
      </c>
      <c r="AL16" s="25"/>
      <c r="AM16" s="25"/>
      <c r="AN16" s="30" t="s">
        <v>20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20</v>
      </c>
      <c r="AO17" s="25"/>
      <c r="AP17" s="25"/>
      <c r="AQ17" s="25"/>
      <c r="AR17" s="23"/>
      <c r="BE17" s="34"/>
      <c r="BS17" s="20" t="s">
        <v>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28</v>
      </c>
      <c r="AL19" s="25"/>
      <c r="AM19" s="25"/>
      <c r="AN19" s="30" t="s">
        <v>20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20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59.25" customHeight="1">
      <c r="B23" s="24"/>
      <c r="C23" s="25"/>
      <c r="D23" s="25"/>
      <c r="E23" s="39" t="s">
        <v>39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43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44</v>
      </c>
      <c r="E29" s="50"/>
      <c r="F29" s="35" t="s">
        <v>45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46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48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51</v>
      </c>
      <c r="U35" s="57"/>
      <c r="V35" s="57"/>
      <c r="W35" s="57"/>
      <c r="X35" s="59" t="s">
        <v>52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220702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Bečva, Přerov - PPO města nad jezem II.etapa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23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25</v>
      </c>
      <c r="AJ47" s="43"/>
      <c r="AK47" s="43"/>
      <c r="AL47" s="43"/>
      <c r="AM47" s="75" t="str">
        <f>IF(AN8= "","",AN8)</f>
        <v>2. 7. 2022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27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Povodí Moravy, s.p.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34</v>
      </c>
      <c r="AJ49" s="43"/>
      <c r="AK49" s="43"/>
      <c r="AL49" s="43"/>
      <c r="AM49" s="76" t="str">
        <f>IF(E17="","",E17)</f>
        <v>VRV Brno</v>
      </c>
      <c r="AN49" s="67"/>
      <c r="AO49" s="67"/>
      <c r="AP49" s="67"/>
      <c r="AQ49" s="43"/>
      <c r="AR49" s="47"/>
      <c r="AS49" s="77" t="s">
        <v>54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>Kucek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55</v>
      </c>
      <c r="D52" s="90"/>
      <c r="E52" s="90"/>
      <c r="F52" s="90"/>
      <c r="G52" s="90"/>
      <c r="H52" s="91"/>
      <c r="I52" s="92" t="s">
        <v>56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57</v>
      </c>
      <c r="AH52" s="90"/>
      <c r="AI52" s="90"/>
      <c r="AJ52" s="90"/>
      <c r="AK52" s="90"/>
      <c r="AL52" s="90"/>
      <c r="AM52" s="90"/>
      <c r="AN52" s="92" t="s">
        <v>58</v>
      </c>
      <c r="AO52" s="90"/>
      <c r="AP52" s="90"/>
      <c r="AQ52" s="94" t="s">
        <v>59</v>
      </c>
      <c r="AR52" s="47"/>
      <c r="AS52" s="95" t="s">
        <v>60</v>
      </c>
      <c r="AT52" s="96" t="s">
        <v>61</v>
      </c>
      <c r="AU52" s="96" t="s">
        <v>62</v>
      </c>
      <c r="AV52" s="96" t="s">
        <v>63</v>
      </c>
      <c r="AW52" s="96" t="s">
        <v>64</v>
      </c>
      <c r="AX52" s="96" t="s">
        <v>65</v>
      </c>
      <c r="AY52" s="96" t="s">
        <v>66</v>
      </c>
      <c r="AZ52" s="96" t="s">
        <v>67</v>
      </c>
      <c r="BA52" s="96" t="s">
        <v>68</v>
      </c>
      <c r="BB52" s="96" t="s">
        <v>69</v>
      </c>
      <c r="BC52" s="96" t="s">
        <v>70</v>
      </c>
      <c r="BD52" s="97" t="s">
        <v>71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ROUND(AG55+AG61,2)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20</v>
      </c>
      <c r="AR54" s="107"/>
      <c r="AS54" s="108">
        <f>ROUND(AS55+AS61,2)</f>
        <v>0</v>
      </c>
      <c r="AT54" s="109">
        <f>ROUND(SUM(AV54:AW54),2)</f>
        <v>0</v>
      </c>
      <c r="AU54" s="110">
        <f>ROUND(AU55+AU61,5)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ROUND(AZ55+AZ61,2)</f>
        <v>0</v>
      </c>
      <c r="BA54" s="109">
        <f>ROUND(BA55+BA61,2)</f>
        <v>0</v>
      </c>
      <c r="BB54" s="109">
        <f>ROUND(BB55+BB61,2)</f>
        <v>0</v>
      </c>
      <c r="BC54" s="109">
        <f>ROUND(BC55+BC61,2)</f>
        <v>0</v>
      </c>
      <c r="BD54" s="111">
        <f>ROUND(BD55+BD61,2)</f>
        <v>0</v>
      </c>
      <c r="BE54" s="6"/>
      <c r="BS54" s="112" t="s">
        <v>73</v>
      </c>
      <c r="BT54" s="112" t="s">
        <v>74</v>
      </c>
      <c r="BU54" s="113" t="s">
        <v>75</v>
      </c>
      <c r="BV54" s="112" t="s">
        <v>76</v>
      </c>
      <c r="BW54" s="112" t="s">
        <v>5</v>
      </c>
      <c r="BX54" s="112" t="s">
        <v>77</v>
      </c>
      <c r="CL54" s="112" t="s">
        <v>20</v>
      </c>
    </row>
    <row r="55" s="7" customFormat="1" ht="16.5" customHeight="1">
      <c r="A55" s="7"/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ROUND(AG56+AG57+AG60,2)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80</v>
      </c>
      <c r="AR55" s="121"/>
      <c r="AS55" s="122">
        <f>ROUND(AS56+AS57+AS60,2)</f>
        <v>0</v>
      </c>
      <c r="AT55" s="123">
        <f>ROUND(SUM(AV55:AW55),2)</f>
        <v>0</v>
      </c>
      <c r="AU55" s="124">
        <f>ROUND(AU56+AU57+AU60,5)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ROUND(AZ56+AZ57+AZ60,2)</f>
        <v>0</v>
      </c>
      <c r="BA55" s="123">
        <f>ROUND(BA56+BA57+BA60,2)</f>
        <v>0</v>
      </c>
      <c r="BB55" s="123">
        <f>ROUND(BB56+BB57+BB60,2)</f>
        <v>0</v>
      </c>
      <c r="BC55" s="123">
        <f>ROUND(BC56+BC57+BC60,2)</f>
        <v>0</v>
      </c>
      <c r="BD55" s="125">
        <f>ROUND(BD56+BD57+BD60,2)</f>
        <v>0</v>
      </c>
      <c r="BE55" s="7"/>
      <c r="BS55" s="126" t="s">
        <v>73</v>
      </c>
      <c r="BT55" s="126" t="s">
        <v>22</v>
      </c>
      <c r="BU55" s="126" t="s">
        <v>75</v>
      </c>
      <c r="BV55" s="126" t="s">
        <v>76</v>
      </c>
      <c r="BW55" s="126" t="s">
        <v>81</v>
      </c>
      <c r="BX55" s="126" t="s">
        <v>5</v>
      </c>
      <c r="CL55" s="126" t="s">
        <v>82</v>
      </c>
      <c r="CM55" s="126" t="s">
        <v>83</v>
      </c>
    </row>
    <row r="56" s="4" customFormat="1" ht="23.25" customHeight="1">
      <c r="A56" s="127" t="s">
        <v>84</v>
      </c>
      <c r="B56" s="66"/>
      <c r="C56" s="128"/>
      <c r="D56" s="128"/>
      <c r="E56" s="129" t="s">
        <v>85</v>
      </c>
      <c r="F56" s="129"/>
      <c r="G56" s="129"/>
      <c r="H56" s="129"/>
      <c r="I56" s="129"/>
      <c r="J56" s="128"/>
      <c r="K56" s="129" t="s">
        <v>86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07 - Opatření č.2-40 -...'!J32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87</v>
      </c>
      <c r="AR56" s="68"/>
      <c r="AS56" s="132">
        <v>0</v>
      </c>
      <c r="AT56" s="133">
        <f>ROUND(SUM(AV56:AW56),2)</f>
        <v>0</v>
      </c>
      <c r="AU56" s="134">
        <f>'SO 07 - Opatření č.2-40 -...'!P95</f>
        <v>0</v>
      </c>
      <c r="AV56" s="133">
        <f>'SO 07 - Opatření č.2-40 -...'!J35</f>
        <v>0</v>
      </c>
      <c r="AW56" s="133">
        <f>'SO 07 - Opatření č.2-40 -...'!J36</f>
        <v>0</v>
      </c>
      <c r="AX56" s="133">
        <f>'SO 07 - Opatření č.2-40 -...'!J37</f>
        <v>0</v>
      </c>
      <c r="AY56" s="133">
        <f>'SO 07 - Opatření č.2-40 -...'!J38</f>
        <v>0</v>
      </c>
      <c r="AZ56" s="133">
        <f>'SO 07 - Opatření č.2-40 -...'!F35</f>
        <v>0</v>
      </c>
      <c r="BA56" s="133">
        <f>'SO 07 - Opatření č.2-40 -...'!F36</f>
        <v>0</v>
      </c>
      <c r="BB56" s="133">
        <f>'SO 07 - Opatření č.2-40 -...'!F37</f>
        <v>0</v>
      </c>
      <c r="BC56" s="133">
        <f>'SO 07 - Opatření č.2-40 -...'!F38</f>
        <v>0</v>
      </c>
      <c r="BD56" s="135">
        <f>'SO 07 - Opatření č.2-40 -...'!F39</f>
        <v>0</v>
      </c>
      <c r="BE56" s="4"/>
      <c r="BT56" s="136" t="s">
        <v>83</v>
      </c>
      <c r="BV56" s="136" t="s">
        <v>76</v>
      </c>
      <c r="BW56" s="136" t="s">
        <v>88</v>
      </c>
      <c r="BX56" s="136" t="s">
        <v>81</v>
      </c>
      <c r="CL56" s="136" t="s">
        <v>20</v>
      </c>
    </row>
    <row r="57" s="4" customFormat="1" ht="16.5" customHeight="1">
      <c r="A57" s="4"/>
      <c r="B57" s="66"/>
      <c r="C57" s="128"/>
      <c r="D57" s="128"/>
      <c r="E57" s="129" t="s">
        <v>89</v>
      </c>
      <c r="F57" s="129"/>
      <c r="G57" s="129"/>
      <c r="H57" s="129"/>
      <c r="I57" s="129"/>
      <c r="J57" s="128"/>
      <c r="K57" s="129" t="s">
        <v>90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7">
        <f>ROUND(SUM(AG58:AG59),2)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87</v>
      </c>
      <c r="AR57" s="68"/>
      <c r="AS57" s="132">
        <f>ROUND(SUM(AS58:AS59),2)</f>
        <v>0</v>
      </c>
      <c r="AT57" s="133">
        <f>ROUND(SUM(AV57:AW57),2)</f>
        <v>0</v>
      </c>
      <c r="AU57" s="134">
        <f>ROUND(SUM(AU58:AU59),5)</f>
        <v>0</v>
      </c>
      <c r="AV57" s="133">
        <f>ROUND(AZ57*L29,2)</f>
        <v>0</v>
      </c>
      <c r="AW57" s="133">
        <f>ROUND(BA57*L30,2)</f>
        <v>0</v>
      </c>
      <c r="AX57" s="133">
        <f>ROUND(BB57*L29,2)</f>
        <v>0</v>
      </c>
      <c r="AY57" s="133">
        <f>ROUND(BC57*L30,2)</f>
        <v>0</v>
      </c>
      <c r="AZ57" s="133">
        <f>ROUND(SUM(AZ58:AZ59),2)</f>
        <v>0</v>
      </c>
      <c r="BA57" s="133">
        <f>ROUND(SUM(BA58:BA59),2)</f>
        <v>0</v>
      </c>
      <c r="BB57" s="133">
        <f>ROUND(SUM(BB58:BB59),2)</f>
        <v>0</v>
      </c>
      <c r="BC57" s="133">
        <f>ROUND(SUM(BC58:BC59),2)</f>
        <v>0</v>
      </c>
      <c r="BD57" s="135">
        <f>ROUND(SUM(BD58:BD59),2)</f>
        <v>0</v>
      </c>
      <c r="BE57" s="4"/>
      <c r="BS57" s="136" t="s">
        <v>73</v>
      </c>
      <c r="BT57" s="136" t="s">
        <v>83</v>
      </c>
      <c r="BV57" s="136" t="s">
        <v>76</v>
      </c>
      <c r="BW57" s="136" t="s">
        <v>91</v>
      </c>
      <c r="BX57" s="136" t="s">
        <v>81</v>
      </c>
      <c r="CL57" s="136" t="s">
        <v>20</v>
      </c>
    </row>
    <row r="58" s="4" customFormat="1" ht="16.5" customHeight="1">
      <c r="A58" s="127" t="s">
        <v>84</v>
      </c>
      <c r="B58" s="66"/>
      <c r="C58" s="128"/>
      <c r="D58" s="128"/>
      <c r="E58" s="128"/>
      <c r="F58" s="129" t="s">
        <v>89</v>
      </c>
      <c r="G58" s="129"/>
      <c r="H58" s="129"/>
      <c r="I58" s="129"/>
      <c r="J58" s="129"/>
      <c r="K58" s="128"/>
      <c r="L58" s="129" t="s">
        <v>90</v>
      </c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09 - Kácení a náhradní...'!J32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87</v>
      </c>
      <c r="AR58" s="68"/>
      <c r="AS58" s="132">
        <v>0</v>
      </c>
      <c r="AT58" s="133">
        <f>ROUND(SUM(AV58:AW58),2)</f>
        <v>0</v>
      </c>
      <c r="AU58" s="134">
        <f>'SO 09 - Kácení a náhradní...'!P91</f>
        <v>0</v>
      </c>
      <c r="AV58" s="133">
        <f>'SO 09 - Kácení a náhradní...'!J35</f>
        <v>0</v>
      </c>
      <c r="AW58" s="133">
        <f>'SO 09 - Kácení a náhradní...'!J36</f>
        <v>0</v>
      </c>
      <c r="AX58" s="133">
        <f>'SO 09 - Kácení a náhradní...'!J37</f>
        <v>0</v>
      </c>
      <c r="AY58" s="133">
        <f>'SO 09 - Kácení a náhradní...'!J38</f>
        <v>0</v>
      </c>
      <c r="AZ58" s="133">
        <f>'SO 09 - Kácení a náhradní...'!F35</f>
        <v>0</v>
      </c>
      <c r="BA58" s="133">
        <f>'SO 09 - Kácení a náhradní...'!F36</f>
        <v>0</v>
      </c>
      <c r="BB58" s="133">
        <f>'SO 09 - Kácení a náhradní...'!F37</f>
        <v>0</v>
      </c>
      <c r="BC58" s="133">
        <f>'SO 09 - Kácení a náhradní...'!F38</f>
        <v>0</v>
      </c>
      <c r="BD58" s="135">
        <f>'SO 09 - Kácení a náhradní...'!F39</f>
        <v>0</v>
      </c>
      <c r="BE58" s="4"/>
      <c r="BT58" s="136" t="s">
        <v>92</v>
      </c>
      <c r="BU58" s="136" t="s">
        <v>93</v>
      </c>
      <c r="BV58" s="136" t="s">
        <v>76</v>
      </c>
      <c r="BW58" s="136" t="s">
        <v>91</v>
      </c>
      <c r="BX58" s="136" t="s">
        <v>81</v>
      </c>
      <c r="CL58" s="136" t="s">
        <v>20</v>
      </c>
    </row>
    <row r="59" s="4" customFormat="1" ht="23.25" customHeight="1">
      <c r="A59" s="127" t="s">
        <v>84</v>
      </c>
      <c r="B59" s="66"/>
      <c r="C59" s="128"/>
      <c r="D59" s="128"/>
      <c r="E59" s="128"/>
      <c r="F59" s="129" t="s">
        <v>78</v>
      </c>
      <c r="G59" s="129"/>
      <c r="H59" s="129"/>
      <c r="I59" s="129"/>
      <c r="J59" s="129"/>
      <c r="K59" s="128"/>
      <c r="L59" s="129" t="s">
        <v>94</v>
      </c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'01 - Kácení a náhradní vý...'!J34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87</v>
      </c>
      <c r="AR59" s="68"/>
      <c r="AS59" s="132">
        <v>0</v>
      </c>
      <c r="AT59" s="133">
        <f>ROUND(SUM(AV59:AW59),2)</f>
        <v>0</v>
      </c>
      <c r="AU59" s="134">
        <f>'01 - Kácení a náhradní vý...'!P96</f>
        <v>0</v>
      </c>
      <c r="AV59" s="133">
        <f>'01 - Kácení a náhradní vý...'!J37</f>
        <v>0</v>
      </c>
      <c r="AW59" s="133">
        <f>'01 - Kácení a náhradní vý...'!J38</f>
        <v>0</v>
      </c>
      <c r="AX59" s="133">
        <f>'01 - Kácení a náhradní vý...'!J39</f>
        <v>0</v>
      </c>
      <c r="AY59" s="133">
        <f>'01 - Kácení a náhradní vý...'!J40</f>
        <v>0</v>
      </c>
      <c r="AZ59" s="133">
        <f>'01 - Kácení a náhradní vý...'!F37</f>
        <v>0</v>
      </c>
      <c r="BA59" s="133">
        <f>'01 - Kácení a náhradní vý...'!F38</f>
        <v>0</v>
      </c>
      <c r="BB59" s="133">
        <f>'01 - Kácení a náhradní vý...'!F39</f>
        <v>0</v>
      </c>
      <c r="BC59" s="133">
        <f>'01 - Kácení a náhradní vý...'!F40</f>
        <v>0</v>
      </c>
      <c r="BD59" s="135">
        <f>'01 - Kácení a náhradní vý...'!F41</f>
        <v>0</v>
      </c>
      <c r="BE59" s="4"/>
      <c r="BT59" s="136" t="s">
        <v>92</v>
      </c>
      <c r="BV59" s="136" t="s">
        <v>76</v>
      </c>
      <c r="BW59" s="136" t="s">
        <v>95</v>
      </c>
      <c r="BX59" s="136" t="s">
        <v>91</v>
      </c>
      <c r="CL59" s="136" t="s">
        <v>20</v>
      </c>
    </row>
    <row r="60" s="4" customFormat="1" ht="16.5" customHeight="1">
      <c r="A60" s="127" t="s">
        <v>84</v>
      </c>
      <c r="B60" s="66"/>
      <c r="C60" s="128"/>
      <c r="D60" s="128"/>
      <c r="E60" s="129" t="s">
        <v>96</v>
      </c>
      <c r="F60" s="129"/>
      <c r="G60" s="129"/>
      <c r="H60" s="129"/>
      <c r="I60" s="129"/>
      <c r="J60" s="128"/>
      <c r="K60" s="129" t="s">
        <v>97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12 - Obslužná komunikace'!J32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87</v>
      </c>
      <c r="AR60" s="68"/>
      <c r="AS60" s="132">
        <v>0</v>
      </c>
      <c r="AT60" s="133">
        <f>ROUND(SUM(AV60:AW60),2)</f>
        <v>0</v>
      </c>
      <c r="AU60" s="134">
        <f>'SO 12 - Obslužná komunikace'!P97</f>
        <v>0</v>
      </c>
      <c r="AV60" s="133">
        <f>'SO 12 - Obslužná komunikace'!J35</f>
        <v>0</v>
      </c>
      <c r="AW60" s="133">
        <f>'SO 12 - Obslužná komunikace'!J36</f>
        <v>0</v>
      </c>
      <c r="AX60" s="133">
        <f>'SO 12 - Obslužná komunikace'!J37</f>
        <v>0</v>
      </c>
      <c r="AY60" s="133">
        <f>'SO 12 - Obslužná komunikace'!J38</f>
        <v>0</v>
      </c>
      <c r="AZ60" s="133">
        <f>'SO 12 - Obslužná komunikace'!F35</f>
        <v>0</v>
      </c>
      <c r="BA60" s="133">
        <f>'SO 12 - Obslužná komunikace'!F36</f>
        <v>0</v>
      </c>
      <c r="BB60" s="133">
        <f>'SO 12 - Obslužná komunikace'!F37</f>
        <v>0</v>
      </c>
      <c r="BC60" s="133">
        <f>'SO 12 - Obslužná komunikace'!F38</f>
        <v>0</v>
      </c>
      <c r="BD60" s="135">
        <f>'SO 12 - Obslužná komunikace'!F39</f>
        <v>0</v>
      </c>
      <c r="BE60" s="4"/>
      <c r="BT60" s="136" t="s">
        <v>83</v>
      </c>
      <c r="BV60" s="136" t="s">
        <v>76</v>
      </c>
      <c r="BW60" s="136" t="s">
        <v>98</v>
      </c>
      <c r="BX60" s="136" t="s">
        <v>81</v>
      </c>
      <c r="CL60" s="136" t="s">
        <v>20</v>
      </c>
    </row>
    <row r="61" s="7" customFormat="1" ht="16.5" customHeight="1">
      <c r="A61" s="7"/>
      <c r="B61" s="114"/>
      <c r="C61" s="115"/>
      <c r="D61" s="116" t="s">
        <v>99</v>
      </c>
      <c r="E61" s="116"/>
      <c r="F61" s="116"/>
      <c r="G61" s="116"/>
      <c r="H61" s="116"/>
      <c r="I61" s="117"/>
      <c r="J61" s="116" t="s">
        <v>100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ROUND(SUM(AG62:AG63),2)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99</v>
      </c>
      <c r="AR61" s="121"/>
      <c r="AS61" s="122">
        <f>ROUND(SUM(AS62:AS63),2)</f>
        <v>0</v>
      </c>
      <c r="AT61" s="123">
        <f>ROUND(SUM(AV61:AW61),2)</f>
        <v>0</v>
      </c>
      <c r="AU61" s="124">
        <f>ROUND(SUM(AU62:AU63),5)</f>
        <v>0</v>
      </c>
      <c r="AV61" s="123">
        <f>ROUND(AZ61*L29,2)</f>
        <v>0</v>
      </c>
      <c r="AW61" s="123">
        <f>ROUND(BA61*L30,2)</f>
        <v>0</v>
      </c>
      <c r="AX61" s="123">
        <f>ROUND(BB61*L29,2)</f>
        <v>0</v>
      </c>
      <c r="AY61" s="123">
        <f>ROUND(BC61*L30,2)</f>
        <v>0</v>
      </c>
      <c r="AZ61" s="123">
        <f>ROUND(SUM(AZ62:AZ63),2)</f>
        <v>0</v>
      </c>
      <c r="BA61" s="123">
        <f>ROUND(SUM(BA62:BA63),2)</f>
        <v>0</v>
      </c>
      <c r="BB61" s="123">
        <f>ROUND(SUM(BB62:BB63),2)</f>
        <v>0</v>
      </c>
      <c r="BC61" s="123">
        <f>ROUND(SUM(BC62:BC63),2)</f>
        <v>0</v>
      </c>
      <c r="BD61" s="125">
        <f>ROUND(SUM(BD62:BD63),2)</f>
        <v>0</v>
      </c>
      <c r="BE61" s="7"/>
      <c r="BS61" s="126" t="s">
        <v>73</v>
      </c>
      <c r="BT61" s="126" t="s">
        <v>22</v>
      </c>
      <c r="BU61" s="126" t="s">
        <v>75</v>
      </c>
      <c r="BV61" s="126" t="s">
        <v>76</v>
      </c>
      <c r="BW61" s="126" t="s">
        <v>101</v>
      </c>
      <c r="BX61" s="126" t="s">
        <v>5</v>
      </c>
      <c r="CL61" s="126" t="s">
        <v>20</v>
      </c>
      <c r="CM61" s="126" t="s">
        <v>83</v>
      </c>
    </row>
    <row r="62" s="4" customFormat="1" ht="16.5" customHeight="1">
      <c r="A62" s="127" t="s">
        <v>84</v>
      </c>
      <c r="B62" s="66"/>
      <c r="C62" s="128"/>
      <c r="D62" s="128"/>
      <c r="E62" s="129" t="s">
        <v>102</v>
      </c>
      <c r="F62" s="129"/>
      <c r="G62" s="129"/>
      <c r="H62" s="129"/>
      <c r="I62" s="129"/>
      <c r="J62" s="128"/>
      <c r="K62" s="129" t="s">
        <v>103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'ON.1 - Ostatní náklady'!J32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87</v>
      </c>
      <c r="AR62" s="68"/>
      <c r="AS62" s="132">
        <v>0</v>
      </c>
      <c r="AT62" s="133">
        <f>ROUND(SUM(AV62:AW62),2)</f>
        <v>0</v>
      </c>
      <c r="AU62" s="134">
        <f>'ON.1 - Ostatní náklady'!P87</f>
        <v>0</v>
      </c>
      <c r="AV62" s="133">
        <f>'ON.1 - Ostatní náklady'!J35</f>
        <v>0</v>
      </c>
      <c r="AW62" s="133">
        <f>'ON.1 - Ostatní náklady'!J36</f>
        <v>0</v>
      </c>
      <c r="AX62" s="133">
        <f>'ON.1 - Ostatní náklady'!J37</f>
        <v>0</v>
      </c>
      <c r="AY62" s="133">
        <f>'ON.1 - Ostatní náklady'!J38</f>
        <v>0</v>
      </c>
      <c r="AZ62" s="133">
        <f>'ON.1 - Ostatní náklady'!F35</f>
        <v>0</v>
      </c>
      <c r="BA62" s="133">
        <f>'ON.1 - Ostatní náklady'!F36</f>
        <v>0</v>
      </c>
      <c r="BB62" s="133">
        <f>'ON.1 - Ostatní náklady'!F37</f>
        <v>0</v>
      </c>
      <c r="BC62" s="133">
        <f>'ON.1 - Ostatní náklady'!F38</f>
        <v>0</v>
      </c>
      <c r="BD62" s="135">
        <f>'ON.1 - Ostatní náklady'!F39</f>
        <v>0</v>
      </c>
      <c r="BE62" s="4"/>
      <c r="BT62" s="136" t="s">
        <v>83</v>
      </c>
      <c r="BV62" s="136" t="s">
        <v>76</v>
      </c>
      <c r="BW62" s="136" t="s">
        <v>104</v>
      </c>
      <c r="BX62" s="136" t="s">
        <v>101</v>
      </c>
      <c r="CL62" s="136" t="s">
        <v>20</v>
      </c>
    </row>
    <row r="63" s="4" customFormat="1" ht="16.5" customHeight="1">
      <c r="A63" s="127" t="s">
        <v>84</v>
      </c>
      <c r="B63" s="66"/>
      <c r="C63" s="128"/>
      <c r="D63" s="128"/>
      <c r="E63" s="129" t="s">
        <v>105</v>
      </c>
      <c r="F63" s="129"/>
      <c r="G63" s="129"/>
      <c r="H63" s="129"/>
      <c r="I63" s="129"/>
      <c r="J63" s="128"/>
      <c r="K63" s="129" t="s">
        <v>106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'VRN.1 - Vedlejší rozpočto...'!J32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87</v>
      </c>
      <c r="AR63" s="68"/>
      <c r="AS63" s="138">
        <v>0</v>
      </c>
      <c r="AT63" s="139">
        <f>ROUND(SUM(AV63:AW63),2)</f>
        <v>0</v>
      </c>
      <c r="AU63" s="140">
        <f>'VRN.1 - Vedlejší rozpočto...'!P86</f>
        <v>0</v>
      </c>
      <c r="AV63" s="139">
        <f>'VRN.1 - Vedlejší rozpočto...'!J35</f>
        <v>0</v>
      </c>
      <c r="AW63" s="139">
        <f>'VRN.1 - Vedlejší rozpočto...'!J36</f>
        <v>0</v>
      </c>
      <c r="AX63" s="139">
        <f>'VRN.1 - Vedlejší rozpočto...'!J37</f>
        <v>0</v>
      </c>
      <c r="AY63" s="139">
        <f>'VRN.1 - Vedlejší rozpočto...'!J38</f>
        <v>0</v>
      </c>
      <c r="AZ63" s="139">
        <f>'VRN.1 - Vedlejší rozpočto...'!F35</f>
        <v>0</v>
      </c>
      <c r="BA63" s="139">
        <f>'VRN.1 - Vedlejší rozpočto...'!F36</f>
        <v>0</v>
      </c>
      <c r="BB63" s="139">
        <f>'VRN.1 - Vedlejší rozpočto...'!F37</f>
        <v>0</v>
      </c>
      <c r="BC63" s="139">
        <f>'VRN.1 - Vedlejší rozpočto...'!F38</f>
        <v>0</v>
      </c>
      <c r="BD63" s="141">
        <f>'VRN.1 - Vedlejší rozpočto...'!F39</f>
        <v>0</v>
      </c>
      <c r="BE63" s="4"/>
      <c r="BT63" s="136" t="s">
        <v>83</v>
      </c>
      <c r="BV63" s="136" t="s">
        <v>76</v>
      </c>
      <c r="BW63" s="136" t="s">
        <v>107</v>
      </c>
      <c r="BX63" s="136" t="s">
        <v>101</v>
      </c>
      <c r="CL63" s="136" t="s">
        <v>20</v>
      </c>
    </row>
    <row r="64" s="2" customFormat="1" ht="30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7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47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</sheetData>
  <sheetProtection sheet="1" formatColumns="0" formatRows="0" objects="1" scenarios="1" spinCount="100000" saltValue="81ibaD6/aam4Oziqx6IyQB0Dqc5trk245s2nIElvJ4Liju+6+YLo4u/vFObYtuHpd03Oz9X6xVNZqW4wNlhtBw==" hashValue="EnQo6wNGad2qkQUpJFUEmNjOuWUotXy9ooeyd6aV/W+5gntJU6Tz8quWCmOMlKtJ27uz9ym0eBeCtYV42U2JjA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F58:J58"/>
    <mergeCell ref="L58:AF58"/>
    <mergeCell ref="AN59:AP59"/>
    <mergeCell ref="AG59:AM59"/>
    <mergeCell ref="F59:J59"/>
    <mergeCell ref="L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7 - Opatření č.2-40 -...'!C2" display="/"/>
    <hyperlink ref="A58" location="'SO 09 - Kácení a náhradní...'!C2" display="/"/>
    <hyperlink ref="A59" location="'01 - Kácení a náhradní vý...'!C2" display="/"/>
    <hyperlink ref="A60" location="'SO 12 - Obslužná komunikace'!C2" display="/"/>
    <hyperlink ref="A62" location="'ON.1 - Ostatní náklady'!C2" display="/"/>
    <hyperlink ref="A63" location="'VRN.1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Bečva, Přerov - PPO města nad jezem II.etapa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110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112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19</v>
      </c>
      <c r="E13" s="41"/>
      <c r="F13" s="136" t="s">
        <v>20</v>
      </c>
      <c r="G13" s="41"/>
      <c r="H13" s="41"/>
      <c r="I13" s="146" t="s">
        <v>21</v>
      </c>
      <c r="J13" s="136" t="s">
        <v>20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23</v>
      </c>
      <c r="E14" s="41"/>
      <c r="F14" s="136" t="s">
        <v>24</v>
      </c>
      <c r="G14" s="41"/>
      <c r="H14" s="41"/>
      <c r="I14" s="146" t="s">
        <v>25</v>
      </c>
      <c r="J14" s="150" t="str">
        <f>'Rekapitulace stavby'!AN8</f>
        <v>2. 7. 2022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27</v>
      </c>
      <c r="E16" s="41"/>
      <c r="F16" s="41"/>
      <c r="G16" s="41"/>
      <c r="H16" s="41"/>
      <c r="I16" s="146" t="s">
        <v>28</v>
      </c>
      <c r="J16" s="136" t="s">
        <v>20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6" t="s">
        <v>30</v>
      </c>
      <c r="J17" s="136" t="s">
        <v>20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28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30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34</v>
      </c>
      <c r="E22" s="41"/>
      <c r="F22" s="41"/>
      <c r="G22" s="41"/>
      <c r="H22" s="41"/>
      <c r="I22" s="146" t="s">
        <v>28</v>
      </c>
      <c r="J22" s="136" t="s">
        <v>20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30</v>
      </c>
      <c r="J23" s="136" t="s">
        <v>20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28</v>
      </c>
      <c r="J25" s="136" t="s">
        <v>20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30</v>
      </c>
      <c r="J26" s="136" t="s">
        <v>20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1.25" customHeight="1">
      <c r="A29" s="151"/>
      <c r="B29" s="152"/>
      <c r="C29" s="151"/>
      <c r="D29" s="151"/>
      <c r="E29" s="153" t="s">
        <v>113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ROUND(J95,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ROUND((SUM(BE95:BE506)),  2)</f>
        <v>0</v>
      </c>
      <c r="G35" s="41"/>
      <c r="H35" s="41"/>
      <c r="I35" s="161">
        <v>0.20999999999999999</v>
      </c>
      <c r="J35" s="160">
        <f>ROUND(((SUM(BE95:BE506))*I35),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ROUND((SUM(BF95:BF506)),  2)</f>
        <v>0</v>
      </c>
      <c r="G36" s="41"/>
      <c r="H36" s="41"/>
      <c r="I36" s="161">
        <v>0.14999999999999999</v>
      </c>
      <c r="J36" s="160">
        <f>ROUND(((SUM(BF95:BF506))*I36),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ROUND((SUM(BG95:BG506)),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ROUND((SUM(BH95:BH506)),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ROUND((SUM(BI95:BI506)),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Bečva, Přerov - PPO města nad jezem II.etapa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110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07 - Opatření č.2/40 - záchytný profil nad Přerovem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23</v>
      </c>
      <c r="D56" s="43"/>
      <c r="E56" s="43"/>
      <c r="F56" s="30" t="str">
        <f>F14</f>
        <v xml:space="preserve"> </v>
      </c>
      <c r="G56" s="43"/>
      <c r="H56" s="43"/>
      <c r="I56" s="35" t="s">
        <v>25</v>
      </c>
      <c r="J56" s="75" t="str">
        <f>IF(J14="","",J14)</f>
        <v>2. 7. 2022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27</v>
      </c>
      <c r="D58" s="43"/>
      <c r="E58" s="43"/>
      <c r="F58" s="30" t="str">
        <f>E17</f>
        <v>Povodí Moravy, s.p.</v>
      </c>
      <c r="G58" s="43"/>
      <c r="H58" s="43"/>
      <c r="I58" s="35" t="s">
        <v>34</v>
      </c>
      <c r="J58" s="39" t="str">
        <f>E23</f>
        <v>VRV Brno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Kucek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115</v>
      </c>
      <c r="D61" s="175"/>
      <c r="E61" s="175"/>
      <c r="F61" s="175"/>
      <c r="G61" s="175"/>
      <c r="H61" s="175"/>
      <c r="I61" s="175"/>
      <c r="J61" s="176" t="s">
        <v>116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9" customFormat="1" ht="24.96" customHeight="1">
      <c r="A64" s="9"/>
      <c r="B64" s="178"/>
      <c r="C64" s="179"/>
      <c r="D64" s="180" t="s">
        <v>118</v>
      </c>
      <c r="E64" s="181"/>
      <c r="F64" s="181"/>
      <c r="G64" s="181"/>
      <c r="H64" s="181"/>
      <c r="I64" s="181"/>
      <c r="J64" s="182">
        <f>J96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119</v>
      </c>
      <c r="E65" s="186"/>
      <c r="F65" s="186"/>
      <c r="G65" s="186"/>
      <c r="H65" s="186"/>
      <c r="I65" s="186"/>
      <c r="J65" s="187">
        <f>J97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120</v>
      </c>
      <c r="E66" s="186"/>
      <c r="F66" s="186"/>
      <c r="G66" s="186"/>
      <c r="H66" s="186"/>
      <c r="I66" s="186"/>
      <c r="J66" s="187">
        <f>J217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121</v>
      </c>
      <c r="E67" s="186"/>
      <c r="F67" s="186"/>
      <c r="G67" s="186"/>
      <c r="H67" s="186"/>
      <c r="I67" s="186"/>
      <c r="J67" s="187">
        <f>J235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122</v>
      </c>
      <c r="E68" s="186"/>
      <c r="F68" s="186"/>
      <c r="G68" s="186"/>
      <c r="H68" s="186"/>
      <c r="I68" s="186"/>
      <c r="J68" s="187">
        <f>J325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123</v>
      </c>
      <c r="E69" s="186"/>
      <c r="F69" s="186"/>
      <c r="G69" s="186"/>
      <c r="H69" s="186"/>
      <c r="I69" s="186"/>
      <c r="J69" s="187">
        <f>J404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124</v>
      </c>
      <c r="E70" s="186"/>
      <c r="F70" s="186"/>
      <c r="G70" s="186"/>
      <c r="H70" s="186"/>
      <c r="I70" s="186"/>
      <c r="J70" s="187">
        <f>J431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125</v>
      </c>
      <c r="E71" s="186"/>
      <c r="F71" s="186"/>
      <c r="G71" s="186"/>
      <c r="H71" s="186"/>
      <c r="I71" s="186"/>
      <c r="J71" s="187">
        <f>J485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8"/>
      <c r="C72" s="179"/>
      <c r="D72" s="180" t="s">
        <v>126</v>
      </c>
      <c r="E72" s="181"/>
      <c r="F72" s="181"/>
      <c r="G72" s="181"/>
      <c r="H72" s="181"/>
      <c r="I72" s="181"/>
      <c r="J72" s="182">
        <f>J488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4"/>
      <c r="C73" s="128"/>
      <c r="D73" s="185" t="s">
        <v>127</v>
      </c>
      <c r="E73" s="186"/>
      <c r="F73" s="186"/>
      <c r="G73" s="186"/>
      <c r="H73" s="186"/>
      <c r="I73" s="186"/>
      <c r="J73" s="187">
        <f>J489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128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3" t="str">
        <f>E7</f>
        <v>Bečva, Přerov - PPO města nad jezem II.etapa</v>
      </c>
      <c r="F83" s="35"/>
      <c r="G83" s="35"/>
      <c r="H83" s="35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109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3" t="s">
        <v>110</v>
      </c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111</v>
      </c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07 - Opatření č.2/40 - záchytný profil nad Přerovem</v>
      </c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23</v>
      </c>
      <c r="D89" s="43"/>
      <c r="E89" s="43"/>
      <c r="F89" s="30" t="str">
        <f>F14</f>
        <v xml:space="preserve"> </v>
      </c>
      <c r="G89" s="43"/>
      <c r="H89" s="43"/>
      <c r="I89" s="35" t="s">
        <v>25</v>
      </c>
      <c r="J89" s="75" t="str">
        <f>IF(J14="","",J14)</f>
        <v>2. 7. 2022</v>
      </c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27</v>
      </c>
      <c r="D91" s="43"/>
      <c r="E91" s="43"/>
      <c r="F91" s="30" t="str">
        <f>E17</f>
        <v>Povodí Moravy, s.p.</v>
      </c>
      <c r="G91" s="43"/>
      <c r="H91" s="43"/>
      <c r="I91" s="35" t="s">
        <v>34</v>
      </c>
      <c r="J91" s="39" t="str">
        <f>E23</f>
        <v>VRV Brno</v>
      </c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36</v>
      </c>
      <c r="J92" s="39" t="str">
        <f>E26</f>
        <v>Kucek</v>
      </c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9"/>
      <c r="B94" s="190"/>
      <c r="C94" s="191" t="s">
        <v>129</v>
      </c>
      <c r="D94" s="192" t="s">
        <v>59</v>
      </c>
      <c r="E94" s="192" t="s">
        <v>55</v>
      </c>
      <c r="F94" s="192" t="s">
        <v>56</v>
      </c>
      <c r="G94" s="192" t="s">
        <v>130</v>
      </c>
      <c r="H94" s="192" t="s">
        <v>131</v>
      </c>
      <c r="I94" s="192" t="s">
        <v>132</v>
      </c>
      <c r="J94" s="192" t="s">
        <v>116</v>
      </c>
      <c r="K94" s="193" t="s">
        <v>133</v>
      </c>
      <c r="L94" s="194"/>
      <c r="M94" s="95" t="s">
        <v>20</v>
      </c>
      <c r="N94" s="96" t="s">
        <v>44</v>
      </c>
      <c r="O94" s="96" t="s">
        <v>134</v>
      </c>
      <c r="P94" s="96" t="s">
        <v>135</v>
      </c>
      <c r="Q94" s="96" t="s">
        <v>136</v>
      </c>
      <c r="R94" s="96" t="s">
        <v>137</v>
      </c>
      <c r="S94" s="96" t="s">
        <v>138</v>
      </c>
      <c r="T94" s="97" t="s">
        <v>139</v>
      </c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="2" customFormat="1" ht="22.8" customHeight="1">
      <c r="A95" s="41"/>
      <c r="B95" s="42"/>
      <c r="C95" s="102" t="s">
        <v>140</v>
      </c>
      <c r="D95" s="43"/>
      <c r="E95" s="43"/>
      <c r="F95" s="43"/>
      <c r="G95" s="43"/>
      <c r="H95" s="43"/>
      <c r="I95" s="43"/>
      <c r="J95" s="195">
        <f>BK95</f>
        <v>0</v>
      </c>
      <c r="K95" s="43"/>
      <c r="L95" s="47"/>
      <c r="M95" s="98"/>
      <c r="N95" s="196"/>
      <c r="O95" s="99"/>
      <c r="P95" s="197">
        <f>P96+P488</f>
        <v>0</v>
      </c>
      <c r="Q95" s="99"/>
      <c r="R95" s="197">
        <f>R96+R488</f>
        <v>14618.555978180002</v>
      </c>
      <c r="S95" s="99"/>
      <c r="T95" s="198">
        <f>T96+T488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73</v>
      </c>
      <c r="AU95" s="20" t="s">
        <v>117</v>
      </c>
      <c r="BK95" s="199">
        <f>BK96+BK488</f>
        <v>0</v>
      </c>
    </row>
    <row r="96" s="12" customFormat="1" ht="25.92" customHeight="1">
      <c r="A96" s="12"/>
      <c r="B96" s="200"/>
      <c r="C96" s="201"/>
      <c r="D96" s="202" t="s">
        <v>73</v>
      </c>
      <c r="E96" s="203" t="s">
        <v>141</v>
      </c>
      <c r="F96" s="203" t="s">
        <v>142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P97+P217+P235+P325+P404+P431+P485</f>
        <v>0</v>
      </c>
      <c r="Q96" s="208"/>
      <c r="R96" s="209">
        <f>R97+R217+R235+R325+R404+R431+R485</f>
        <v>14596.406896080001</v>
      </c>
      <c r="S96" s="208"/>
      <c r="T96" s="210">
        <f>T97+T217+T235+T325+T404+T431+T485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22</v>
      </c>
      <c r="AT96" s="212" t="s">
        <v>73</v>
      </c>
      <c r="AU96" s="212" t="s">
        <v>74</v>
      </c>
      <c r="AY96" s="211" t="s">
        <v>143</v>
      </c>
      <c r="BK96" s="213">
        <f>BK97+BK217+BK235+BK325+BK404+BK431+BK485</f>
        <v>0</v>
      </c>
    </row>
    <row r="97" s="12" customFormat="1" ht="22.8" customHeight="1">
      <c r="A97" s="12"/>
      <c r="B97" s="200"/>
      <c r="C97" s="201"/>
      <c r="D97" s="202" t="s">
        <v>73</v>
      </c>
      <c r="E97" s="214" t="s">
        <v>22</v>
      </c>
      <c r="F97" s="214" t="s">
        <v>144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SUM(P98:P216)</f>
        <v>0</v>
      </c>
      <c r="Q97" s="208"/>
      <c r="R97" s="209">
        <f>SUM(R98:R216)</f>
        <v>1.7507698599999999</v>
      </c>
      <c r="S97" s="208"/>
      <c r="T97" s="210">
        <f>SUM(T98:T216)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22</v>
      </c>
      <c r="AT97" s="212" t="s">
        <v>73</v>
      </c>
      <c r="AU97" s="212" t="s">
        <v>22</v>
      </c>
      <c r="AY97" s="211" t="s">
        <v>143</v>
      </c>
      <c r="BK97" s="213">
        <f>SUM(BK98:BK216)</f>
        <v>0</v>
      </c>
    </row>
    <row r="98" s="2" customFormat="1" ht="24.15" customHeight="1">
      <c r="A98" s="41"/>
      <c r="B98" s="42"/>
      <c r="C98" s="216" t="s">
        <v>22</v>
      </c>
      <c r="D98" s="216" t="s">
        <v>145</v>
      </c>
      <c r="E98" s="217" t="s">
        <v>146</v>
      </c>
      <c r="F98" s="218" t="s">
        <v>147</v>
      </c>
      <c r="G98" s="219" t="s">
        <v>148</v>
      </c>
      <c r="H98" s="220">
        <v>2472.6900000000001</v>
      </c>
      <c r="I98" s="221"/>
      <c r="J98" s="222">
        <f>ROUND(I98*H98,2)</f>
        <v>0</v>
      </c>
      <c r="K98" s="218" t="s">
        <v>149</v>
      </c>
      <c r="L98" s="47"/>
      <c r="M98" s="223" t="s">
        <v>20</v>
      </c>
      <c r="N98" s="224" t="s">
        <v>45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150</v>
      </c>
      <c r="AT98" s="227" t="s">
        <v>145</v>
      </c>
      <c r="AU98" s="227" t="s">
        <v>83</v>
      </c>
      <c r="AY98" s="20" t="s">
        <v>143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22</v>
      </c>
      <c r="BK98" s="228">
        <f>ROUND(I98*H98,2)</f>
        <v>0</v>
      </c>
      <c r="BL98" s="20" t="s">
        <v>150</v>
      </c>
      <c r="BM98" s="227" t="s">
        <v>151</v>
      </c>
    </row>
    <row r="99" s="2" customFormat="1">
      <c r="A99" s="41"/>
      <c r="B99" s="42"/>
      <c r="C99" s="43"/>
      <c r="D99" s="229" t="s">
        <v>152</v>
      </c>
      <c r="E99" s="43"/>
      <c r="F99" s="230" t="s">
        <v>153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152</v>
      </c>
      <c r="AU99" s="20" t="s">
        <v>83</v>
      </c>
    </row>
    <row r="100" s="13" customFormat="1">
      <c r="A100" s="13"/>
      <c r="B100" s="234"/>
      <c r="C100" s="235"/>
      <c r="D100" s="236" t="s">
        <v>154</v>
      </c>
      <c r="E100" s="237" t="s">
        <v>20</v>
      </c>
      <c r="F100" s="238" t="s">
        <v>155</v>
      </c>
      <c r="G100" s="235"/>
      <c r="H100" s="237" t="s">
        <v>20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154</v>
      </c>
      <c r="AU100" s="244" t="s">
        <v>83</v>
      </c>
      <c r="AV100" s="13" t="s">
        <v>22</v>
      </c>
      <c r="AW100" s="13" t="s">
        <v>33</v>
      </c>
      <c r="AX100" s="13" t="s">
        <v>74</v>
      </c>
      <c r="AY100" s="244" t="s">
        <v>143</v>
      </c>
    </row>
    <row r="101" s="13" customFormat="1">
      <c r="A101" s="13"/>
      <c r="B101" s="234"/>
      <c r="C101" s="235"/>
      <c r="D101" s="236" t="s">
        <v>154</v>
      </c>
      <c r="E101" s="237" t="s">
        <v>20</v>
      </c>
      <c r="F101" s="238" t="s">
        <v>156</v>
      </c>
      <c r="G101" s="235"/>
      <c r="H101" s="237" t="s">
        <v>20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154</v>
      </c>
      <c r="AU101" s="244" t="s">
        <v>83</v>
      </c>
      <c r="AV101" s="13" t="s">
        <v>22</v>
      </c>
      <c r="AW101" s="13" t="s">
        <v>33</v>
      </c>
      <c r="AX101" s="13" t="s">
        <v>74</v>
      </c>
      <c r="AY101" s="244" t="s">
        <v>143</v>
      </c>
    </row>
    <row r="102" s="14" customFormat="1">
      <c r="A102" s="14"/>
      <c r="B102" s="245"/>
      <c r="C102" s="246"/>
      <c r="D102" s="236" t="s">
        <v>154</v>
      </c>
      <c r="E102" s="247" t="s">
        <v>20</v>
      </c>
      <c r="F102" s="248" t="s">
        <v>157</v>
      </c>
      <c r="G102" s="246"/>
      <c r="H102" s="249">
        <v>2472.6900000000001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154</v>
      </c>
      <c r="AU102" s="255" t="s">
        <v>83</v>
      </c>
      <c r="AV102" s="14" t="s">
        <v>83</v>
      </c>
      <c r="AW102" s="14" t="s">
        <v>33</v>
      </c>
      <c r="AX102" s="14" t="s">
        <v>22</v>
      </c>
      <c r="AY102" s="255" t="s">
        <v>143</v>
      </c>
    </row>
    <row r="103" s="2" customFormat="1" ht="24.15" customHeight="1">
      <c r="A103" s="41"/>
      <c r="B103" s="42"/>
      <c r="C103" s="216" t="s">
        <v>83</v>
      </c>
      <c r="D103" s="216" t="s">
        <v>145</v>
      </c>
      <c r="E103" s="217" t="s">
        <v>158</v>
      </c>
      <c r="F103" s="218" t="s">
        <v>159</v>
      </c>
      <c r="G103" s="219" t="s">
        <v>160</v>
      </c>
      <c r="H103" s="220">
        <v>21772.41</v>
      </c>
      <c r="I103" s="221"/>
      <c r="J103" s="222">
        <f>ROUND(I103*H103,2)</f>
        <v>0</v>
      </c>
      <c r="K103" s="218" t="s">
        <v>149</v>
      </c>
      <c r="L103" s="47"/>
      <c r="M103" s="223" t="s">
        <v>20</v>
      </c>
      <c r="N103" s="224" t="s">
        <v>45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150</v>
      </c>
      <c r="AT103" s="227" t="s">
        <v>145</v>
      </c>
      <c r="AU103" s="227" t="s">
        <v>83</v>
      </c>
      <c r="AY103" s="20" t="s">
        <v>143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22</v>
      </c>
      <c r="BK103" s="228">
        <f>ROUND(I103*H103,2)</f>
        <v>0</v>
      </c>
      <c r="BL103" s="20" t="s">
        <v>150</v>
      </c>
      <c r="BM103" s="227" t="s">
        <v>161</v>
      </c>
    </row>
    <row r="104" s="2" customFormat="1">
      <c r="A104" s="41"/>
      <c r="B104" s="42"/>
      <c r="C104" s="43"/>
      <c r="D104" s="229" t="s">
        <v>152</v>
      </c>
      <c r="E104" s="43"/>
      <c r="F104" s="230" t="s">
        <v>162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152</v>
      </c>
      <c r="AU104" s="20" t="s">
        <v>83</v>
      </c>
    </row>
    <row r="105" s="13" customFormat="1">
      <c r="A105" s="13"/>
      <c r="B105" s="234"/>
      <c r="C105" s="235"/>
      <c r="D105" s="236" t="s">
        <v>154</v>
      </c>
      <c r="E105" s="237" t="s">
        <v>20</v>
      </c>
      <c r="F105" s="238" t="s">
        <v>155</v>
      </c>
      <c r="G105" s="235"/>
      <c r="H105" s="237" t="s">
        <v>20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154</v>
      </c>
      <c r="AU105" s="244" t="s">
        <v>83</v>
      </c>
      <c r="AV105" s="13" t="s">
        <v>22</v>
      </c>
      <c r="AW105" s="13" t="s">
        <v>33</v>
      </c>
      <c r="AX105" s="13" t="s">
        <v>74</v>
      </c>
      <c r="AY105" s="244" t="s">
        <v>143</v>
      </c>
    </row>
    <row r="106" s="13" customFormat="1">
      <c r="A106" s="13"/>
      <c r="B106" s="234"/>
      <c r="C106" s="235"/>
      <c r="D106" s="236" t="s">
        <v>154</v>
      </c>
      <c r="E106" s="237" t="s">
        <v>20</v>
      </c>
      <c r="F106" s="238" t="s">
        <v>156</v>
      </c>
      <c r="G106" s="235"/>
      <c r="H106" s="237" t="s">
        <v>20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154</v>
      </c>
      <c r="AU106" s="244" t="s">
        <v>83</v>
      </c>
      <c r="AV106" s="13" t="s">
        <v>22</v>
      </c>
      <c r="AW106" s="13" t="s">
        <v>33</v>
      </c>
      <c r="AX106" s="13" t="s">
        <v>74</v>
      </c>
      <c r="AY106" s="244" t="s">
        <v>143</v>
      </c>
    </row>
    <row r="107" s="14" customFormat="1">
      <c r="A107" s="14"/>
      <c r="B107" s="245"/>
      <c r="C107" s="246"/>
      <c r="D107" s="236" t="s">
        <v>154</v>
      </c>
      <c r="E107" s="247" t="s">
        <v>20</v>
      </c>
      <c r="F107" s="248" t="s">
        <v>163</v>
      </c>
      <c r="G107" s="246"/>
      <c r="H107" s="249">
        <v>21772.41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154</v>
      </c>
      <c r="AU107" s="255" t="s">
        <v>83</v>
      </c>
      <c r="AV107" s="14" t="s">
        <v>83</v>
      </c>
      <c r="AW107" s="14" t="s">
        <v>33</v>
      </c>
      <c r="AX107" s="14" t="s">
        <v>22</v>
      </c>
      <c r="AY107" s="255" t="s">
        <v>143</v>
      </c>
    </row>
    <row r="108" s="2" customFormat="1" ht="24.15" customHeight="1">
      <c r="A108" s="41"/>
      <c r="B108" s="42"/>
      <c r="C108" s="216" t="s">
        <v>92</v>
      </c>
      <c r="D108" s="216" t="s">
        <v>145</v>
      </c>
      <c r="E108" s="217" t="s">
        <v>164</v>
      </c>
      <c r="F108" s="218" t="s">
        <v>165</v>
      </c>
      <c r="G108" s="219" t="s">
        <v>148</v>
      </c>
      <c r="H108" s="220">
        <v>1118.778</v>
      </c>
      <c r="I108" s="221"/>
      <c r="J108" s="222">
        <f>ROUND(I108*H108,2)</f>
        <v>0</v>
      </c>
      <c r="K108" s="218" t="s">
        <v>149</v>
      </c>
      <c r="L108" s="47"/>
      <c r="M108" s="223" t="s">
        <v>20</v>
      </c>
      <c r="N108" s="224" t="s">
        <v>45</v>
      </c>
      <c r="O108" s="87"/>
      <c r="P108" s="225">
        <f>O108*H108</f>
        <v>0</v>
      </c>
      <c r="Q108" s="225">
        <v>0.00069999999999999999</v>
      </c>
      <c r="R108" s="225">
        <f>Q108*H108</f>
        <v>0.78314459999999997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150</v>
      </c>
      <c r="AT108" s="227" t="s">
        <v>145</v>
      </c>
      <c r="AU108" s="227" t="s">
        <v>83</v>
      </c>
      <c r="AY108" s="20" t="s">
        <v>143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22</v>
      </c>
      <c r="BK108" s="228">
        <f>ROUND(I108*H108,2)</f>
        <v>0</v>
      </c>
      <c r="BL108" s="20" t="s">
        <v>150</v>
      </c>
      <c r="BM108" s="227" t="s">
        <v>166</v>
      </c>
    </row>
    <row r="109" s="2" customFormat="1">
      <c r="A109" s="41"/>
      <c r="B109" s="42"/>
      <c r="C109" s="43"/>
      <c r="D109" s="229" t="s">
        <v>152</v>
      </c>
      <c r="E109" s="43"/>
      <c r="F109" s="230" t="s">
        <v>167</v>
      </c>
      <c r="G109" s="43"/>
      <c r="H109" s="43"/>
      <c r="I109" s="231"/>
      <c r="J109" s="43"/>
      <c r="K109" s="43"/>
      <c r="L109" s="47"/>
      <c r="M109" s="232"/>
      <c r="N109" s="23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152</v>
      </c>
      <c r="AU109" s="20" t="s">
        <v>83</v>
      </c>
    </row>
    <row r="110" s="13" customFormat="1">
      <c r="A110" s="13"/>
      <c r="B110" s="234"/>
      <c r="C110" s="235"/>
      <c r="D110" s="236" t="s">
        <v>154</v>
      </c>
      <c r="E110" s="237" t="s">
        <v>20</v>
      </c>
      <c r="F110" s="238" t="s">
        <v>168</v>
      </c>
      <c r="G110" s="235"/>
      <c r="H110" s="237" t="s">
        <v>20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154</v>
      </c>
      <c r="AU110" s="244" t="s">
        <v>83</v>
      </c>
      <c r="AV110" s="13" t="s">
        <v>22</v>
      </c>
      <c r="AW110" s="13" t="s">
        <v>33</v>
      </c>
      <c r="AX110" s="13" t="s">
        <v>74</v>
      </c>
      <c r="AY110" s="244" t="s">
        <v>143</v>
      </c>
    </row>
    <row r="111" s="13" customFormat="1">
      <c r="A111" s="13"/>
      <c r="B111" s="234"/>
      <c r="C111" s="235"/>
      <c r="D111" s="236" t="s">
        <v>154</v>
      </c>
      <c r="E111" s="237" t="s">
        <v>20</v>
      </c>
      <c r="F111" s="238" t="s">
        <v>169</v>
      </c>
      <c r="G111" s="235"/>
      <c r="H111" s="237" t="s">
        <v>20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154</v>
      </c>
      <c r="AU111" s="244" t="s">
        <v>83</v>
      </c>
      <c r="AV111" s="13" t="s">
        <v>22</v>
      </c>
      <c r="AW111" s="13" t="s">
        <v>33</v>
      </c>
      <c r="AX111" s="13" t="s">
        <v>74</v>
      </c>
      <c r="AY111" s="244" t="s">
        <v>143</v>
      </c>
    </row>
    <row r="112" s="14" customFormat="1">
      <c r="A112" s="14"/>
      <c r="B112" s="245"/>
      <c r="C112" s="246"/>
      <c r="D112" s="236" t="s">
        <v>154</v>
      </c>
      <c r="E112" s="247" t="s">
        <v>20</v>
      </c>
      <c r="F112" s="248" t="s">
        <v>170</v>
      </c>
      <c r="G112" s="246"/>
      <c r="H112" s="249">
        <v>92.594999999999999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154</v>
      </c>
      <c r="AU112" s="255" t="s">
        <v>83</v>
      </c>
      <c r="AV112" s="14" t="s">
        <v>83</v>
      </c>
      <c r="AW112" s="14" t="s">
        <v>33</v>
      </c>
      <c r="AX112" s="14" t="s">
        <v>74</v>
      </c>
      <c r="AY112" s="255" t="s">
        <v>143</v>
      </c>
    </row>
    <row r="113" s="13" customFormat="1">
      <c r="A113" s="13"/>
      <c r="B113" s="234"/>
      <c r="C113" s="235"/>
      <c r="D113" s="236" t="s">
        <v>154</v>
      </c>
      <c r="E113" s="237" t="s">
        <v>20</v>
      </c>
      <c r="F113" s="238" t="s">
        <v>171</v>
      </c>
      <c r="G113" s="235"/>
      <c r="H113" s="237" t="s">
        <v>20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154</v>
      </c>
      <c r="AU113" s="244" t="s">
        <v>83</v>
      </c>
      <c r="AV113" s="13" t="s">
        <v>22</v>
      </c>
      <c r="AW113" s="13" t="s">
        <v>33</v>
      </c>
      <c r="AX113" s="13" t="s">
        <v>74</v>
      </c>
      <c r="AY113" s="244" t="s">
        <v>143</v>
      </c>
    </row>
    <row r="114" s="13" customFormat="1">
      <c r="A114" s="13"/>
      <c r="B114" s="234"/>
      <c r="C114" s="235"/>
      <c r="D114" s="236" t="s">
        <v>154</v>
      </c>
      <c r="E114" s="237" t="s">
        <v>20</v>
      </c>
      <c r="F114" s="238" t="s">
        <v>172</v>
      </c>
      <c r="G114" s="235"/>
      <c r="H114" s="237" t="s">
        <v>20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154</v>
      </c>
      <c r="AU114" s="244" t="s">
        <v>83</v>
      </c>
      <c r="AV114" s="13" t="s">
        <v>22</v>
      </c>
      <c r="AW114" s="13" t="s">
        <v>33</v>
      </c>
      <c r="AX114" s="13" t="s">
        <v>74</v>
      </c>
      <c r="AY114" s="244" t="s">
        <v>143</v>
      </c>
    </row>
    <row r="115" s="14" customFormat="1">
      <c r="A115" s="14"/>
      <c r="B115" s="245"/>
      <c r="C115" s="246"/>
      <c r="D115" s="236" t="s">
        <v>154</v>
      </c>
      <c r="E115" s="247" t="s">
        <v>20</v>
      </c>
      <c r="F115" s="248" t="s">
        <v>173</v>
      </c>
      <c r="G115" s="246"/>
      <c r="H115" s="249">
        <v>574.75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154</v>
      </c>
      <c r="AU115" s="255" t="s">
        <v>83</v>
      </c>
      <c r="AV115" s="14" t="s">
        <v>83</v>
      </c>
      <c r="AW115" s="14" t="s">
        <v>33</v>
      </c>
      <c r="AX115" s="14" t="s">
        <v>74</v>
      </c>
      <c r="AY115" s="255" t="s">
        <v>143</v>
      </c>
    </row>
    <row r="116" s="13" customFormat="1">
      <c r="A116" s="13"/>
      <c r="B116" s="234"/>
      <c r="C116" s="235"/>
      <c r="D116" s="236" t="s">
        <v>154</v>
      </c>
      <c r="E116" s="237" t="s">
        <v>20</v>
      </c>
      <c r="F116" s="238" t="s">
        <v>174</v>
      </c>
      <c r="G116" s="235"/>
      <c r="H116" s="237" t="s">
        <v>20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154</v>
      </c>
      <c r="AU116" s="244" t="s">
        <v>83</v>
      </c>
      <c r="AV116" s="13" t="s">
        <v>22</v>
      </c>
      <c r="AW116" s="13" t="s">
        <v>33</v>
      </c>
      <c r="AX116" s="13" t="s">
        <v>74</v>
      </c>
      <c r="AY116" s="244" t="s">
        <v>143</v>
      </c>
    </row>
    <row r="117" s="14" customFormat="1">
      <c r="A117" s="14"/>
      <c r="B117" s="245"/>
      <c r="C117" s="246"/>
      <c r="D117" s="236" t="s">
        <v>154</v>
      </c>
      <c r="E117" s="247" t="s">
        <v>20</v>
      </c>
      <c r="F117" s="248" t="s">
        <v>175</v>
      </c>
      <c r="G117" s="246"/>
      <c r="H117" s="249">
        <v>82.155000000000001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154</v>
      </c>
      <c r="AU117" s="255" t="s">
        <v>83</v>
      </c>
      <c r="AV117" s="14" t="s">
        <v>83</v>
      </c>
      <c r="AW117" s="14" t="s">
        <v>33</v>
      </c>
      <c r="AX117" s="14" t="s">
        <v>74</v>
      </c>
      <c r="AY117" s="255" t="s">
        <v>143</v>
      </c>
    </row>
    <row r="118" s="13" customFormat="1">
      <c r="A118" s="13"/>
      <c r="B118" s="234"/>
      <c r="C118" s="235"/>
      <c r="D118" s="236" t="s">
        <v>154</v>
      </c>
      <c r="E118" s="237" t="s">
        <v>20</v>
      </c>
      <c r="F118" s="238" t="s">
        <v>176</v>
      </c>
      <c r="G118" s="235"/>
      <c r="H118" s="237" t="s">
        <v>20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154</v>
      </c>
      <c r="AU118" s="244" t="s">
        <v>83</v>
      </c>
      <c r="AV118" s="13" t="s">
        <v>22</v>
      </c>
      <c r="AW118" s="13" t="s">
        <v>33</v>
      </c>
      <c r="AX118" s="13" t="s">
        <v>74</v>
      </c>
      <c r="AY118" s="244" t="s">
        <v>143</v>
      </c>
    </row>
    <row r="119" s="14" customFormat="1">
      <c r="A119" s="14"/>
      <c r="B119" s="245"/>
      <c r="C119" s="246"/>
      <c r="D119" s="236" t="s">
        <v>154</v>
      </c>
      <c r="E119" s="247" t="s">
        <v>20</v>
      </c>
      <c r="F119" s="248" t="s">
        <v>177</v>
      </c>
      <c r="G119" s="246"/>
      <c r="H119" s="249">
        <v>369.27799999999996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154</v>
      </c>
      <c r="AU119" s="255" t="s">
        <v>83</v>
      </c>
      <c r="AV119" s="14" t="s">
        <v>83</v>
      </c>
      <c r="AW119" s="14" t="s">
        <v>33</v>
      </c>
      <c r="AX119" s="14" t="s">
        <v>74</v>
      </c>
      <c r="AY119" s="255" t="s">
        <v>143</v>
      </c>
    </row>
    <row r="120" s="15" customFormat="1">
      <c r="A120" s="15"/>
      <c r="B120" s="256"/>
      <c r="C120" s="257"/>
      <c r="D120" s="236" t="s">
        <v>154</v>
      </c>
      <c r="E120" s="258" t="s">
        <v>20</v>
      </c>
      <c r="F120" s="259" t="s">
        <v>178</v>
      </c>
      <c r="G120" s="257"/>
      <c r="H120" s="260">
        <v>1118.778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154</v>
      </c>
      <c r="AU120" s="266" t="s">
        <v>83</v>
      </c>
      <c r="AV120" s="15" t="s">
        <v>150</v>
      </c>
      <c r="AW120" s="15" t="s">
        <v>33</v>
      </c>
      <c r="AX120" s="15" t="s">
        <v>22</v>
      </c>
      <c r="AY120" s="266" t="s">
        <v>143</v>
      </c>
    </row>
    <row r="121" s="2" customFormat="1" ht="44.25" customHeight="1">
      <c r="A121" s="41"/>
      <c r="B121" s="42"/>
      <c r="C121" s="216" t="s">
        <v>150</v>
      </c>
      <c r="D121" s="216" t="s">
        <v>145</v>
      </c>
      <c r="E121" s="217" t="s">
        <v>179</v>
      </c>
      <c r="F121" s="218" t="s">
        <v>180</v>
      </c>
      <c r="G121" s="219" t="s">
        <v>148</v>
      </c>
      <c r="H121" s="220">
        <v>1118.778</v>
      </c>
      <c r="I121" s="221"/>
      <c r="J121" s="222">
        <f>ROUND(I121*H121,2)</f>
        <v>0</v>
      </c>
      <c r="K121" s="218" t="s">
        <v>149</v>
      </c>
      <c r="L121" s="47"/>
      <c r="M121" s="223" t="s">
        <v>20</v>
      </c>
      <c r="N121" s="224" t="s">
        <v>45</v>
      </c>
      <c r="O121" s="87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7" t="s">
        <v>150</v>
      </c>
      <c r="AT121" s="227" t="s">
        <v>145</v>
      </c>
      <c r="AU121" s="227" t="s">
        <v>83</v>
      </c>
      <c r="AY121" s="20" t="s">
        <v>143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22</v>
      </c>
      <c r="BK121" s="228">
        <f>ROUND(I121*H121,2)</f>
        <v>0</v>
      </c>
      <c r="BL121" s="20" t="s">
        <v>150</v>
      </c>
      <c r="BM121" s="227" t="s">
        <v>181</v>
      </c>
    </row>
    <row r="122" s="2" customFormat="1">
      <c r="A122" s="41"/>
      <c r="B122" s="42"/>
      <c r="C122" s="43"/>
      <c r="D122" s="229" t="s">
        <v>152</v>
      </c>
      <c r="E122" s="43"/>
      <c r="F122" s="230" t="s">
        <v>182</v>
      </c>
      <c r="G122" s="43"/>
      <c r="H122" s="43"/>
      <c r="I122" s="231"/>
      <c r="J122" s="43"/>
      <c r="K122" s="43"/>
      <c r="L122" s="47"/>
      <c r="M122" s="232"/>
      <c r="N122" s="233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152</v>
      </c>
      <c r="AU122" s="20" t="s">
        <v>83</v>
      </c>
    </row>
    <row r="123" s="13" customFormat="1">
      <c r="A123" s="13"/>
      <c r="B123" s="234"/>
      <c r="C123" s="235"/>
      <c r="D123" s="236" t="s">
        <v>154</v>
      </c>
      <c r="E123" s="237" t="s">
        <v>20</v>
      </c>
      <c r="F123" s="238" t="s">
        <v>183</v>
      </c>
      <c r="G123" s="235"/>
      <c r="H123" s="237" t="s">
        <v>20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154</v>
      </c>
      <c r="AU123" s="244" t="s">
        <v>83</v>
      </c>
      <c r="AV123" s="13" t="s">
        <v>22</v>
      </c>
      <c r="AW123" s="13" t="s">
        <v>33</v>
      </c>
      <c r="AX123" s="13" t="s">
        <v>74</v>
      </c>
      <c r="AY123" s="244" t="s">
        <v>143</v>
      </c>
    </row>
    <row r="124" s="14" customFormat="1">
      <c r="A124" s="14"/>
      <c r="B124" s="245"/>
      <c r="C124" s="246"/>
      <c r="D124" s="236" t="s">
        <v>154</v>
      </c>
      <c r="E124" s="247" t="s">
        <v>20</v>
      </c>
      <c r="F124" s="248" t="s">
        <v>184</v>
      </c>
      <c r="G124" s="246"/>
      <c r="H124" s="249">
        <v>1118.778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154</v>
      </c>
      <c r="AU124" s="255" t="s">
        <v>83</v>
      </c>
      <c r="AV124" s="14" t="s">
        <v>83</v>
      </c>
      <c r="AW124" s="14" t="s">
        <v>33</v>
      </c>
      <c r="AX124" s="14" t="s">
        <v>22</v>
      </c>
      <c r="AY124" s="255" t="s">
        <v>143</v>
      </c>
    </row>
    <row r="125" s="2" customFormat="1" ht="33" customHeight="1">
      <c r="A125" s="41"/>
      <c r="B125" s="42"/>
      <c r="C125" s="216" t="s">
        <v>185</v>
      </c>
      <c r="D125" s="216" t="s">
        <v>145</v>
      </c>
      <c r="E125" s="217" t="s">
        <v>186</v>
      </c>
      <c r="F125" s="218" t="s">
        <v>187</v>
      </c>
      <c r="G125" s="219" t="s">
        <v>160</v>
      </c>
      <c r="H125" s="220">
        <v>2057.931</v>
      </c>
      <c r="I125" s="221"/>
      <c r="J125" s="222">
        <f>ROUND(I125*H125,2)</f>
        <v>0</v>
      </c>
      <c r="K125" s="218" t="s">
        <v>149</v>
      </c>
      <c r="L125" s="47"/>
      <c r="M125" s="223" t="s">
        <v>20</v>
      </c>
      <c r="N125" s="224" t="s">
        <v>45</v>
      </c>
      <c r="O125" s="87"/>
      <c r="P125" s="225">
        <f>O125*H125</f>
        <v>0</v>
      </c>
      <c r="Q125" s="225">
        <v>0.00046000000000000001</v>
      </c>
      <c r="R125" s="225">
        <f>Q125*H125</f>
        <v>0.94664826000000002</v>
      </c>
      <c r="S125" s="225">
        <v>0</v>
      </c>
      <c r="T125" s="22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150</v>
      </c>
      <c r="AT125" s="227" t="s">
        <v>145</v>
      </c>
      <c r="AU125" s="227" t="s">
        <v>83</v>
      </c>
      <c r="AY125" s="20" t="s">
        <v>143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22</v>
      </c>
      <c r="BK125" s="228">
        <f>ROUND(I125*H125,2)</f>
        <v>0</v>
      </c>
      <c r="BL125" s="20" t="s">
        <v>150</v>
      </c>
      <c r="BM125" s="227" t="s">
        <v>188</v>
      </c>
    </row>
    <row r="126" s="2" customFormat="1">
      <c r="A126" s="41"/>
      <c r="B126" s="42"/>
      <c r="C126" s="43"/>
      <c r="D126" s="229" t="s">
        <v>152</v>
      </c>
      <c r="E126" s="43"/>
      <c r="F126" s="230" t="s">
        <v>189</v>
      </c>
      <c r="G126" s="43"/>
      <c r="H126" s="43"/>
      <c r="I126" s="231"/>
      <c r="J126" s="43"/>
      <c r="K126" s="43"/>
      <c r="L126" s="47"/>
      <c r="M126" s="232"/>
      <c r="N126" s="23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152</v>
      </c>
      <c r="AU126" s="20" t="s">
        <v>83</v>
      </c>
    </row>
    <row r="127" s="13" customFormat="1">
      <c r="A127" s="13"/>
      <c r="B127" s="234"/>
      <c r="C127" s="235"/>
      <c r="D127" s="236" t="s">
        <v>154</v>
      </c>
      <c r="E127" s="237" t="s">
        <v>20</v>
      </c>
      <c r="F127" s="238" t="s">
        <v>168</v>
      </c>
      <c r="G127" s="235"/>
      <c r="H127" s="237" t="s">
        <v>20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154</v>
      </c>
      <c r="AU127" s="244" t="s">
        <v>83</v>
      </c>
      <c r="AV127" s="13" t="s">
        <v>22</v>
      </c>
      <c r="AW127" s="13" t="s">
        <v>33</v>
      </c>
      <c r="AX127" s="13" t="s">
        <v>74</v>
      </c>
      <c r="AY127" s="244" t="s">
        <v>143</v>
      </c>
    </row>
    <row r="128" s="13" customFormat="1">
      <c r="A128" s="13"/>
      <c r="B128" s="234"/>
      <c r="C128" s="235"/>
      <c r="D128" s="236" t="s">
        <v>154</v>
      </c>
      <c r="E128" s="237" t="s">
        <v>20</v>
      </c>
      <c r="F128" s="238" t="s">
        <v>169</v>
      </c>
      <c r="G128" s="235"/>
      <c r="H128" s="237" t="s">
        <v>20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154</v>
      </c>
      <c r="AU128" s="244" t="s">
        <v>83</v>
      </c>
      <c r="AV128" s="13" t="s">
        <v>22</v>
      </c>
      <c r="AW128" s="13" t="s">
        <v>33</v>
      </c>
      <c r="AX128" s="13" t="s">
        <v>74</v>
      </c>
      <c r="AY128" s="244" t="s">
        <v>143</v>
      </c>
    </row>
    <row r="129" s="14" customFormat="1">
      <c r="A129" s="14"/>
      <c r="B129" s="245"/>
      <c r="C129" s="246"/>
      <c r="D129" s="236" t="s">
        <v>154</v>
      </c>
      <c r="E129" s="247" t="s">
        <v>20</v>
      </c>
      <c r="F129" s="248" t="s">
        <v>190</v>
      </c>
      <c r="G129" s="246"/>
      <c r="H129" s="249">
        <v>163.80450000000002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154</v>
      </c>
      <c r="AU129" s="255" t="s">
        <v>83</v>
      </c>
      <c r="AV129" s="14" t="s">
        <v>83</v>
      </c>
      <c r="AW129" s="14" t="s">
        <v>33</v>
      </c>
      <c r="AX129" s="14" t="s">
        <v>74</v>
      </c>
      <c r="AY129" s="255" t="s">
        <v>143</v>
      </c>
    </row>
    <row r="130" s="13" customFormat="1">
      <c r="A130" s="13"/>
      <c r="B130" s="234"/>
      <c r="C130" s="235"/>
      <c r="D130" s="236" t="s">
        <v>154</v>
      </c>
      <c r="E130" s="237" t="s">
        <v>20</v>
      </c>
      <c r="F130" s="238" t="s">
        <v>171</v>
      </c>
      <c r="G130" s="235"/>
      <c r="H130" s="237" t="s">
        <v>20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154</v>
      </c>
      <c r="AU130" s="244" t="s">
        <v>83</v>
      </c>
      <c r="AV130" s="13" t="s">
        <v>22</v>
      </c>
      <c r="AW130" s="13" t="s">
        <v>33</v>
      </c>
      <c r="AX130" s="13" t="s">
        <v>74</v>
      </c>
      <c r="AY130" s="244" t="s">
        <v>143</v>
      </c>
    </row>
    <row r="131" s="13" customFormat="1">
      <c r="A131" s="13"/>
      <c r="B131" s="234"/>
      <c r="C131" s="235"/>
      <c r="D131" s="236" t="s">
        <v>154</v>
      </c>
      <c r="E131" s="237" t="s">
        <v>20</v>
      </c>
      <c r="F131" s="238" t="s">
        <v>172</v>
      </c>
      <c r="G131" s="235"/>
      <c r="H131" s="237" t="s">
        <v>20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154</v>
      </c>
      <c r="AU131" s="244" t="s">
        <v>83</v>
      </c>
      <c r="AV131" s="13" t="s">
        <v>22</v>
      </c>
      <c r="AW131" s="13" t="s">
        <v>33</v>
      </c>
      <c r="AX131" s="13" t="s">
        <v>74</v>
      </c>
      <c r="AY131" s="244" t="s">
        <v>143</v>
      </c>
    </row>
    <row r="132" s="14" customFormat="1">
      <c r="A132" s="14"/>
      <c r="B132" s="245"/>
      <c r="C132" s="246"/>
      <c r="D132" s="236" t="s">
        <v>154</v>
      </c>
      <c r="E132" s="247" t="s">
        <v>20</v>
      </c>
      <c r="F132" s="248" t="s">
        <v>191</v>
      </c>
      <c r="G132" s="246"/>
      <c r="H132" s="249">
        <v>1248.4614999999999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154</v>
      </c>
      <c r="AU132" s="255" t="s">
        <v>83</v>
      </c>
      <c r="AV132" s="14" t="s">
        <v>83</v>
      </c>
      <c r="AW132" s="14" t="s">
        <v>33</v>
      </c>
      <c r="AX132" s="14" t="s">
        <v>74</v>
      </c>
      <c r="AY132" s="255" t="s">
        <v>143</v>
      </c>
    </row>
    <row r="133" s="13" customFormat="1">
      <c r="A133" s="13"/>
      <c r="B133" s="234"/>
      <c r="C133" s="235"/>
      <c r="D133" s="236" t="s">
        <v>154</v>
      </c>
      <c r="E133" s="237" t="s">
        <v>20</v>
      </c>
      <c r="F133" s="238" t="s">
        <v>174</v>
      </c>
      <c r="G133" s="235"/>
      <c r="H133" s="237" t="s">
        <v>20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154</v>
      </c>
      <c r="AU133" s="244" t="s">
        <v>83</v>
      </c>
      <c r="AV133" s="13" t="s">
        <v>22</v>
      </c>
      <c r="AW133" s="13" t="s">
        <v>33</v>
      </c>
      <c r="AX133" s="13" t="s">
        <v>74</v>
      </c>
      <c r="AY133" s="244" t="s">
        <v>143</v>
      </c>
    </row>
    <row r="134" s="14" customFormat="1">
      <c r="A134" s="14"/>
      <c r="B134" s="245"/>
      <c r="C134" s="246"/>
      <c r="D134" s="236" t="s">
        <v>154</v>
      </c>
      <c r="E134" s="247" t="s">
        <v>20</v>
      </c>
      <c r="F134" s="248" t="s">
        <v>192</v>
      </c>
      <c r="G134" s="246"/>
      <c r="H134" s="249">
        <v>271.11150000000004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154</v>
      </c>
      <c r="AU134" s="255" t="s">
        <v>83</v>
      </c>
      <c r="AV134" s="14" t="s">
        <v>83</v>
      </c>
      <c r="AW134" s="14" t="s">
        <v>33</v>
      </c>
      <c r="AX134" s="14" t="s">
        <v>74</v>
      </c>
      <c r="AY134" s="255" t="s">
        <v>143</v>
      </c>
    </row>
    <row r="135" s="13" customFormat="1">
      <c r="A135" s="13"/>
      <c r="B135" s="234"/>
      <c r="C135" s="235"/>
      <c r="D135" s="236" t="s">
        <v>154</v>
      </c>
      <c r="E135" s="237" t="s">
        <v>20</v>
      </c>
      <c r="F135" s="238" t="s">
        <v>176</v>
      </c>
      <c r="G135" s="235"/>
      <c r="H135" s="237" t="s">
        <v>20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154</v>
      </c>
      <c r="AU135" s="244" t="s">
        <v>83</v>
      </c>
      <c r="AV135" s="13" t="s">
        <v>22</v>
      </c>
      <c r="AW135" s="13" t="s">
        <v>33</v>
      </c>
      <c r="AX135" s="13" t="s">
        <v>74</v>
      </c>
      <c r="AY135" s="244" t="s">
        <v>143</v>
      </c>
    </row>
    <row r="136" s="14" customFormat="1">
      <c r="A136" s="14"/>
      <c r="B136" s="245"/>
      <c r="C136" s="246"/>
      <c r="D136" s="236" t="s">
        <v>154</v>
      </c>
      <c r="E136" s="247" t="s">
        <v>20</v>
      </c>
      <c r="F136" s="248" t="s">
        <v>193</v>
      </c>
      <c r="G136" s="246"/>
      <c r="H136" s="249">
        <v>374.55340000000001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154</v>
      </c>
      <c r="AU136" s="255" t="s">
        <v>83</v>
      </c>
      <c r="AV136" s="14" t="s">
        <v>83</v>
      </c>
      <c r="AW136" s="14" t="s">
        <v>33</v>
      </c>
      <c r="AX136" s="14" t="s">
        <v>74</v>
      </c>
      <c r="AY136" s="255" t="s">
        <v>143</v>
      </c>
    </row>
    <row r="137" s="15" customFormat="1">
      <c r="A137" s="15"/>
      <c r="B137" s="256"/>
      <c r="C137" s="257"/>
      <c r="D137" s="236" t="s">
        <v>154</v>
      </c>
      <c r="E137" s="258" t="s">
        <v>20</v>
      </c>
      <c r="F137" s="259" t="s">
        <v>178</v>
      </c>
      <c r="G137" s="257"/>
      <c r="H137" s="260">
        <v>2057.9308999999998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154</v>
      </c>
      <c r="AU137" s="266" t="s">
        <v>83</v>
      </c>
      <c r="AV137" s="15" t="s">
        <v>150</v>
      </c>
      <c r="AW137" s="15" t="s">
        <v>33</v>
      </c>
      <c r="AX137" s="15" t="s">
        <v>22</v>
      </c>
      <c r="AY137" s="266" t="s">
        <v>143</v>
      </c>
    </row>
    <row r="138" s="2" customFormat="1" ht="37.8" customHeight="1">
      <c r="A138" s="41"/>
      <c r="B138" s="42"/>
      <c r="C138" s="216" t="s">
        <v>194</v>
      </c>
      <c r="D138" s="216" t="s">
        <v>145</v>
      </c>
      <c r="E138" s="217" t="s">
        <v>195</v>
      </c>
      <c r="F138" s="218" t="s">
        <v>196</v>
      </c>
      <c r="G138" s="219" t="s">
        <v>160</v>
      </c>
      <c r="H138" s="220">
        <v>2057.931</v>
      </c>
      <c r="I138" s="221"/>
      <c r="J138" s="222">
        <f>ROUND(I138*H138,2)</f>
        <v>0</v>
      </c>
      <c r="K138" s="218" t="s">
        <v>149</v>
      </c>
      <c r="L138" s="47"/>
      <c r="M138" s="223" t="s">
        <v>20</v>
      </c>
      <c r="N138" s="224" t="s">
        <v>45</v>
      </c>
      <c r="O138" s="87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150</v>
      </c>
      <c r="AT138" s="227" t="s">
        <v>145</v>
      </c>
      <c r="AU138" s="227" t="s">
        <v>83</v>
      </c>
      <c r="AY138" s="20" t="s">
        <v>143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22</v>
      </c>
      <c r="BK138" s="228">
        <f>ROUND(I138*H138,2)</f>
        <v>0</v>
      </c>
      <c r="BL138" s="20" t="s">
        <v>150</v>
      </c>
      <c r="BM138" s="227" t="s">
        <v>197</v>
      </c>
    </row>
    <row r="139" s="2" customFormat="1">
      <c r="A139" s="41"/>
      <c r="B139" s="42"/>
      <c r="C139" s="43"/>
      <c r="D139" s="229" t="s">
        <v>152</v>
      </c>
      <c r="E139" s="43"/>
      <c r="F139" s="230" t="s">
        <v>198</v>
      </c>
      <c r="G139" s="43"/>
      <c r="H139" s="43"/>
      <c r="I139" s="231"/>
      <c r="J139" s="43"/>
      <c r="K139" s="43"/>
      <c r="L139" s="47"/>
      <c r="M139" s="232"/>
      <c r="N139" s="23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152</v>
      </c>
      <c r="AU139" s="20" t="s">
        <v>83</v>
      </c>
    </row>
    <row r="140" s="13" customFormat="1">
      <c r="A140" s="13"/>
      <c r="B140" s="234"/>
      <c r="C140" s="235"/>
      <c r="D140" s="236" t="s">
        <v>154</v>
      </c>
      <c r="E140" s="237" t="s">
        <v>20</v>
      </c>
      <c r="F140" s="238" t="s">
        <v>183</v>
      </c>
      <c r="G140" s="235"/>
      <c r="H140" s="237" t="s">
        <v>20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154</v>
      </c>
      <c r="AU140" s="244" t="s">
        <v>83</v>
      </c>
      <c r="AV140" s="13" t="s">
        <v>22</v>
      </c>
      <c r="AW140" s="13" t="s">
        <v>33</v>
      </c>
      <c r="AX140" s="13" t="s">
        <v>74</v>
      </c>
      <c r="AY140" s="244" t="s">
        <v>143</v>
      </c>
    </row>
    <row r="141" s="14" customFormat="1">
      <c r="A141" s="14"/>
      <c r="B141" s="245"/>
      <c r="C141" s="246"/>
      <c r="D141" s="236" t="s">
        <v>154</v>
      </c>
      <c r="E141" s="247" t="s">
        <v>20</v>
      </c>
      <c r="F141" s="248" t="s">
        <v>199</v>
      </c>
      <c r="G141" s="246"/>
      <c r="H141" s="249">
        <v>2057.931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154</v>
      </c>
      <c r="AU141" s="255" t="s">
        <v>83</v>
      </c>
      <c r="AV141" s="14" t="s">
        <v>83</v>
      </c>
      <c r="AW141" s="14" t="s">
        <v>33</v>
      </c>
      <c r="AX141" s="14" t="s">
        <v>22</v>
      </c>
      <c r="AY141" s="255" t="s">
        <v>143</v>
      </c>
    </row>
    <row r="142" s="2" customFormat="1" ht="62.7" customHeight="1">
      <c r="A142" s="41"/>
      <c r="B142" s="42"/>
      <c r="C142" s="216" t="s">
        <v>200</v>
      </c>
      <c r="D142" s="216" t="s">
        <v>145</v>
      </c>
      <c r="E142" s="217" t="s">
        <v>201</v>
      </c>
      <c r="F142" s="218" t="s">
        <v>202</v>
      </c>
      <c r="G142" s="219" t="s">
        <v>160</v>
      </c>
      <c r="H142" s="220">
        <v>5431.3639999999996</v>
      </c>
      <c r="I142" s="221"/>
      <c r="J142" s="222">
        <f>ROUND(I142*H142,2)</f>
        <v>0</v>
      </c>
      <c r="K142" s="218" t="s">
        <v>149</v>
      </c>
      <c r="L142" s="47"/>
      <c r="M142" s="223" t="s">
        <v>20</v>
      </c>
      <c r="N142" s="224" t="s">
        <v>45</v>
      </c>
      <c r="O142" s="87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150</v>
      </c>
      <c r="AT142" s="227" t="s">
        <v>145</v>
      </c>
      <c r="AU142" s="227" t="s">
        <v>83</v>
      </c>
      <c r="AY142" s="20" t="s">
        <v>143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22</v>
      </c>
      <c r="BK142" s="228">
        <f>ROUND(I142*H142,2)</f>
        <v>0</v>
      </c>
      <c r="BL142" s="20" t="s">
        <v>150</v>
      </c>
      <c r="BM142" s="227" t="s">
        <v>203</v>
      </c>
    </row>
    <row r="143" s="2" customFormat="1">
      <c r="A143" s="41"/>
      <c r="B143" s="42"/>
      <c r="C143" s="43"/>
      <c r="D143" s="229" t="s">
        <v>152</v>
      </c>
      <c r="E143" s="43"/>
      <c r="F143" s="230" t="s">
        <v>204</v>
      </c>
      <c r="G143" s="43"/>
      <c r="H143" s="43"/>
      <c r="I143" s="231"/>
      <c r="J143" s="43"/>
      <c r="K143" s="43"/>
      <c r="L143" s="47"/>
      <c r="M143" s="232"/>
      <c r="N143" s="23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152</v>
      </c>
      <c r="AU143" s="20" t="s">
        <v>83</v>
      </c>
    </row>
    <row r="144" s="13" customFormat="1">
      <c r="A144" s="13"/>
      <c r="B144" s="234"/>
      <c r="C144" s="235"/>
      <c r="D144" s="236" t="s">
        <v>154</v>
      </c>
      <c r="E144" s="237" t="s">
        <v>20</v>
      </c>
      <c r="F144" s="238" t="s">
        <v>205</v>
      </c>
      <c r="G144" s="235"/>
      <c r="H144" s="237" t="s">
        <v>20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154</v>
      </c>
      <c r="AU144" s="244" t="s">
        <v>83</v>
      </c>
      <c r="AV144" s="13" t="s">
        <v>22</v>
      </c>
      <c r="AW144" s="13" t="s">
        <v>33</v>
      </c>
      <c r="AX144" s="13" t="s">
        <v>74</v>
      </c>
      <c r="AY144" s="244" t="s">
        <v>143</v>
      </c>
    </row>
    <row r="145" s="14" customFormat="1">
      <c r="A145" s="14"/>
      <c r="B145" s="245"/>
      <c r="C145" s="246"/>
      <c r="D145" s="236" t="s">
        <v>154</v>
      </c>
      <c r="E145" s="247" t="s">
        <v>20</v>
      </c>
      <c r="F145" s="248" t="s">
        <v>206</v>
      </c>
      <c r="G145" s="246"/>
      <c r="H145" s="249">
        <v>50.474000000000004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154</v>
      </c>
      <c r="AU145" s="255" t="s">
        <v>83</v>
      </c>
      <c r="AV145" s="14" t="s">
        <v>83</v>
      </c>
      <c r="AW145" s="14" t="s">
        <v>33</v>
      </c>
      <c r="AX145" s="14" t="s">
        <v>74</v>
      </c>
      <c r="AY145" s="255" t="s">
        <v>143</v>
      </c>
    </row>
    <row r="146" s="13" customFormat="1">
      <c r="A146" s="13"/>
      <c r="B146" s="234"/>
      <c r="C146" s="235"/>
      <c r="D146" s="236" t="s">
        <v>154</v>
      </c>
      <c r="E146" s="237" t="s">
        <v>20</v>
      </c>
      <c r="F146" s="238" t="s">
        <v>207</v>
      </c>
      <c r="G146" s="235"/>
      <c r="H146" s="237" t="s">
        <v>20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154</v>
      </c>
      <c r="AU146" s="244" t="s">
        <v>83</v>
      </c>
      <c r="AV146" s="13" t="s">
        <v>22</v>
      </c>
      <c r="AW146" s="13" t="s">
        <v>33</v>
      </c>
      <c r="AX146" s="13" t="s">
        <v>74</v>
      </c>
      <c r="AY146" s="244" t="s">
        <v>143</v>
      </c>
    </row>
    <row r="147" s="14" customFormat="1">
      <c r="A147" s="14"/>
      <c r="B147" s="245"/>
      <c r="C147" s="246"/>
      <c r="D147" s="236" t="s">
        <v>154</v>
      </c>
      <c r="E147" s="247" t="s">
        <v>20</v>
      </c>
      <c r="F147" s="248" t="s">
        <v>208</v>
      </c>
      <c r="G147" s="246"/>
      <c r="H147" s="249">
        <v>716.57000000000005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154</v>
      </c>
      <c r="AU147" s="255" t="s">
        <v>83</v>
      </c>
      <c r="AV147" s="14" t="s">
        <v>83</v>
      </c>
      <c r="AW147" s="14" t="s">
        <v>33</v>
      </c>
      <c r="AX147" s="14" t="s">
        <v>74</v>
      </c>
      <c r="AY147" s="255" t="s">
        <v>143</v>
      </c>
    </row>
    <row r="148" s="13" customFormat="1">
      <c r="A148" s="13"/>
      <c r="B148" s="234"/>
      <c r="C148" s="235"/>
      <c r="D148" s="236" t="s">
        <v>154</v>
      </c>
      <c r="E148" s="237" t="s">
        <v>20</v>
      </c>
      <c r="F148" s="238" t="s">
        <v>209</v>
      </c>
      <c r="G148" s="235"/>
      <c r="H148" s="237" t="s">
        <v>20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154</v>
      </c>
      <c r="AU148" s="244" t="s">
        <v>83</v>
      </c>
      <c r="AV148" s="13" t="s">
        <v>22</v>
      </c>
      <c r="AW148" s="13" t="s">
        <v>33</v>
      </c>
      <c r="AX148" s="13" t="s">
        <v>74</v>
      </c>
      <c r="AY148" s="244" t="s">
        <v>143</v>
      </c>
    </row>
    <row r="149" s="14" customFormat="1">
      <c r="A149" s="14"/>
      <c r="B149" s="245"/>
      <c r="C149" s="246"/>
      <c r="D149" s="236" t="s">
        <v>154</v>
      </c>
      <c r="E149" s="247" t="s">
        <v>20</v>
      </c>
      <c r="F149" s="248" t="s">
        <v>210</v>
      </c>
      <c r="G149" s="246"/>
      <c r="H149" s="249">
        <v>4664.3199999999997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154</v>
      </c>
      <c r="AU149" s="255" t="s">
        <v>83</v>
      </c>
      <c r="AV149" s="14" t="s">
        <v>83</v>
      </c>
      <c r="AW149" s="14" t="s">
        <v>33</v>
      </c>
      <c r="AX149" s="14" t="s">
        <v>74</v>
      </c>
      <c r="AY149" s="255" t="s">
        <v>143</v>
      </c>
    </row>
    <row r="150" s="15" customFormat="1">
      <c r="A150" s="15"/>
      <c r="B150" s="256"/>
      <c r="C150" s="257"/>
      <c r="D150" s="236" t="s">
        <v>154</v>
      </c>
      <c r="E150" s="258" t="s">
        <v>20</v>
      </c>
      <c r="F150" s="259" t="s">
        <v>178</v>
      </c>
      <c r="G150" s="257"/>
      <c r="H150" s="260">
        <v>5431.3639999999996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154</v>
      </c>
      <c r="AU150" s="266" t="s">
        <v>83</v>
      </c>
      <c r="AV150" s="15" t="s">
        <v>150</v>
      </c>
      <c r="AW150" s="15" t="s">
        <v>33</v>
      </c>
      <c r="AX150" s="15" t="s">
        <v>22</v>
      </c>
      <c r="AY150" s="266" t="s">
        <v>143</v>
      </c>
    </row>
    <row r="151" s="2" customFormat="1" ht="62.7" customHeight="1">
      <c r="A151" s="41"/>
      <c r="B151" s="42"/>
      <c r="C151" s="216" t="s">
        <v>211</v>
      </c>
      <c r="D151" s="216" t="s">
        <v>145</v>
      </c>
      <c r="E151" s="217" t="s">
        <v>212</v>
      </c>
      <c r="F151" s="218" t="s">
        <v>213</v>
      </c>
      <c r="G151" s="219" t="s">
        <v>160</v>
      </c>
      <c r="H151" s="220">
        <v>19440.25</v>
      </c>
      <c r="I151" s="221"/>
      <c r="J151" s="222">
        <f>ROUND(I151*H151,2)</f>
        <v>0</v>
      </c>
      <c r="K151" s="218" t="s">
        <v>149</v>
      </c>
      <c r="L151" s="47"/>
      <c r="M151" s="223" t="s">
        <v>20</v>
      </c>
      <c r="N151" s="224" t="s">
        <v>45</v>
      </c>
      <c r="O151" s="87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150</v>
      </c>
      <c r="AT151" s="227" t="s">
        <v>145</v>
      </c>
      <c r="AU151" s="227" t="s">
        <v>83</v>
      </c>
      <c r="AY151" s="20" t="s">
        <v>143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22</v>
      </c>
      <c r="BK151" s="228">
        <f>ROUND(I151*H151,2)</f>
        <v>0</v>
      </c>
      <c r="BL151" s="20" t="s">
        <v>150</v>
      </c>
      <c r="BM151" s="227" t="s">
        <v>214</v>
      </c>
    </row>
    <row r="152" s="2" customFormat="1">
      <c r="A152" s="41"/>
      <c r="B152" s="42"/>
      <c r="C152" s="43"/>
      <c r="D152" s="229" t="s">
        <v>152</v>
      </c>
      <c r="E152" s="43"/>
      <c r="F152" s="230" t="s">
        <v>215</v>
      </c>
      <c r="G152" s="43"/>
      <c r="H152" s="43"/>
      <c r="I152" s="231"/>
      <c r="J152" s="43"/>
      <c r="K152" s="43"/>
      <c r="L152" s="47"/>
      <c r="M152" s="232"/>
      <c r="N152" s="23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152</v>
      </c>
      <c r="AU152" s="20" t="s">
        <v>83</v>
      </c>
    </row>
    <row r="153" s="13" customFormat="1">
      <c r="A153" s="13"/>
      <c r="B153" s="234"/>
      <c r="C153" s="235"/>
      <c r="D153" s="236" t="s">
        <v>154</v>
      </c>
      <c r="E153" s="237" t="s">
        <v>20</v>
      </c>
      <c r="F153" s="238" t="s">
        <v>216</v>
      </c>
      <c r="G153" s="235"/>
      <c r="H153" s="237" t="s">
        <v>20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154</v>
      </c>
      <c r="AU153" s="244" t="s">
        <v>83</v>
      </c>
      <c r="AV153" s="13" t="s">
        <v>22</v>
      </c>
      <c r="AW153" s="13" t="s">
        <v>33</v>
      </c>
      <c r="AX153" s="13" t="s">
        <v>74</v>
      </c>
      <c r="AY153" s="244" t="s">
        <v>143</v>
      </c>
    </row>
    <row r="154" s="14" customFormat="1">
      <c r="A154" s="14"/>
      <c r="B154" s="245"/>
      <c r="C154" s="246"/>
      <c r="D154" s="236" t="s">
        <v>154</v>
      </c>
      <c r="E154" s="247" t="s">
        <v>20</v>
      </c>
      <c r="F154" s="248" t="s">
        <v>217</v>
      </c>
      <c r="G154" s="246"/>
      <c r="H154" s="249">
        <v>19440.25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154</v>
      </c>
      <c r="AU154" s="255" t="s">
        <v>83</v>
      </c>
      <c r="AV154" s="14" t="s">
        <v>83</v>
      </c>
      <c r="AW154" s="14" t="s">
        <v>33</v>
      </c>
      <c r="AX154" s="14" t="s">
        <v>74</v>
      </c>
      <c r="AY154" s="255" t="s">
        <v>143</v>
      </c>
    </row>
    <row r="155" s="15" customFormat="1">
      <c r="A155" s="15"/>
      <c r="B155" s="256"/>
      <c r="C155" s="257"/>
      <c r="D155" s="236" t="s">
        <v>154</v>
      </c>
      <c r="E155" s="258" t="s">
        <v>20</v>
      </c>
      <c r="F155" s="259" t="s">
        <v>178</v>
      </c>
      <c r="G155" s="257"/>
      <c r="H155" s="260">
        <v>19440.25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154</v>
      </c>
      <c r="AU155" s="266" t="s">
        <v>83</v>
      </c>
      <c r="AV155" s="15" t="s">
        <v>150</v>
      </c>
      <c r="AW155" s="15" t="s">
        <v>33</v>
      </c>
      <c r="AX155" s="15" t="s">
        <v>22</v>
      </c>
      <c r="AY155" s="266" t="s">
        <v>143</v>
      </c>
    </row>
    <row r="156" s="2" customFormat="1" ht="44.25" customHeight="1">
      <c r="A156" s="41"/>
      <c r="B156" s="42"/>
      <c r="C156" s="216" t="s">
        <v>218</v>
      </c>
      <c r="D156" s="216" t="s">
        <v>145</v>
      </c>
      <c r="E156" s="217" t="s">
        <v>219</v>
      </c>
      <c r="F156" s="218" t="s">
        <v>220</v>
      </c>
      <c r="G156" s="219" t="s">
        <v>160</v>
      </c>
      <c r="H156" s="220">
        <v>2357.3969999999999</v>
      </c>
      <c r="I156" s="221"/>
      <c r="J156" s="222">
        <f>ROUND(I156*H156,2)</f>
        <v>0</v>
      </c>
      <c r="K156" s="218" t="s">
        <v>149</v>
      </c>
      <c r="L156" s="47"/>
      <c r="M156" s="223" t="s">
        <v>20</v>
      </c>
      <c r="N156" s="224" t="s">
        <v>45</v>
      </c>
      <c r="O156" s="87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7" t="s">
        <v>150</v>
      </c>
      <c r="AT156" s="227" t="s">
        <v>145</v>
      </c>
      <c r="AU156" s="227" t="s">
        <v>83</v>
      </c>
      <c r="AY156" s="20" t="s">
        <v>143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22</v>
      </c>
      <c r="BK156" s="228">
        <f>ROUND(I156*H156,2)</f>
        <v>0</v>
      </c>
      <c r="BL156" s="20" t="s">
        <v>150</v>
      </c>
      <c r="BM156" s="227" t="s">
        <v>221</v>
      </c>
    </row>
    <row r="157" s="2" customFormat="1">
      <c r="A157" s="41"/>
      <c r="B157" s="42"/>
      <c r="C157" s="43"/>
      <c r="D157" s="229" t="s">
        <v>152</v>
      </c>
      <c r="E157" s="43"/>
      <c r="F157" s="230" t="s">
        <v>222</v>
      </c>
      <c r="G157" s="43"/>
      <c r="H157" s="43"/>
      <c r="I157" s="231"/>
      <c r="J157" s="43"/>
      <c r="K157" s="43"/>
      <c r="L157" s="47"/>
      <c r="M157" s="232"/>
      <c r="N157" s="233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152</v>
      </c>
      <c r="AU157" s="20" t="s">
        <v>83</v>
      </c>
    </row>
    <row r="158" s="13" customFormat="1">
      <c r="A158" s="13"/>
      <c r="B158" s="234"/>
      <c r="C158" s="235"/>
      <c r="D158" s="236" t="s">
        <v>154</v>
      </c>
      <c r="E158" s="237" t="s">
        <v>20</v>
      </c>
      <c r="F158" s="238" t="s">
        <v>223</v>
      </c>
      <c r="G158" s="235"/>
      <c r="H158" s="237" t="s">
        <v>20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154</v>
      </c>
      <c r="AU158" s="244" t="s">
        <v>83</v>
      </c>
      <c r="AV158" s="13" t="s">
        <v>22</v>
      </c>
      <c r="AW158" s="13" t="s">
        <v>33</v>
      </c>
      <c r="AX158" s="13" t="s">
        <v>74</v>
      </c>
      <c r="AY158" s="244" t="s">
        <v>143</v>
      </c>
    </row>
    <row r="159" s="14" customFormat="1">
      <c r="A159" s="14"/>
      <c r="B159" s="245"/>
      <c r="C159" s="246"/>
      <c r="D159" s="236" t="s">
        <v>154</v>
      </c>
      <c r="E159" s="247" t="s">
        <v>20</v>
      </c>
      <c r="F159" s="248" t="s">
        <v>224</v>
      </c>
      <c r="G159" s="246"/>
      <c r="H159" s="249">
        <v>25.237000000000002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154</v>
      </c>
      <c r="AU159" s="255" t="s">
        <v>83</v>
      </c>
      <c r="AV159" s="14" t="s">
        <v>83</v>
      </c>
      <c r="AW159" s="14" t="s">
        <v>33</v>
      </c>
      <c r="AX159" s="14" t="s">
        <v>74</v>
      </c>
      <c r="AY159" s="255" t="s">
        <v>143</v>
      </c>
    </row>
    <row r="160" s="13" customFormat="1">
      <c r="A160" s="13"/>
      <c r="B160" s="234"/>
      <c r="C160" s="235"/>
      <c r="D160" s="236" t="s">
        <v>154</v>
      </c>
      <c r="E160" s="237" t="s">
        <v>20</v>
      </c>
      <c r="F160" s="238" t="s">
        <v>209</v>
      </c>
      <c r="G160" s="235"/>
      <c r="H160" s="237" t="s">
        <v>20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154</v>
      </c>
      <c r="AU160" s="244" t="s">
        <v>83</v>
      </c>
      <c r="AV160" s="13" t="s">
        <v>22</v>
      </c>
      <c r="AW160" s="13" t="s">
        <v>33</v>
      </c>
      <c r="AX160" s="13" t="s">
        <v>74</v>
      </c>
      <c r="AY160" s="244" t="s">
        <v>143</v>
      </c>
    </row>
    <row r="161" s="14" customFormat="1">
      <c r="A161" s="14"/>
      <c r="B161" s="245"/>
      <c r="C161" s="246"/>
      <c r="D161" s="236" t="s">
        <v>154</v>
      </c>
      <c r="E161" s="247" t="s">
        <v>20</v>
      </c>
      <c r="F161" s="248" t="s">
        <v>225</v>
      </c>
      <c r="G161" s="246"/>
      <c r="H161" s="249">
        <v>2332.1599999999999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154</v>
      </c>
      <c r="AU161" s="255" t="s">
        <v>83</v>
      </c>
      <c r="AV161" s="14" t="s">
        <v>83</v>
      </c>
      <c r="AW161" s="14" t="s">
        <v>33</v>
      </c>
      <c r="AX161" s="14" t="s">
        <v>74</v>
      </c>
      <c r="AY161" s="255" t="s">
        <v>143</v>
      </c>
    </row>
    <row r="162" s="15" customFormat="1">
      <c r="A162" s="15"/>
      <c r="B162" s="256"/>
      <c r="C162" s="257"/>
      <c r="D162" s="236" t="s">
        <v>154</v>
      </c>
      <c r="E162" s="258" t="s">
        <v>20</v>
      </c>
      <c r="F162" s="259" t="s">
        <v>178</v>
      </c>
      <c r="G162" s="257"/>
      <c r="H162" s="260">
        <v>2357.3969999999999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154</v>
      </c>
      <c r="AU162" s="266" t="s">
        <v>83</v>
      </c>
      <c r="AV162" s="15" t="s">
        <v>150</v>
      </c>
      <c r="AW162" s="15" t="s">
        <v>33</v>
      </c>
      <c r="AX162" s="15" t="s">
        <v>22</v>
      </c>
      <c r="AY162" s="266" t="s">
        <v>143</v>
      </c>
    </row>
    <row r="163" s="2" customFormat="1" ht="44.25" customHeight="1">
      <c r="A163" s="41"/>
      <c r="B163" s="42"/>
      <c r="C163" s="216" t="s">
        <v>226</v>
      </c>
      <c r="D163" s="216" t="s">
        <v>145</v>
      </c>
      <c r="E163" s="217" t="s">
        <v>227</v>
      </c>
      <c r="F163" s="218" t="s">
        <v>228</v>
      </c>
      <c r="G163" s="219" t="s">
        <v>229</v>
      </c>
      <c r="H163" s="220">
        <v>36936.474999999999</v>
      </c>
      <c r="I163" s="221"/>
      <c r="J163" s="222">
        <f>ROUND(I163*H163,2)</f>
        <v>0</v>
      </c>
      <c r="K163" s="218" t="s">
        <v>149</v>
      </c>
      <c r="L163" s="47"/>
      <c r="M163" s="223" t="s">
        <v>20</v>
      </c>
      <c r="N163" s="224" t="s">
        <v>45</v>
      </c>
      <c r="O163" s="87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7" t="s">
        <v>150</v>
      </c>
      <c r="AT163" s="227" t="s">
        <v>145</v>
      </c>
      <c r="AU163" s="227" t="s">
        <v>83</v>
      </c>
      <c r="AY163" s="20" t="s">
        <v>143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22</v>
      </c>
      <c r="BK163" s="228">
        <f>ROUND(I163*H163,2)</f>
        <v>0</v>
      </c>
      <c r="BL163" s="20" t="s">
        <v>150</v>
      </c>
      <c r="BM163" s="227" t="s">
        <v>230</v>
      </c>
    </row>
    <row r="164" s="2" customFormat="1">
      <c r="A164" s="41"/>
      <c r="B164" s="42"/>
      <c r="C164" s="43"/>
      <c r="D164" s="229" t="s">
        <v>152</v>
      </c>
      <c r="E164" s="43"/>
      <c r="F164" s="230" t="s">
        <v>231</v>
      </c>
      <c r="G164" s="43"/>
      <c r="H164" s="43"/>
      <c r="I164" s="231"/>
      <c r="J164" s="43"/>
      <c r="K164" s="43"/>
      <c r="L164" s="47"/>
      <c r="M164" s="232"/>
      <c r="N164" s="23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152</v>
      </c>
      <c r="AU164" s="20" t="s">
        <v>83</v>
      </c>
    </row>
    <row r="165" s="13" customFormat="1">
      <c r="A165" s="13"/>
      <c r="B165" s="234"/>
      <c r="C165" s="235"/>
      <c r="D165" s="236" t="s">
        <v>154</v>
      </c>
      <c r="E165" s="237" t="s">
        <v>20</v>
      </c>
      <c r="F165" s="238" t="s">
        <v>232</v>
      </c>
      <c r="G165" s="235"/>
      <c r="H165" s="237" t="s">
        <v>20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154</v>
      </c>
      <c r="AU165" s="244" t="s">
        <v>83</v>
      </c>
      <c r="AV165" s="13" t="s">
        <v>22</v>
      </c>
      <c r="AW165" s="13" t="s">
        <v>33</v>
      </c>
      <c r="AX165" s="13" t="s">
        <v>74</v>
      </c>
      <c r="AY165" s="244" t="s">
        <v>143</v>
      </c>
    </row>
    <row r="166" s="14" customFormat="1">
      <c r="A166" s="14"/>
      <c r="B166" s="245"/>
      <c r="C166" s="246"/>
      <c r="D166" s="236" t="s">
        <v>154</v>
      </c>
      <c r="E166" s="247" t="s">
        <v>20</v>
      </c>
      <c r="F166" s="248" t="s">
        <v>233</v>
      </c>
      <c r="G166" s="246"/>
      <c r="H166" s="249">
        <v>36936.474999999999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154</v>
      </c>
      <c r="AU166" s="255" t="s">
        <v>83</v>
      </c>
      <c r="AV166" s="14" t="s">
        <v>83</v>
      </c>
      <c r="AW166" s="14" t="s">
        <v>33</v>
      </c>
      <c r="AX166" s="14" t="s">
        <v>22</v>
      </c>
      <c r="AY166" s="255" t="s">
        <v>143</v>
      </c>
    </row>
    <row r="167" s="2" customFormat="1" ht="37.8" customHeight="1">
      <c r="A167" s="41"/>
      <c r="B167" s="42"/>
      <c r="C167" s="216" t="s">
        <v>234</v>
      </c>
      <c r="D167" s="216" t="s">
        <v>145</v>
      </c>
      <c r="E167" s="217" t="s">
        <v>235</v>
      </c>
      <c r="F167" s="218" t="s">
        <v>236</v>
      </c>
      <c r="G167" s="219" t="s">
        <v>160</v>
      </c>
      <c r="H167" s="220">
        <v>2357.3969999999999</v>
      </c>
      <c r="I167" s="221"/>
      <c r="J167" s="222">
        <f>ROUND(I167*H167,2)</f>
        <v>0</v>
      </c>
      <c r="K167" s="218" t="s">
        <v>149</v>
      </c>
      <c r="L167" s="47"/>
      <c r="M167" s="223" t="s">
        <v>20</v>
      </c>
      <c r="N167" s="224" t="s">
        <v>45</v>
      </c>
      <c r="O167" s="87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150</v>
      </c>
      <c r="AT167" s="227" t="s">
        <v>145</v>
      </c>
      <c r="AU167" s="227" t="s">
        <v>83</v>
      </c>
      <c r="AY167" s="20" t="s">
        <v>143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22</v>
      </c>
      <c r="BK167" s="228">
        <f>ROUND(I167*H167,2)</f>
        <v>0</v>
      </c>
      <c r="BL167" s="20" t="s">
        <v>150</v>
      </c>
      <c r="BM167" s="227" t="s">
        <v>237</v>
      </c>
    </row>
    <row r="168" s="2" customFormat="1">
      <c r="A168" s="41"/>
      <c r="B168" s="42"/>
      <c r="C168" s="43"/>
      <c r="D168" s="229" t="s">
        <v>152</v>
      </c>
      <c r="E168" s="43"/>
      <c r="F168" s="230" t="s">
        <v>238</v>
      </c>
      <c r="G168" s="43"/>
      <c r="H168" s="43"/>
      <c r="I168" s="231"/>
      <c r="J168" s="43"/>
      <c r="K168" s="43"/>
      <c r="L168" s="47"/>
      <c r="M168" s="232"/>
      <c r="N168" s="233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152</v>
      </c>
      <c r="AU168" s="20" t="s">
        <v>83</v>
      </c>
    </row>
    <row r="169" s="13" customFormat="1">
      <c r="A169" s="13"/>
      <c r="B169" s="234"/>
      <c r="C169" s="235"/>
      <c r="D169" s="236" t="s">
        <v>154</v>
      </c>
      <c r="E169" s="237" t="s">
        <v>20</v>
      </c>
      <c r="F169" s="238" t="s">
        <v>223</v>
      </c>
      <c r="G169" s="235"/>
      <c r="H169" s="237" t="s">
        <v>20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154</v>
      </c>
      <c r="AU169" s="244" t="s">
        <v>83</v>
      </c>
      <c r="AV169" s="13" t="s">
        <v>22</v>
      </c>
      <c r="AW169" s="13" t="s">
        <v>33</v>
      </c>
      <c r="AX169" s="13" t="s">
        <v>74</v>
      </c>
      <c r="AY169" s="244" t="s">
        <v>143</v>
      </c>
    </row>
    <row r="170" s="14" customFormat="1">
      <c r="A170" s="14"/>
      <c r="B170" s="245"/>
      <c r="C170" s="246"/>
      <c r="D170" s="236" t="s">
        <v>154</v>
      </c>
      <c r="E170" s="247" t="s">
        <v>20</v>
      </c>
      <c r="F170" s="248" t="s">
        <v>224</v>
      </c>
      <c r="G170" s="246"/>
      <c r="H170" s="249">
        <v>25.237000000000002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154</v>
      </c>
      <c r="AU170" s="255" t="s">
        <v>83</v>
      </c>
      <c r="AV170" s="14" t="s">
        <v>83</v>
      </c>
      <c r="AW170" s="14" t="s">
        <v>33</v>
      </c>
      <c r="AX170" s="14" t="s">
        <v>74</v>
      </c>
      <c r="AY170" s="255" t="s">
        <v>143</v>
      </c>
    </row>
    <row r="171" s="13" customFormat="1">
      <c r="A171" s="13"/>
      <c r="B171" s="234"/>
      <c r="C171" s="235"/>
      <c r="D171" s="236" t="s">
        <v>154</v>
      </c>
      <c r="E171" s="237" t="s">
        <v>20</v>
      </c>
      <c r="F171" s="238" t="s">
        <v>209</v>
      </c>
      <c r="G171" s="235"/>
      <c r="H171" s="237" t="s">
        <v>20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154</v>
      </c>
      <c r="AU171" s="244" t="s">
        <v>83</v>
      </c>
      <c r="AV171" s="13" t="s">
        <v>22</v>
      </c>
      <c r="AW171" s="13" t="s">
        <v>33</v>
      </c>
      <c r="AX171" s="13" t="s">
        <v>74</v>
      </c>
      <c r="AY171" s="244" t="s">
        <v>143</v>
      </c>
    </row>
    <row r="172" s="14" customFormat="1">
      <c r="A172" s="14"/>
      <c r="B172" s="245"/>
      <c r="C172" s="246"/>
      <c r="D172" s="236" t="s">
        <v>154</v>
      </c>
      <c r="E172" s="247" t="s">
        <v>20</v>
      </c>
      <c r="F172" s="248" t="s">
        <v>225</v>
      </c>
      <c r="G172" s="246"/>
      <c r="H172" s="249">
        <v>2332.1599999999999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154</v>
      </c>
      <c r="AU172" s="255" t="s">
        <v>83</v>
      </c>
      <c r="AV172" s="14" t="s">
        <v>83</v>
      </c>
      <c r="AW172" s="14" t="s">
        <v>33</v>
      </c>
      <c r="AX172" s="14" t="s">
        <v>74</v>
      </c>
      <c r="AY172" s="255" t="s">
        <v>143</v>
      </c>
    </row>
    <row r="173" s="15" customFormat="1">
      <c r="A173" s="15"/>
      <c r="B173" s="256"/>
      <c r="C173" s="257"/>
      <c r="D173" s="236" t="s">
        <v>154</v>
      </c>
      <c r="E173" s="258" t="s">
        <v>20</v>
      </c>
      <c r="F173" s="259" t="s">
        <v>178</v>
      </c>
      <c r="G173" s="257"/>
      <c r="H173" s="260">
        <v>2357.3969999999999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154</v>
      </c>
      <c r="AU173" s="266" t="s">
        <v>83</v>
      </c>
      <c r="AV173" s="15" t="s">
        <v>150</v>
      </c>
      <c r="AW173" s="15" t="s">
        <v>33</v>
      </c>
      <c r="AX173" s="15" t="s">
        <v>22</v>
      </c>
      <c r="AY173" s="266" t="s">
        <v>143</v>
      </c>
    </row>
    <row r="174" s="2" customFormat="1" ht="44.25" customHeight="1">
      <c r="A174" s="41"/>
      <c r="B174" s="42"/>
      <c r="C174" s="216" t="s">
        <v>239</v>
      </c>
      <c r="D174" s="216" t="s">
        <v>145</v>
      </c>
      <c r="E174" s="217" t="s">
        <v>240</v>
      </c>
      <c r="F174" s="218" t="s">
        <v>241</v>
      </c>
      <c r="G174" s="219" t="s">
        <v>160</v>
      </c>
      <c r="H174" s="220">
        <v>2332.1599999999999</v>
      </c>
      <c r="I174" s="221"/>
      <c r="J174" s="222">
        <f>ROUND(I174*H174,2)</f>
        <v>0</v>
      </c>
      <c r="K174" s="218" t="s">
        <v>149</v>
      </c>
      <c r="L174" s="47"/>
      <c r="M174" s="223" t="s">
        <v>20</v>
      </c>
      <c r="N174" s="224" t="s">
        <v>45</v>
      </c>
      <c r="O174" s="87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7" t="s">
        <v>150</v>
      </c>
      <c r="AT174" s="227" t="s">
        <v>145</v>
      </c>
      <c r="AU174" s="227" t="s">
        <v>83</v>
      </c>
      <c r="AY174" s="20" t="s">
        <v>143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22</v>
      </c>
      <c r="BK174" s="228">
        <f>ROUND(I174*H174,2)</f>
        <v>0</v>
      </c>
      <c r="BL174" s="20" t="s">
        <v>150</v>
      </c>
      <c r="BM174" s="227" t="s">
        <v>242</v>
      </c>
    </row>
    <row r="175" s="2" customFormat="1">
      <c r="A175" s="41"/>
      <c r="B175" s="42"/>
      <c r="C175" s="43"/>
      <c r="D175" s="229" t="s">
        <v>152</v>
      </c>
      <c r="E175" s="43"/>
      <c r="F175" s="230" t="s">
        <v>243</v>
      </c>
      <c r="G175" s="43"/>
      <c r="H175" s="43"/>
      <c r="I175" s="231"/>
      <c r="J175" s="43"/>
      <c r="K175" s="43"/>
      <c r="L175" s="47"/>
      <c r="M175" s="232"/>
      <c r="N175" s="233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152</v>
      </c>
      <c r="AU175" s="20" t="s">
        <v>83</v>
      </c>
    </row>
    <row r="176" s="13" customFormat="1">
      <c r="A176" s="13"/>
      <c r="B176" s="234"/>
      <c r="C176" s="235"/>
      <c r="D176" s="236" t="s">
        <v>154</v>
      </c>
      <c r="E176" s="237" t="s">
        <v>20</v>
      </c>
      <c r="F176" s="238" t="s">
        <v>155</v>
      </c>
      <c r="G176" s="235"/>
      <c r="H176" s="237" t="s">
        <v>20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154</v>
      </c>
      <c r="AU176" s="244" t="s">
        <v>83</v>
      </c>
      <c r="AV176" s="13" t="s">
        <v>22</v>
      </c>
      <c r="AW176" s="13" t="s">
        <v>33</v>
      </c>
      <c r="AX176" s="13" t="s">
        <v>74</v>
      </c>
      <c r="AY176" s="244" t="s">
        <v>143</v>
      </c>
    </row>
    <row r="177" s="13" customFormat="1">
      <c r="A177" s="13"/>
      <c r="B177" s="234"/>
      <c r="C177" s="235"/>
      <c r="D177" s="236" t="s">
        <v>154</v>
      </c>
      <c r="E177" s="237" t="s">
        <v>20</v>
      </c>
      <c r="F177" s="238" t="s">
        <v>156</v>
      </c>
      <c r="G177" s="235"/>
      <c r="H177" s="237" t="s">
        <v>20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154</v>
      </c>
      <c r="AU177" s="244" t="s">
        <v>83</v>
      </c>
      <c r="AV177" s="13" t="s">
        <v>22</v>
      </c>
      <c r="AW177" s="13" t="s">
        <v>33</v>
      </c>
      <c r="AX177" s="13" t="s">
        <v>74</v>
      </c>
      <c r="AY177" s="244" t="s">
        <v>143</v>
      </c>
    </row>
    <row r="178" s="14" customFormat="1">
      <c r="A178" s="14"/>
      <c r="B178" s="245"/>
      <c r="C178" s="246"/>
      <c r="D178" s="236" t="s">
        <v>154</v>
      </c>
      <c r="E178" s="247" t="s">
        <v>20</v>
      </c>
      <c r="F178" s="248" t="s">
        <v>225</v>
      </c>
      <c r="G178" s="246"/>
      <c r="H178" s="249">
        <v>2332.1599999999999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154</v>
      </c>
      <c r="AU178" s="255" t="s">
        <v>83</v>
      </c>
      <c r="AV178" s="14" t="s">
        <v>83</v>
      </c>
      <c r="AW178" s="14" t="s">
        <v>33</v>
      </c>
      <c r="AX178" s="14" t="s">
        <v>22</v>
      </c>
      <c r="AY178" s="255" t="s">
        <v>143</v>
      </c>
    </row>
    <row r="179" s="2" customFormat="1" ht="49.05" customHeight="1">
      <c r="A179" s="41"/>
      <c r="B179" s="42"/>
      <c r="C179" s="216" t="s">
        <v>244</v>
      </c>
      <c r="D179" s="216" t="s">
        <v>145</v>
      </c>
      <c r="E179" s="217" t="s">
        <v>245</v>
      </c>
      <c r="F179" s="218" t="s">
        <v>246</v>
      </c>
      <c r="G179" s="219" t="s">
        <v>148</v>
      </c>
      <c r="H179" s="220">
        <v>1516.1379999999999</v>
      </c>
      <c r="I179" s="221"/>
      <c r="J179" s="222">
        <f>ROUND(I179*H179,2)</f>
        <v>0</v>
      </c>
      <c r="K179" s="218" t="s">
        <v>149</v>
      </c>
      <c r="L179" s="47"/>
      <c r="M179" s="223" t="s">
        <v>20</v>
      </c>
      <c r="N179" s="224" t="s">
        <v>45</v>
      </c>
      <c r="O179" s="87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7" t="s">
        <v>150</v>
      </c>
      <c r="AT179" s="227" t="s">
        <v>145</v>
      </c>
      <c r="AU179" s="227" t="s">
        <v>83</v>
      </c>
      <c r="AY179" s="20" t="s">
        <v>143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22</v>
      </c>
      <c r="BK179" s="228">
        <f>ROUND(I179*H179,2)</f>
        <v>0</v>
      </c>
      <c r="BL179" s="20" t="s">
        <v>150</v>
      </c>
      <c r="BM179" s="227" t="s">
        <v>247</v>
      </c>
    </row>
    <row r="180" s="2" customFormat="1">
      <c r="A180" s="41"/>
      <c r="B180" s="42"/>
      <c r="C180" s="43"/>
      <c r="D180" s="229" t="s">
        <v>152</v>
      </c>
      <c r="E180" s="43"/>
      <c r="F180" s="230" t="s">
        <v>248</v>
      </c>
      <c r="G180" s="43"/>
      <c r="H180" s="43"/>
      <c r="I180" s="231"/>
      <c r="J180" s="43"/>
      <c r="K180" s="43"/>
      <c r="L180" s="47"/>
      <c r="M180" s="232"/>
      <c r="N180" s="233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152</v>
      </c>
      <c r="AU180" s="20" t="s">
        <v>83</v>
      </c>
    </row>
    <row r="181" s="13" customFormat="1">
      <c r="A181" s="13"/>
      <c r="B181" s="234"/>
      <c r="C181" s="235"/>
      <c r="D181" s="236" t="s">
        <v>154</v>
      </c>
      <c r="E181" s="237" t="s">
        <v>20</v>
      </c>
      <c r="F181" s="238" t="s">
        <v>249</v>
      </c>
      <c r="G181" s="235"/>
      <c r="H181" s="237" t="s">
        <v>20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154</v>
      </c>
      <c r="AU181" s="244" t="s">
        <v>83</v>
      </c>
      <c r="AV181" s="13" t="s">
        <v>22</v>
      </c>
      <c r="AW181" s="13" t="s">
        <v>33</v>
      </c>
      <c r="AX181" s="13" t="s">
        <v>74</v>
      </c>
      <c r="AY181" s="244" t="s">
        <v>143</v>
      </c>
    </row>
    <row r="182" s="14" customFormat="1">
      <c r="A182" s="14"/>
      <c r="B182" s="245"/>
      <c r="C182" s="246"/>
      <c r="D182" s="236" t="s">
        <v>154</v>
      </c>
      <c r="E182" s="247" t="s">
        <v>20</v>
      </c>
      <c r="F182" s="248" t="s">
        <v>250</v>
      </c>
      <c r="G182" s="246"/>
      <c r="H182" s="249">
        <v>1352.5650000000001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154</v>
      </c>
      <c r="AU182" s="255" t="s">
        <v>83</v>
      </c>
      <c r="AV182" s="14" t="s">
        <v>83</v>
      </c>
      <c r="AW182" s="14" t="s">
        <v>33</v>
      </c>
      <c r="AX182" s="14" t="s">
        <v>74</v>
      </c>
      <c r="AY182" s="255" t="s">
        <v>143</v>
      </c>
    </row>
    <row r="183" s="13" customFormat="1">
      <c r="A183" s="13"/>
      <c r="B183" s="234"/>
      <c r="C183" s="235"/>
      <c r="D183" s="236" t="s">
        <v>154</v>
      </c>
      <c r="E183" s="237" t="s">
        <v>20</v>
      </c>
      <c r="F183" s="238" t="s">
        <v>251</v>
      </c>
      <c r="G183" s="235"/>
      <c r="H183" s="237" t="s">
        <v>20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154</v>
      </c>
      <c r="AU183" s="244" t="s">
        <v>83</v>
      </c>
      <c r="AV183" s="13" t="s">
        <v>22</v>
      </c>
      <c r="AW183" s="13" t="s">
        <v>33</v>
      </c>
      <c r="AX183" s="13" t="s">
        <v>74</v>
      </c>
      <c r="AY183" s="244" t="s">
        <v>143</v>
      </c>
    </row>
    <row r="184" s="14" customFormat="1">
      <c r="A184" s="14"/>
      <c r="B184" s="245"/>
      <c r="C184" s="246"/>
      <c r="D184" s="236" t="s">
        <v>154</v>
      </c>
      <c r="E184" s="247" t="s">
        <v>20</v>
      </c>
      <c r="F184" s="248" t="s">
        <v>252</v>
      </c>
      <c r="G184" s="246"/>
      <c r="H184" s="249">
        <v>163.57249999999999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154</v>
      </c>
      <c r="AU184" s="255" t="s">
        <v>83</v>
      </c>
      <c r="AV184" s="14" t="s">
        <v>83</v>
      </c>
      <c r="AW184" s="14" t="s">
        <v>33</v>
      </c>
      <c r="AX184" s="14" t="s">
        <v>74</v>
      </c>
      <c r="AY184" s="255" t="s">
        <v>143</v>
      </c>
    </row>
    <row r="185" s="15" customFormat="1">
      <c r="A185" s="15"/>
      <c r="B185" s="256"/>
      <c r="C185" s="257"/>
      <c r="D185" s="236" t="s">
        <v>154</v>
      </c>
      <c r="E185" s="258" t="s">
        <v>20</v>
      </c>
      <c r="F185" s="259" t="s">
        <v>178</v>
      </c>
      <c r="G185" s="257"/>
      <c r="H185" s="260">
        <v>1516.1375000000001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154</v>
      </c>
      <c r="AU185" s="266" t="s">
        <v>83</v>
      </c>
      <c r="AV185" s="15" t="s">
        <v>150</v>
      </c>
      <c r="AW185" s="15" t="s">
        <v>33</v>
      </c>
      <c r="AX185" s="15" t="s">
        <v>22</v>
      </c>
      <c r="AY185" s="266" t="s">
        <v>143</v>
      </c>
    </row>
    <row r="186" s="2" customFormat="1" ht="37.8" customHeight="1">
      <c r="A186" s="41"/>
      <c r="B186" s="42"/>
      <c r="C186" s="216" t="s">
        <v>253</v>
      </c>
      <c r="D186" s="216" t="s">
        <v>145</v>
      </c>
      <c r="E186" s="217" t="s">
        <v>254</v>
      </c>
      <c r="F186" s="218" t="s">
        <v>255</v>
      </c>
      <c r="G186" s="219" t="s">
        <v>148</v>
      </c>
      <c r="H186" s="220">
        <v>1840.1179999999999</v>
      </c>
      <c r="I186" s="221"/>
      <c r="J186" s="222">
        <f>ROUND(I186*H186,2)</f>
        <v>0</v>
      </c>
      <c r="K186" s="218" t="s">
        <v>149</v>
      </c>
      <c r="L186" s="47"/>
      <c r="M186" s="223" t="s">
        <v>20</v>
      </c>
      <c r="N186" s="224" t="s">
        <v>45</v>
      </c>
      <c r="O186" s="87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7" t="s">
        <v>150</v>
      </c>
      <c r="AT186" s="227" t="s">
        <v>145</v>
      </c>
      <c r="AU186" s="227" t="s">
        <v>83</v>
      </c>
      <c r="AY186" s="20" t="s">
        <v>143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22</v>
      </c>
      <c r="BK186" s="228">
        <f>ROUND(I186*H186,2)</f>
        <v>0</v>
      </c>
      <c r="BL186" s="20" t="s">
        <v>150</v>
      </c>
      <c r="BM186" s="227" t="s">
        <v>256</v>
      </c>
    </row>
    <row r="187" s="2" customFormat="1">
      <c r="A187" s="41"/>
      <c r="B187" s="42"/>
      <c r="C187" s="43"/>
      <c r="D187" s="229" t="s">
        <v>152</v>
      </c>
      <c r="E187" s="43"/>
      <c r="F187" s="230" t="s">
        <v>257</v>
      </c>
      <c r="G187" s="43"/>
      <c r="H187" s="43"/>
      <c r="I187" s="231"/>
      <c r="J187" s="43"/>
      <c r="K187" s="43"/>
      <c r="L187" s="47"/>
      <c r="M187" s="232"/>
      <c r="N187" s="233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152</v>
      </c>
      <c r="AU187" s="20" t="s">
        <v>83</v>
      </c>
    </row>
    <row r="188" s="13" customFormat="1">
      <c r="A188" s="13"/>
      <c r="B188" s="234"/>
      <c r="C188" s="235"/>
      <c r="D188" s="236" t="s">
        <v>154</v>
      </c>
      <c r="E188" s="237" t="s">
        <v>20</v>
      </c>
      <c r="F188" s="238" t="s">
        <v>249</v>
      </c>
      <c r="G188" s="235"/>
      <c r="H188" s="237" t="s">
        <v>20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154</v>
      </c>
      <c r="AU188" s="244" t="s">
        <v>83</v>
      </c>
      <c r="AV188" s="13" t="s">
        <v>22</v>
      </c>
      <c r="AW188" s="13" t="s">
        <v>33</v>
      </c>
      <c r="AX188" s="13" t="s">
        <v>74</v>
      </c>
      <c r="AY188" s="244" t="s">
        <v>143</v>
      </c>
    </row>
    <row r="189" s="14" customFormat="1">
      <c r="A189" s="14"/>
      <c r="B189" s="245"/>
      <c r="C189" s="246"/>
      <c r="D189" s="236" t="s">
        <v>154</v>
      </c>
      <c r="E189" s="247" t="s">
        <v>20</v>
      </c>
      <c r="F189" s="248" t="s">
        <v>258</v>
      </c>
      <c r="G189" s="246"/>
      <c r="H189" s="249">
        <v>1840.1175000000001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154</v>
      </c>
      <c r="AU189" s="255" t="s">
        <v>83</v>
      </c>
      <c r="AV189" s="14" t="s">
        <v>83</v>
      </c>
      <c r="AW189" s="14" t="s">
        <v>33</v>
      </c>
      <c r="AX189" s="14" t="s">
        <v>74</v>
      </c>
      <c r="AY189" s="255" t="s">
        <v>143</v>
      </c>
    </row>
    <row r="190" s="15" customFormat="1">
      <c r="A190" s="15"/>
      <c r="B190" s="256"/>
      <c r="C190" s="257"/>
      <c r="D190" s="236" t="s">
        <v>154</v>
      </c>
      <c r="E190" s="258" t="s">
        <v>20</v>
      </c>
      <c r="F190" s="259" t="s">
        <v>178</v>
      </c>
      <c r="G190" s="257"/>
      <c r="H190" s="260">
        <v>1840.1175000000001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154</v>
      </c>
      <c r="AU190" s="266" t="s">
        <v>83</v>
      </c>
      <c r="AV190" s="15" t="s">
        <v>150</v>
      </c>
      <c r="AW190" s="15" t="s">
        <v>33</v>
      </c>
      <c r="AX190" s="15" t="s">
        <v>22</v>
      </c>
      <c r="AY190" s="266" t="s">
        <v>143</v>
      </c>
    </row>
    <row r="191" s="2" customFormat="1" ht="33" customHeight="1">
      <c r="A191" s="41"/>
      <c r="B191" s="42"/>
      <c r="C191" s="216" t="s">
        <v>8</v>
      </c>
      <c r="D191" s="216" t="s">
        <v>145</v>
      </c>
      <c r="E191" s="217" t="s">
        <v>259</v>
      </c>
      <c r="F191" s="218" t="s">
        <v>260</v>
      </c>
      <c r="G191" s="219" t="s">
        <v>148</v>
      </c>
      <c r="H191" s="220">
        <v>7319.585</v>
      </c>
      <c r="I191" s="221"/>
      <c r="J191" s="222">
        <f>ROUND(I191*H191,2)</f>
        <v>0</v>
      </c>
      <c r="K191" s="218" t="s">
        <v>149</v>
      </c>
      <c r="L191" s="47"/>
      <c r="M191" s="223" t="s">
        <v>20</v>
      </c>
      <c r="N191" s="224" t="s">
        <v>45</v>
      </c>
      <c r="O191" s="87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7" t="s">
        <v>150</v>
      </c>
      <c r="AT191" s="227" t="s">
        <v>145</v>
      </c>
      <c r="AU191" s="227" t="s">
        <v>83</v>
      </c>
      <c r="AY191" s="20" t="s">
        <v>143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22</v>
      </c>
      <c r="BK191" s="228">
        <f>ROUND(I191*H191,2)</f>
        <v>0</v>
      </c>
      <c r="BL191" s="20" t="s">
        <v>150</v>
      </c>
      <c r="BM191" s="227" t="s">
        <v>261</v>
      </c>
    </row>
    <row r="192" s="2" customFormat="1">
      <c r="A192" s="41"/>
      <c r="B192" s="42"/>
      <c r="C192" s="43"/>
      <c r="D192" s="229" t="s">
        <v>152</v>
      </c>
      <c r="E192" s="43"/>
      <c r="F192" s="230" t="s">
        <v>262</v>
      </c>
      <c r="G192" s="43"/>
      <c r="H192" s="43"/>
      <c r="I192" s="231"/>
      <c r="J192" s="43"/>
      <c r="K192" s="43"/>
      <c r="L192" s="47"/>
      <c r="M192" s="232"/>
      <c r="N192" s="23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152</v>
      </c>
      <c r="AU192" s="20" t="s">
        <v>83</v>
      </c>
    </row>
    <row r="193" s="13" customFormat="1">
      <c r="A193" s="13"/>
      <c r="B193" s="234"/>
      <c r="C193" s="235"/>
      <c r="D193" s="236" t="s">
        <v>154</v>
      </c>
      <c r="E193" s="237" t="s">
        <v>20</v>
      </c>
      <c r="F193" s="238" t="s">
        <v>249</v>
      </c>
      <c r="G193" s="235"/>
      <c r="H193" s="237" t="s">
        <v>20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154</v>
      </c>
      <c r="AU193" s="244" t="s">
        <v>83</v>
      </c>
      <c r="AV193" s="13" t="s">
        <v>22</v>
      </c>
      <c r="AW193" s="13" t="s">
        <v>33</v>
      </c>
      <c r="AX193" s="13" t="s">
        <v>74</v>
      </c>
      <c r="AY193" s="244" t="s">
        <v>143</v>
      </c>
    </row>
    <row r="194" s="14" customFormat="1">
      <c r="A194" s="14"/>
      <c r="B194" s="245"/>
      <c r="C194" s="246"/>
      <c r="D194" s="236" t="s">
        <v>154</v>
      </c>
      <c r="E194" s="247" t="s">
        <v>20</v>
      </c>
      <c r="F194" s="248" t="s">
        <v>263</v>
      </c>
      <c r="G194" s="246"/>
      <c r="H194" s="249">
        <v>7156.0124999999998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154</v>
      </c>
      <c r="AU194" s="255" t="s">
        <v>83</v>
      </c>
      <c r="AV194" s="14" t="s">
        <v>83</v>
      </c>
      <c r="AW194" s="14" t="s">
        <v>33</v>
      </c>
      <c r="AX194" s="14" t="s">
        <v>74</v>
      </c>
      <c r="AY194" s="255" t="s">
        <v>143</v>
      </c>
    </row>
    <row r="195" s="13" customFormat="1">
      <c r="A195" s="13"/>
      <c r="B195" s="234"/>
      <c r="C195" s="235"/>
      <c r="D195" s="236" t="s">
        <v>154</v>
      </c>
      <c r="E195" s="237" t="s">
        <v>20</v>
      </c>
      <c r="F195" s="238" t="s">
        <v>251</v>
      </c>
      <c r="G195" s="235"/>
      <c r="H195" s="237" t="s">
        <v>20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154</v>
      </c>
      <c r="AU195" s="244" t="s">
        <v>83</v>
      </c>
      <c r="AV195" s="13" t="s">
        <v>22</v>
      </c>
      <c r="AW195" s="13" t="s">
        <v>33</v>
      </c>
      <c r="AX195" s="13" t="s">
        <v>74</v>
      </c>
      <c r="AY195" s="244" t="s">
        <v>143</v>
      </c>
    </row>
    <row r="196" s="14" customFormat="1">
      <c r="A196" s="14"/>
      <c r="B196" s="245"/>
      <c r="C196" s="246"/>
      <c r="D196" s="236" t="s">
        <v>154</v>
      </c>
      <c r="E196" s="247" t="s">
        <v>20</v>
      </c>
      <c r="F196" s="248" t="s">
        <v>252</v>
      </c>
      <c r="G196" s="246"/>
      <c r="H196" s="249">
        <v>163.57249999999999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154</v>
      </c>
      <c r="AU196" s="255" t="s">
        <v>83</v>
      </c>
      <c r="AV196" s="14" t="s">
        <v>83</v>
      </c>
      <c r="AW196" s="14" t="s">
        <v>33</v>
      </c>
      <c r="AX196" s="14" t="s">
        <v>74</v>
      </c>
      <c r="AY196" s="255" t="s">
        <v>143</v>
      </c>
    </row>
    <row r="197" s="15" customFormat="1">
      <c r="A197" s="15"/>
      <c r="B197" s="256"/>
      <c r="C197" s="257"/>
      <c r="D197" s="236" t="s">
        <v>154</v>
      </c>
      <c r="E197" s="258" t="s">
        <v>20</v>
      </c>
      <c r="F197" s="259" t="s">
        <v>178</v>
      </c>
      <c r="G197" s="257"/>
      <c r="H197" s="260">
        <v>7319.585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154</v>
      </c>
      <c r="AU197" s="266" t="s">
        <v>83</v>
      </c>
      <c r="AV197" s="15" t="s">
        <v>150</v>
      </c>
      <c r="AW197" s="15" t="s">
        <v>33</v>
      </c>
      <c r="AX197" s="15" t="s">
        <v>22</v>
      </c>
      <c r="AY197" s="266" t="s">
        <v>143</v>
      </c>
    </row>
    <row r="198" s="2" customFormat="1" ht="55.5" customHeight="1">
      <c r="A198" s="41"/>
      <c r="B198" s="42"/>
      <c r="C198" s="216" t="s">
        <v>264</v>
      </c>
      <c r="D198" s="216" t="s">
        <v>145</v>
      </c>
      <c r="E198" s="217" t="s">
        <v>265</v>
      </c>
      <c r="F198" s="218" t="s">
        <v>266</v>
      </c>
      <c r="G198" s="219" t="s">
        <v>148</v>
      </c>
      <c r="H198" s="220">
        <v>252.37000000000001</v>
      </c>
      <c r="I198" s="221"/>
      <c r="J198" s="222">
        <f>ROUND(I198*H198,2)</f>
        <v>0</v>
      </c>
      <c r="K198" s="218" t="s">
        <v>149</v>
      </c>
      <c r="L198" s="47"/>
      <c r="M198" s="223" t="s">
        <v>20</v>
      </c>
      <c r="N198" s="224" t="s">
        <v>45</v>
      </c>
      <c r="O198" s="87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7" t="s">
        <v>150</v>
      </c>
      <c r="AT198" s="227" t="s">
        <v>145</v>
      </c>
      <c r="AU198" s="227" t="s">
        <v>83</v>
      </c>
      <c r="AY198" s="20" t="s">
        <v>143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22</v>
      </c>
      <c r="BK198" s="228">
        <f>ROUND(I198*H198,2)</f>
        <v>0</v>
      </c>
      <c r="BL198" s="20" t="s">
        <v>150</v>
      </c>
      <c r="BM198" s="227" t="s">
        <v>267</v>
      </c>
    </row>
    <row r="199" s="2" customFormat="1">
      <c r="A199" s="41"/>
      <c r="B199" s="42"/>
      <c r="C199" s="43"/>
      <c r="D199" s="229" t="s">
        <v>152</v>
      </c>
      <c r="E199" s="43"/>
      <c r="F199" s="230" t="s">
        <v>268</v>
      </c>
      <c r="G199" s="43"/>
      <c r="H199" s="43"/>
      <c r="I199" s="231"/>
      <c r="J199" s="43"/>
      <c r="K199" s="43"/>
      <c r="L199" s="47"/>
      <c r="M199" s="232"/>
      <c r="N199" s="23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152</v>
      </c>
      <c r="AU199" s="20" t="s">
        <v>83</v>
      </c>
    </row>
    <row r="200" s="13" customFormat="1">
      <c r="A200" s="13"/>
      <c r="B200" s="234"/>
      <c r="C200" s="235"/>
      <c r="D200" s="236" t="s">
        <v>154</v>
      </c>
      <c r="E200" s="237" t="s">
        <v>20</v>
      </c>
      <c r="F200" s="238" t="s">
        <v>269</v>
      </c>
      <c r="G200" s="235"/>
      <c r="H200" s="237" t="s">
        <v>20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154</v>
      </c>
      <c r="AU200" s="244" t="s">
        <v>83</v>
      </c>
      <c r="AV200" s="13" t="s">
        <v>22</v>
      </c>
      <c r="AW200" s="13" t="s">
        <v>33</v>
      </c>
      <c r="AX200" s="13" t="s">
        <v>74</v>
      </c>
      <c r="AY200" s="244" t="s">
        <v>143</v>
      </c>
    </row>
    <row r="201" s="14" customFormat="1">
      <c r="A201" s="14"/>
      <c r="B201" s="245"/>
      <c r="C201" s="246"/>
      <c r="D201" s="236" t="s">
        <v>154</v>
      </c>
      <c r="E201" s="247" t="s">
        <v>20</v>
      </c>
      <c r="F201" s="248" t="s">
        <v>270</v>
      </c>
      <c r="G201" s="246"/>
      <c r="H201" s="249">
        <v>252.37000000000001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154</v>
      </c>
      <c r="AU201" s="255" t="s">
        <v>83</v>
      </c>
      <c r="AV201" s="14" t="s">
        <v>83</v>
      </c>
      <c r="AW201" s="14" t="s">
        <v>33</v>
      </c>
      <c r="AX201" s="14" t="s">
        <v>22</v>
      </c>
      <c r="AY201" s="255" t="s">
        <v>143</v>
      </c>
    </row>
    <row r="202" s="2" customFormat="1" ht="37.8" customHeight="1">
      <c r="A202" s="41"/>
      <c r="B202" s="42"/>
      <c r="C202" s="216" t="s">
        <v>271</v>
      </c>
      <c r="D202" s="216" t="s">
        <v>145</v>
      </c>
      <c r="E202" s="217" t="s">
        <v>272</v>
      </c>
      <c r="F202" s="218" t="s">
        <v>273</v>
      </c>
      <c r="G202" s="219" t="s">
        <v>148</v>
      </c>
      <c r="H202" s="220">
        <v>252.37000000000001</v>
      </c>
      <c r="I202" s="221"/>
      <c r="J202" s="222">
        <f>ROUND(I202*H202,2)</f>
        <v>0</v>
      </c>
      <c r="K202" s="218" t="s">
        <v>149</v>
      </c>
      <c r="L202" s="47"/>
      <c r="M202" s="223" t="s">
        <v>20</v>
      </c>
      <c r="N202" s="224" t="s">
        <v>45</v>
      </c>
      <c r="O202" s="87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7" t="s">
        <v>150</v>
      </c>
      <c r="AT202" s="227" t="s">
        <v>145</v>
      </c>
      <c r="AU202" s="227" t="s">
        <v>83</v>
      </c>
      <c r="AY202" s="20" t="s">
        <v>143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22</v>
      </c>
      <c r="BK202" s="228">
        <f>ROUND(I202*H202,2)</f>
        <v>0</v>
      </c>
      <c r="BL202" s="20" t="s">
        <v>150</v>
      </c>
      <c r="BM202" s="227" t="s">
        <v>274</v>
      </c>
    </row>
    <row r="203" s="2" customFormat="1">
      <c r="A203" s="41"/>
      <c r="B203" s="42"/>
      <c r="C203" s="43"/>
      <c r="D203" s="229" t="s">
        <v>152</v>
      </c>
      <c r="E203" s="43"/>
      <c r="F203" s="230" t="s">
        <v>275</v>
      </c>
      <c r="G203" s="43"/>
      <c r="H203" s="43"/>
      <c r="I203" s="231"/>
      <c r="J203" s="43"/>
      <c r="K203" s="43"/>
      <c r="L203" s="47"/>
      <c r="M203" s="232"/>
      <c r="N203" s="233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152</v>
      </c>
      <c r="AU203" s="20" t="s">
        <v>83</v>
      </c>
    </row>
    <row r="204" s="13" customFormat="1">
      <c r="A204" s="13"/>
      <c r="B204" s="234"/>
      <c r="C204" s="235"/>
      <c r="D204" s="236" t="s">
        <v>154</v>
      </c>
      <c r="E204" s="237" t="s">
        <v>20</v>
      </c>
      <c r="F204" s="238" t="s">
        <v>269</v>
      </c>
      <c r="G204" s="235"/>
      <c r="H204" s="237" t="s">
        <v>20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154</v>
      </c>
      <c r="AU204" s="244" t="s">
        <v>83</v>
      </c>
      <c r="AV204" s="13" t="s">
        <v>22</v>
      </c>
      <c r="AW204" s="13" t="s">
        <v>33</v>
      </c>
      <c r="AX204" s="13" t="s">
        <v>74</v>
      </c>
      <c r="AY204" s="244" t="s">
        <v>143</v>
      </c>
    </row>
    <row r="205" s="14" customFormat="1">
      <c r="A205" s="14"/>
      <c r="B205" s="245"/>
      <c r="C205" s="246"/>
      <c r="D205" s="236" t="s">
        <v>154</v>
      </c>
      <c r="E205" s="247" t="s">
        <v>20</v>
      </c>
      <c r="F205" s="248" t="s">
        <v>270</v>
      </c>
      <c r="G205" s="246"/>
      <c r="H205" s="249">
        <v>252.37000000000001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154</v>
      </c>
      <c r="AU205" s="255" t="s">
        <v>83</v>
      </c>
      <c r="AV205" s="14" t="s">
        <v>83</v>
      </c>
      <c r="AW205" s="14" t="s">
        <v>33</v>
      </c>
      <c r="AX205" s="14" t="s">
        <v>22</v>
      </c>
      <c r="AY205" s="255" t="s">
        <v>143</v>
      </c>
    </row>
    <row r="206" s="2" customFormat="1" ht="37.8" customHeight="1">
      <c r="A206" s="41"/>
      <c r="B206" s="42"/>
      <c r="C206" s="216" t="s">
        <v>276</v>
      </c>
      <c r="D206" s="216" t="s">
        <v>145</v>
      </c>
      <c r="E206" s="217" t="s">
        <v>277</v>
      </c>
      <c r="F206" s="218" t="s">
        <v>278</v>
      </c>
      <c r="G206" s="219" t="s">
        <v>148</v>
      </c>
      <c r="H206" s="220">
        <v>252.37000000000001</v>
      </c>
      <c r="I206" s="221"/>
      <c r="J206" s="222">
        <f>ROUND(I206*H206,2)</f>
        <v>0</v>
      </c>
      <c r="K206" s="218" t="s">
        <v>149</v>
      </c>
      <c r="L206" s="47"/>
      <c r="M206" s="223" t="s">
        <v>20</v>
      </c>
      <c r="N206" s="224" t="s">
        <v>45</v>
      </c>
      <c r="O206" s="87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7" t="s">
        <v>150</v>
      </c>
      <c r="AT206" s="227" t="s">
        <v>145</v>
      </c>
      <c r="AU206" s="227" t="s">
        <v>83</v>
      </c>
      <c r="AY206" s="20" t="s">
        <v>143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22</v>
      </c>
      <c r="BK206" s="228">
        <f>ROUND(I206*H206,2)</f>
        <v>0</v>
      </c>
      <c r="BL206" s="20" t="s">
        <v>150</v>
      </c>
      <c r="BM206" s="227" t="s">
        <v>279</v>
      </c>
    </row>
    <row r="207" s="2" customFormat="1">
      <c r="A207" s="41"/>
      <c r="B207" s="42"/>
      <c r="C207" s="43"/>
      <c r="D207" s="229" t="s">
        <v>152</v>
      </c>
      <c r="E207" s="43"/>
      <c r="F207" s="230" t="s">
        <v>280</v>
      </c>
      <c r="G207" s="43"/>
      <c r="H207" s="43"/>
      <c r="I207" s="231"/>
      <c r="J207" s="43"/>
      <c r="K207" s="43"/>
      <c r="L207" s="47"/>
      <c r="M207" s="232"/>
      <c r="N207" s="233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152</v>
      </c>
      <c r="AU207" s="20" t="s">
        <v>83</v>
      </c>
    </row>
    <row r="208" s="13" customFormat="1">
      <c r="A208" s="13"/>
      <c r="B208" s="234"/>
      <c r="C208" s="235"/>
      <c r="D208" s="236" t="s">
        <v>154</v>
      </c>
      <c r="E208" s="237" t="s">
        <v>20</v>
      </c>
      <c r="F208" s="238" t="s">
        <v>281</v>
      </c>
      <c r="G208" s="235"/>
      <c r="H208" s="237" t="s">
        <v>20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154</v>
      </c>
      <c r="AU208" s="244" t="s">
        <v>83</v>
      </c>
      <c r="AV208" s="13" t="s">
        <v>22</v>
      </c>
      <c r="AW208" s="13" t="s">
        <v>33</v>
      </c>
      <c r="AX208" s="13" t="s">
        <v>74</v>
      </c>
      <c r="AY208" s="244" t="s">
        <v>143</v>
      </c>
    </row>
    <row r="209" s="14" customFormat="1">
      <c r="A209" s="14"/>
      <c r="B209" s="245"/>
      <c r="C209" s="246"/>
      <c r="D209" s="236" t="s">
        <v>154</v>
      </c>
      <c r="E209" s="247" t="s">
        <v>20</v>
      </c>
      <c r="F209" s="248" t="s">
        <v>270</v>
      </c>
      <c r="G209" s="246"/>
      <c r="H209" s="249">
        <v>252.37000000000001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154</v>
      </c>
      <c r="AU209" s="255" t="s">
        <v>83</v>
      </c>
      <c r="AV209" s="14" t="s">
        <v>83</v>
      </c>
      <c r="AW209" s="14" t="s">
        <v>33</v>
      </c>
      <c r="AX209" s="14" t="s">
        <v>22</v>
      </c>
      <c r="AY209" s="255" t="s">
        <v>143</v>
      </c>
    </row>
    <row r="210" s="2" customFormat="1" ht="16.5" customHeight="1">
      <c r="A210" s="41"/>
      <c r="B210" s="42"/>
      <c r="C210" s="267" t="s">
        <v>282</v>
      </c>
      <c r="D210" s="267" t="s">
        <v>283</v>
      </c>
      <c r="E210" s="268" t="s">
        <v>284</v>
      </c>
      <c r="F210" s="269" t="s">
        <v>285</v>
      </c>
      <c r="G210" s="270" t="s">
        <v>286</v>
      </c>
      <c r="H210" s="271">
        <v>20.977</v>
      </c>
      <c r="I210" s="272"/>
      <c r="J210" s="273">
        <f>ROUND(I210*H210,2)</f>
        <v>0</v>
      </c>
      <c r="K210" s="269" t="s">
        <v>149</v>
      </c>
      <c r="L210" s="274"/>
      <c r="M210" s="275" t="s">
        <v>20</v>
      </c>
      <c r="N210" s="276" t="s">
        <v>45</v>
      </c>
      <c r="O210" s="87"/>
      <c r="P210" s="225">
        <f>O210*H210</f>
        <v>0</v>
      </c>
      <c r="Q210" s="225">
        <v>0.001</v>
      </c>
      <c r="R210" s="225">
        <f>Q210*H210</f>
        <v>0.020976999999999999</v>
      </c>
      <c r="S210" s="225">
        <v>0</v>
      </c>
      <c r="T210" s="22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7" t="s">
        <v>211</v>
      </c>
      <c r="AT210" s="227" t="s">
        <v>283</v>
      </c>
      <c r="AU210" s="227" t="s">
        <v>83</v>
      </c>
      <c r="AY210" s="20" t="s">
        <v>143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22</v>
      </c>
      <c r="BK210" s="228">
        <f>ROUND(I210*H210,2)</f>
        <v>0</v>
      </c>
      <c r="BL210" s="20" t="s">
        <v>150</v>
      </c>
      <c r="BM210" s="227" t="s">
        <v>287</v>
      </c>
    </row>
    <row r="211" s="13" customFormat="1">
      <c r="A211" s="13"/>
      <c r="B211" s="234"/>
      <c r="C211" s="235"/>
      <c r="D211" s="236" t="s">
        <v>154</v>
      </c>
      <c r="E211" s="237" t="s">
        <v>20</v>
      </c>
      <c r="F211" s="238" t="s">
        <v>288</v>
      </c>
      <c r="G211" s="235"/>
      <c r="H211" s="237" t="s">
        <v>20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154</v>
      </c>
      <c r="AU211" s="244" t="s">
        <v>83</v>
      </c>
      <c r="AV211" s="13" t="s">
        <v>22</v>
      </c>
      <c r="AW211" s="13" t="s">
        <v>33</v>
      </c>
      <c r="AX211" s="13" t="s">
        <v>74</v>
      </c>
      <c r="AY211" s="244" t="s">
        <v>143</v>
      </c>
    </row>
    <row r="212" s="14" customFormat="1">
      <c r="A212" s="14"/>
      <c r="B212" s="245"/>
      <c r="C212" s="246"/>
      <c r="D212" s="236" t="s">
        <v>154</v>
      </c>
      <c r="E212" s="247" t="s">
        <v>20</v>
      </c>
      <c r="F212" s="248" t="s">
        <v>289</v>
      </c>
      <c r="G212" s="246"/>
      <c r="H212" s="249">
        <v>20.977407450000001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154</v>
      </c>
      <c r="AU212" s="255" t="s">
        <v>83</v>
      </c>
      <c r="AV212" s="14" t="s">
        <v>83</v>
      </c>
      <c r="AW212" s="14" t="s">
        <v>33</v>
      </c>
      <c r="AX212" s="14" t="s">
        <v>22</v>
      </c>
      <c r="AY212" s="255" t="s">
        <v>143</v>
      </c>
    </row>
    <row r="213" s="2" customFormat="1" ht="37.8" customHeight="1">
      <c r="A213" s="41"/>
      <c r="B213" s="42"/>
      <c r="C213" s="216" t="s">
        <v>290</v>
      </c>
      <c r="D213" s="216" t="s">
        <v>145</v>
      </c>
      <c r="E213" s="217" t="s">
        <v>291</v>
      </c>
      <c r="F213" s="218" t="s">
        <v>292</v>
      </c>
      <c r="G213" s="219" t="s">
        <v>148</v>
      </c>
      <c r="H213" s="220">
        <v>4777.1329999999998</v>
      </c>
      <c r="I213" s="221"/>
      <c r="J213" s="222">
        <f>ROUND(I213*H213,2)</f>
        <v>0</v>
      </c>
      <c r="K213" s="218" t="s">
        <v>149</v>
      </c>
      <c r="L213" s="47"/>
      <c r="M213" s="223" t="s">
        <v>20</v>
      </c>
      <c r="N213" s="224" t="s">
        <v>45</v>
      </c>
      <c r="O213" s="87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7" t="s">
        <v>150</v>
      </c>
      <c r="AT213" s="227" t="s">
        <v>145</v>
      </c>
      <c r="AU213" s="227" t="s">
        <v>83</v>
      </c>
      <c r="AY213" s="20" t="s">
        <v>143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22</v>
      </c>
      <c r="BK213" s="228">
        <f>ROUND(I213*H213,2)</f>
        <v>0</v>
      </c>
      <c r="BL213" s="20" t="s">
        <v>150</v>
      </c>
      <c r="BM213" s="227" t="s">
        <v>293</v>
      </c>
    </row>
    <row r="214" s="2" customFormat="1">
      <c r="A214" s="41"/>
      <c r="B214" s="42"/>
      <c r="C214" s="43"/>
      <c r="D214" s="229" t="s">
        <v>152</v>
      </c>
      <c r="E214" s="43"/>
      <c r="F214" s="230" t="s">
        <v>294</v>
      </c>
      <c r="G214" s="43"/>
      <c r="H214" s="43"/>
      <c r="I214" s="231"/>
      <c r="J214" s="43"/>
      <c r="K214" s="43"/>
      <c r="L214" s="47"/>
      <c r="M214" s="232"/>
      <c r="N214" s="233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152</v>
      </c>
      <c r="AU214" s="20" t="s">
        <v>83</v>
      </c>
    </row>
    <row r="215" s="13" customFormat="1">
      <c r="A215" s="13"/>
      <c r="B215" s="234"/>
      <c r="C215" s="235"/>
      <c r="D215" s="236" t="s">
        <v>154</v>
      </c>
      <c r="E215" s="237" t="s">
        <v>20</v>
      </c>
      <c r="F215" s="238" t="s">
        <v>295</v>
      </c>
      <c r="G215" s="235"/>
      <c r="H215" s="237" t="s">
        <v>20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154</v>
      </c>
      <c r="AU215" s="244" t="s">
        <v>83</v>
      </c>
      <c r="AV215" s="13" t="s">
        <v>22</v>
      </c>
      <c r="AW215" s="13" t="s">
        <v>33</v>
      </c>
      <c r="AX215" s="13" t="s">
        <v>74</v>
      </c>
      <c r="AY215" s="244" t="s">
        <v>143</v>
      </c>
    </row>
    <row r="216" s="14" customFormat="1">
      <c r="A216" s="14"/>
      <c r="B216" s="245"/>
      <c r="C216" s="246"/>
      <c r="D216" s="236" t="s">
        <v>154</v>
      </c>
      <c r="E216" s="247" t="s">
        <v>20</v>
      </c>
      <c r="F216" s="248" t="s">
        <v>296</v>
      </c>
      <c r="G216" s="246"/>
      <c r="H216" s="249">
        <v>4777.1333333333341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154</v>
      </c>
      <c r="AU216" s="255" t="s">
        <v>83</v>
      </c>
      <c r="AV216" s="14" t="s">
        <v>83</v>
      </c>
      <c r="AW216" s="14" t="s">
        <v>33</v>
      </c>
      <c r="AX216" s="14" t="s">
        <v>22</v>
      </c>
      <c r="AY216" s="255" t="s">
        <v>143</v>
      </c>
    </row>
    <row r="217" s="12" customFormat="1" ht="22.8" customHeight="1">
      <c r="A217" s="12"/>
      <c r="B217" s="200"/>
      <c r="C217" s="201"/>
      <c r="D217" s="202" t="s">
        <v>73</v>
      </c>
      <c r="E217" s="214" t="s">
        <v>7</v>
      </c>
      <c r="F217" s="214" t="s">
        <v>297</v>
      </c>
      <c r="G217" s="201"/>
      <c r="H217" s="201"/>
      <c r="I217" s="204"/>
      <c r="J217" s="215">
        <f>BK217</f>
        <v>0</v>
      </c>
      <c r="K217" s="201"/>
      <c r="L217" s="206"/>
      <c r="M217" s="207"/>
      <c r="N217" s="208"/>
      <c r="O217" s="208"/>
      <c r="P217" s="209">
        <f>SUM(P218:P234)</f>
        <v>0</v>
      </c>
      <c r="Q217" s="208"/>
      <c r="R217" s="209">
        <f>SUM(R218:R234)</f>
        <v>1347.0883200000003</v>
      </c>
      <c r="S217" s="208"/>
      <c r="T217" s="210">
        <f>SUM(T218:T234)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1" t="s">
        <v>22</v>
      </c>
      <c r="AT217" s="212" t="s">
        <v>73</v>
      </c>
      <c r="AU217" s="212" t="s">
        <v>22</v>
      </c>
      <c r="AY217" s="211" t="s">
        <v>143</v>
      </c>
      <c r="BK217" s="213">
        <f>SUM(BK218:BK234)</f>
        <v>0</v>
      </c>
    </row>
    <row r="218" s="2" customFormat="1" ht="24.15" customHeight="1">
      <c r="A218" s="41"/>
      <c r="B218" s="42"/>
      <c r="C218" s="216" t="s">
        <v>7</v>
      </c>
      <c r="D218" s="216" t="s">
        <v>145</v>
      </c>
      <c r="E218" s="217" t="s">
        <v>298</v>
      </c>
      <c r="F218" s="218" t="s">
        <v>299</v>
      </c>
      <c r="G218" s="219" t="s">
        <v>160</v>
      </c>
      <c r="H218" s="220">
        <v>623.65200000000004</v>
      </c>
      <c r="I218" s="221"/>
      <c r="J218" s="222">
        <f>ROUND(I218*H218,2)</f>
        <v>0</v>
      </c>
      <c r="K218" s="218" t="s">
        <v>149</v>
      </c>
      <c r="L218" s="47"/>
      <c r="M218" s="223" t="s">
        <v>20</v>
      </c>
      <c r="N218" s="224" t="s">
        <v>45</v>
      </c>
      <c r="O218" s="87"/>
      <c r="P218" s="225">
        <f>O218*H218</f>
        <v>0</v>
      </c>
      <c r="Q218" s="225">
        <v>2.1600000000000001</v>
      </c>
      <c r="R218" s="225">
        <f>Q218*H218</f>
        <v>1347.0883200000003</v>
      </c>
      <c r="S218" s="225">
        <v>0</v>
      </c>
      <c r="T218" s="226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7" t="s">
        <v>150</v>
      </c>
      <c r="AT218" s="227" t="s">
        <v>145</v>
      </c>
      <c r="AU218" s="227" t="s">
        <v>83</v>
      </c>
      <c r="AY218" s="20" t="s">
        <v>143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20" t="s">
        <v>22</v>
      </c>
      <c r="BK218" s="228">
        <f>ROUND(I218*H218,2)</f>
        <v>0</v>
      </c>
      <c r="BL218" s="20" t="s">
        <v>150</v>
      </c>
      <c r="BM218" s="227" t="s">
        <v>300</v>
      </c>
    </row>
    <row r="219" s="2" customFormat="1">
      <c r="A219" s="41"/>
      <c r="B219" s="42"/>
      <c r="C219" s="43"/>
      <c r="D219" s="229" t="s">
        <v>152</v>
      </c>
      <c r="E219" s="43"/>
      <c r="F219" s="230" t="s">
        <v>301</v>
      </c>
      <c r="G219" s="43"/>
      <c r="H219" s="43"/>
      <c r="I219" s="231"/>
      <c r="J219" s="43"/>
      <c r="K219" s="43"/>
      <c r="L219" s="47"/>
      <c r="M219" s="232"/>
      <c r="N219" s="233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152</v>
      </c>
      <c r="AU219" s="20" t="s">
        <v>83</v>
      </c>
    </row>
    <row r="220" s="13" customFormat="1">
      <c r="A220" s="13"/>
      <c r="B220" s="234"/>
      <c r="C220" s="235"/>
      <c r="D220" s="236" t="s">
        <v>154</v>
      </c>
      <c r="E220" s="237" t="s">
        <v>20</v>
      </c>
      <c r="F220" s="238" t="s">
        <v>168</v>
      </c>
      <c r="G220" s="235"/>
      <c r="H220" s="237" t="s">
        <v>20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154</v>
      </c>
      <c r="AU220" s="244" t="s">
        <v>83</v>
      </c>
      <c r="AV220" s="13" t="s">
        <v>22</v>
      </c>
      <c r="AW220" s="13" t="s">
        <v>33</v>
      </c>
      <c r="AX220" s="13" t="s">
        <v>74</v>
      </c>
      <c r="AY220" s="244" t="s">
        <v>143</v>
      </c>
    </row>
    <row r="221" s="13" customFormat="1">
      <c r="A221" s="13"/>
      <c r="B221" s="234"/>
      <c r="C221" s="235"/>
      <c r="D221" s="236" t="s">
        <v>154</v>
      </c>
      <c r="E221" s="237" t="s">
        <v>20</v>
      </c>
      <c r="F221" s="238" t="s">
        <v>302</v>
      </c>
      <c r="G221" s="235"/>
      <c r="H221" s="237" t="s">
        <v>20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154</v>
      </c>
      <c r="AU221" s="244" t="s">
        <v>83</v>
      </c>
      <c r="AV221" s="13" t="s">
        <v>22</v>
      </c>
      <c r="AW221" s="13" t="s">
        <v>33</v>
      </c>
      <c r="AX221" s="13" t="s">
        <v>74</v>
      </c>
      <c r="AY221" s="244" t="s">
        <v>143</v>
      </c>
    </row>
    <row r="222" s="14" customFormat="1">
      <c r="A222" s="14"/>
      <c r="B222" s="245"/>
      <c r="C222" s="246"/>
      <c r="D222" s="236" t="s">
        <v>154</v>
      </c>
      <c r="E222" s="247" t="s">
        <v>20</v>
      </c>
      <c r="F222" s="248" t="s">
        <v>303</v>
      </c>
      <c r="G222" s="246"/>
      <c r="H222" s="249">
        <v>14.7392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154</v>
      </c>
      <c r="AU222" s="255" t="s">
        <v>83</v>
      </c>
      <c r="AV222" s="14" t="s">
        <v>83</v>
      </c>
      <c r="AW222" s="14" t="s">
        <v>33</v>
      </c>
      <c r="AX222" s="14" t="s">
        <v>74</v>
      </c>
      <c r="AY222" s="255" t="s">
        <v>143</v>
      </c>
    </row>
    <row r="223" s="14" customFormat="1">
      <c r="A223" s="14"/>
      <c r="B223" s="245"/>
      <c r="C223" s="246"/>
      <c r="D223" s="236" t="s">
        <v>154</v>
      </c>
      <c r="E223" s="247" t="s">
        <v>20</v>
      </c>
      <c r="F223" s="248" t="s">
        <v>304</v>
      </c>
      <c r="G223" s="246"/>
      <c r="H223" s="249">
        <v>25.465639999999997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154</v>
      </c>
      <c r="AU223" s="255" t="s">
        <v>83</v>
      </c>
      <c r="AV223" s="14" t="s">
        <v>83</v>
      </c>
      <c r="AW223" s="14" t="s">
        <v>33</v>
      </c>
      <c r="AX223" s="14" t="s">
        <v>74</v>
      </c>
      <c r="AY223" s="255" t="s">
        <v>143</v>
      </c>
    </row>
    <row r="224" s="14" customFormat="1">
      <c r="A224" s="14"/>
      <c r="B224" s="245"/>
      <c r="C224" s="246"/>
      <c r="D224" s="236" t="s">
        <v>154</v>
      </c>
      <c r="E224" s="247" t="s">
        <v>20</v>
      </c>
      <c r="F224" s="248" t="s">
        <v>305</v>
      </c>
      <c r="G224" s="246"/>
      <c r="H224" s="249">
        <v>6.3086400000000005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154</v>
      </c>
      <c r="AU224" s="255" t="s">
        <v>83</v>
      </c>
      <c r="AV224" s="14" t="s">
        <v>83</v>
      </c>
      <c r="AW224" s="14" t="s">
        <v>33</v>
      </c>
      <c r="AX224" s="14" t="s">
        <v>74</v>
      </c>
      <c r="AY224" s="255" t="s">
        <v>143</v>
      </c>
    </row>
    <row r="225" s="13" customFormat="1">
      <c r="A225" s="13"/>
      <c r="B225" s="234"/>
      <c r="C225" s="235"/>
      <c r="D225" s="236" t="s">
        <v>154</v>
      </c>
      <c r="E225" s="237" t="s">
        <v>20</v>
      </c>
      <c r="F225" s="238" t="s">
        <v>171</v>
      </c>
      <c r="G225" s="235"/>
      <c r="H225" s="237" t="s">
        <v>20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154</v>
      </c>
      <c r="AU225" s="244" t="s">
        <v>83</v>
      </c>
      <c r="AV225" s="13" t="s">
        <v>22</v>
      </c>
      <c r="AW225" s="13" t="s">
        <v>33</v>
      </c>
      <c r="AX225" s="13" t="s">
        <v>74</v>
      </c>
      <c r="AY225" s="244" t="s">
        <v>143</v>
      </c>
    </row>
    <row r="226" s="13" customFormat="1">
      <c r="A226" s="13"/>
      <c r="B226" s="234"/>
      <c r="C226" s="235"/>
      <c r="D226" s="236" t="s">
        <v>154</v>
      </c>
      <c r="E226" s="237" t="s">
        <v>20</v>
      </c>
      <c r="F226" s="238" t="s">
        <v>306</v>
      </c>
      <c r="G226" s="235"/>
      <c r="H226" s="237" t="s">
        <v>20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154</v>
      </c>
      <c r="AU226" s="244" t="s">
        <v>83</v>
      </c>
      <c r="AV226" s="13" t="s">
        <v>22</v>
      </c>
      <c r="AW226" s="13" t="s">
        <v>33</v>
      </c>
      <c r="AX226" s="13" t="s">
        <v>74</v>
      </c>
      <c r="AY226" s="244" t="s">
        <v>143</v>
      </c>
    </row>
    <row r="227" s="14" customFormat="1">
      <c r="A227" s="14"/>
      <c r="B227" s="245"/>
      <c r="C227" s="246"/>
      <c r="D227" s="236" t="s">
        <v>154</v>
      </c>
      <c r="E227" s="247" t="s">
        <v>20</v>
      </c>
      <c r="F227" s="248" t="s">
        <v>307</v>
      </c>
      <c r="G227" s="246"/>
      <c r="H227" s="249">
        <v>291.55500000000001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154</v>
      </c>
      <c r="AU227" s="255" t="s">
        <v>83</v>
      </c>
      <c r="AV227" s="14" t="s">
        <v>83</v>
      </c>
      <c r="AW227" s="14" t="s">
        <v>33</v>
      </c>
      <c r="AX227" s="14" t="s">
        <v>74</v>
      </c>
      <c r="AY227" s="255" t="s">
        <v>143</v>
      </c>
    </row>
    <row r="228" s="13" customFormat="1">
      <c r="A228" s="13"/>
      <c r="B228" s="234"/>
      <c r="C228" s="235"/>
      <c r="D228" s="236" t="s">
        <v>154</v>
      </c>
      <c r="E228" s="237" t="s">
        <v>20</v>
      </c>
      <c r="F228" s="238" t="s">
        <v>308</v>
      </c>
      <c r="G228" s="235"/>
      <c r="H228" s="237" t="s">
        <v>20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154</v>
      </c>
      <c r="AU228" s="244" t="s">
        <v>83</v>
      </c>
      <c r="AV228" s="13" t="s">
        <v>22</v>
      </c>
      <c r="AW228" s="13" t="s">
        <v>33</v>
      </c>
      <c r="AX228" s="13" t="s">
        <v>74</v>
      </c>
      <c r="AY228" s="244" t="s">
        <v>143</v>
      </c>
    </row>
    <row r="229" s="14" customFormat="1">
      <c r="A229" s="14"/>
      <c r="B229" s="245"/>
      <c r="C229" s="246"/>
      <c r="D229" s="236" t="s">
        <v>154</v>
      </c>
      <c r="E229" s="247" t="s">
        <v>20</v>
      </c>
      <c r="F229" s="248" t="s">
        <v>309</v>
      </c>
      <c r="G229" s="246"/>
      <c r="H229" s="249">
        <v>61.205475000000014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154</v>
      </c>
      <c r="AU229" s="255" t="s">
        <v>83</v>
      </c>
      <c r="AV229" s="14" t="s">
        <v>83</v>
      </c>
      <c r="AW229" s="14" t="s">
        <v>33</v>
      </c>
      <c r="AX229" s="14" t="s">
        <v>74</v>
      </c>
      <c r="AY229" s="255" t="s">
        <v>143</v>
      </c>
    </row>
    <row r="230" s="13" customFormat="1">
      <c r="A230" s="13"/>
      <c r="B230" s="234"/>
      <c r="C230" s="235"/>
      <c r="D230" s="236" t="s">
        <v>154</v>
      </c>
      <c r="E230" s="237" t="s">
        <v>20</v>
      </c>
      <c r="F230" s="238" t="s">
        <v>310</v>
      </c>
      <c r="G230" s="235"/>
      <c r="H230" s="237" t="s">
        <v>20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154</v>
      </c>
      <c r="AU230" s="244" t="s">
        <v>83</v>
      </c>
      <c r="AV230" s="13" t="s">
        <v>22</v>
      </c>
      <c r="AW230" s="13" t="s">
        <v>33</v>
      </c>
      <c r="AX230" s="13" t="s">
        <v>74</v>
      </c>
      <c r="AY230" s="244" t="s">
        <v>143</v>
      </c>
    </row>
    <row r="231" s="14" customFormat="1">
      <c r="A231" s="14"/>
      <c r="B231" s="245"/>
      <c r="C231" s="246"/>
      <c r="D231" s="236" t="s">
        <v>154</v>
      </c>
      <c r="E231" s="247" t="s">
        <v>20</v>
      </c>
      <c r="F231" s="248" t="s">
        <v>311</v>
      </c>
      <c r="G231" s="246"/>
      <c r="H231" s="249">
        <v>208.3783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154</v>
      </c>
      <c r="AU231" s="255" t="s">
        <v>83</v>
      </c>
      <c r="AV231" s="14" t="s">
        <v>83</v>
      </c>
      <c r="AW231" s="14" t="s">
        <v>33</v>
      </c>
      <c r="AX231" s="14" t="s">
        <v>74</v>
      </c>
      <c r="AY231" s="255" t="s">
        <v>143</v>
      </c>
    </row>
    <row r="232" s="13" customFormat="1">
      <c r="A232" s="13"/>
      <c r="B232" s="234"/>
      <c r="C232" s="235"/>
      <c r="D232" s="236" t="s">
        <v>154</v>
      </c>
      <c r="E232" s="237" t="s">
        <v>20</v>
      </c>
      <c r="F232" s="238" t="s">
        <v>312</v>
      </c>
      <c r="G232" s="235"/>
      <c r="H232" s="237" t="s">
        <v>20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154</v>
      </c>
      <c r="AU232" s="244" t="s">
        <v>83</v>
      </c>
      <c r="AV232" s="13" t="s">
        <v>22</v>
      </c>
      <c r="AW232" s="13" t="s">
        <v>33</v>
      </c>
      <c r="AX232" s="13" t="s">
        <v>74</v>
      </c>
      <c r="AY232" s="244" t="s">
        <v>143</v>
      </c>
    </row>
    <row r="233" s="14" customFormat="1">
      <c r="A233" s="14"/>
      <c r="B233" s="245"/>
      <c r="C233" s="246"/>
      <c r="D233" s="236" t="s">
        <v>154</v>
      </c>
      <c r="E233" s="247" t="s">
        <v>20</v>
      </c>
      <c r="F233" s="248" t="s">
        <v>313</v>
      </c>
      <c r="G233" s="246"/>
      <c r="H233" s="249">
        <v>16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154</v>
      </c>
      <c r="AU233" s="255" t="s">
        <v>83</v>
      </c>
      <c r="AV233" s="14" t="s">
        <v>83</v>
      </c>
      <c r="AW233" s="14" t="s">
        <v>33</v>
      </c>
      <c r="AX233" s="14" t="s">
        <v>74</v>
      </c>
      <c r="AY233" s="255" t="s">
        <v>143</v>
      </c>
    </row>
    <row r="234" s="15" customFormat="1">
      <c r="A234" s="15"/>
      <c r="B234" s="256"/>
      <c r="C234" s="257"/>
      <c r="D234" s="236" t="s">
        <v>154</v>
      </c>
      <c r="E234" s="258" t="s">
        <v>20</v>
      </c>
      <c r="F234" s="259" t="s">
        <v>178</v>
      </c>
      <c r="G234" s="257"/>
      <c r="H234" s="260">
        <v>623.65225500000008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6" t="s">
        <v>154</v>
      </c>
      <c r="AU234" s="266" t="s">
        <v>83</v>
      </c>
      <c r="AV234" s="15" t="s">
        <v>150</v>
      </c>
      <c r="AW234" s="15" t="s">
        <v>33</v>
      </c>
      <c r="AX234" s="15" t="s">
        <v>22</v>
      </c>
      <c r="AY234" s="266" t="s">
        <v>143</v>
      </c>
    </row>
    <row r="235" s="12" customFormat="1" ht="22.8" customHeight="1">
      <c r="A235" s="12"/>
      <c r="B235" s="200"/>
      <c r="C235" s="201"/>
      <c r="D235" s="202" t="s">
        <v>73</v>
      </c>
      <c r="E235" s="214" t="s">
        <v>92</v>
      </c>
      <c r="F235" s="214" t="s">
        <v>314</v>
      </c>
      <c r="G235" s="201"/>
      <c r="H235" s="201"/>
      <c r="I235" s="204"/>
      <c r="J235" s="215">
        <f>BK235</f>
        <v>0</v>
      </c>
      <c r="K235" s="201"/>
      <c r="L235" s="206"/>
      <c r="M235" s="207"/>
      <c r="N235" s="208"/>
      <c r="O235" s="208"/>
      <c r="P235" s="209">
        <f>SUM(P236:P324)</f>
        <v>0</v>
      </c>
      <c r="Q235" s="208"/>
      <c r="R235" s="209">
        <f>SUM(R236:R324)</f>
        <v>114.04970704000002</v>
      </c>
      <c r="S235" s="208"/>
      <c r="T235" s="210">
        <f>SUM(T236:T324)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1" t="s">
        <v>22</v>
      </c>
      <c r="AT235" s="212" t="s">
        <v>73</v>
      </c>
      <c r="AU235" s="212" t="s">
        <v>22</v>
      </c>
      <c r="AY235" s="211" t="s">
        <v>143</v>
      </c>
      <c r="BK235" s="213">
        <f>SUM(BK236:BK324)</f>
        <v>0</v>
      </c>
    </row>
    <row r="236" s="2" customFormat="1" ht="66.75" customHeight="1">
      <c r="A236" s="41"/>
      <c r="B236" s="42"/>
      <c r="C236" s="216" t="s">
        <v>315</v>
      </c>
      <c r="D236" s="216" t="s">
        <v>145</v>
      </c>
      <c r="E236" s="217" t="s">
        <v>316</v>
      </c>
      <c r="F236" s="218" t="s">
        <v>317</v>
      </c>
      <c r="G236" s="219" t="s">
        <v>160</v>
      </c>
      <c r="H236" s="220">
        <v>152.51499999999999</v>
      </c>
      <c r="I236" s="221"/>
      <c r="J236" s="222">
        <f>ROUND(I236*H236,2)</f>
        <v>0</v>
      </c>
      <c r="K236" s="218" t="s">
        <v>149</v>
      </c>
      <c r="L236" s="47"/>
      <c r="M236" s="223" t="s">
        <v>20</v>
      </c>
      <c r="N236" s="224" t="s">
        <v>45</v>
      </c>
      <c r="O236" s="87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7" t="s">
        <v>150</v>
      </c>
      <c r="AT236" s="227" t="s">
        <v>145</v>
      </c>
      <c r="AU236" s="227" t="s">
        <v>83</v>
      </c>
      <c r="AY236" s="20" t="s">
        <v>143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20" t="s">
        <v>22</v>
      </c>
      <c r="BK236" s="228">
        <f>ROUND(I236*H236,2)</f>
        <v>0</v>
      </c>
      <c r="BL236" s="20" t="s">
        <v>150</v>
      </c>
      <c r="BM236" s="227" t="s">
        <v>318</v>
      </c>
    </row>
    <row r="237" s="2" customFormat="1">
      <c r="A237" s="41"/>
      <c r="B237" s="42"/>
      <c r="C237" s="43"/>
      <c r="D237" s="229" t="s">
        <v>152</v>
      </c>
      <c r="E237" s="43"/>
      <c r="F237" s="230" t="s">
        <v>319</v>
      </c>
      <c r="G237" s="43"/>
      <c r="H237" s="43"/>
      <c r="I237" s="231"/>
      <c r="J237" s="43"/>
      <c r="K237" s="43"/>
      <c r="L237" s="47"/>
      <c r="M237" s="232"/>
      <c r="N237" s="233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152</v>
      </c>
      <c r="AU237" s="20" t="s">
        <v>83</v>
      </c>
    </row>
    <row r="238" s="13" customFormat="1">
      <c r="A238" s="13"/>
      <c r="B238" s="234"/>
      <c r="C238" s="235"/>
      <c r="D238" s="236" t="s">
        <v>154</v>
      </c>
      <c r="E238" s="237" t="s">
        <v>20</v>
      </c>
      <c r="F238" s="238" t="s">
        <v>168</v>
      </c>
      <c r="G238" s="235"/>
      <c r="H238" s="237" t="s">
        <v>20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154</v>
      </c>
      <c r="AU238" s="244" t="s">
        <v>83</v>
      </c>
      <c r="AV238" s="13" t="s">
        <v>22</v>
      </c>
      <c r="AW238" s="13" t="s">
        <v>33</v>
      </c>
      <c r="AX238" s="13" t="s">
        <v>74</v>
      </c>
      <c r="AY238" s="244" t="s">
        <v>143</v>
      </c>
    </row>
    <row r="239" s="13" customFormat="1">
      <c r="A239" s="13"/>
      <c r="B239" s="234"/>
      <c r="C239" s="235"/>
      <c r="D239" s="236" t="s">
        <v>154</v>
      </c>
      <c r="E239" s="237" t="s">
        <v>20</v>
      </c>
      <c r="F239" s="238" t="s">
        <v>320</v>
      </c>
      <c r="G239" s="235"/>
      <c r="H239" s="237" t="s">
        <v>20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154</v>
      </c>
      <c r="AU239" s="244" t="s">
        <v>83</v>
      </c>
      <c r="AV239" s="13" t="s">
        <v>22</v>
      </c>
      <c r="AW239" s="13" t="s">
        <v>33</v>
      </c>
      <c r="AX239" s="13" t="s">
        <v>74</v>
      </c>
      <c r="AY239" s="244" t="s">
        <v>143</v>
      </c>
    </row>
    <row r="240" s="14" customFormat="1">
      <c r="A240" s="14"/>
      <c r="B240" s="245"/>
      <c r="C240" s="246"/>
      <c r="D240" s="236" t="s">
        <v>154</v>
      </c>
      <c r="E240" s="247" t="s">
        <v>20</v>
      </c>
      <c r="F240" s="248" t="s">
        <v>321</v>
      </c>
      <c r="G240" s="246"/>
      <c r="H240" s="249">
        <v>11.116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154</v>
      </c>
      <c r="AU240" s="255" t="s">
        <v>83</v>
      </c>
      <c r="AV240" s="14" t="s">
        <v>83</v>
      </c>
      <c r="AW240" s="14" t="s">
        <v>33</v>
      </c>
      <c r="AX240" s="14" t="s">
        <v>74</v>
      </c>
      <c r="AY240" s="255" t="s">
        <v>143</v>
      </c>
    </row>
    <row r="241" s="13" customFormat="1">
      <c r="A241" s="13"/>
      <c r="B241" s="234"/>
      <c r="C241" s="235"/>
      <c r="D241" s="236" t="s">
        <v>154</v>
      </c>
      <c r="E241" s="237" t="s">
        <v>20</v>
      </c>
      <c r="F241" s="238" t="s">
        <v>171</v>
      </c>
      <c r="G241" s="235"/>
      <c r="H241" s="237" t="s">
        <v>20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154</v>
      </c>
      <c r="AU241" s="244" t="s">
        <v>83</v>
      </c>
      <c r="AV241" s="13" t="s">
        <v>22</v>
      </c>
      <c r="AW241" s="13" t="s">
        <v>33</v>
      </c>
      <c r="AX241" s="13" t="s">
        <v>74</v>
      </c>
      <c r="AY241" s="244" t="s">
        <v>143</v>
      </c>
    </row>
    <row r="242" s="13" customFormat="1">
      <c r="A242" s="13"/>
      <c r="B242" s="234"/>
      <c r="C242" s="235"/>
      <c r="D242" s="236" t="s">
        <v>154</v>
      </c>
      <c r="E242" s="237" t="s">
        <v>20</v>
      </c>
      <c r="F242" s="238" t="s">
        <v>322</v>
      </c>
      <c r="G242" s="235"/>
      <c r="H242" s="237" t="s">
        <v>20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154</v>
      </c>
      <c r="AU242" s="244" t="s">
        <v>83</v>
      </c>
      <c r="AV242" s="13" t="s">
        <v>22</v>
      </c>
      <c r="AW242" s="13" t="s">
        <v>33</v>
      </c>
      <c r="AX242" s="13" t="s">
        <v>74</v>
      </c>
      <c r="AY242" s="244" t="s">
        <v>143</v>
      </c>
    </row>
    <row r="243" s="14" customFormat="1">
      <c r="A243" s="14"/>
      <c r="B243" s="245"/>
      <c r="C243" s="246"/>
      <c r="D243" s="236" t="s">
        <v>154</v>
      </c>
      <c r="E243" s="247" t="s">
        <v>20</v>
      </c>
      <c r="F243" s="248" t="s">
        <v>323</v>
      </c>
      <c r="G243" s="246"/>
      <c r="H243" s="249">
        <v>87.466499999999996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154</v>
      </c>
      <c r="AU243" s="255" t="s">
        <v>83</v>
      </c>
      <c r="AV243" s="14" t="s">
        <v>83</v>
      </c>
      <c r="AW243" s="14" t="s">
        <v>33</v>
      </c>
      <c r="AX243" s="14" t="s">
        <v>74</v>
      </c>
      <c r="AY243" s="255" t="s">
        <v>143</v>
      </c>
    </row>
    <row r="244" s="13" customFormat="1">
      <c r="A244" s="13"/>
      <c r="B244" s="234"/>
      <c r="C244" s="235"/>
      <c r="D244" s="236" t="s">
        <v>154</v>
      </c>
      <c r="E244" s="237" t="s">
        <v>20</v>
      </c>
      <c r="F244" s="238" t="s">
        <v>324</v>
      </c>
      <c r="G244" s="235"/>
      <c r="H244" s="237" t="s">
        <v>20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154</v>
      </c>
      <c r="AU244" s="244" t="s">
        <v>83</v>
      </c>
      <c r="AV244" s="13" t="s">
        <v>22</v>
      </c>
      <c r="AW244" s="13" t="s">
        <v>33</v>
      </c>
      <c r="AX244" s="13" t="s">
        <v>74</v>
      </c>
      <c r="AY244" s="244" t="s">
        <v>143</v>
      </c>
    </row>
    <row r="245" s="14" customFormat="1">
      <c r="A245" s="14"/>
      <c r="B245" s="245"/>
      <c r="C245" s="246"/>
      <c r="D245" s="236" t="s">
        <v>154</v>
      </c>
      <c r="E245" s="247" t="s">
        <v>20</v>
      </c>
      <c r="F245" s="248" t="s">
        <v>325</v>
      </c>
      <c r="G245" s="246"/>
      <c r="H245" s="249">
        <v>18.361642500000006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154</v>
      </c>
      <c r="AU245" s="255" t="s">
        <v>83</v>
      </c>
      <c r="AV245" s="14" t="s">
        <v>83</v>
      </c>
      <c r="AW245" s="14" t="s">
        <v>33</v>
      </c>
      <c r="AX245" s="14" t="s">
        <v>74</v>
      </c>
      <c r="AY245" s="255" t="s">
        <v>143</v>
      </c>
    </row>
    <row r="246" s="13" customFormat="1">
      <c r="A246" s="13"/>
      <c r="B246" s="234"/>
      <c r="C246" s="235"/>
      <c r="D246" s="236" t="s">
        <v>154</v>
      </c>
      <c r="E246" s="237" t="s">
        <v>20</v>
      </c>
      <c r="F246" s="238" t="s">
        <v>326</v>
      </c>
      <c r="G246" s="235"/>
      <c r="H246" s="237" t="s">
        <v>20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154</v>
      </c>
      <c r="AU246" s="244" t="s">
        <v>83</v>
      </c>
      <c r="AV246" s="13" t="s">
        <v>22</v>
      </c>
      <c r="AW246" s="13" t="s">
        <v>33</v>
      </c>
      <c r="AX246" s="13" t="s">
        <v>74</v>
      </c>
      <c r="AY246" s="244" t="s">
        <v>143</v>
      </c>
    </row>
    <row r="247" s="14" customFormat="1">
      <c r="A247" s="14"/>
      <c r="B247" s="245"/>
      <c r="C247" s="246"/>
      <c r="D247" s="236" t="s">
        <v>154</v>
      </c>
      <c r="E247" s="247" t="s">
        <v>20</v>
      </c>
      <c r="F247" s="248" t="s">
        <v>327</v>
      </c>
      <c r="G247" s="246"/>
      <c r="H247" s="249">
        <v>32.971249999999998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154</v>
      </c>
      <c r="AU247" s="255" t="s">
        <v>83</v>
      </c>
      <c r="AV247" s="14" t="s">
        <v>83</v>
      </c>
      <c r="AW247" s="14" t="s">
        <v>33</v>
      </c>
      <c r="AX247" s="14" t="s">
        <v>74</v>
      </c>
      <c r="AY247" s="255" t="s">
        <v>143</v>
      </c>
    </row>
    <row r="248" s="13" customFormat="1">
      <c r="A248" s="13"/>
      <c r="B248" s="234"/>
      <c r="C248" s="235"/>
      <c r="D248" s="236" t="s">
        <v>154</v>
      </c>
      <c r="E248" s="237" t="s">
        <v>20</v>
      </c>
      <c r="F248" s="238" t="s">
        <v>328</v>
      </c>
      <c r="G248" s="235"/>
      <c r="H248" s="237" t="s">
        <v>20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154</v>
      </c>
      <c r="AU248" s="244" t="s">
        <v>83</v>
      </c>
      <c r="AV248" s="13" t="s">
        <v>22</v>
      </c>
      <c r="AW248" s="13" t="s">
        <v>33</v>
      </c>
      <c r="AX248" s="13" t="s">
        <v>74</v>
      </c>
      <c r="AY248" s="244" t="s">
        <v>143</v>
      </c>
    </row>
    <row r="249" s="14" customFormat="1">
      <c r="A249" s="14"/>
      <c r="B249" s="245"/>
      <c r="C249" s="246"/>
      <c r="D249" s="236" t="s">
        <v>154</v>
      </c>
      <c r="E249" s="247" t="s">
        <v>20</v>
      </c>
      <c r="F249" s="248" t="s">
        <v>329</v>
      </c>
      <c r="G249" s="246"/>
      <c r="H249" s="249">
        <v>2.5999999999999996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154</v>
      </c>
      <c r="AU249" s="255" t="s">
        <v>83</v>
      </c>
      <c r="AV249" s="14" t="s">
        <v>83</v>
      </c>
      <c r="AW249" s="14" t="s">
        <v>33</v>
      </c>
      <c r="AX249" s="14" t="s">
        <v>74</v>
      </c>
      <c r="AY249" s="255" t="s">
        <v>143</v>
      </c>
    </row>
    <row r="250" s="15" customFormat="1">
      <c r="A250" s="15"/>
      <c r="B250" s="256"/>
      <c r="C250" s="257"/>
      <c r="D250" s="236" t="s">
        <v>154</v>
      </c>
      <c r="E250" s="258" t="s">
        <v>20</v>
      </c>
      <c r="F250" s="259" t="s">
        <v>178</v>
      </c>
      <c r="G250" s="257"/>
      <c r="H250" s="260">
        <v>152.51539249999999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154</v>
      </c>
      <c r="AU250" s="266" t="s">
        <v>83</v>
      </c>
      <c r="AV250" s="15" t="s">
        <v>150</v>
      </c>
      <c r="AW250" s="15" t="s">
        <v>33</v>
      </c>
      <c r="AX250" s="15" t="s">
        <v>22</v>
      </c>
      <c r="AY250" s="266" t="s">
        <v>143</v>
      </c>
    </row>
    <row r="251" s="2" customFormat="1" ht="66.75" customHeight="1">
      <c r="A251" s="41"/>
      <c r="B251" s="42"/>
      <c r="C251" s="216" t="s">
        <v>330</v>
      </c>
      <c r="D251" s="216" t="s">
        <v>145</v>
      </c>
      <c r="E251" s="217" t="s">
        <v>331</v>
      </c>
      <c r="F251" s="218" t="s">
        <v>332</v>
      </c>
      <c r="G251" s="219" t="s">
        <v>160</v>
      </c>
      <c r="H251" s="220">
        <v>2708.7460000000001</v>
      </c>
      <c r="I251" s="221"/>
      <c r="J251" s="222">
        <f>ROUND(I251*H251,2)</f>
        <v>0</v>
      </c>
      <c r="K251" s="218" t="s">
        <v>149</v>
      </c>
      <c r="L251" s="47"/>
      <c r="M251" s="223" t="s">
        <v>20</v>
      </c>
      <c r="N251" s="224" t="s">
        <v>45</v>
      </c>
      <c r="O251" s="87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7" t="s">
        <v>150</v>
      </c>
      <c r="AT251" s="227" t="s">
        <v>145</v>
      </c>
      <c r="AU251" s="227" t="s">
        <v>83</v>
      </c>
      <c r="AY251" s="20" t="s">
        <v>143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20" t="s">
        <v>22</v>
      </c>
      <c r="BK251" s="228">
        <f>ROUND(I251*H251,2)</f>
        <v>0</v>
      </c>
      <c r="BL251" s="20" t="s">
        <v>150</v>
      </c>
      <c r="BM251" s="227" t="s">
        <v>333</v>
      </c>
    </row>
    <row r="252" s="2" customFormat="1">
      <c r="A252" s="41"/>
      <c r="B252" s="42"/>
      <c r="C252" s="43"/>
      <c r="D252" s="229" t="s">
        <v>152</v>
      </c>
      <c r="E252" s="43"/>
      <c r="F252" s="230" t="s">
        <v>334</v>
      </c>
      <c r="G252" s="43"/>
      <c r="H252" s="43"/>
      <c r="I252" s="231"/>
      <c r="J252" s="43"/>
      <c r="K252" s="43"/>
      <c r="L252" s="47"/>
      <c r="M252" s="232"/>
      <c r="N252" s="233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152</v>
      </c>
      <c r="AU252" s="20" t="s">
        <v>83</v>
      </c>
    </row>
    <row r="253" s="13" customFormat="1">
      <c r="A253" s="13"/>
      <c r="B253" s="234"/>
      <c r="C253" s="235"/>
      <c r="D253" s="236" t="s">
        <v>154</v>
      </c>
      <c r="E253" s="237" t="s">
        <v>20</v>
      </c>
      <c r="F253" s="238" t="s">
        <v>335</v>
      </c>
      <c r="G253" s="235"/>
      <c r="H253" s="237" t="s">
        <v>20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154</v>
      </c>
      <c r="AU253" s="244" t="s">
        <v>83</v>
      </c>
      <c r="AV253" s="13" t="s">
        <v>22</v>
      </c>
      <c r="AW253" s="13" t="s">
        <v>33</v>
      </c>
      <c r="AX253" s="13" t="s">
        <v>74</v>
      </c>
      <c r="AY253" s="244" t="s">
        <v>143</v>
      </c>
    </row>
    <row r="254" s="13" customFormat="1">
      <c r="A254" s="13"/>
      <c r="B254" s="234"/>
      <c r="C254" s="235"/>
      <c r="D254" s="236" t="s">
        <v>154</v>
      </c>
      <c r="E254" s="237" t="s">
        <v>20</v>
      </c>
      <c r="F254" s="238" t="s">
        <v>336</v>
      </c>
      <c r="G254" s="235"/>
      <c r="H254" s="237" t="s">
        <v>20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154</v>
      </c>
      <c r="AU254" s="244" t="s">
        <v>83</v>
      </c>
      <c r="AV254" s="13" t="s">
        <v>22</v>
      </c>
      <c r="AW254" s="13" t="s">
        <v>33</v>
      </c>
      <c r="AX254" s="13" t="s">
        <v>74</v>
      </c>
      <c r="AY254" s="244" t="s">
        <v>143</v>
      </c>
    </row>
    <row r="255" s="13" customFormat="1">
      <c r="A255" s="13"/>
      <c r="B255" s="234"/>
      <c r="C255" s="235"/>
      <c r="D255" s="236" t="s">
        <v>154</v>
      </c>
      <c r="E255" s="237" t="s">
        <v>20</v>
      </c>
      <c r="F255" s="238" t="s">
        <v>337</v>
      </c>
      <c r="G255" s="235"/>
      <c r="H255" s="237" t="s">
        <v>20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154</v>
      </c>
      <c r="AU255" s="244" t="s">
        <v>83</v>
      </c>
      <c r="AV255" s="13" t="s">
        <v>22</v>
      </c>
      <c r="AW255" s="13" t="s">
        <v>33</v>
      </c>
      <c r="AX255" s="13" t="s">
        <v>74</v>
      </c>
      <c r="AY255" s="244" t="s">
        <v>143</v>
      </c>
    </row>
    <row r="256" s="14" customFormat="1">
      <c r="A256" s="14"/>
      <c r="B256" s="245"/>
      <c r="C256" s="246"/>
      <c r="D256" s="236" t="s">
        <v>154</v>
      </c>
      <c r="E256" s="247" t="s">
        <v>20</v>
      </c>
      <c r="F256" s="248" t="s">
        <v>338</v>
      </c>
      <c r="G256" s="246"/>
      <c r="H256" s="249">
        <v>224.55000000000001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154</v>
      </c>
      <c r="AU256" s="255" t="s">
        <v>83</v>
      </c>
      <c r="AV256" s="14" t="s">
        <v>83</v>
      </c>
      <c r="AW256" s="14" t="s">
        <v>33</v>
      </c>
      <c r="AX256" s="14" t="s">
        <v>74</v>
      </c>
      <c r="AY256" s="255" t="s">
        <v>143</v>
      </c>
    </row>
    <row r="257" s="13" customFormat="1">
      <c r="A257" s="13"/>
      <c r="B257" s="234"/>
      <c r="C257" s="235"/>
      <c r="D257" s="236" t="s">
        <v>154</v>
      </c>
      <c r="E257" s="237" t="s">
        <v>20</v>
      </c>
      <c r="F257" s="238" t="s">
        <v>339</v>
      </c>
      <c r="G257" s="235"/>
      <c r="H257" s="237" t="s">
        <v>20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154</v>
      </c>
      <c r="AU257" s="244" t="s">
        <v>83</v>
      </c>
      <c r="AV257" s="13" t="s">
        <v>22</v>
      </c>
      <c r="AW257" s="13" t="s">
        <v>33</v>
      </c>
      <c r="AX257" s="13" t="s">
        <v>74</v>
      </c>
      <c r="AY257" s="244" t="s">
        <v>143</v>
      </c>
    </row>
    <row r="258" s="14" customFormat="1">
      <c r="A258" s="14"/>
      <c r="B258" s="245"/>
      <c r="C258" s="246"/>
      <c r="D258" s="236" t="s">
        <v>154</v>
      </c>
      <c r="E258" s="247" t="s">
        <v>20</v>
      </c>
      <c r="F258" s="248" t="s">
        <v>340</v>
      </c>
      <c r="G258" s="246"/>
      <c r="H258" s="249">
        <v>1699.5070000000001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154</v>
      </c>
      <c r="AU258" s="255" t="s">
        <v>83</v>
      </c>
      <c r="AV258" s="14" t="s">
        <v>83</v>
      </c>
      <c r="AW258" s="14" t="s">
        <v>33</v>
      </c>
      <c r="AX258" s="14" t="s">
        <v>74</v>
      </c>
      <c r="AY258" s="255" t="s">
        <v>143</v>
      </c>
    </row>
    <row r="259" s="13" customFormat="1">
      <c r="A259" s="13"/>
      <c r="B259" s="234"/>
      <c r="C259" s="235"/>
      <c r="D259" s="236" t="s">
        <v>154</v>
      </c>
      <c r="E259" s="237" t="s">
        <v>20</v>
      </c>
      <c r="F259" s="238" t="s">
        <v>171</v>
      </c>
      <c r="G259" s="235"/>
      <c r="H259" s="237" t="s">
        <v>20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154</v>
      </c>
      <c r="AU259" s="244" t="s">
        <v>83</v>
      </c>
      <c r="AV259" s="13" t="s">
        <v>22</v>
      </c>
      <c r="AW259" s="13" t="s">
        <v>33</v>
      </c>
      <c r="AX259" s="13" t="s">
        <v>74</v>
      </c>
      <c r="AY259" s="244" t="s">
        <v>143</v>
      </c>
    </row>
    <row r="260" s="13" customFormat="1">
      <c r="A260" s="13"/>
      <c r="B260" s="234"/>
      <c r="C260" s="235"/>
      <c r="D260" s="236" t="s">
        <v>154</v>
      </c>
      <c r="E260" s="237" t="s">
        <v>20</v>
      </c>
      <c r="F260" s="238" t="s">
        <v>341</v>
      </c>
      <c r="G260" s="235"/>
      <c r="H260" s="237" t="s">
        <v>20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154</v>
      </c>
      <c r="AU260" s="244" t="s">
        <v>83</v>
      </c>
      <c r="AV260" s="13" t="s">
        <v>22</v>
      </c>
      <c r="AW260" s="13" t="s">
        <v>33</v>
      </c>
      <c r="AX260" s="13" t="s">
        <v>74</v>
      </c>
      <c r="AY260" s="244" t="s">
        <v>143</v>
      </c>
    </row>
    <row r="261" s="14" customFormat="1">
      <c r="A261" s="14"/>
      <c r="B261" s="245"/>
      <c r="C261" s="246"/>
      <c r="D261" s="236" t="s">
        <v>154</v>
      </c>
      <c r="E261" s="247" t="s">
        <v>20</v>
      </c>
      <c r="F261" s="248" t="s">
        <v>342</v>
      </c>
      <c r="G261" s="246"/>
      <c r="H261" s="249">
        <v>131.88499999999999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154</v>
      </c>
      <c r="AU261" s="255" t="s">
        <v>83</v>
      </c>
      <c r="AV261" s="14" t="s">
        <v>83</v>
      </c>
      <c r="AW261" s="14" t="s">
        <v>33</v>
      </c>
      <c r="AX261" s="14" t="s">
        <v>74</v>
      </c>
      <c r="AY261" s="255" t="s">
        <v>143</v>
      </c>
    </row>
    <row r="262" s="13" customFormat="1">
      <c r="A262" s="13"/>
      <c r="B262" s="234"/>
      <c r="C262" s="235"/>
      <c r="D262" s="236" t="s">
        <v>154</v>
      </c>
      <c r="E262" s="237" t="s">
        <v>20</v>
      </c>
      <c r="F262" s="238" t="s">
        <v>343</v>
      </c>
      <c r="G262" s="235"/>
      <c r="H262" s="237" t="s">
        <v>20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154</v>
      </c>
      <c r="AU262" s="244" t="s">
        <v>83</v>
      </c>
      <c r="AV262" s="13" t="s">
        <v>22</v>
      </c>
      <c r="AW262" s="13" t="s">
        <v>33</v>
      </c>
      <c r="AX262" s="13" t="s">
        <v>74</v>
      </c>
      <c r="AY262" s="244" t="s">
        <v>143</v>
      </c>
    </row>
    <row r="263" s="14" customFormat="1">
      <c r="A263" s="14"/>
      <c r="B263" s="245"/>
      <c r="C263" s="246"/>
      <c r="D263" s="236" t="s">
        <v>154</v>
      </c>
      <c r="E263" s="247" t="s">
        <v>20</v>
      </c>
      <c r="F263" s="248" t="s">
        <v>344</v>
      </c>
      <c r="G263" s="246"/>
      <c r="H263" s="249">
        <v>589.68899999999996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154</v>
      </c>
      <c r="AU263" s="255" t="s">
        <v>83</v>
      </c>
      <c r="AV263" s="14" t="s">
        <v>83</v>
      </c>
      <c r="AW263" s="14" t="s">
        <v>33</v>
      </c>
      <c r="AX263" s="14" t="s">
        <v>74</v>
      </c>
      <c r="AY263" s="255" t="s">
        <v>143</v>
      </c>
    </row>
    <row r="264" s="13" customFormat="1">
      <c r="A264" s="13"/>
      <c r="B264" s="234"/>
      <c r="C264" s="235"/>
      <c r="D264" s="236" t="s">
        <v>154</v>
      </c>
      <c r="E264" s="237" t="s">
        <v>20</v>
      </c>
      <c r="F264" s="238" t="s">
        <v>345</v>
      </c>
      <c r="G264" s="235"/>
      <c r="H264" s="237" t="s">
        <v>20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154</v>
      </c>
      <c r="AU264" s="244" t="s">
        <v>83</v>
      </c>
      <c r="AV264" s="13" t="s">
        <v>22</v>
      </c>
      <c r="AW264" s="13" t="s">
        <v>33</v>
      </c>
      <c r="AX264" s="13" t="s">
        <v>74</v>
      </c>
      <c r="AY264" s="244" t="s">
        <v>143</v>
      </c>
    </row>
    <row r="265" s="14" customFormat="1">
      <c r="A265" s="14"/>
      <c r="B265" s="245"/>
      <c r="C265" s="246"/>
      <c r="D265" s="236" t="s">
        <v>154</v>
      </c>
      <c r="E265" s="247" t="s">
        <v>20</v>
      </c>
      <c r="F265" s="248" t="s">
        <v>346</v>
      </c>
      <c r="G265" s="246"/>
      <c r="H265" s="249">
        <v>63.115000000000002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154</v>
      </c>
      <c r="AU265" s="255" t="s">
        <v>83</v>
      </c>
      <c r="AV265" s="14" t="s">
        <v>83</v>
      </c>
      <c r="AW265" s="14" t="s">
        <v>33</v>
      </c>
      <c r="AX265" s="14" t="s">
        <v>74</v>
      </c>
      <c r="AY265" s="255" t="s">
        <v>143</v>
      </c>
    </row>
    <row r="266" s="15" customFormat="1">
      <c r="A266" s="15"/>
      <c r="B266" s="256"/>
      <c r="C266" s="257"/>
      <c r="D266" s="236" t="s">
        <v>154</v>
      </c>
      <c r="E266" s="258" t="s">
        <v>20</v>
      </c>
      <c r="F266" s="259" t="s">
        <v>178</v>
      </c>
      <c r="G266" s="257"/>
      <c r="H266" s="260">
        <v>2708.7459999999996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6" t="s">
        <v>154</v>
      </c>
      <c r="AU266" s="266" t="s">
        <v>83</v>
      </c>
      <c r="AV266" s="15" t="s">
        <v>150</v>
      </c>
      <c r="AW266" s="15" t="s">
        <v>33</v>
      </c>
      <c r="AX266" s="15" t="s">
        <v>22</v>
      </c>
      <c r="AY266" s="266" t="s">
        <v>143</v>
      </c>
    </row>
    <row r="267" s="2" customFormat="1" ht="76.35" customHeight="1">
      <c r="A267" s="41"/>
      <c r="B267" s="42"/>
      <c r="C267" s="216" t="s">
        <v>347</v>
      </c>
      <c r="D267" s="216" t="s">
        <v>145</v>
      </c>
      <c r="E267" s="217" t="s">
        <v>348</v>
      </c>
      <c r="F267" s="218" t="s">
        <v>349</v>
      </c>
      <c r="G267" s="219" t="s">
        <v>148</v>
      </c>
      <c r="H267" s="220">
        <v>3952.4070000000002</v>
      </c>
      <c r="I267" s="221"/>
      <c r="J267" s="222">
        <f>ROUND(I267*H267,2)</f>
        <v>0</v>
      </c>
      <c r="K267" s="218" t="s">
        <v>149</v>
      </c>
      <c r="L267" s="47"/>
      <c r="M267" s="223" t="s">
        <v>20</v>
      </c>
      <c r="N267" s="224" t="s">
        <v>45</v>
      </c>
      <c r="O267" s="87"/>
      <c r="P267" s="225">
        <f>O267*H267</f>
        <v>0</v>
      </c>
      <c r="Q267" s="225">
        <v>0.00726</v>
      </c>
      <c r="R267" s="225">
        <f>Q267*H267</f>
        <v>28.69447482</v>
      </c>
      <c r="S267" s="225">
        <v>0</v>
      </c>
      <c r="T267" s="226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7" t="s">
        <v>150</v>
      </c>
      <c r="AT267" s="227" t="s">
        <v>145</v>
      </c>
      <c r="AU267" s="227" t="s">
        <v>83</v>
      </c>
      <c r="AY267" s="20" t="s">
        <v>143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20" t="s">
        <v>22</v>
      </c>
      <c r="BK267" s="228">
        <f>ROUND(I267*H267,2)</f>
        <v>0</v>
      </c>
      <c r="BL267" s="20" t="s">
        <v>150</v>
      </c>
      <c r="BM267" s="227" t="s">
        <v>350</v>
      </c>
    </row>
    <row r="268" s="2" customFormat="1">
      <c r="A268" s="41"/>
      <c r="B268" s="42"/>
      <c r="C268" s="43"/>
      <c r="D268" s="229" t="s">
        <v>152</v>
      </c>
      <c r="E268" s="43"/>
      <c r="F268" s="230" t="s">
        <v>351</v>
      </c>
      <c r="G268" s="43"/>
      <c r="H268" s="43"/>
      <c r="I268" s="231"/>
      <c r="J268" s="43"/>
      <c r="K268" s="43"/>
      <c r="L268" s="47"/>
      <c r="M268" s="232"/>
      <c r="N268" s="233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152</v>
      </c>
      <c r="AU268" s="20" t="s">
        <v>83</v>
      </c>
    </row>
    <row r="269" s="13" customFormat="1">
      <c r="A269" s="13"/>
      <c r="B269" s="234"/>
      <c r="C269" s="235"/>
      <c r="D269" s="236" t="s">
        <v>154</v>
      </c>
      <c r="E269" s="237" t="s">
        <v>20</v>
      </c>
      <c r="F269" s="238" t="s">
        <v>335</v>
      </c>
      <c r="G269" s="235"/>
      <c r="H269" s="237" t="s">
        <v>20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154</v>
      </c>
      <c r="AU269" s="244" t="s">
        <v>83</v>
      </c>
      <c r="AV269" s="13" t="s">
        <v>22</v>
      </c>
      <c r="AW269" s="13" t="s">
        <v>33</v>
      </c>
      <c r="AX269" s="13" t="s">
        <v>74</v>
      </c>
      <c r="AY269" s="244" t="s">
        <v>143</v>
      </c>
    </row>
    <row r="270" s="13" customFormat="1">
      <c r="A270" s="13"/>
      <c r="B270" s="234"/>
      <c r="C270" s="235"/>
      <c r="D270" s="236" t="s">
        <v>154</v>
      </c>
      <c r="E270" s="237" t="s">
        <v>20</v>
      </c>
      <c r="F270" s="238" t="s">
        <v>336</v>
      </c>
      <c r="G270" s="235"/>
      <c r="H270" s="237" t="s">
        <v>20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154</v>
      </c>
      <c r="AU270" s="244" t="s">
        <v>83</v>
      </c>
      <c r="AV270" s="13" t="s">
        <v>22</v>
      </c>
      <c r="AW270" s="13" t="s">
        <v>33</v>
      </c>
      <c r="AX270" s="13" t="s">
        <v>74</v>
      </c>
      <c r="AY270" s="244" t="s">
        <v>143</v>
      </c>
    </row>
    <row r="271" s="13" customFormat="1">
      <c r="A271" s="13"/>
      <c r="B271" s="234"/>
      <c r="C271" s="235"/>
      <c r="D271" s="236" t="s">
        <v>154</v>
      </c>
      <c r="E271" s="237" t="s">
        <v>20</v>
      </c>
      <c r="F271" s="238" t="s">
        <v>337</v>
      </c>
      <c r="G271" s="235"/>
      <c r="H271" s="237" t="s">
        <v>20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154</v>
      </c>
      <c r="AU271" s="244" t="s">
        <v>83</v>
      </c>
      <c r="AV271" s="13" t="s">
        <v>22</v>
      </c>
      <c r="AW271" s="13" t="s">
        <v>33</v>
      </c>
      <c r="AX271" s="13" t="s">
        <v>74</v>
      </c>
      <c r="AY271" s="244" t="s">
        <v>143</v>
      </c>
    </row>
    <row r="272" s="14" customFormat="1">
      <c r="A272" s="14"/>
      <c r="B272" s="245"/>
      <c r="C272" s="246"/>
      <c r="D272" s="236" t="s">
        <v>154</v>
      </c>
      <c r="E272" s="247" t="s">
        <v>20</v>
      </c>
      <c r="F272" s="248" t="s">
        <v>352</v>
      </c>
      <c r="G272" s="246"/>
      <c r="H272" s="249">
        <v>216.072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154</v>
      </c>
      <c r="AU272" s="255" t="s">
        <v>83</v>
      </c>
      <c r="AV272" s="14" t="s">
        <v>83</v>
      </c>
      <c r="AW272" s="14" t="s">
        <v>33</v>
      </c>
      <c r="AX272" s="14" t="s">
        <v>74</v>
      </c>
      <c r="AY272" s="255" t="s">
        <v>143</v>
      </c>
    </row>
    <row r="273" s="13" customFormat="1">
      <c r="A273" s="13"/>
      <c r="B273" s="234"/>
      <c r="C273" s="235"/>
      <c r="D273" s="236" t="s">
        <v>154</v>
      </c>
      <c r="E273" s="237" t="s">
        <v>20</v>
      </c>
      <c r="F273" s="238" t="s">
        <v>339</v>
      </c>
      <c r="G273" s="235"/>
      <c r="H273" s="237" t="s">
        <v>20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154</v>
      </c>
      <c r="AU273" s="244" t="s">
        <v>83</v>
      </c>
      <c r="AV273" s="13" t="s">
        <v>22</v>
      </c>
      <c r="AW273" s="13" t="s">
        <v>33</v>
      </c>
      <c r="AX273" s="13" t="s">
        <v>74</v>
      </c>
      <c r="AY273" s="244" t="s">
        <v>143</v>
      </c>
    </row>
    <row r="274" s="14" customFormat="1">
      <c r="A274" s="14"/>
      <c r="B274" s="245"/>
      <c r="C274" s="246"/>
      <c r="D274" s="236" t="s">
        <v>154</v>
      </c>
      <c r="E274" s="247" t="s">
        <v>20</v>
      </c>
      <c r="F274" s="248" t="s">
        <v>353</v>
      </c>
      <c r="G274" s="246"/>
      <c r="H274" s="249">
        <v>2219.9969999999998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154</v>
      </c>
      <c r="AU274" s="255" t="s">
        <v>83</v>
      </c>
      <c r="AV274" s="14" t="s">
        <v>83</v>
      </c>
      <c r="AW274" s="14" t="s">
        <v>33</v>
      </c>
      <c r="AX274" s="14" t="s">
        <v>74</v>
      </c>
      <c r="AY274" s="255" t="s">
        <v>143</v>
      </c>
    </row>
    <row r="275" s="13" customFormat="1">
      <c r="A275" s="13"/>
      <c r="B275" s="234"/>
      <c r="C275" s="235"/>
      <c r="D275" s="236" t="s">
        <v>154</v>
      </c>
      <c r="E275" s="237" t="s">
        <v>20</v>
      </c>
      <c r="F275" s="238" t="s">
        <v>171</v>
      </c>
      <c r="G275" s="235"/>
      <c r="H275" s="237" t="s">
        <v>20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154</v>
      </c>
      <c r="AU275" s="244" t="s">
        <v>83</v>
      </c>
      <c r="AV275" s="13" t="s">
        <v>22</v>
      </c>
      <c r="AW275" s="13" t="s">
        <v>33</v>
      </c>
      <c r="AX275" s="13" t="s">
        <v>74</v>
      </c>
      <c r="AY275" s="244" t="s">
        <v>143</v>
      </c>
    </row>
    <row r="276" s="13" customFormat="1">
      <c r="A276" s="13"/>
      <c r="B276" s="234"/>
      <c r="C276" s="235"/>
      <c r="D276" s="236" t="s">
        <v>154</v>
      </c>
      <c r="E276" s="237" t="s">
        <v>20</v>
      </c>
      <c r="F276" s="238" t="s">
        <v>341</v>
      </c>
      <c r="G276" s="235"/>
      <c r="H276" s="237" t="s">
        <v>20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154</v>
      </c>
      <c r="AU276" s="244" t="s">
        <v>83</v>
      </c>
      <c r="AV276" s="13" t="s">
        <v>22</v>
      </c>
      <c r="AW276" s="13" t="s">
        <v>33</v>
      </c>
      <c r="AX276" s="13" t="s">
        <v>74</v>
      </c>
      <c r="AY276" s="244" t="s">
        <v>143</v>
      </c>
    </row>
    <row r="277" s="14" customFormat="1">
      <c r="A277" s="14"/>
      <c r="B277" s="245"/>
      <c r="C277" s="246"/>
      <c r="D277" s="236" t="s">
        <v>154</v>
      </c>
      <c r="E277" s="247" t="s">
        <v>20</v>
      </c>
      <c r="F277" s="248" t="s">
        <v>354</v>
      </c>
      <c r="G277" s="246"/>
      <c r="H277" s="249">
        <v>342.90100000000001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154</v>
      </c>
      <c r="AU277" s="255" t="s">
        <v>83</v>
      </c>
      <c r="AV277" s="14" t="s">
        <v>83</v>
      </c>
      <c r="AW277" s="14" t="s">
        <v>33</v>
      </c>
      <c r="AX277" s="14" t="s">
        <v>74</v>
      </c>
      <c r="AY277" s="255" t="s">
        <v>143</v>
      </c>
    </row>
    <row r="278" s="13" customFormat="1">
      <c r="A278" s="13"/>
      <c r="B278" s="234"/>
      <c r="C278" s="235"/>
      <c r="D278" s="236" t="s">
        <v>154</v>
      </c>
      <c r="E278" s="237" t="s">
        <v>20</v>
      </c>
      <c r="F278" s="238" t="s">
        <v>355</v>
      </c>
      <c r="G278" s="235"/>
      <c r="H278" s="237" t="s">
        <v>20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154</v>
      </c>
      <c r="AU278" s="244" t="s">
        <v>83</v>
      </c>
      <c r="AV278" s="13" t="s">
        <v>22</v>
      </c>
      <c r="AW278" s="13" t="s">
        <v>33</v>
      </c>
      <c r="AX278" s="13" t="s">
        <v>74</v>
      </c>
      <c r="AY278" s="244" t="s">
        <v>143</v>
      </c>
    </row>
    <row r="279" s="14" customFormat="1">
      <c r="A279" s="14"/>
      <c r="B279" s="245"/>
      <c r="C279" s="246"/>
      <c r="D279" s="236" t="s">
        <v>154</v>
      </c>
      <c r="E279" s="247" t="s">
        <v>20</v>
      </c>
      <c r="F279" s="248" t="s">
        <v>356</v>
      </c>
      <c r="G279" s="246"/>
      <c r="H279" s="249">
        <v>1084.7099999999998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154</v>
      </c>
      <c r="AU279" s="255" t="s">
        <v>83</v>
      </c>
      <c r="AV279" s="14" t="s">
        <v>83</v>
      </c>
      <c r="AW279" s="14" t="s">
        <v>33</v>
      </c>
      <c r="AX279" s="14" t="s">
        <v>74</v>
      </c>
      <c r="AY279" s="255" t="s">
        <v>143</v>
      </c>
    </row>
    <row r="280" s="13" customFormat="1">
      <c r="A280" s="13"/>
      <c r="B280" s="234"/>
      <c r="C280" s="235"/>
      <c r="D280" s="236" t="s">
        <v>154</v>
      </c>
      <c r="E280" s="237" t="s">
        <v>20</v>
      </c>
      <c r="F280" s="238" t="s">
        <v>357</v>
      </c>
      <c r="G280" s="235"/>
      <c r="H280" s="237" t="s">
        <v>20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154</v>
      </c>
      <c r="AU280" s="244" t="s">
        <v>83</v>
      </c>
      <c r="AV280" s="13" t="s">
        <v>22</v>
      </c>
      <c r="AW280" s="13" t="s">
        <v>33</v>
      </c>
      <c r="AX280" s="13" t="s">
        <v>74</v>
      </c>
      <c r="AY280" s="244" t="s">
        <v>143</v>
      </c>
    </row>
    <row r="281" s="14" customFormat="1">
      <c r="A281" s="14"/>
      <c r="B281" s="245"/>
      <c r="C281" s="246"/>
      <c r="D281" s="236" t="s">
        <v>154</v>
      </c>
      <c r="E281" s="247" t="s">
        <v>20</v>
      </c>
      <c r="F281" s="248" t="s">
        <v>358</v>
      </c>
      <c r="G281" s="246"/>
      <c r="H281" s="249">
        <v>88.727400000000017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154</v>
      </c>
      <c r="AU281" s="255" t="s">
        <v>83</v>
      </c>
      <c r="AV281" s="14" t="s">
        <v>83</v>
      </c>
      <c r="AW281" s="14" t="s">
        <v>33</v>
      </c>
      <c r="AX281" s="14" t="s">
        <v>74</v>
      </c>
      <c r="AY281" s="255" t="s">
        <v>143</v>
      </c>
    </row>
    <row r="282" s="15" customFormat="1">
      <c r="A282" s="15"/>
      <c r="B282" s="256"/>
      <c r="C282" s="257"/>
      <c r="D282" s="236" t="s">
        <v>154</v>
      </c>
      <c r="E282" s="258" t="s">
        <v>20</v>
      </c>
      <c r="F282" s="259" t="s">
        <v>178</v>
      </c>
      <c r="G282" s="257"/>
      <c r="H282" s="260">
        <v>3952.4073999999996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6" t="s">
        <v>154</v>
      </c>
      <c r="AU282" s="266" t="s">
        <v>83</v>
      </c>
      <c r="AV282" s="15" t="s">
        <v>150</v>
      </c>
      <c r="AW282" s="15" t="s">
        <v>33</v>
      </c>
      <c r="AX282" s="15" t="s">
        <v>22</v>
      </c>
      <c r="AY282" s="266" t="s">
        <v>143</v>
      </c>
    </row>
    <row r="283" s="2" customFormat="1" ht="76.35" customHeight="1">
      <c r="A283" s="41"/>
      <c r="B283" s="42"/>
      <c r="C283" s="216" t="s">
        <v>359</v>
      </c>
      <c r="D283" s="216" t="s">
        <v>145</v>
      </c>
      <c r="E283" s="217" t="s">
        <v>360</v>
      </c>
      <c r="F283" s="218" t="s">
        <v>361</v>
      </c>
      <c r="G283" s="219" t="s">
        <v>148</v>
      </c>
      <c r="H283" s="220">
        <v>3952.4070000000002</v>
      </c>
      <c r="I283" s="221"/>
      <c r="J283" s="222">
        <f>ROUND(I283*H283,2)</f>
        <v>0</v>
      </c>
      <c r="K283" s="218" t="s">
        <v>149</v>
      </c>
      <c r="L283" s="47"/>
      <c r="M283" s="223" t="s">
        <v>20</v>
      </c>
      <c r="N283" s="224" t="s">
        <v>45</v>
      </c>
      <c r="O283" s="87"/>
      <c r="P283" s="225">
        <f>O283*H283</f>
        <v>0</v>
      </c>
      <c r="Q283" s="225">
        <v>0.00085999999999999998</v>
      </c>
      <c r="R283" s="225">
        <f>Q283*H283</f>
        <v>3.3990700199999999</v>
      </c>
      <c r="S283" s="225">
        <v>0</v>
      </c>
      <c r="T283" s="226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7" t="s">
        <v>150</v>
      </c>
      <c r="AT283" s="227" t="s">
        <v>145</v>
      </c>
      <c r="AU283" s="227" t="s">
        <v>83</v>
      </c>
      <c r="AY283" s="20" t="s">
        <v>143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20" t="s">
        <v>22</v>
      </c>
      <c r="BK283" s="228">
        <f>ROUND(I283*H283,2)</f>
        <v>0</v>
      </c>
      <c r="BL283" s="20" t="s">
        <v>150</v>
      </c>
      <c r="BM283" s="227" t="s">
        <v>362</v>
      </c>
    </row>
    <row r="284" s="2" customFormat="1">
      <c r="A284" s="41"/>
      <c r="B284" s="42"/>
      <c r="C284" s="43"/>
      <c r="D284" s="229" t="s">
        <v>152</v>
      </c>
      <c r="E284" s="43"/>
      <c r="F284" s="230" t="s">
        <v>363</v>
      </c>
      <c r="G284" s="43"/>
      <c r="H284" s="43"/>
      <c r="I284" s="231"/>
      <c r="J284" s="43"/>
      <c r="K284" s="43"/>
      <c r="L284" s="47"/>
      <c r="M284" s="232"/>
      <c r="N284" s="23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152</v>
      </c>
      <c r="AU284" s="20" t="s">
        <v>83</v>
      </c>
    </row>
    <row r="285" s="13" customFormat="1">
      <c r="A285" s="13"/>
      <c r="B285" s="234"/>
      <c r="C285" s="235"/>
      <c r="D285" s="236" t="s">
        <v>154</v>
      </c>
      <c r="E285" s="237" t="s">
        <v>20</v>
      </c>
      <c r="F285" s="238" t="s">
        <v>364</v>
      </c>
      <c r="G285" s="235"/>
      <c r="H285" s="237" t="s">
        <v>20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154</v>
      </c>
      <c r="AU285" s="244" t="s">
        <v>83</v>
      </c>
      <c r="AV285" s="13" t="s">
        <v>22</v>
      </c>
      <c r="AW285" s="13" t="s">
        <v>33</v>
      </c>
      <c r="AX285" s="13" t="s">
        <v>74</v>
      </c>
      <c r="AY285" s="244" t="s">
        <v>143</v>
      </c>
    </row>
    <row r="286" s="14" customFormat="1">
      <c r="A286" s="14"/>
      <c r="B286" s="245"/>
      <c r="C286" s="246"/>
      <c r="D286" s="236" t="s">
        <v>154</v>
      </c>
      <c r="E286" s="247" t="s">
        <v>20</v>
      </c>
      <c r="F286" s="248" t="s">
        <v>365</v>
      </c>
      <c r="G286" s="246"/>
      <c r="H286" s="249">
        <v>3952.4070000000002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154</v>
      </c>
      <c r="AU286" s="255" t="s">
        <v>83</v>
      </c>
      <c r="AV286" s="14" t="s">
        <v>83</v>
      </c>
      <c r="AW286" s="14" t="s">
        <v>33</v>
      </c>
      <c r="AX286" s="14" t="s">
        <v>22</v>
      </c>
      <c r="AY286" s="255" t="s">
        <v>143</v>
      </c>
    </row>
    <row r="287" s="2" customFormat="1" ht="78" customHeight="1">
      <c r="A287" s="41"/>
      <c r="B287" s="42"/>
      <c r="C287" s="216" t="s">
        <v>366</v>
      </c>
      <c r="D287" s="216" t="s">
        <v>145</v>
      </c>
      <c r="E287" s="217" t="s">
        <v>367</v>
      </c>
      <c r="F287" s="218" t="s">
        <v>368</v>
      </c>
      <c r="G287" s="219" t="s">
        <v>148</v>
      </c>
      <c r="H287" s="220">
        <v>79.128</v>
      </c>
      <c r="I287" s="221"/>
      <c r="J287" s="222">
        <f>ROUND(I287*H287,2)</f>
        <v>0</v>
      </c>
      <c r="K287" s="218" t="s">
        <v>149</v>
      </c>
      <c r="L287" s="47"/>
      <c r="M287" s="223" t="s">
        <v>20</v>
      </c>
      <c r="N287" s="224" t="s">
        <v>45</v>
      </c>
      <c r="O287" s="87"/>
      <c r="P287" s="225">
        <f>O287*H287</f>
        <v>0</v>
      </c>
      <c r="Q287" s="225">
        <v>0.0088800000000000007</v>
      </c>
      <c r="R287" s="225">
        <f>Q287*H287</f>
        <v>0.70265664000000005</v>
      </c>
      <c r="S287" s="225">
        <v>0</v>
      </c>
      <c r="T287" s="226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7" t="s">
        <v>150</v>
      </c>
      <c r="AT287" s="227" t="s">
        <v>145</v>
      </c>
      <c r="AU287" s="227" t="s">
        <v>83</v>
      </c>
      <c r="AY287" s="20" t="s">
        <v>143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20" t="s">
        <v>22</v>
      </c>
      <c r="BK287" s="228">
        <f>ROUND(I287*H287,2)</f>
        <v>0</v>
      </c>
      <c r="BL287" s="20" t="s">
        <v>150</v>
      </c>
      <c r="BM287" s="227" t="s">
        <v>369</v>
      </c>
    </row>
    <row r="288" s="2" customFormat="1">
      <c r="A288" s="41"/>
      <c r="B288" s="42"/>
      <c r="C288" s="43"/>
      <c r="D288" s="229" t="s">
        <v>152</v>
      </c>
      <c r="E288" s="43"/>
      <c r="F288" s="230" t="s">
        <v>370</v>
      </c>
      <c r="G288" s="43"/>
      <c r="H288" s="43"/>
      <c r="I288" s="231"/>
      <c r="J288" s="43"/>
      <c r="K288" s="43"/>
      <c r="L288" s="47"/>
      <c r="M288" s="232"/>
      <c r="N288" s="23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152</v>
      </c>
      <c r="AU288" s="20" t="s">
        <v>83</v>
      </c>
    </row>
    <row r="289" s="13" customFormat="1">
      <c r="A289" s="13"/>
      <c r="B289" s="234"/>
      <c r="C289" s="235"/>
      <c r="D289" s="236" t="s">
        <v>154</v>
      </c>
      <c r="E289" s="237" t="s">
        <v>20</v>
      </c>
      <c r="F289" s="238" t="s">
        <v>371</v>
      </c>
      <c r="G289" s="235"/>
      <c r="H289" s="237" t="s">
        <v>20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154</v>
      </c>
      <c r="AU289" s="244" t="s">
        <v>83</v>
      </c>
      <c r="AV289" s="13" t="s">
        <v>22</v>
      </c>
      <c r="AW289" s="13" t="s">
        <v>33</v>
      </c>
      <c r="AX289" s="13" t="s">
        <v>74</v>
      </c>
      <c r="AY289" s="244" t="s">
        <v>143</v>
      </c>
    </row>
    <row r="290" s="14" customFormat="1">
      <c r="A290" s="14"/>
      <c r="B290" s="245"/>
      <c r="C290" s="246"/>
      <c r="D290" s="236" t="s">
        <v>154</v>
      </c>
      <c r="E290" s="247" t="s">
        <v>20</v>
      </c>
      <c r="F290" s="248" t="s">
        <v>372</v>
      </c>
      <c r="G290" s="246"/>
      <c r="H290" s="249">
        <v>79.128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154</v>
      </c>
      <c r="AU290" s="255" t="s">
        <v>83</v>
      </c>
      <c r="AV290" s="14" t="s">
        <v>83</v>
      </c>
      <c r="AW290" s="14" t="s">
        <v>33</v>
      </c>
      <c r="AX290" s="14" t="s">
        <v>22</v>
      </c>
      <c r="AY290" s="255" t="s">
        <v>143</v>
      </c>
    </row>
    <row r="291" s="2" customFormat="1" ht="78" customHeight="1">
      <c r="A291" s="41"/>
      <c r="B291" s="42"/>
      <c r="C291" s="216" t="s">
        <v>373</v>
      </c>
      <c r="D291" s="216" t="s">
        <v>145</v>
      </c>
      <c r="E291" s="217" t="s">
        <v>374</v>
      </c>
      <c r="F291" s="218" t="s">
        <v>375</v>
      </c>
      <c r="G291" s="219" t="s">
        <v>148</v>
      </c>
      <c r="H291" s="220">
        <v>79.128</v>
      </c>
      <c r="I291" s="221"/>
      <c r="J291" s="222">
        <f>ROUND(I291*H291,2)</f>
        <v>0</v>
      </c>
      <c r="K291" s="218" t="s">
        <v>149</v>
      </c>
      <c r="L291" s="47"/>
      <c r="M291" s="223" t="s">
        <v>20</v>
      </c>
      <c r="N291" s="224" t="s">
        <v>45</v>
      </c>
      <c r="O291" s="87"/>
      <c r="P291" s="225">
        <f>O291*H291</f>
        <v>0</v>
      </c>
      <c r="Q291" s="225">
        <v>0.0010200000000000001</v>
      </c>
      <c r="R291" s="225">
        <f>Q291*H291</f>
        <v>0.080710560000000001</v>
      </c>
      <c r="S291" s="225">
        <v>0</v>
      </c>
      <c r="T291" s="226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7" t="s">
        <v>150</v>
      </c>
      <c r="AT291" s="227" t="s">
        <v>145</v>
      </c>
      <c r="AU291" s="227" t="s">
        <v>83</v>
      </c>
      <c r="AY291" s="20" t="s">
        <v>143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20" t="s">
        <v>22</v>
      </c>
      <c r="BK291" s="228">
        <f>ROUND(I291*H291,2)</f>
        <v>0</v>
      </c>
      <c r="BL291" s="20" t="s">
        <v>150</v>
      </c>
      <c r="BM291" s="227" t="s">
        <v>376</v>
      </c>
    </row>
    <row r="292" s="2" customFormat="1">
      <c r="A292" s="41"/>
      <c r="B292" s="42"/>
      <c r="C292" s="43"/>
      <c r="D292" s="229" t="s">
        <v>152</v>
      </c>
      <c r="E292" s="43"/>
      <c r="F292" s="230" t="s">
        <v>377</v>
      </c>
      <c r="G292" s="43"/>
      <c r="H292" s="43"/>
      <c r="I292" s="231"/>
      <c r="J292" s="43"/>
      <c r="K292" s="43"/>
      <c r="L292" s="47"/>
      <c r="M292" s="232"/>
      <c r="N292" s="233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152</v>
      </c>
      <c r="AU292" s="20" t="s">
        <v>83</v>
      </c>
    </row>
    <row r="293" s="13" customFormat="1">
      <c r="A293" s="13"/>
      <c r="B293" s="234"/>
      <c r="C293" s="235"/>
      <c r="D293" s="236" t="s">
        <v>154</v>
      </c>
      <c r="E293" s="237" t="s">
        <v>20</v>
      </c>
      <c r="F293" s="238" t="s">
        <v>371</v>
      </c>
      <c r="G293" s="235"/>
      <c r="H293" s="237" t="s">
        <v>20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154</v>
      </c>
      <c r="AU293" s="244" t="s">
        <v>83</v>
      </c>
      <c r="AV293" s="13" t="s">
        <v>22</v>
      </c>
      <c r="AW293" s="13" t="s">
        <v>33</v>
      </c>
      <c r="AX293" s="13" t="s">
        <v>74</v>
      </c>
      <c r="AY293" s="244" t="s">
        <v>143</v>
      </c>
    </row>
    <row r="294" s="14" customFormat="1">
      <c r="A294" s="14"/>
      <c r="B294" s="245"/>
      <c r="C294" s="246"/>
      <c r="D294" s="236" t="s">
        <v>154</v>
      </c>
      <c r="E294" s="247" t="s">
        <v>20</v>
      </c>
      <c r="F294" s="248" t="s">
        <v>372</v>
      </c>
      <c r="G294" s="246"/>
      <c r="H294" s="249">
        <v>79.128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154</v>
      </c>
      <c r="AU294" s="255" t="s">
        <v>83</v>
      </c>
      <c r="AV294" s="14" t="s">
        <v>83</v>
      </c>
      <c r="AW294" s="14" t="s">
        <v>33</v>
      </c>
      <c r="AX294" s="14" t="s">
        <v>22</v>
      </c>
      <c r="AY294" s="255" t="s">
        <v>143</v>
      </c>
    </row>
    <row r="295" s="2" customFormat="1" ht="78" customHeight="1">
      <c r="A295" s="41"/>
      <c r="B295" s="42"/>
      <c r="C295" s="216" t="s">
        <v>378</v>
      </c>
      <c r="D295" s="216" t="s">
        <v>145</v>
      </c>
      <c r="E295" s="217" t="s">
        <v>379</v>
      </c>
      <c r="F295" s="218" t="s">
        <v>380</v>
      </c>
      <c r="G295" s="219" t="s">
        <v>229</v>
      </c>
      <c r="H295" s="220">
        <v>1.03</v>
      </c>
      <c r="I295" s="221"/>
      <c r="J295" s="222">
        <f>ROUND(I295*H295,2)</f>
        <v>0</v>
      </c>
      <c r="K295" s="218" t="s">
        <v>149</v>
      </c>
      <c r="L295" s="47"/>
      <c r="M295" s="223" t="s">
        <v>20</v>
      </c>
      <c r="N295" s="224" t="s">
        <v>45</v>
      </c>
      <c r="O295" s="87"/>
      <c r="P295" s="225">
        <f>O295*H295</f>
        <v>0</v>
      </c>
      <c r="Q295" s="225">
        <v>1.09528</v>
      </c>
      <c r="R295" s="225">
        <f>Q295*H295</f>
        <v>1.1281384000000001</v>
      </c>
      <c r="S295" s="225">
        <v>0</v>
      </c>
      <c r="T295" s="226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7" t="s">
        <v>150</v>
      </c>
      <c r="AT295" s="227" t="s">
        <v>145</v>
      </c>
      <c r="AU295" s="227" t="s">
        <v>83</v>
      </c>
      <c r="AY295" s="20" t="s">
        <v>143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20" t="s">
        <v>22</v>
      </c>
      <c r="BK295" s="228">
        <f>ROUND(I295*H295,2)</f>
        <v>0</v>
      </c>
      <c r="BL295" s="20" t="s">
        <v>150</v>
      </c>
      <c r="BM295" s="227" t="s">
        <v>381</v>
      </c>
    </row>
    <row r="296" s="2" customFormat="1">
      <c r="A296" s="41"/>
      <c r="B296" s="42"/>
      <c r="C296" s="43"/>
      <c r="D296" s="229" t="s">
        <v>152</v>
      </c>
      <c r="E296" s="43"/>
      <c r="F296" s="230" t="s">
        <v>382</v>
      </c>
      <c r="G296" s="43"/>
      <c r="H296" s="43"/>
      <c r="I296" s="231"/>
      <c r="J296" s="43"/>
      <c r="K296" s="43"/>
      <c r="L296" s="47"/>
      <c r="M296" s="232"/>
      <c r="N296" s="23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152</v>
      </c>
      <c r="AU296" s="20" t="s">
        <v>83</v>
      </c>
    </row>
    <row r="297" s="13" customFormat="1">
      <c r="A297" s="13"/>
      <c r="B297" s="234"/>
      <c r="C297" s="235"/>
      <c r="D297" s="236" t="s">
        <v>154</v>
      </c>
      <c r="E297" s="237" t="s">
        <v>20</v>
      </c>
      <c r="F297" s="238" t="s">
        <v>383</v>
      </c>
      <c r="G297" s="235"/>
      <c r="H297" s="237" t="s">
        <v>20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154</v>
      </c>
      <c r="AU297" s="244" t="s">
        <v>83</v>
      </c>
      <c r="AV297" s="13" t="s">
        <v>22</v>
      </c>
      <c r="AW297" s="13" t="s">
        <v>33</v>
      </c>
      <c r="AX297" s="13" t="s">
        <v>74</v>
      </c>
      <c r="AY297" s="244" t="s">
        <v>143</v>
      </c>
    </row>
    <row r="298" s="14" customFormat="1">
      <c r="A298" s="14"/>
      <c r="B298" s="245"/>
      <c r="C298" s="246"/>
      <c r="D298" s="236" t="s">
        <v>154</v>
      </c>
      <c r="E298" s="247" t="s">
        <v>20</v>
      </c>
      <c r="F298" s="248" t="s">
        <v>384</v>
      </c>
      <c r="G298" s="246"/>
      <c r="H298" s="249">
        <v>1.0303439999999999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154</v>
      </c>
      <c r="AU298" s="255" t="s">
        <v>83</v>
      </c>
      <c r="AV298" s="14" t="s">
        <v>83</v>
      </c>
      <c r="AW298" s="14" t="s">
        <v>33</v>
      </c>
      <c r="AX298" s="14" t="s">
        <v>22</v>
      </c>
      <c r="AY298" s="255" t="s">
        <v>143</v>
      </c>
    </row>
    <row r="299" s="2" customFormat="1" ht="78" customHeight="1">
      <c r="A299" s="41"/>
      <c r="B299" s="42"/>
      <c r="C299" s="216" t="s">
        <v>385</v>
      </c>
      <c r="D299" s="216" t="s">
        <v>145</v>
      </c>
      <c r="E299" s="217" t="s">
        <v>386</v>
      </c>
      <c r="F299" s="218" t="s">
        <v>387</v>
      </c>
      <c r="G299" s="219" t="s">
        <v>229</v>
      </c>
      <c r="H299" s="220">
        <v>54.686999999999998</v>
      </c>
      <c r="I299" s="221"/>
      <c r="J299" s="222">
        <f>ROUND(I299*H299,2)</f>
        <v>0</v>
      </c>
      <c r="K299" s="218" t="s">
        <v>149</v>
      </c>
      <c r="L299" s="47"/>
      <c r="M299" s="223" t="s">
        <v>20</v>
      </c>
      <c r="N299" s="224" t="s">
        <v>45</v>
      </c>
      <c r="O299" s="87"/>
      <c r="P299" s="225">
        <f>O299*H299</f>
        <v>0</v>
      </c>
      <c r="Q299" s="225">
        <v>1.0556000000000001</v>
      </c>
      <c r="R299" s="225">
        <f>Q299*H299</f>
        <v>57.727597200000005</v>
      </c>
      <c r="S299" s="225">
        <v>0</v>
      </c>
      <c r="T299" s="226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7" t="s">
        <v>150</v>
      </c>
      <c r="AT299" s="227" t="s">
        <v>145</v>
      </c>
      <c r="AU299" s="227" t="s">
        <v>83</v>
      </c>
      <c r="AY299" s="20" t="s">
        <v>143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20" t="s">
        <v>22</v>
      </c>
      <c r="BK299" s="228">
        <f>ROUND(I299*H299,2)</f>
        <v>0</v>
      </c>
      <c r="BL299" s="20" t="s">
        <v>150</v>
      </c>
      <c r="BM299" s="227" t="s">
        <v>388</v>
      </c>
    </row>
    <row r="300" s="2" customFormat="1">
      <c r="A300" s="41"/>
      <c r="B300" s="42"/>
      <c r="C300" s="43"/>
      <c r="D300" s="229" t="s">
        <v>152</v>
      </c>
      <c r="E300" s="43"/>
      <c r="F300" s="230" t="s">
        <v>389</v>
      </c>
      <c r="G300" s="43"/>
      <c r="H300" s="43"/>
      <c r="I300" s="231"/>
      <c r="J300" s="43"/>
      <c r="K300" s="43"/>
      <c r="L300" s="47"/>
      <c r="M300" s="232"/>
      <c r="N300" s="23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152</v>
      </c>
      <c r="AU300" s="20" t="s">
        <v>83</v>
      </c>
    </row>
    <row r="301" s="13" customFormat="1">
      <c r="A301" s="13"/>
      <c r="B301" s="234"/>
      <c r="C301" s="235"/>
      <c r="D301" s="236" t="s">
        <v>154</v>
      </c>
      <c r="E301" s="237" t="s">
        <v>20</v>
      </c>
      <c r="F301" s="238" t="s">
        <v>390</v>
      </c>
      <c r="G301" s="235"/>
      <c r="H301" s="237" t="s">
        <v>20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154</v>
      </c>
      <c r="AU301" s="244" t="s">
        <v>83</v>
      </c>
      <c r="AV301" s="13" t="s">
        <v>22</v>
      </c>
      <c r="AW301" s="13" t="s">
        <v>33</v>
      </c>
      <c r="AX301" s="13" t="s">
        <v>74</v>
      </c>
      <c r="AY301" s="244" t="s">
        <v>143</v>
      </c>
    </row>
    <row r="302" s="14" customFormat="1">
      <c r="A302" s="14"/>
      <c r="B302" s="245"/>
      <c r="C302" s="246"/>
      <c r="D302" s="236" t="s">
        <v>154</v>
      </c>
      <c r="E302" s="247" t="s">
        <v>20</v>
      </c>
      <c r="F302" s="248" t="s">
        <v>391</v>
      </c>
      <c r="G302" s="246"/>
      <c r="H302" s="249">
        <v>7.4810625000000002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154</v>
      </c>
      <c r="AU302" s="255" t="s">
        <v>83</v>
      </c>
      <c r="AV302" s="14" t="s">
        <v>83</v>
      </c>
      <c r="AW302" s="14" t="s">
        <v>33</v>
      </c>
      <c r="AX302" s="14" t="s">
        <v>74</v>
      </c>
      <c r="AY302" s="255" t="s">
        <v>143</v>
      </c>
    </row>
    <row r="303" s="13" customFormat="1">
      <c r="A303" s="13"/>
      <c r="B303" s="234"/>
      <c r="C303" s="235"/>
      <c r="D303" s="236" t="s">
        <v>154</v>
      </c>
      <c r="E303" s="237" t="s">
        <v>20</v>
      </c>
      <c r="F303" s="238" t="s">
        <v>392</v>
      </c>
      <c r="G303" s="235"/>
      <c r="H303" s="237" t="s">
        <v>20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154</v>
      </c>
      <c r="AU303" s="244" t="s">
        <v>83</v>
      </c>
      <c r="AV303" s="13" t="s">
        <v>22</v>
      </c>
      <c r="AW303" s="13" t="s">
        <v>33</v>
      </c>
      <c r="AX303" s="13" t="s">
        <v>74</v>
      </c>
      <c r="AY303" s="244" t="s">
        <v>143</v>
      </c>
    </row>
    <row r="304" s="14" customFormat="1">
      <c r="A304" s="14"/>
      <c r="B304" s="245"/>
      <c r="C304" s="246"/>
      <c r="D304" s="236" t="s">
        <v>154</v>
      </c>
      <c r="E304" s="247" t="s">
        <v>20</v>
      </c>
      <c r="F304" s="248" t="s">
        <v>393</v>
      </c>
      <c r="G304" s="246"/>
      <c r="H304" s="249">
        <v>8.7429000000000006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154</v>
      </c>
      <c r="AU304" s="255" t="s">
        <v>83</v>
      </c>
      <c r="AV304" s="14" t="s">
        <v>83</v>
      </c>
      <c r="AW304" s="14" t="s">
        <v>33</v>
      </c>
      <c r="AX304" s="14" t="s">
        <v>74</v>
      </c>
      <c r="AY304" s="255" t="s">
        <v>143</v>
      </c>
    </row>
    <row r="305" s="13" customFormat="1">
      <c r="A305" s="13"/>
      <c r="B305" s="234"/>
      <c r="C305" s="235"/>
      <c r="D305" s="236" t="s">
        <v>154</v>
      </c>
      <c r="E305" s="237" t="s">
        <v>20</v>
      </c>
      <c r="F305" s="238" t="s">
        <v>394</v>
      </c>
      <c r="G305" s="235"/>
      <c r="H305" s="237" t="s">
        <v>20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154</v>
      </c>
      <c r="AU305" s="244" t="s">
        <v>83</v>
      </c>
      <c r="AV305" s="13" t="s">
        <v>22</v>
      </c>
      <c r="AW305" s="13" t="s">
        <v>33</v>
      </c>
      <c r="AX305" s="13" t="s">
        <v>74</v>
      </c>
      <c r="AY305" s="244" t="s">
        <v>143</v>
      </c>
    </row>
    <row r="306" s="14" customFormat="1">
      <c r="A306" s="14"/>
      <c r="B306" s="245"/>
      <c r="C306" s="246"/>
      <c r="D306" s="236" t="s">
        <v>154</v>
      </c>
      <c r="E306" s="247" t="s">
        <v>20</v>
      </c>
      <c r="F306" s="248" t="s">
        <v>395</v>
      </c>
      <c r="G306" s="246"/>
      <c r="H306" s="249">
        <v>9.8289375000000003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154</v>
      </c>
      <c r="AU306" s="255" t="s">
        <v>83</v>
      </c>
      <c r="AV306" s="14" t="s">
        <v>83</v>
      </c>
      <c r="AW306" s="14" t="s">
        <v>33</v>
      </c>
      <c r="AX306" s="14" t="s">
        <v>74</v>
      </c>
      <c r="AY306" s="255" t="s">
        <v>143</v>
      </c>
    </row>
    <row r="307" s="13" customFormat="1">
      <c r="A307" s="13"/>
      <c r="B307" s="234"/>
      <c r="C307" s="235"/>
      <c r="D307" s="236" t="s">
        <v>154</v>
      </c>
      <c r="E307" s="237" t="s">
        <v>20</v>
      </c>
      <c r="F307" s="238" t="s">
        <v>396</v>
      </c>
      <c r="G307" s="235"/>
      <c r="H307" s="237" t="s">
        <v>20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154</v>
      </c>
      <c r="AU307" s="244" t="s">
        <v>83</v>
      </c>
      <c r="AV307" s="13" t="s">
        <v>22</v>
      </c>
      <c r="AW307" s="13" t="s">
        <v>33</v>
      </c>
      <c r="AX307" s="13" t="s">
        <v>74</v>
      </c>
      <c r="AY307" s="244" t="s">
        <v>143</v>
      </c>
    </row>
    <row r="308" s="14" customFormat="1">
      <c r="A308" s="14"/>
      <c r="B308" s="245"/>
      <c r="C308" s="246"/>
      <c r="D308" s="236" t="s">
        <v>154</v>
      </c>
      <c r="E308" s="247" t="s">
        <v>20</v>
      </c>
      <c r="F308" s="248" t="s">
        <v>397</v>
      </c>
      <c r="G308" s="246"/>
      <c r="H308" s="249">
        <v>13.19073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154</v>
      </c>
      <c r="AU308" s="255" t="s">
        <v>83</v>
      </c>
      <c r="AV308" s="14" t="s">
        <v>83</v>
      </c>
      <c r="AW308" s="14" t="s">
        <v>33</v>
      </c>
      <c r="AX308" s="14" t="s">
        <v>74</v>
      </c>
      <c r="AY308" s="255" t="s">
        <v>143</v>
      </c>
    </row>
    <row r="309" s="13" customFormat="1">
      <c r="A309" s="13"/>
      <c r="B309" s="234"/>
      <c r="C309" s="235"/>
      <c r="D309" s="236" t="s">
        <v>154</v>
      </c>
      <c r="E309" s="237" t="s">
        <v>20</v>
      </c>
      <c r="F309" s="238" t="s">
        <v>398</v>
      </c>
      <c r="G309" s="235"/>
      <c r="H309" s="237" t="s">
        <v>20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154</v>
      </c>
      <c r="AU309" s="244" t="s">
        <v>83</v>
      </c>
      <c r="AV309" s="13" t="s">
        <v>22</v>
      </c>
      <c r="AW309" s="13" t="s">
        <v>33</v>
      </c>
      <c r="AX309" s="13" t="s">
        <v>74</v>
      </c>
      <c r="AY309" s="244" t="s">
        <v>143</v>
      </c>
    </row>
    <row r="310" s="14" customFormat="1">
      <c r="A310" s="14"/>
      <c r="B310" s="245"/>
      <c r="C310" s="246"/>
      <c r="D310" s="236" t="s">
        <v>154</v>
      </c>
      <c r="E310" s="247" t="s">
        <v>20</v>
      </c>
      <c r="F310" s="248" t="s">
        <v>399</v>
      </c>
      <c r="G310" s="246"/>
      <c r="H310" s="249">
        <v>0.92835749999999995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154</v>
      </c>
      <c r="AU310" s="255" t="s">
        <v>83</v>
      </c>
      <c r="AV310" s="14" t="s">
        <v>83</v>
      </c>
      <c r="AW310" s="14" t="s">
        <v>33</v>
      </c>
      <c r="AX310" s="14" t="s">
        <v>74</v>
      </c>
      <c r="AY310" s="255" t="s">
        <v>143</v>
      </c>
    </row>
    <row r="311" s="16" customFormat="1">
      <c r="A311" s="16"/>
      <c r="B311" s="277"/>
      <c r="C311" s="278"/>
      <c r="D311" s="236" t="s">
        <v>154</v>
      </c>
      <c r="E311" s="279" t="s">
        <v>20</v>
      </c>
      <c r="F311" s="280" t="s">
        <v>400</v>
      </c>
      <c r="G311" s="278"/>
      <c r="H311" s="281">
        <v>40.1719875</v>
      </c>
      <c r="I311" s="282"/>
      <c r="J311" s="278"/>
      <c r="K311" s="278"/>
      <c r="L311" s="283"/>
      <c r="M311" s="284"/>
      <c r="N311" s="285"/>
      <c r="O311" s="285"/>
      <c r="P311" s="285"/>
      <c r="Q311" s="285"/>
      <c r="R311" s="285"/>
      <c r="S311" s="285"/>
      <c r="T311" s="28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87" t="s">
        <v>154</v>
      </c>
      <c r="AU311" s="287" t="s">
        <v>83</v>
      </c>
      <c r="AV311" s="16" t="s">
        <v>92</v>
      </c>
      <c r="AW311" s="16" t="s">
        <v>33</v>
      </c>
      <c r="AX311" s="16" t="s">
        <v>74</v>
      </c>
      <c r="AY311" s="287" t="s">
        <v>143</v>
      </c>
    </row>
    <row r="312" s="13" customFormat="1">
      <c r="A312" s="13"/>
      <c r="B312" s="234"/>
      <c r="C312" s="235"/>
      <c r="D312" s="236" t="s">
        <v>154</v>
      </c>
      <c r="E312" s="237" t="s">
        <v>20</v>
      </c>
      <c r="F312" s="238" t="s">
        <v>337</v>
      </c>
      <c r="G312" s="235"/>
      <c r="H312" s="237" t="s">
        <v>20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154</v>
      </c>
      <c r="AU312" s="244" t="s">
        <v>83</v>
      </c>
      <c r="AV312" s="13" t="s">
        <v>22</v>
      </c>
      <c r="AW312" s="13" t="s">
        <v>33</v>
      </c>
      <c r="AX312" s="13" t="s">
        <v>74</v>
      </c>
      <c r="AY312" s="244" t="s">
        <v>143</v>
      </c>
    </row>
    <row r="313" s="14" customFormat="1">
      <c r="A313" s="14"/>
      <c r="B313" s="245"/>
      <c r="C313" s="246"/>
      <c r="D313" s="236" t="s">
        <v>154</v>
      </c>
      <c r="E313" s="247" t="s">
        <v>20</v>
      </c>
      <c r="F313" s="248" t="s">
        <v>401</v>
      </c>
      <c r="G313" s="246"/>
      <c r="H313" s="249">
        <v>14.51549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154</v>
      </c>
      <c r="AU313" s="255" t="s">
        <v>83</v>
      </c>
      <c r="AV313" s="14" t="s">
        <v>83</v>
      </c>
      <c r="AW313" s="14" t="s">
        <v>33</v>
      </c>
      <c r="AX313" s="14" t="s">
        <v>74</v>
      </c>
      <c r="AY313" s="255" t="s">
        <v>143</v>
      </c>
    </row>
    <row r="314" s="16" customFormat="1">
      <c r="A314" s="16"/>
      <c r="B314" s="277"/>
      <c r="C314" s="278"/>
      <c r="D314" s="236" t="s">
        <v>154</v>
      </c>
      <c r="E314" s="279" t="s">
        <v>20</v>
      </c>
      <c r="F314" s="280" t="s">
        <v>400</v>
      </c>
      <c r="G314" s="278"/>
      <c r="H314" s="281">
        <v>14.51549</v>
      </c>
      <c r="I314" s="282"/>
      <c r="J314" s="278"/>
      <c r="K314" s="278"/>
      <c r="L314" s="283"/>
      <c r="M314" s="284"/>
      <c r="N314" s="285"/>
      <c r="O314" s="285"/>
      <c r="P314" s="285"/>
      <c r="Q314" s="285"/>
      <c r="R314" s="285"/>
      <c r="S314" s="285"/>
      <c r="T314" s="28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87" t="s">
        <v>154</v>
      </c>
      <c r="AU314" s="287" t="s">
        <v>83</v>
      </c>
      <c r="AV314" s="16" t="s">
        <v>92</v>
      </c>
      <c r="AW314" s="16" t="s">
        <v>33</v>
      </c>
      <c r="AX314" s="16" t="s">
        <v>74</v>
      </c>
      <c r="AY314" s="287" t="s">
        <v>143</v>
      </c>
    </row>
    <row r="315" s="15" customFormat="1">
      <c r="A315" s="15"/>
      <c r="B315" s="256"/>
      <c r="C315" s="257"/>
      <c r="D315" s="236" t="s">
        <v>154</v>
      </c>
      <c r="E315" s="258" t="s">
        <v>20</v>
      </c>
      <c r="F315" s="259" t="s">
        <v>178</v>
      </c>
      <c r="G315" s="257"/>
      <c r="H315" s="260">
        <v>54.6874775</v>
      </c>
      <c r="I315" s="261"/>
      <c r="J315" s="257"/>
      <c r="K315" s="257"/>
      <c r="L315" s="262"/>
      <c r="M315" s="263"/>
      <c r="N315" s="264"/>
      <c r="O315" s="264"/>
      <c r="P315" s="264"/>
      <c r="Q315" s="264"/>
      <c r="R315" s="264"/>
      <c r="S315" s="264"/>
      <c r="T315" s="26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6" t="s">
        <v>154</v>
      </c>
      <c r="AU315" s="266" t="s">
        <v>83</v>
      </c>
      <c r="AV315" s="15" t="s">
        <v>150</v>
      </c>
      <c r="AW315" s="15" t="s">
        <v>33</v>
      </c>
      <c r="AX315" s="15" t="s">
        <v>22</v>
      </c>
      <c r="AY315" s="266" t="s">
        <v>143</v>
      </c>
    </row>
    <row r="316" s="2" customFormat="1" ht="90" customHeight="1">
      <c r="A316" s="41"/>
      <c r="B316" s="42"/>
      <c r="C316" s="216" t="s">
        <v>402</v>
      </c>
      <c r="D316" s="216" t="s">
        <v>145</v>
      </c>
      <c r="E316" s="217" t="s">
        <v>403</v>
      </c>
      <c r="F316" s="218" t="s">
        <v>404</v>
      </c>
      <c r="G316" s="219" t="s">
        <v>229</v>
      </c>
      <c r="H316" s="220">
        <v>21.468</v>
      </c>
      <c r="I316" s="221"/>
      <c r="J316" s="222">
        <f>ROUND(I316*H316,2)</f>
        <v>0</v>
      </c>
      <c r="K316" s="218" t="s">
        <v>149</v>
      </c>
      <c r="L316" s="47"/>
      <c r="M316" s="223" t="s">
        <v>20</v>
      </c>
      <c r="N316" s="224" t="s">
        <v>45</v>
      </c>
      <c r="O316" s="87"/>
      <c r="P316" s="225">
        <f>O316*H316</f>
        <v>0</v>
      </c>
      <c r="Q316" s="225">
        <v>1.03955</v>
      </c>
      <c r="R316" s="225">
        <f>Q316*H316</f>
        <v>22.317059399999998</v>
      </c>
      <c r="S316" s="225">
        <v>0</v>
      </c>
      <c r="T316" s="226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7" t="s">
        <v>150</v>
      </c>
      <c r="AT316" s="227" t="s">
        <v>145</v>
      </c>
      <c r="AU316" s="227" t="s">
        <v>83</v>
      </c>
      <c r="AY316" s="20" t="s">
        <v>143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20" t="s">
        <v>22</v>
      </c>
      <c r="BK316" s="228">
        <f>ROUND(I316*H316,2)</f>
        <v>0</v>
      </c>
      <c r="BL316" s="20" t="s">
        <v>150</v>
      </c>
      <c r="BM316" s="227" t="s">
        <v>405</v>
      </c>
    </row>
    <row r="317" s="2" customFormat="1">
      <c r="A317" s="41"/>
      <c r="B317" s="42"/>
      <c r="C317" s="43"/>
      <c r="D317" s="229" t="s">
        <v>152</v>
      </c>
      <c r="E317" s="43"/>
      <c r="F317" s="230" t="s">
        <v>406</v>
      </c>
      <c r="G317" s="43"/>
      <c r="H317" s="43"/>
      <c r="I317" s="231"/>
      <c r="J317" s="43"/>
      <c r="K317" s="43"/>
      <c r="L317" s="47"/>
      <c r="M317" s="232"/>
      <c r="N317" s="233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152</v>
      </c>
      <c r="AU317" s="20" t="s">
        <v>83</v>
      </c>
    </row>
    <row r="318" s="13" customFormat="1">
      <c r="A318" s="13"/>
      <c r="B318" s="234"/>
      <c r="C318" s="235"/>
      <c r="D318" s="236" t="s">
        <v>154</v>
      </c>
      <c r="E318" s="237" t="s">
        <v>20</v>
      </c>
      <c r="F318" s="238" t="s">
        <v>407</v>
      </c>
      <c r="G318" s="235"/>
      <c r="H318" s="237" t="s">
        <v>20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154</v>
      </c>
      <c r="AU318" s="244" t="s">
        <v>83</v>
      </c>
      <c r="AV318" s="13" t="s">
        <v>22</v>
      </c>
      <c r="AW318" s="13" t="s">
        <v>33</v>
      </c>
      <c r="AX318" s="13" t="s">
        <v>74</v>
      </c>
      <c r="AY318" s="244" t="s">
        <v>143</v>
      </c>
    </row>
    <row r="319" s="13" customFormat="1">
      <c r="A319" s="13"/>
      <c r="B319" s="234"/>
      <c r="C319" s="235"/>
      <c r="D319" s="236" t="s">
        <v>154</v>
      </c>
      <c r="E319" s="237" t="s">
        <v>20</v>
      </c>
      <c r="F319" s="238" t="s">
        <v>408</v>
      </c>
      <c r="G319" s="235"/>
      <c r="H319" s="237" t="s">
        <v>20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154</v>
      </c>
      <c r="AU319" s="244" t="s">
        <v>83</v>
      </c>
      <c r="AV319" s="13" t="s">
        <v>22</v>
      </c>
      <c r="AW319" s="13" t="s">
        <v>33</v>
      </c>
      <c r="AX319" s="13" t="s">
        <v>74</v>
      </c>
      <c r="AY319" s="244" t="s">
        <v>143</v>
      </c>
    </row>
    <row r="320" s="14" customFormat="1">
      <c r="A320" s="14"/>
      <c r="B320" s="245"/>
      <c r="C320" s="246"/>
      <c r="D320" s="236" t="s">
        <v>154</v>
      </c>
      <c r="E320" s="247" t="s">
        <v>20</v>
      </c>
      <c r="F320" s="248" t="s">
        <v>409</v>
      </c>
      <c r="G320" s="246"/>
      <c r="H320" s="249">
        <v>8.9354284800000023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154</v>
      </c>
      <c r="AU320" s="255" t="s">
        <v>83</v>
      </c>
      <c r="AV320" s="14" t="s">
        <v>83</v>
      </c>
      <c r="AW320" s="14" t="s">
        <v>33</v>
      </c>
      <c r="AX320" s="14" t="s">
        <v>74</v>
      </c>
      <c r="AY320" s="255" t="s">
        <v>143</v>
      </c>
    </row>
    <row r="321" s="14" customFormat="1">
      <c r="A321" s="14"/>
      <c r="B321" s="245"/>
      <c r="C321" s="246"/>
      <c r="D321" s="236" t="s">
        <v>154</v>
      </c>
      <c r="E321" s="247" t="s">
        <v>20</v>
      </c>
      <c r="F321" s="248" t="s">
        <v>410</v>
      </c>
      <c r="G321" s="246"/>
      <c r="H321" s="249">
        <v>1.3079901999999999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154</v>
      </c>
      <c r="AU321" s="255" t="s">
        <v>83</v>
      </c>
      <c r="AV321" s="14" t="s">
        <v>83</v>
      </c>
      <c r="AW321" s="14" t="s">
        <v>33</v>
      </c>
      <c r="AX321" s="14" t="s">
        <v>74</v>
      </c>
      <c r="AY321" s="255" t="s">
        <v>143</v>
      </c>
    </row>
    <row r="322" s="13" customFormat="1">
      <c r="A322" s="13"/>
      <c r="B322" s="234"/>
      <c r="C322" s="235"/>
      <c r="D322" s="236" t="s">
        <v>154</v>
      </c>
      <c r="E322" s="237" t="s">
        <v>20</v>
      </c>
      <c r="F322" s="238" t="s">
        <v>411</v>
      </c>
      <c r="G322" s="235"/>
      <c r="H322" s="237" t="s">
        <v>20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154</v>
      </c>
      <c r="AU322" s="244" t="s">
        <v>83</v>
      </c>
      <c r="AV322" s="13" t="s">
        <v>22</v>
      </c>
      <c r="AW322" s="13" t="s">
        <v>33</v>
      </c>
      <c r="AX322" s="13" t="s">
        <v>74</v>
      </c>
      <c r="AY322" s="244" t="s">
        <v>143</v>
      </c>
    </row>
    <row r="323" s="14" customFormat="1">
      <c r="A323" s="14"/>
      <c r="B323" s="245"/>
      <c r="C323" s="246"/>
      <c r="D323" s="236" t="s">
        <v>154</v>
      </c>
      <c r="E323" s="247" t="s">
        <v>20</v>
      </c>
      <c r="F323" s="248" t="s">
        <v>412</v>
      </c>
      <c r="G323" s="246"/>
      <c r="H323" s="249">
        <v>11.224488000000001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154</v>
      </c>
      <c r="AU323" s="255" t="s">
        <v>83</v>
      </c>
      <c r="AV323" s="14" t="s">
        <v>83</v>
      </c>
      <c r="AW323" s="14" t="s">
        <v>33</v>
      </c>
      <c r="AX323" s="14" t="s">
        <v>74</v>
      </c>
      <c r="AY323" s="255" t="s">
        <v>143</v>
      </c>
    </row>
    <row r="324" s="15" customFormat="1">
      <c r="A324" s="15"/>
      <c r="B324" s="256"/>
      <c r="C324" s="257"/>
      <c r="D324" s="236" t="s">
        <v>154</v>
      </c>
      <c r="E324" s="258" t="s">
        <v>20</v>
      </c>
      <c r="F324" s="259" t="s">
        <v>178</v>
      </c>
      <c r="G324" s="257"/>
      <c r="H324" s="260">
        <v>21.467906680000002</v>
      </c>
      <c r="I324" s="261"/>
      <c r="J324" s="257"/>
      <c r="K324" s="257"/>
      <c r="L324" s="262"/>
      <c r="M324" s="263"/>
      <c r="N324" s="264"/>
      <c r="O324" s="264"/>
      <c r="P324" s="264"/>
      <c r="Q324" s="264"/>
      <c r="R324" s="264"/>
      <c r="S324" s="264"/>
      <c r="T324" s="26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6" t="s">
        <v>154</v>
      </c>
      <c r="AU324" s="266" t="s">
        <v>83</v>
      </c>
      <c r="AV324" s="15" t="s">
        <v>150</v>
      </c>
      <c r="AW324" s="15" t="s">
        <v>33</v>
      </c>
      <c r="AX324" s="15" t="s">
        <v>22</v>
      </c>
      <c r="AY324" s="266" t="s">
        <v>143</v>
      </c>
    </row>
    <row r="325" s="12" customFormat="1" ht="22.8" customHeight="1">
      <c r="A325" s="12"/>
      <c r="B325" s="200"/>
      <c r="C325" s="201"/>
      <c r="D325" s="202" t="s">
        <v>73</v>
      </c>
      <c r="E325" s="214" t="s">
        <v>150</v>
      </c>
      <c r="F325" s="214" t="s">
        <v>413</v>
      </c>
      <c r="G325" s="201"/>
      <c r="H325" s="201"/>
      <c r="I325" s="204"/>
      <c r="J325" s="215">
        <f>BK325</f>
        <v>0</v>
      </c>
      <c r="K325" s="201"/>
      <c r="L325" s="206"/>
      <c r="M325" s="207"/>
      <c r="N325" s="208"/>
      <c r="O325" s="208"/>
      <c r="P325" s="209">
        <f>SUM(P326:P403)</f>
        <v>0</v>
      </c>
      <c r="Q325" s="208"/>
      <c r="R325" s="209">
        <f>SUM(R326:R403)</f>
        <v>12996.589458590002</v>
      </c>
      <c r="S325" s="208"/>
      <c r="T325" s="210">
        <f>SUM(T326:T403)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1" t="s">
        <v>22</v>
      </c>
      <c r="AT325" s="212" t="s">
        <v>73</v>
      </c>
      <c r="AU325" s="212" t="s">
        <v>22</v>
      </c>
      <c r="AY325" s="211" t="s">
        <v>143</v>
      </c>
      <c r="BK325" s="213">
        <f>SUM(BK326:BK403)</f>
        <v>0</v>
      </c>
    </row>
    <row r="326" s="2" customFormat="1" ht="78" customHeight="1">
      <c r="A326" s="41"/>
      <c r="B326" s="42"/>
      <c r="C326" s="216" t="s">
        <v>414</v>
      </c>
      <c r="D326" s="216" t="s">
        <v>145</v>
      </c>
      <c r="E326" s="217" t="s">
        <v>415</v>
      </c>
      <c r="F326" s="218" t="s">
        <v>416</v>
      </c>
      <c r="G326" s="219" t="s">
        <v>160</v>
      </c>
      <c r="H326" s="220">
        <v>162.70699999999999</v>
      </c>
      <c r="I326" s="221"/>
      <c r="J326" s="222">
        <f>ROUND(I326*H326,2)</f>
        <v>0</v>
      </c>
      <c r="K326" s="218" t="s">
        <v>149</v>
      </c>
      <c r="L326" s="47"/>
      <c r="M326" s="223" t="s">
        <v>20</v>
      </c>
      <c r="N326" s="224" t="s">
        <v>45</v>
      </c>
      <c r="O326" s="87"/>
      <c r="P326" s="225">
        <f>O326*H326</f>
        <v>0</v>
      </c>
      <c r="Q326" s="225">
        <v>3.11388</v>
      </c>
      <c r="R326" s="225">
        <f>Q326*H326</f>
        <v>506.65007315999998</v>
      </c>
      <c r="S326" s="225">
        <v>0</v>
      </c>
      <c r="T326" s="226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7" t="s">
        <v>150</v>
      </c>
      <c r="AT326" s="227" t="s">
        <v>145</v>
      </c>
      <c r="AU326" s="227" t="s">
        <v>83</v>
      </c>
      <c r="AY326" s="20" t="s">
        <v>143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20" t="s">
        <v>22</v>
      </c>
      <c r="BK326" s="228">
        <f>ROUND(I326*H326,2)</f>
        <v>0</v>
      </c>
      <c r="BL326" s="20" t="s">
        <v>150</v>
      </c>
      <c r="BM326" s="227" t="s">
        <v>417</v>
      </c>
    </row>
    <row r="327" s="2" customFormat="1">
      <c r="A327" s="41"/>
      <c r="B327" s="42"/>
      <c r="C327" s="43"/>
      <c r="D327" s="229" t="s">
        <v>152</v>
      </c>
      <c r="E327" s="43"/>
      <c r="F327" s="230" t="s">
        <v>418</v>
      </c>
      <c r="G327" s="43"/>
      <c r="H327" s="43"/>
      <c r="I327" s="231"/>
      <c r="J327" s="43"/>
      <c r="K327" s="43"/>
      <c r="L327" s="47"/>
      <c r="M327" s="232"/>
      <c r="N327" s="233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152</v>
      </c>
      <c r="AU327" s="20" t="s">
        <v>83</v>
      </c>
    </row>
    <row r="328" s="13" customFormat="1">
      <c r="A328" s="13"/>
      <c r="B328" s="234"/>
      <c r="C328" s="235"/>
      <c r="D328" s="236" t="s">
        <v>154</v>
      </c>
      <c r="E328" s="237" t="s">
        <v>20</v>
      </c>
      <c r="F328" s="238" t="s">
        <v>171</v>
      </c>
      <c r="G328" s="235"/>
      <c r="H328" s="237" t="s">
        <v>20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154</v>
      </c>
      <c r="AU328" s="244" t="s">
        <v>83</v>
      </c>
      <c r="AV328" s="13" t="s">
        <v>22</v>
      </c>
      <c r="AW328" s="13" t="s">
        <v>33</v>
      </c>
      <c r="AX328" s="13" t="s">
        <v>74</v>
      </c>
      <c r="AY328" s="244" t="s">
        <v>143</v>
      </c>
    </row>
    <row r="329" s="13" customFormat="1">
      <c r="A329" s="13"/>
      <c r="B329" s="234"/>
      <c r="C329" s="235"/>
      <c r="D329" s="236" t="s">
        <v>154</v>
      </c>
      <c r="E329" s="237" t="s">
        <v>20</v>
      </c>
      <c r="F329" s="238" t="s">
        <v>355</v>
      </c>
      <c r="G329" s="235"/>
      <c r="H329" s="237" t="s">
        <v>20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154</v>
      </c>
      <c r="AU329" s="244" t="s">
        <v>83</v>
      </c>
      <c r="AV329" s="13" t="s">
        <v>22</v>
      </c>
      <c r="AW329" s="13" t="s">
        <v>33</v>
      </c>
      <c r="AX329" s="13" t="s">
        <v>74</v>
      </c>
      <c r="AY329" s="244" t="s">
        <v>143</v>
      </c>
    </row>
    <row r="330" s="14" customFormat="1">
      <c r="A330" s="14"/>
      <c r="B330" s="245"/>
      <c r="C330" s="246"/>
      <c r="D330" s="236" t="s">
        <v>154</v>
      </c>
      <c r="E330" s="247" t="s">
        <v>20</v>
      </c>
      <c r="F330" s="248" t="s">
        <v>419</v>
      </c>
      <c r="G330" s="246"/>
      <c r="H330" s="249">
        <v>162.70649999999998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154</v>
      </c>
      <c r="AU330" s="255" t="s">
        <v>83</v>
      </c>
      <c r="AV330" s="14" t="s">
        <v>83</v>
      </c>
      <c r="AW330" s="14" t="s">
        <v>33</v>
      </c>
      <c r="AX330" s="14" t="s">
        <v>22</v>
      </c>
      <c r="AY330" s="255" t="s">
        <v>143</v>
      </c>
    </row>
    <row r="331" s="2" customFormat="1" ht="78" customHeight="1">
      <c r="A331" s="41"/>
      <c r="B331" s="42"/>
      <c r="C331" s="216" t="s">
        <v>420</v>
      </c>
      <c r="D331" s="216" t="s">
        <v>145</v>
      </c>
      <c r="E331" s="217" t="s">
        <v>421</v>
      </c>
      <c r="F331" s="218" t="s">
        <v>416</v>
      </c>
      <c r="G331" s="219" t="s">
        <v>160</v>
      </c>
      <c r="H331" s="220">
        <v>110.979</v>
      </c>
      <c r="I331" s="221"/>
      <c r="J331" s="222">
        <f>ROUND(I331*H331,2)</f>
        <v>0</v>
      </c>
      <c r="K331" s="218" t="s">
        <v>20</v>
      </c>
      <c r="L331" s="47"/>
      <c r="M331" s="223" t="s">
        <v>20</v>
      </c>
      <c r="N331" s="224" t="s">
        <v>45</v>
      </c>
      <c r="O331" s="87"/>
      <c r="P331" s="225">
        <f>O331*H331</f>
        <v>0</v>
      </c>
      <c r="Q331" s="225">
        <v>3.11388</v>
      </c>
      <c r="R331" s="225">
        <f>Q331*H331</f>
        <v>345.57528852000002</v>
      </c>
      <c r="S331" s="225">
        <v>0</v>
      </c>
      <c r="T331" s="226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7" t="s">
        <v>150</v>
      </c>
      <c r="AT331" s="227" t="s">
        <v>145</v>
      </c>
      <c r="AU331" s="227" t="s">
        <v>83</v>
      </c>
      <c r="AY331" s="20" t="s">
        <v>143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20" t="s">
        <v>22</v>
      </c>
      <c r="BK331" s="228">
        <f>ROUND(I331*H331,2)</f>
        <v>0</v>
      </c>
      <c r="BL331" s="20" t="s">
        <v>150</v>
      </c>
      <c r="BM331" s="227" t="s">
        <v>422</v>
      </c>
    </row>
    <row r="332" s="13" customFormat="1">
      <c r="A332" s="13"/>
      <c r="B332" s="234"/>
      <c r="C332" s="235"/>
      <c r="D332" s="236" t="s">
        <v>154</v>
      </c>
      <c r="E332" s="237" t="s">
        <v>20</v>
      </c>
      <c r="F332" s="238" t="s">
        <v>171</v>
      </c>
      <c r="G332" s="235"/>
      <c r="H332" s="237" t="s">
        <v>20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154</v>
      </c>
      <c r="AU332" s="244" t="s">
        <v>83</v>
      </c>
      <c r="AV332" s="13" t="s">
        <v>22</v>
      </c>
      <c r="AW332" s="13" t="s">
        <v>33</v>
      </c>
      <c r="AX332" s="13" t="s">
        <v>74</v>
      </c>
      <c r="AY332" s="244" t="s">
        <v>143</v>
      </c>
    </row>
    <row r="333" s="13" customFormat="1">
      <c r="A333" s="13"/>
      <c r="B333" s="234"/>
      <c r="C333" s="235"/>
      <c r="D333" s="236" t="s">
        <v>154</v>
      </c>
      <c r="E333" s="237" t="s">
        <v>20</v>
      </c>
      <c r="F333" s="238" t="s">
        <v>423</v>
      </c>
      <c r="G333" s="235"/>
      <c r="H333" s="237" t="s">
        <v>20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154</v>
      </c>
      <c r="AU333" s="244" t="s">
        <v>83</v>
      </c>
      <c r="AV333" s="13" t="s">
        <v>22</v>
      </c>
      <c r="AW333" s="13" t="s">
        <v>33</v>
      </c>
      <c r="AX333" s="13" t="s">
        <v>74</v>
      </c>
      <c r="AY333" s="244" t="s">
        <v>143</v>
      </c>
    </row>
    <row r="334" s="14" customFormat="1">
      <c r="A334" s="14"/>
      <c r="B334" s="245"/>
      <c r="C334" s="246"/>
      <c r="D334" s="236" t="s">
        <v>154</v>
      </c>
      <c r="E334" s="247" t="s">
        <v>20</v>
      </c>
      <c r="F334" s="248" t="s">
        <v>424</v>
      </c>
      <c r="G334" s="246"/>
      <c r="H334" s="249">
        <v>110.979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154</v>
      </c>
      <c r="AU334" s="255" t="s">
        <v>83</v>
      </c>
      <c r="AV334" s="14" t="s">
        <v>83</v>
      </c>
      <c r="AW334" s="14" t="s">
        <v>33</v>
      </c>
      <c r="AX334" s="14" t="s">
        <v>22</v>
      </c>
      <c r="AY334" s="255" t="s">
        <v>143</v>
      </c>
    </row>
    <row r="335" s="2" customFormat="1" ht="44.25" customHeight="1">
      <c r="A335" s="41"/>
      <c r="B335" s="42"/>
      <c r="C335" s="216" t="s">
        <v>425</v>
      </c>
      <c r="D335" s="216" t="s">
        <v>145</v>
      </c>
      <c r="E335" s="217" t="s">
        <v>426</v>
      </c>
      <c r="F335" s="218" t="s">
        <v>427</v>
      </c>
      <c r="G335" s="219" t="s">
        <v>428</v>
      </c>
      <c r="H335" s="220">
        <v>3714.9749999999999</v>
      </c>
      <c r="I335" s="221"/>
      <c r="J335" s="222">
        <f>ROUND(I335*H335,2)</f>
        <v>0</v>
      </c>
      <c r="K335" s="218" t="s">
        <v>20</v>
      </c>
      <c r="L335" s="47"/>
      <c r="M335" s="223" t="s">
        <v>20</v>
      </c>
      <c r="N335" s="224" t="s">
        <v>45</v>
      </c>
      <c r="O335" s="87"/>
      <c r="P335" s="225">
        <f>O335*H335</f>
        <v>0</v>
      </c>
      <c r="Q335" s="225">
        <v>0.00055000000000000003</v>
      </c>
      <c r="R335" s="225">
        <f>Q335*H335</f>
        <v>2.0432362500000001</v>
      </c>
      <c r="S335" s="225">
        <v>0</v>
      </c>
      <c r="T335" s="226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7" t="s">
        <v>150</v>
      </c>
      <c r="AT335" s="227" t="s">
        <v>145</v>
      </c>
      <c r="AU335" s="227" t="s">
        <v>83</v>
      </c>
      <c r="AY335" s="20" t="s">
        <v>143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20" t="s">
        <v>22</v>
      </c>
      <c r="BK335" s="228">
        <f>ROUND(I335*H335,2)</f>
        <v>0</v>
      </c>
      <c r="BL335" s="20" t="s">
        <v>150</v>
      </c>
      <c r="BM335" s="227" t="s">
        <v>429</v>
      </c>
    </row>
    <row r="336" s="13" customFormat="1">
      <c r="A336" s="13"/>
      <c r="B336" s="234"/>
      <c r="C336" s="235"/>
      <c r="D336" s="236" t="s">
        <v>154</v>
      </c>
      <c r="E336" s="237" t="s">
        <v>20</v>
      </c>
      <c r="F336" s="238" t="s">
        <v>430</v>
      </c>
      <c r="G336" s="235"/>
      <c r="H336" s="237" t="s">
        <v>20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154</v>
      </c>
      <c r="AU336" s="244" t="s">
        <v>83</v>
      </c>
      <c r="AV336" s="13" t="s">
        <v>22</v>
      </c>
      <c r="AW336" s="13" t="s">
        <v>33</v>
      </c>
      <c r="AX336" s="13" t="s">
        <v>74</v>
      </c>
      <c r="AY336" s="244" t="s">
        <v>143</v>
      </c>
    </row>
    <row r="337" s="13" customFormat="1">
      <c r="A337" s="13"/>
      <c r="B337" s="234"/>
      <c r="C337" s="235"/>
      <c r="D337" s="236" t="s">
        <v>154</v>
      </c>
      <c r="E337" s="237" t="s">
        <v>20</v>
      </c>
      <c r="F337" s="238" t="s">
        <v>355</v>
      </c>
      <c r="G337" s="235"/>
      <c r="H337" s="237" t="s">
        <v>20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154</v>
      </c>
      <c r="AU337" s="244" t="s">
        <v>83</v>
      </c>
      <c r="AV337" s="13" t="s">
        <v>22</v>
      </c>
      <c r="AW337" s="13" t="s">
        <v>33</v>
      </c>
      <c r="AX337" s="13" t="s">
        <v>74</v>
      </c>
      <c r="AY337" s="244" t="s">
        <v>143</v>
      </c>
    </row>
    <row r="338" s="14" customFormat="1">
      <c r="A338" s="14"/>
      <c r="B338" s="245"/>
      <c r="C338" s="246"/>
      <c r="D338" s="236" t="s">
        <v>154</v>
      </c>
      <c r="E338" s="247" t="s">
        <v>20</v>
      </c>
      <c r="F338" s="248" t="s">
        <v>431</v>
      </c>
      <c r="G338" s="246"/>
      <c r="H338" s="249">
        <v>3714.9749999999995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154</v>
      </c>
      <c r="AU338" s="255" t="s">
        <v>83</v>
      </c>
      <c r="AV338" s="14" t="s">
        <v>83</v>
      </c>
      <c r="AW338" s="14" t="s">
        <v>33</v>
      </c>
      <c r="AX338" s="14" t="s">
        <v>74</v>
      </c>
      <c r="AY338" s="255" t="s">
        <v>143</v>
      </c>
    </row>
    <row r="339" s="15" customFormat="1">
      <c r="A339" s="15"/>
      <c r="B339" s="256"/>
      <c r="C339" s="257"/>
      <c r="D339" s="236" t="s">
        <v>154</v>
      </c>
      <c r="E339" s="258" t="s">
        <v>20</v>
      </c>
      <c r="F339" s="259" t="s">
        <v>178</v>
      </c>
      <c r="G339" s="257"/>
      <c r="H339" s="260">
        <v>3714.9749999999995</v>
      </c>
      <c r="I339" s="261"/>
      <c r="J339" s="257"/>
      <c r="K339" s="257"/>
      <c r="L339" s="262"/>
      <c r="M339" s="263"/>
      <c r="N339" s="264"/>
      <c r="O339" s="264"/>
      <c r="P339" s="264"/>
      <c r="Q339" s="264"/>
      <c r="R339" s="264"/>
      <c r="S339" s="264"/>
      <c r="T339" s="26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6" t="s">
        <v>154</v>
      </c>
      <c r="AU339" s="266" t="s">
        <v>83</v>
      </c>
      <c r="AV339" s="15" t="s">
        <v>150</v>
      </c>
      <c r="AW339" s="15" t="s">
        <v>33</v>
      </c>
      <c r="AX339" s="15" t="s">
        <v>22</v>
      </c>
      <c r="AY339" s="266" t="s">
        <v>143</v>
      </c>
    </row>
    <row r="340" s="2" customFormat="1" ht="44.25" customHeight="1">
      <c r="A340" s="41"/>
      <c r="B340" s="42"/>
      <c r="C340" s="216" t="s">
        <v>432</v>
      </c>
      <c r="D340" s="216" t="s">
        <v>145</v>
      </c>
      <c r="E340" s="217" t="s">
        <v>433</v>
      </c>
      <c r="F340" s="218" t="s">
        <v>434</v>
      </c>
      <c r="G340" s="219" t="s">
        <v>428</v>
      </c>
      <c r="H340" s="220">
        <v>4712.9499999999998</v>
      </c>
      <c r="I340" s="221"/>
      <c r="J340" s="222">
        <f>ROUND(I340*H340,2)</f>
        <v>0</v>
      </c>
      <c r="K340" s="218" t="s">
        <v>20</v>
      </c>
      <c r="L340" s="47"/>
      <c r="M340" s="223" t="s">
        <v>20</v>
      </c>
      <c r="N340" s="224" t="s">
        <v>45</v>
      </c>
      <c r="O340" s="87"/>
      <c r="P340" s="225">
        <f>O340*H340</f>
        <v>0</v>
      </c>
      <c r="Q340" s="225">
        <v>0.00055000000000000003</v>
      </c>
      <c r="R340" s="225">
        <f>Q340*H340</f>
        <v>2.5921224999999999</v>
      </c>
      <c r="S340" s="225">
        <v>0</v>
      </c>
      <c r="T340" s="226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7" t="s">
        <v>150</v>
      </c>
      <c r="AT340" s="227" t="s">
        <v>145</v>
      </c>
      <c r="AU340" s="227" t="s">
        <v>83</v>
      </c>
      <c r="AY340" s="20" t="s">
        <v>143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20" t="s">
        <v>22</v>
      </c>
      <c r="BK340" s="228">
        <f>ROUND(I340*H340,2)</f>
        <v>0</v>
      </c>
      <c r="BL340" s="20" t="s">
        <v>150</v>
      </c>
      <c r="BM340" s="227" t="s">
        <v>435</v>
      </c>
    </row>
    <row r="341" s="13" customFormat="1">
      <c r="A341" s="13"/>
      <c r="B341" s="234"/>
      <c r="C341" s="235"/>
      <c r="D341" s="236" t="s">
        <v>154</v>
      </c>
      <c r="E341" s="237" t="s">
        <v>20</v>
      </c>
      <c r="F341" s="238" t="s">
        <v>436</v>
      </c>
      <c r="G341" s="235"/>
      <c r="H341" s="237" t="s">
        <v>20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154</v>
      </c>
      <c r="AU341" s="244" t="s">
        <v>83</v>
      </c>
      <c r="AV341" s="13" t="s">
        <v>22</v>
      </c>
      <c r="AW341" s="13" t="s">
        <v>33</v>
      </c>
      <c r="AX341" s="13" t="s">
        <v>74</v>
      </c>
      <c r="AY341" s="244" t="s">
        <v>143</v>
      </c>
    </row>
    <row r="342" s="13" customFormat="1">
      <c r="A342" s="13"/>
      <c r="B342" s="234"/>
      <c r="C342" s="235"/>
      <c r="D342" s="236" t="s">
        <v>154</v>
      </c>
      <c r="E342" s="237" t="s">
        <v>20</v>
      </c>
      <c r="F342" s="238" t="s">
        <v>355</v>
      </c>
      <c r="G342" s="235"/>
      <c r="H342" s="237" t="s">
        <v>20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154</v>
      </c>
      <c r="AU342" s="244" t="s">
        <v>83</v>
      </c>
      <c r="AV342" s="13" t="s">
        <v>22</v>
      </c>
      <c r="AW342" s="13" t="s">
        <v>33</v>
      </c>
      <c r="AX342" s="13" t="s">
        <v>74</v>
      </c>
      <c r="AY342" s="244" t="s">
        <v>143</v>
      </c>
    </row>
    <row r="343" s="14" customFormat="1">
      <c r="A343" s="14"/>
      <c r="B343" s="245"/>
      <c r="C343" s="246"/>
      <c r="D343" s="236" t="s">
        <v>154</v>
      </c>
      <c r="E343" s="247" t="s">
        <v>20</v>
      </c>
      <c r="F343" s="248" t="s">
        <v>437</v>
      </c>
      <c r="G343" s="246"/>
      <c r="H343" s="249">
        <v>4712.9499999999998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154</v>
      </c>
      <c r="AU343" s="255" t="s">
        <v>83</v>
      </c>
      <c r="AV343" s="14" t="s">
        <v>83</v>
      </c>
      <c r="AW343" s="14" t="s">
        <v>33</v>
      </c>
      <c r="AX343" s="14" t="s">
        <v>74</v>
      </c>
      <c r="AY343" s="255" t="s">
        <v>143</v>
      </c>
    </row>
    <row r="344" s="15" customFormat="1">
      <c r="A344" s="15"/>
      <c r="B344" s="256"/>
      <c r="C344" s="257"/>
      <c r="D344" s="236" t="s">
        <v>154</v>
      </c>
      <c r="E344" s="258" t="s">
        <v>20</v>
      </c>
      <c r="F344" s="259" t="s">
        <v>178</v>
      </c>
      <c r="G344" s="257"/>
      <c r="H344" s="260">
        <v>4712.9499999999998</v>
      </c>
      <c r="I344" s="261"/>
      <c r="J344" s="257"/>
      <c r="K344" s="257"/>
      <c r="L344" s="262"/>
      <c r="M344" s="263"/>
      <c r="N344" s="264"/>
      <c r="O344" s="264"/>
      <c r="P344" s="264"/>
      <c r="Q344" s="264"/>
      <c r="R344" s="264"/>
      <c r="S344" s="264"/>
      <c r="T344" s="26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6" t="s">
        <v>154</v>
      </c>
      <c r="AU344" s="266" t="s">
        <v>83</v>
      </c>
      <c r="AV344" s="15" t="s">
        <v>150</v>
      </c>
      <c r="AW344" s="15" t="s">
        <v>33</v>
      </c>
      <c r="AX344" s="15" t="s">
        <v>22</v>
      </c>
      <c r="AY344" s="266" t="s">
        <v>143</v>
      </c>
    </row>
    <row r="345" s="2" customFormat="1" ht="37.8" customHeight="1">
      <c r="A345" s="41"/>
      <c r="B345" s="42"/>
      <c r="C345" s="216" t="s">
        <v>438</v>
      </c>
      <c r="D345" s="216" t="s">
        <v>145</v>
      </c>
      <c r="E345" s="217" t="s">
        <v>439</v>
      </c>
      <c r="F345" s="218" t="s">
        <v>440</v>
      </c>
      <c r="G345" s="219" t="s">
        <v>428</v>
      </c>
      <c r="H345" s="220">
        <v>56</v>
      </c>
      <c r="I345" s="221"/>
      <c r="J345" s="222">
        <f>ROUND(I345*H345,2)</f>
        <v>0</v>
      </c>
      <c r="K345" s="218" t="s">
        <v>149</v>
      </c>
      <c r="L345" s="47"/>
      <c r="M345" s="223" t="s">
        <v>20</v>
      </c>
      <c r="N345" s="224" t="s">
        <v>45</v>
      </c>
      <c r="O345" s="87"/>
      <c r="P345" s="225">
        <f>O345*H345</f>
        <v>0</v>
      </c>
      <c r="Q345" s="225">
        <v>0.0035999999999999999</v>
      </c>
      <c r="R345" s="225">
        <f>Q345*H345</f>
        <v>0.2016</v>
      </c>
      <c r="S345" s="225">
        <v>0</v>
      </c>
      <c r="T345" s="226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7" t="s">
        <v>150</v>
      </c>
      <c r="AT345" s="227" t="s">
        <v>145</v>
      </c>
      <c r="AU345" s="227" t="s">
        <v>83</v>
      </c>
      <c r="AY345" s="20" t="s">
        <v>143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20" t="s">
        <v>22</v>
      </c>
      <c r="BK345" s="228">
        <f>ROUND(I345*H345,2)</f>
        <v>0</v>
      </c>
      <c r="BL345" s="20" t="s">
        <v>150</v>
      </c>
      <c r="BM345" s="227" t="s">
        <v>441</v>
      </c>
    </row>
    <row r="346" s="2" customFormat="1">
      <c r="A346" s="41"/>
      <c r="B346" s="42"/>
      <c r="C346" s="43"/>
      <c r="D346" s="229" t="s">
        <v>152</v>
      </c>
      <c r="E346" s="43"/>
      <c r="F346" s="230" t="s">
        <v>442</v>
      </c>
      <c r="G346" s="43"/>
      <c r="H346" s="43"/>
      <c r="I346" s="231"/>
      <c r="J346" s="43"/>
      <c r="K346" s="43"/>
      <c r="L346" s="47"/>
      <c r="M346" s="232"/>
      <c r="N346" s="233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152</v>
      </c>
      <c r="AU346" s="20" t="s">
        <v>83</v>
      </c>
    </row>
    <row r="347" s="13" customFormat="1">
      <c r="A347" s="13"/>
      <c r="B347" s="234"/>
      <c r="C347" s="235"/>
      <c r="D347" s="236" t="s">
        <v>154</v>
      </c>
      <c r="E347" s="237" t="s">
        <v>20</v>
      </c>
      <c r="F347" s="238" t="s">
        <v>443</v>
      </c>
      <c r="G347" s="235"/>
      <c r="H347" s="237" t="s">
        <v>20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154</v>
      </c>
      <c r="AU347" s="244" t="s">
        <v>83</v>
      </c>
      <c r="AV347" s="13" t="s">
        <v>22</v>
      </c>
      <c r="AW347" s="13" t="s">
        <v>33</v>
      </c>
      <c r="AX347" s="13" t="s">
        <v>74</v>
      </c>
      <c r="AY347" s="244" t="s">
        <v>143</v>
      </c>
    </row>
    <row r="348" s="14" customFormat="1">
      <c r="A348" s="14"/>
      <c r="B348" s="245"/>
      <c r="C348" s="246"/>
      <c r="D348" s="236" t="s">
        <v>154</v>
      </c>
      <c r="E348" s="247" t="s">
        <v>20</v>
      </c>
      <c r="F348" s="248" t="s">
        <v>444</v>
      </c>
      <c r="G348" s="246"/>
      <c r="H348" s="249">
        <v>56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154</v>
      </c>
      <c r="AU348" s="255" t="s">
        <v>83</v>
      </c>
      <c r="AV348" s="14" t="s">
        <v>83</v>
      </c>
      <c r="AW348" s="14" t="s">
        <v>33</v>
      </c>
      <c r="AX348" s="14" t="s">
        <v>22</v>
      </c>
      <c r="AY348" s="255" t="s">
        <v>143</v>
      </c>
    </row>
    <row r="349" s="2" customFormat="1" ht="24.15" customHeight="1">
      <c r="A349" s="41"/>
      <c r="B349" s="42"/>
      <c r="C349" s="267" t="s">
        <v>445</v>
      </c>
      <c r="D349" s="267" t="s">
        <v>283</v>
      </c>
      <c r="E349" s="268" t="s">
        <v>446</v>
      </c>
      <c r="F349" s="269" t="s">
        <v>447</v>
      </c>
      <c r="G349" s="270" t="s">
        <v>286</v>
      </c>
      <c r="H349" s="271">
        <v>3176.6999999999998</v>
      </c>
      <c r="I349" s="272"/>
      <c r="J349" s="273">
        <f>ROUND(I349*H349,2)</f>
        <v>0</v>
      </c>
      <c r="K349" s="269" t="s">
        <v>20</v>
      </c>
      <c r="L349" s="274"/>
      <c r="M349" s="275" t="s">
        <v>20</v>
      </c>
      <c r="N349" s="276" t="s">
        <v>45</v>
      </c>
      <c r="O349" s="87"/>
      <c r="P349" s="225">
        <f>O349*H349</f>
        <v>0</v>
      </c>
      <c r="Q349" s="225">
        <v>0.001</v>
      </c>
      <c r="R349" s="225">
        <f>Q349*H349</f>
        <v>3.1766999999999999</v>
      </c>
      <c r="S349" s="225">
        <v>0</v>
      </c>
      <c r="T349" s="226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7" t="s">
        <v>211</v>
      </c>
      <c r="AT349" s="227" t="s">
        <v>283</v>
      </c>
      <c r="AU349" s="227" t="s">
        <v>83</v>
      </c>
      <c r="AY349" s="20" t="s">
        <v>143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20" t="s">
        <v>22</v>
      </c>
      <c r="BK349" s="228">
        <f>ROUND(I349*H349,2)</f>
        <v>0</v>
      </c>
      <c r="BL349" s="20" t="s">
        <v>150</v>
      </c>
      <c r="BM349" s="227" t="s">
        <v>448</v>
      </c>
    </row>
    <row r="350" s="13" customFormat="1">
      <c r="A350" s="13"/>
      <c r="B350" s="234"/>
      <c r="C350" s="235"/>
      <c r="D350" s="236" t="s">
        <v>154</v>
      </c>
      <c r="E350" s="237" t="s">
        <v>20</v>
      </c>
      <c r="F350" s="238" t="s">
        <v>449</v>
      </c>
      <c r="G350" s="235"/>
      <c r="H350" s="237" t="s">
        <v>20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154</v>
      </c>
      <c r="AU350" s="244" t="s">
        <v>83</v>
      </c>
      <c r="AV350" s="13" t="s">
        <v>22</v>
      </c>
      <c r="AW350" s="13" t="s">
        <v>33</v>
      </c>
      <c r="AX350" s="13" t="s">
        <v>74</v>
      </c>
      <c r="AY350" s="244" t="s">
        <v>143</v>
      </c>
    </row>
    <row r="351" s="14" customFormat="1">
      <c r="A351" s="14"/>
      <c r="B351" s="245"/>
      <c r="C351" s="246"/>
      <c r="D351" s="236" t="s">
        <v>154</v>
      </c>
      <c r="E351" s="247" t="s">
        <v>20</v>
      </c>
      <c r="F351" s="248" t="s">
        <v>450</v>
      </c>
      <c r="G351" s="246"/>
      <c r="H351" s="249">
        <v>3176.6999999999998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154</v>
      </c>
      <c r="AU351" s="255" t="s">
        <v>83</v>
      </c>
      <c r="AV351" s="14" t="s">
        <v>83</v>
      </c>
      <c r="AW351" s="14" t="s">
        <v>33</v>
      </c>
      <c r="AX351" s="14" t="s">
        <v>22</v>
      </c>
      <c r="AY351" s="255" t="s">
        <v>143</v>
      </c>
    </row>
    <row r="352" s="2" customFormat="1" ht="37.8" customHeight="1">
      <c r="A352" s="41"/>
      <c r="B352" s="42"/>
      <c r="C352" s="216" t="s">
        <v>451</v>
      </c>
      <c r="D352" s="216" t="s">
        <v>145</v>
      </c>
      <c r="E352" s="217" t="s">
        <v>452</v>
      </c>
      <c r="F352" s="218" t="s">
        <v>453</v>
      </c>
      <c r="G352" s="219" t="s">
        <v>160</v>
      </c>
      <c r="H352" s="220">
        <v>59.345999999999997</v>
      </c>
      <c r="I352" s="221"/>
      <c r="J352" s="222">
        <f>ROUND(I352*H352,2)</f>
        <v>0</v>
      </c>
      <c r="K352" s="218" t="s">
        <v>149</v>
      </c>
      <c r="L352" s="47"/>
      <c r="M352" s="223" t="s">
        <v>20</v>
      </c>
      <c r="N352" s="224" t="s">
        <v>45</v>
      </c>
      <c r="O352" s="87"/>
      <c r="P352" s="225">
        <f>O352*H352</f>
        <v>0</v>
      </c>
      <c r="Q352" s="225">
        <v>2.13408</v>
      </c>
      <c r="R352" s="225">
        <f>Q352*H352</f>
        <v>126.64911167999999</v>
      </c>
      <c r="S352" s="225">
        <v>0</v>
      </c>
      <c r="T352" s="226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7" t="s">
        <v>150</v>
      </c>
      <c r="AT352" s="227" t="s">
        <v>145</v>
      </c>
      <c r="AU352" s="227" t="s">
        <v>83</v>
      </c>
      <c r="AY352" s="20" t="s">
        <v>143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20" t="s">
        <v>22</v>
      </c>
      <c r="BK352" s="228">
        <f>ROUND(I352*H352,2)</f>
        <v>0</v>
      </c>
      <c r="BL352" s="20" t="s">
        <v>150</v>
      </c>
      <c r="BM352" s="227" t="s">
        <v>454</v>
      </c>
    </row>
    <row r="353" s="2" customFormat="1">
      <c r="A353" s="41"/>
      <c r="B353" s="42"/>
      <c r="C353" s="43"/>
      <c r="D353" s="229" t="s">
        <v>152</v>
      </c>
      <c r="E353" s="43"/>
      <c r="F353" s="230" t="s">
        <v>455</v>
      </c>
      <c r="G353" s="43"/>
      <c r="H353" s="43"/>
      <c r="I353" s="231"/>
      <c r="J353" s="43"/>
      <c r="K353" s="43"/>
      <c r="L353" s="47"/>
      <c r="M353" s="232"/>
      <c r="N353" s="233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152</v>
      </c>
      <c r="AU353" s="20" t="s">
        <v>83</v>
      </c>
    </row>
    <row r="354" s="13" customFormat="1">
      <c r="A354" s="13"/>
      <c r="B354" s="234"/>
      <c r="C354" s="235"/>
      <c r="D354" s="236" t="s">
        <v>154</v>
      </c>
      <c r="E354" s="237" t="s">
        <v>20</v>
      </c>
      <c r="F354" s="238" t="s">
        <v>456</v>
      </c>
      <c r="G354" s="235"/>
      <c r="H354" s="237" t="s">
        <v>20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154</v>
      </c>
      <c r="AU354" s="244" t="s">
        <v>83</v>
      </c>
      <c r="AV354" s="13" t="s">
        <v>22</v>
      </c>
      <c r="AW354" s="13" t="s">
        <v>33</v>
      </c>
      <c r="AX354" s="13" t="s">
        <v>74</v>
      </c>
      <c r="AY354" s="244" t="s">
        <v>143</v>
      </c>
    </row>
    <row r="355" s="14" customFormat="1">
      <c r="A355" s="14"/>
      <c r="B355" s="245"/>
      <c r="C355" s="246"/>
      <c r="D355" s="236" t="s">
        <v>154</v>
      </c>
      <c r="E355" s="247" t="s">
        <v>20</v>
      </c>
      <c r="F355" s="248" t="s">
        <v>457</v>
      </c>
      <c r="G355" s="246"/>
      <c r="H355" s="249">
        <v>59.345999999999997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154</v>
      </c>
      <c r="AU355" s="255" t="s">
        <v>83</v>
      </c>
      <c r="AV355" s="14" t="s">
        <v>83</v>
      </c>
      <c r="AW355" s="14" t="s">
        <v>33</v>
      </c>
      <c r="AX355" s="14" t="s">
        <v>22</v>
      </c>
      <c r="AY355" s="255" t="s">
        <v>143</v>
      </c>
    </row>
    <row r="356" s="2" customFormat="1" ht="49.05" customHeight="1">
      <c r="A356" s="41"/>
      <c r="B356" s="42"/>
      <c r="C356" s="216" t="s">
        <v>458</v>
      </c>
      <c r="D356" s="216" t="s">
        <v>145</v>
      </c>
      <c r="E356" s="217" t="s">
        <v>459</v>
      </c>
      <c r="F356" s="218" t="s">
        <v>460</v>
      </c>
      <c r="G356" s="219" t="s">
        <v>148</v>
      </c>
      <c r="H356" s="220">
        <v>98.909999999999997</v>
      </c>
      <c r="I356" s="221"/>
      <c r="J356" s="222">
        <f>ROUND(I356*H356,2)</f>
        <v>0</v>
      </c>
      <c r="K356" s="218" t="s">
        <v>149</v>
      </c>
      <c r="L356" s="47"/>
      <c r="M356" s="223" t="s">
        <v>20</v>
      </c>
      <c r="N356" s="224" t="s">
        <v>45</v>
      </c>
      <c r="O356" s="87"/>
      <c r="P356" s="225">
        <f>O356*H356</f>
        <v>0</v>
      </c>
      <c r="Q356" s="225">
        <v>0</v>
      </c>
      <c r="R356" s="225">
        <f>Q356*H356</f>
        <v>0</v>
      </c>
      <c r="S356" s="225">
        <v>0</v>
      </c>
      <c r="T356" s="226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7" t="s">
        <v>150</v>
      </c>
      <c r="AT356" s="227" t="s">
        <v>145</v>
      </c>
      <c r="AU356" s="227" t="s">
        <v>83</v>
      </c>
      <c r="AY356" s="20" t="s">
        <v>143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20" t="s">
        <v>22</v>
      </c>
      <c r="BK356" s="228">
        <f>ROUND(I356*H356,2)</f>
        <v>0</v>
      </c>
      <c r="BL356" s="20" t="s">
        <v>150</v>
      </c>
      <c r="BM356" s="227" t="s">
        <v>461</v>
      </c>
    </row>
    <row r="357" s="2" customFormat="1">
      <c r="A357" s="41"/>
      <c r="B357" s="42"/>
      <c r="C357" s="43"/>
      <c r="D357" s="229" t="s">
        <v>152</v>
      </c>
      <c r="E357" s="43"/>
      <c r="F357" s="230" t="s">
        <v>462</v>
      </c>
      <c r="G357" s="43"/>
      <c r="H357" s="43"/>
      <c r="I357" s="231"/>
      <c r="J357" s="43"/>
      <c r="K357" s="43"/>
      <c r="L357" s="47"/>
      <c r="M357" s="232"/>
      <c r="N357" s="233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152</v>
      </c>
      <c r="AU357" s="20" t="s">
        <v>83</v>
      </c>
    </row>
    <row r="358" s="13" customFormat="1">
      <c r="A358" s="13"/>
      <c r="B358" s="234"/>
      <c r="C358" s="235"/>
      <c r="D358" s="236" t="s">
        <v>154</v>
      </c>
      <c r="E358" s="237" t="s">
        <v>20</v>
      </c>
      <c r="F358" s="238" t="s">
        <v>463</v>
      </c>
      <c r="G358" s="235"/>
      <c r="H358" s="237" t="s">
        <v>20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154</v>
      </c>
      <c r="AU358" s="244" t="s">
        <v>83</v>
      </c>
      <c r="AV358" s="13" t="s">
        <v>22</v>
      </c>
      <c r="AW358" s="13" t="s">
        <v>33</v>
      </c>
      <c r="AX358" s="13" t="s">
        <v>74</v>
      </c>
      <c r="AY358" s="244" t="s">
        <v>143</v>
      </c>
    </row>
    <row r="359" s="14" customFormat="1">
      <c r="A359" s="14"/>
      <c r="B359" s="245"/>
      <c r="C359" s="246"/>
      <c r="D359" s="236" t="s">
        <v>154</v>
      </c>
      <c r="E359" s="247" t="s">
        <v>20</v>
      </c>
      <c r="F359" s="248" t="s">
        <v>464</v>
      </c>
      <c r="G359" s="246"/>
      <c r="H359" s="249">
        <v>98.909999999999997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154</v>
      </c>
      <c r="AU359" s="255" t="s">
        <v>83</v>
      </c>
      <c r="AV359" s="14" t="s">
        <v>83</v>
      </c>
      <c r="AW359" s="14" t="s">
        <v>33</v>
      </c>
      <c r="AX359" s="14" t="s">
        <v>22</v>
      </c>
      <c r="AY359" s="255" t="s">
        <v>143</v>
      </c>
    </row>
    <row r="360" s="2" customFormat="1" ht="37.8" customHeight="1">
      <c r="A360" s="41"/>
      <c r="B360" s="42"/>
      <c r="C360" s="216" t="s">
        <v>465</v>
      </c>
      <c r="D360" s="216" t="s">
        <v>145</v>
      </c>
      <c r="E360" s="217" t="s">
        <v>466</v>
      </c>
      <c r="F360" s="218" t="s">
        <v>467</v>
      </c>
      <c r="G360" s="219" t="s">
        <v>160</v>
      </c>
      <c r="H360" s="220">
        <v>1404.471</v>
      </c>
      <c r="I360" s="221"/>
      <c r="J360" s="222">
        <f>ROUND(I360*H360,2)</f>
        <v>0</v>
      </c>
      <c r="K360" s="218" t="s">
        <v>20</v>
      </c>
      <c r="L360" s="47"/>
      <c r="M360" s="223" t="s">
        <v>20</v>
      </c>
      <c r="N360" s="224" t="s">
        <v>45</v>
      </c>
      <c r="O360" s="87"/>
      <c r="P360" s="225">
        <f>O360*H360</f>
        <v>0</v>
      </c>
      <c r="Q360" s="225">
        <v>2.13408</v>
      </c>
      <c r="R360" s="225">
        <f>Q360*H360</f>
        <v>2997.2534716800001</v>
      </c>
      <c r="S360" s="225">
        <v>0</v>
      </c>
      <c r="T360" s="226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7" t="s">
        <v>150</v>
      </c>
      <c r="AT360" s="227" t="s">
        <v>145</v>
      </c>
      <c r="AU360" s="227" t="s">
        <v>83</v>
      </c>
      <c r="AY360" s="20" t="s">
        <v>143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20" t="s">
        <v>22</v>
      </c>
      <c r="BK360" s="228">
        <f>ROUND(I360*H360,2)</f>
        <v>0</v>
      </c>
      <c r="BL360" s="20" t="s">
        <v>150</v>
      </c>
      <c r="BM360" s="227" t="s">
        <v>468</v>
      </c>
    </row>
    <row r="361" s="13" customFormat="1">
      <c r="A361" s="13"/>
      <c r="B361" s="234"/>
      <c r="C361" s="235"/>
      <c r="D361" s="236" t="s">
        <v>154</v>
      </c>
      <c r="E361" s="237" t="s">
        <v>20</v>
      </c>
      <c r="F361" s="238" t="s">
        <v>469</v>
      </c>
      <c r="G361" s="235"/>
      <c r="H361" s="237" t="s">
        <v>20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154</v>
      </c>
      <c r="AU361" s="244" t="s">
        <v>83</v>
      </c>
      <c r="AV361" s="13" t="s">
        <v>22</v>
      </c>
      <c r="AW361" s="13" t="s">
        <v>33</v>
      </c>
      <c r="AX361" s="13" t="s">
        <v>74</v>
      </c>
      <c r="AY361" s="244" t="s">
        <v>143</v>
      </c>
    </row>
    <row r="362" s="14" customFormat="1">
      <c r="A362" s="14"/>
      <c r="B362" s="245"/>
      <c r="C362" s="246"/>
      <c r="D362" s="236" t="s">
        <v>154</v>
      </c>
      <c r="E362" s="247" t="s">
        <v>20</v>
      </c>
      <c r="F362" s="248" t="s">
        <v>470</v>
      </c>
      <c r="G362" s="246"/>
      <c r="H362" s="249">
        <v>865.01250000000005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154</v>
      </c>
      <c r="AU362" s="255" t="s">
        <v>83</v>
      </c>
      <c r="AV362" s="14" t="s">
        <v>83</v>
      </c>
      <c r="AW362" s="14" t="s">
        <v>33</v>
      </c>
      <c r="AX362" s="14" t="s">
        <v>74</v>
      </c>
      <c r="AY362" s="255" t="s">
        <v>143</v>
      </c>
    </row>
    <row r="363" s="14" customFormat="1">
      <c r="A363" s="14"/>
      <c r="B363" s="245"/>
      <c r="C363" s="246"/>
      <c r="D363" s="236" t="s">
        <v>154</v>
      </c>
      <c r="E363" s="247" t="s">
        <v>20</v>
      </c>
      <c r="F363" s="248" t="s">
        <v>471</v>
      </c>
      <c r="G363" s="246"/>
      <c r="H363" s="249">
        <v>416.77875000000006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154</v>
      </c>
      <c r="AU363" s="255" t="s">
        <v>83</v>
      </c>
      <c r="AV363" s="14" t="s">
        <v>83</v>
      </c>
      <c r="AW363" s="14" t="s">
        <v>33</v>
      </c>
      <c r="AX363" s="14" t="s">
        <v>74</v>
      </c>
      <c r="AY363" s="255" t="s">
        <v>143</v>
      </c>
    </row>
    <row r="364" s="13" customFormat="1">
      <c r="A364" s="13"/>
      <c r="B364" s="234"/>
      <c r="C364" s="235"/>
      <c r="D364" s="236" t="s">
        <v>154</v>
      </c>
      <c r="E364" s="237" t="s">
        <v>20</v>
      </c>
      <c r="F364" s="238" t="s">
        <v>251</v>
      </c>
      <c r="G364" s="235"/>
      <c r="H364" s="237" t="s">
        <v>20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154</v>
      </c>
      <c r="AU364" s="244" t="s">
        <v>83</v>
      </c>
      <c r="AV364" s="13" t="s">
        <v>22</v>
      </c>
      <c r="AW364" s="13" t="s">
        <v>33</v>
      </c>
      <c r="AX364" s="13" t="s">
        <v>74</v>
      </c>
      <c r="AY364" s="244" t="s">
        <v>143</v>
      </c>
    </row>
    <row r="365" s="14" customFormat="1">
      <c r="A365" s="14"/>
      <c r="B365" s="245"/>
      <c r="C365" s="246"/>
      <c r="D365" s="236" t="s">
        <v>154</v>
      </c>
      <c r="E365" s="247" t="s">
        <v>20</v>
      </c>
      <c r="F365" s="248" t="s">
        <v>472</v>
      </c>
      <c r="G365" s="246"/>
      <c r="H365" s="249">
        <v>122.67937499999999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154</v>
      </c>
      <c r="AU365" s="255" t="s">
        <v>83</v>
      </c>
      <c r="AV365" s="14" t="s">
        <v>83</v>
      </c>
      <c r="AW365" s="14" t="s">
        <v>33</v>
      </c>
      <c r="AX365" s="14" t="s">
        <v>74</v>
      </c>
      <c r="AY365" s="255" t="s">
        <v>143</v>
      </c>
    </row>
    <row r="366" s="15" customFormat="1">
      <c r="A366" s="15"/>
      <c r="B366" s="256"/>
      <c r="C366" s="257"/>
      <c r="D366" s="236" t="s">
        <v>154</v>
      </c>
      <c r="E366" s="258" t="s">
        <v>20</v>
      </c>
      <c r="F366" s="259" t="s">
        <v>178</v>
      </c>
      <c r="G366" s="257"/>
      <c r="H366" s="260">
        <v>1404.4706250000002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6" t="s">
        <v>154</v>
      </c>
      <c r="AU366" s="266" t="s">
        <v>83</v>
      </c>
      <c r="AV366" s="15" t="s">
        <v>150</v>
      </c>
      <c r="AW366" s="15" t="s">
        <v>33</v>
      </c>
      <c r="AX366" s="15" t="s">
        <v>22</v>
      </c>
      <c r="AY366" s="266" t="s">
        <v>143</v>
      </c>
    </row>
    <row r="367" s="2" customFormat="1" ht="33" customHeight="1">
      <c r="A367" s="41"/>
      <c r="B367" s="42"/>
      <c r="C367" s="216" t="s">
        <v>473</v>
      </c>
      <c r="D367" s="216" t="s">
        <v>145</v>
      </c>
      <c r="E367" s="217" t="s">
        <v>474</v>
      </c>
      <c r="F367" s="218" t="s">
        <v>475</v>
      </c>
      <c r="G367" s="219" t="s">
        <v>160</v>
      </c>
      <c r="H367" s="220">
        <v>830</v>
      </c>
      <c r="I367" s="221"/>
      <c r="J367" s="222">
        <f>ROUND(I367*H367,2)</f>
        <v>0</v>
      </c>
      <c r="K367" s="218" t="s">
        <v>20</v>
      </c>
      <c r="L367" s="47"/>
      <c r="M367" s="223" t="s">
        <v>20</v>
      </c>
      <c r="N367" s="224" t="s">
        <v>45</v>
      </c>
      <c r="O367" s="87"/>
      <c r="P367" s="225">
        <f>O367*H367</f>
        <v>0</v>
      </c>
      <c r="Q367" s="225">
        <v>0</v>
      </c>
      <c r="R367" s="225">
        <f>Q367*H367</f>
        <v>0</v>
      </c>
      <c r="S367" s="225">
        <v>0</v>
      </c>
      <c r="T367" s="226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7" t="s">
        <v>150</v>
      </c>
      <c r="AT367" s="227" t="s">
        <v>145</v>
      </c>
      <c r="AU367" s="227" t="s">
        <v>83</v>
      </c>
      <c r="AY367" s="20" t="s">
        <v>143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20" t="s">
        <v>22</v>
      </c>
      <c r="BK367" s="228">
        <f>ROUND(I367*H367,2)</f>
        <v>0</v>
      </c>
      <c r="BL367" s="20" t="s">
        <v>150</v>
      </c>
      <c r="BM367" s="227" t="s">
        <v>476</v>
      </c>
    </row>
    <row r="368" s="13" customFormat="1">
      <c r="A368" s="13"/>
      <c r="B368" s="234"/>
      <c r="C368" s="235"/>
      <c r="D368" s="236" t="s">
        <v>154</v>
      </c>
      <c r="E368" s="237" t="s">
        <v>20</v>
      </c>
      <c r="F368" s="238" t="s">
        <v>477</v>
      </c>
      <c r="G368" s="235"/>
      <c r="H368" s="237" t="s">
        <v>20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154</v>
      </c>
      <c r="AU368" s="244" t="s">
        <v>83</v>
      </c>
      <c r="AV368" s="13" t="s">
        <v>22</v>
      </c>
      <c r="AW368" s="13" t="s">
        <v>33</v>
      </c>
      <c r="AX368" s="13" t="s">
        <v>74</v>
      </c>
      <c r="AY368" s="244" t="s">
        <v>143</v>
      </c>
    </row>
    <row r="369" s="14" customFormat="1">
      <c r="A369" s="14"/>
      <c r="B369" s="245"/>
      <c r="C369" s="246"/>
      <c r="D369" s="236" t="s">
        <v>154</v>
      </c>
      <c r="E369" s="247" t="s">
        <v>20</v>
      </c>
      <c r="F369" s="248" t="s">
        <v>478</v>
      </c>
      <c r="G369" s="246"/>
      <c r="H369" s="249">
        <v>830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154</v>
      </c>
      <c r="AU369" s="255" t="s">
        <v>83</v>
      </c>
      <c r="AV369" s="14" t="s">
        <v>83</v>
      </c>
      <c r="AW369" s="14" t="s">
        <v>33</v>
      </c>
      <c r="AX369" s="14" t="s">
        <v>22</v>
      </c>
      <c r="AY369" s="255" t="s">
        <v>143</v>
      </c>
    </row>
    <row r="370" s="2" customFormat="1" ht="37.8" customHeight="1">
      <c r="A370" s="41"/>
      <c r="B370" s="42"/>
      <c r="C370" s="216" t="s">
        <v>479</v>
      </c>
      <c r="D370" s="216" t="s">
        <v>145</v>
      </c>
      <c r="E370" s="217" t="s">
        <v>480</v>
      </c>
      <c r="F370" s="218" t="s">
        <v>481</v>
      </c>
      <c r="G370" s="219" t="s">
        <v>160</v>
      </c>
      <c r="H370" s="220">
        <v>2045.5999999999999</v>
      </c>
      <c r="I370" s="221"/>
      <c r="J370" s="222">
        <f>ROUND(I370*H370,2)</f>
        <v>0</v>
      </c>
      <c r="K370" s="218" t="s">
        <v>149</v>
      </c>
      <c r="L370" s="47"/>
      <c r="M370" s="223" t="s">
        <v>20</v>
      </c>
      <c r="N370" s="224" t="s">
        <v>45</v>
      </c>
      <c r="O370" s="87"/>
      <c r="P370" s="225">
        <f>O370*H370</f>
        <v>0</v>
      </c>
      <c r="Q370" s="225">
        <v>1.9967999999999999</v>
      </c>
      <c r="R370" s="225">
        <f>Q370*H370</f>
        <v>4084.6540799999998</v>
      </c>
      <c r="S370" s="225">
        <v>0</v>
      </c>
      <c r="T370" s="226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7" t="s">
        <v>150</v>
      </c>
      <c r="AT370" s="227" t="s">
        <v>145</v>
      </c>
      <c r="AU370" s="227" t="s">
        <v>83</v>
      </c>
      <c r="AY370" s="20" t="s">
        <v>143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20" t="s">
        <v>22</v>
      </c>
      <c r="BK370" s="228">
        <f>ROUND(I370*H370,2)</f>
        <v>0</v>
      </c>
      <c r="BL370" s="20" t="s">
        <v>150</v>
      </c>
      <c r="BM370" s="227" t="s">
        <v>482</v>
      </c>
    </row>
    <row r="371" s="2" customFormat="1">
      <c r="A371" s="41"/>
      <c r="B371" s="42"/>
      <c r="C371" s="43"/>
      <c r="D371" s="229" t="s">
        <v>152</v>
      </c>
      <c r="E371" s="43"/>
      <c r="F371" s="230" t="s">
        <v>483</v>
      </c>
      <c r="G371" s="43"/>
      <c r="H371" s="43"/>
      <c r="I371" s="231"/>
      <c r="J371" s="43"/>
      <c r="K371" s="43"/>
      <c r="L371" s="47"/>
      <c r="M371" s="232"/>
      <c r="N371" s="233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152</v>
      </c>
      <c r="AU371" s="20" t="s">
        <v>83</v>
      </c>
    </row>
    <row r="372" s="13" customFormat="1">
      <c r="A372" s="13"/>
      <c r="B372" s="234"/>
      <c r="C372" s="235"/>
      <c r="D372" s="236" t="s">
        <v>154</v>
      </c>
      <c r="E372" s="237" t="s">
        <v>20</v>
      </c>
      <c r="F372" s="238" t="s">
        <v>484</v>
      </c>
      <c r="G372" s="235"/>
      <c r="H372" s="237" t="s">
        <v>20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154</v>
      </c>
      <c r="AU372" s="244" t="s">
        <v>83</v>
      </c>
      <c r="AV372" s="13" t="s">
        <v>22</v>
      </c>
      <c r="AW372" s="13" t="s">
        <v>33</v>
      </c>
      <c r="AX372" s="13" t="s">
        <v>74</v>
      </c>
      <c r="AY372" s="244" t="s">
        <v>143</v>
      </c>
    </row>
    <row r="373" s="13" customFormat="1">
      <c r="A373" s="13"/>
      <c r="B373" s="234"/>
      <c r="C373" s="235"/>
      <c r="D373" s="236" t="s">
        <v>154</v>
      </c>
      <c r="E373" s="237" t="s">
        <v>20</v>
      </c>
      <c r="F373" s="238" t="s">
        <v>156</v>
      </c>
      <c r="G373" s="235"/>
      <c r="H373" s="237" t="s">
        <v>20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154</v>
      </c>
      <c r="AU373" s="244" t="s">
        <v>83</v>
      </c>
      <c r="AV373" s="13" t="s">
        <v>22</v>
      </c>
      <c r="AW373" s="13" t="s">
        <v>33</v>
      </c>
      <c r="AX373" s="13" t="s">
        <v>74</v>
      </c>
      <c r="AY373" s="244" t="s">
        <v>143</v>
      </c>
    </row>
    <row r="374" s="14" customFormat="1">
      <c r="A374" s="14"/>
      <c r="B374" s="245"/>
      <c r="C374" s="246"/>
      <c r="D374" s="236" t="s">
        <v>154</v>
      </c>
      <c r="E374" s="247" t="s">
        <v>20</v>
      </c>
      <c r="F374" s="248" t="s">
        <v>485</v>
      </c>
      <c r="G374" s="246"/>
      <c r="H374" s="249">
        <v>2045.5999999999999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154</v>
      </c>
      <c r="AU374" s="255" t="s">
        <v>83</v>
      </c>
      <c r="AV374" s="14" t="s">
        <v>83</v>
      </c>
      <c r="AW374" s="14" t="s">
        <v>33</v>
      </c>
      <c r="AX374" s="14" t="s">
        <v>22</v>
      </c>
      <c r="AY374" s="255" t="s">
        <v>143</v>
      </c>
    </row>
    <row r="375" s="2" customFormat="1" ht="37.8" customHeight="1">
      <c r="A375" s="41"/>
      <c r="B375" s="42"/>
      <c r="C375" s="216" t="s">
        <v>486</v>
      </c>
      <c r="D375" s="216" t="s">
        <v>145</v>
      </c>
      <c r="E375" s="217" t="s">
        <v>487</v>
      </c>
      <c r="F375" s="218" t="s">
        <v>481</v>
      </c>
      <c r="G375" s="219" t="s">
        <v>160</v>
      </c>
      <c r="H375" s="220">
        <v>1294.8199999999999</v>
      </c>
      <c r="I375" s="221"/>
      <c r="J375" s="222">
        <f>ROUND(I375*H375,2)</f>
        <v>0</v>
      </c>
      <c r="K375" s="218" t="s">
        <v>20</v>
      </c>
      <c r="L375" s="47"/>
      <c r="M375" s="223" t="s">
        <v>20</v>
      </c>
      <c r="N375" s="224" t="s">
        <v>45</v>
      </c>
      <c r="O375" s="87"/>
      <c r="P375" s="225">
        <f>O375*H375</f>
        <v>0</v>
      </c>
      <c r="Q375" s="225">
        <v>1.9967999999999999</v>
      </c>
      <c r="R375" s="225">
        <f>Q375*H375</f>
        <v>2585.4965759999995</v>
      </c>
      <c r="S375" s="225">
        <v>0</v>
      </c>
      <c r="T375" s="226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7" t="s">
        <v>150</v>
      </c>
      <c r="AT375" s="227" t="s">
        <v>145</v>
      </c>
      <c r="AU375" s="227" t="s">
        <v>83</v>
      </c>
      <c r="AY375" s="20" t="s">
        <v>143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20" t="s">
        <v>22</v>
      </c>
      <c r="BK375" s="228">
        <f>ROUND(I375*H375,2)</f>
        <v>0</v>
      </c>
      <c r="BL375" s="20" t="s">
        <v>150</v>
      </c>
      <c r="BM375" s="227" t="s">
        <v>488</v>
      </c>
    </row>
    <row r="376" s="13" customFormat="1">
      <c r="A376" s="13"/>
      <c r="B376" s="234"/>
      <c r="C376" s="235"/>
      <c r="D376" s="236" t="s">
        <v>154</v>
      </c>
      <c r="E376" s="237" t="s">
        <v>20</v>
      </c>
      <c r="F376" s="238" t="s">
        <v>489</v>
      </c>
      <c r="G376" s="235"/>
      <c r="H376" s="237" t="s">
        <v>20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154</v>
      </c>
      <c r="AU376" s="244" t="s">
        <v>83</v>
      </c>
      <c r="AV376" s="13" t="s">
        <v>22</v>
      </c>
      <c r="AW376" s="13" t="s">
        <v>33</v>
      </c>
      <c r="AX376" s="13" t="s">
        <v>74</v>
      </c>
      <c r="AY376" s="244" t="s">
        <v>143</v>
      </c>
    </row>
    <row r="377" s="13" customFormat="1">
      <c r="A377" s="13"/>
      <c r="B377" s="234"/>
      <c r="C377" s="235"/>
      <c r="D377" s="236" t="s">
        <v>154</v>
      </c>
      <c r="E377" s="237" t="s">
        <v>20</v>
      </c>
      <c r="F377" s="238" t="s">
        <v>156</v>
      </c>
      <c r="G377" s="235"/>
      <c r="H377" s="237" t="s">
        <v>20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154</v>
      </c>
      <c r="AU377" s="244" t="s">
        <v>83</v>
      </c>
      <c r="AV377" s="13" t="s">
        <v>22</v>
      </c>
      <c r="AW377" s="13" t="s">
        <v>33</v>
      </c>
      <c r="AX377" s="13" t="s">
        <v>74</v>
      </c>
      <c r="AY377" s="244" t="s">
        <v>143</v>
      </c>
    </row>
    <row r="378" s="14" customFormat="1">
      <c r="A378" s="14"/>
      <c r="B378" s="245"/>
      <c r="C378" s="246"/>
      <c r="D378" s="236" t="s">
        <v>154</v>
      </c>
      <c r="E378" s="247" t="s">
        <v>20</v>
      </c>
      <c r="F378" s="248" t="s">
        <v>490</v>
      </c>
      <c r="G378" s="246"/>
      <c r="H378" s="249">
        <v>1294.8199999999999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154</v>
      </c>
      <c r="AU378" s="255" t="s">
        <v>83</v>
      </c>
      <c r="AV378" s="14" t="s">
        <v>83</v>
      </c>
      <c r="AW378" s="14" t="s">
        <v>33</v>
      </c>
      <c r="AX378" s="14" t="s">
        <v>22</v>
      </c>
      <c r="AY378" s="255" t="s">
        <v>143</v>
      </c>
    </row>
    <row r="379" s="2" customFormat="1" ht="24.15" customHeight="1">
      <c r="A379" s="41"/>
      <c r="B379" s="42"/>
      <c r="C379" s="216" t="s">
        <v>491</v>
      </c>
      <c r="D379" s="216" t="s">
        <v>145</v>
      </c>
      <c r="E379" s="217" t="s">
        <v>492</v>
      </c>
      <c r="F379" s="218" t="s">
        <v>493</v>
      </c>
      <c r="G379" s="219" t="s">
        <v>148</v>
      </c>
      <c r="H379" s="220">
        <v>2993.7199999999998</v>
      </c>
      <c r="I379" s="221"/>
      <c r="J379" s="222">
        <f>ROUND(I379*H379,2)</f>
        <v>0</v>
      </c>
      <c r="K379" s="218" t="s">
        <v>149</v>
      </c>
      <c r="L379" s="47"/>
      <c r="M379" s="223" t="s">
        <v>20</v>
      </c>
      <c r="N379" s="224" t="s">
        <v>45</v>
      </c>
      <c r="O379" s="87"/>
      <c r="P379" s="225">
        <f>O379*H379</f>
        <v>0</v>
      </c>
      <c r="Q379" s="225">
        <v>0</v>
      </c>
      <c r="R379" s="225">
        <f>Q379*H379</f>
        <v>0</v>
      </c>
      <c r="S379" s="225">
        <v>0</v>
      </c>
      <c r="T379" s="226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7" t="s">
        <v>150</v>
      </c>
      <c r="AT379" s="227" t="s">
        <v>145</v>
      </c>
      <c r="AU379" s="227" t="s">
        <v>83</v>
      </c>
      <c r="AY379" s="20" t="s">
        <v>143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20" t="s">
        <v>22</v>
      </c>
      <c r="BK379" s="228">
        <f>ROUND(I379*H379,2)</f>
        <v>0</v>
      </c>
      <c r="BL379" s="20" t="s">
        <v>150</v>
      </c>
      <c r="BM379" s="227" t="s">
        <v>494</v>
      </c>
    </row>
    <row r="380" s="2" customFormat="1">
      <c r="A380" s="41"/>
      <c r="B380" s="42"/>
      <c r="C380" s="43"/>
      <c r="D380" s="229" t="s">
        <v>152</v>
      </c>
      <c r="E380" s="43"/>
      <c r="F380" s="230" t="s">
        <v>495</v>
      </c>
      <c r="G380" s="43"/>
      <c r="H380" s="43"/>
      <c r="I380" s="231"/>
      <c r="J380" s="43"/>
      <c r="K380" s="43"/>
      <c r="L380" s="47"/>
      <c r="M380" s="232"/>
      <c r="N380" s="233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152</v>
      </c>
      <c r="AU380" s="20" t="s">
        <v>83</v>
      </c>
    </row>
    <row r="381" s="13" customFormat="1">
      <c r="A381" s="13"/>
      <c r="B381" s="234"/>
      <c r="C381" s="235"/>
      <c r="D381" s="236" t="s">
        <v>154</v>
      </c>
      <c r="E381" s="237" t="s">
        <v>20</v>
      </c>
      <c r="F381" s="238" t="s">
        <v>496</v>
      </c>
      <c r="G381" s="235"/>
      <c r="H381" s="237" t="s">
        <v>20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154</v>
      </c>
      <c r="AU381" s="244" t="s">
        <v>83</v>
      </c>
      <c r="AV381" s="13" t="s">
        <v>22</v>
      </c>
      <c r="AW381" s="13" t="s">
        <v>33</v>
      </c>
      <c r="AX381" s="13" t="s">
        <v>74</v>
      </c>
      <c r="AY381" s="244" t="s">
        <v>143</v>
      </c>
    </row>
    <row r="382" s="13" customFormat="1">
      <c r="A382" s="13"/>
      <c r="B382" s="234"/>
      <c r="C382" s="235"/>
      <c r="D382" s="236" t="s">
        <v>154</v>
      </c>
      <c r="E382" s="237" t="s">
        <v>20</v>
      </c>
      <c r="F382" s="238" t="s">
        <v>156</v>
      </c>
      <c r="G382" s="235"/>
      <c r="H382" s="237" t="s">
        <v>20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154</v>
      </c>
      <c r="AU382" s="244" t="s">
        <v>83</v>
      </c>
      <c r="AV382" s="13" t="s">
        <v>22</v>
      </c>
      <c r="AW382" s="13" t="s">
        <v>33</v>
      </c>
      <c r="AX382" s="13" t="s">
        <v>74</v>
      </c>
      <c r="AY382" s="244" t="s">
        <v>143</v>
      </c>
    </row>
    <row r="383" s="14" customFormat="1">
      <c r="A383" s="14"/>
      <c r="B383" s="245"/>
      <c r="C383" s="246"/>
      <c r="D383" s="236" t="s">
        <v>154</v>
      </c>
      <c r="E383" s="247" t="s">
        <v>20</v>
      </c>
      <c r="F383" s="248" t="s">
        <v>497</v>
      </c>
      <c r="G383" s="246"/>
      <c r="H383" s="249">
        <v>2993.7199999999998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154</v>
      </c>
      <c r="AU383" s="255" t="s">
        <v>83</v>
      </c>
      <c r="AV383" s="14" t="s">
        <v>83</v>
      </c>
      <c r="AW383" s="14" t="s">
        <v>33</v>
      </c>
      <c r="AX383" s="14" t="s">
        <v>22</v>
      </c>
      <c r="AY383" s="255" t="s">
        <v>143</v>
      </c>
    </row>
    <row r="384" s="2" customFormat="1" ht="24.15" customHeight="1">
      <c r="A384" s="41"/>
      <c r="B384" s="42"/>
      <c r="C384" s="216" t="s">
        <v>498</v>
      </c>
      <c r="D384" s="216" t="s">
        <v>145</v>
      </c>
      <c r="E384" s="217" t="s">
        <v>499</v>
      </c>
      <c r="F384" s="218" t="s">
        <v>500</v>
      </c>
      <c r="G384" s="219" t="s">
        <v>148</v>
      </c>
      <c r="H384" s="220">
        <v>2993.7199999999998</v>
      </c>
      <c r="I384" s="221"/>
      <c r="J384" s="222">
        <f>ROUND(I384*H384,2)</f>
        <v>0</v>
      </c>
      <c r="K384" s="218" t="s">
        <v>149</v>
      </c>
      <c r="L384" s="47"/>
      <c r="M384" s="223" t="s">
        <v>20</v>
      </c>
      <c r="N384" s="224" t="s">
        <v>45</v>
      </c>
      <c r="O384" s="87"/>
      <c r="P384" s="225">
        <f>O384*H384</f>
        <v>0</v>
      </c>
      <c r="Q384" s="225">
        <v>0.31879000000000002</v>
      </c>
      <c r="R384" s="225">
        <f>Q384*H384</f>
        <v>954.36799880000001</v>
      </c>
      <c r="S384" s="225">
        <v>0</v>
      </c>
      <c r="T384" s="226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7" t="s">
        <v>150</v>
      </c>
      <c r="AT384" s="227" t="s">
        <v>145</v>
      </c>
      <c r="AU384" s="227" t="s">
        <v>83</v>
      </c>
      <c r="AY384" s="20" t="s">
        <v>143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20" t="s">
        <v>22</v>
      </c>
      <c r="BK384" s="228">
        <f>ROUND(I384*H384,2)</f>
        <v>0</v>
      </c>
      <c r="BL384" s="20" t="s">
        <v>150</v>
      </c>
      <c r="BM384" s="227" t="s">
        <v>501</v>
      </c>
    </row>
    <row r="385" s="2" customFormat="1">
      <c r="A385" s="41"/>
      <c r="B385" s="42"/>
      <c r="C385" s="43"/>
      <c r="D385" s="229" t="s">
        <v>152</v>
      </c>
      <c r="E385" s="43"/>
      <c r="F385" s="230" t="s">
        <v>502</v>
      </c>
      <c r="G385" s="43"/>
      <c r="H385" s="43"/>
      <c r="I385" s="231"/>
      <c r="J385" s="43"/>
      <c r="K385" s="43"/>
      <c r="L385" s="47"/>
      <c r="M385" s="232"/>
      <c r="N385" s="233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152</v>
      </c>
      <c r="AU385" s="20" t="s">
        <v>83</v>
      </c>
    </row>
    <row r="386" s="13" customFormat="1">
      <c r="A386" s="13"/>
      <c r="B386" s="234"/>
      <c r="C386" s="235"/>
      <c r="D386" s="236" t="s">
        <v>154</v>
      </c>
      <c r="E386" s="237" t="s">
        <v>20</v>
      </c>
      <c r="F386" s="238" t="s">
        <v>503</v>
      </c>
      <c r="G386" s="235"/>
      <c r="H386" s="237" t="s">
        <v>20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154</v>
      </c>
      <c r="AU386" s="244" t="s">
        <v>83</v>
      </c>
      <c r="AV386" s="13" t="s">
        <v>22</v>
      </c>
      <c r="AW386" s="13" t="s">
        <v>33</v>
      </c>
      <c r="AX386" s="13" t="s">
        <v>74</v>
      </c>
      <c r="AY386" s="244" t="s">
        <v>143</v>
      </c>
    </row>
    <row r="387" s="13" customFormat="1">
      <c r="A387" s="13"/>
      <c r="B387" s="234"/>
      <c r="C387" s="235"/>
      <c r="D387" s="236" t="s">
        <v>154</v>
      </c>
      <c r="E387" s="237" t="s">
        <v>20</v>
      </c>
      <c r="F387" s="238" t="s">
        <v>156</v>
      </c>
      <c r="G387" s="235"/>
      <c r="H387" s="237" t="s">
        <v>20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154</v>
      </c>
      <c r="AU387" s="244" t="s">
        <v>83</v>
      </c>
      <c r="AV387" s="13" t="s">
        <v>22</v>
      </c>
      <c r="AW387" s="13" t="s">
        <v>33</v>
      </c>
      <c r="AX387" s="13" t="s">
        <v>74</v>
      </c>
      <c r="AY387" s="244" t="s">
        <v>143</v>
      </c>
    </row>
    <row r="388" s="14" customFormat="1">
      <c r="A388" s="14"/>
      <c r="B388" s="245"/>
      <c r="C388" s="246"/>
      <c r="D388" s="236" t="s">
        <v>154</v>
      </c>
      <c r="E388" s="247" t="s">
        <v>20</v>
      </c>
      <c r="F388" s="248" t="s">
        <v>497</v>
      </c>
      <c r="G388" s="246"/>
      <c r="H388" s="249">
        <v>2993.7199999999998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154</v>
      </c>
      <c r="AU388" s="255" t="s">
        <v>83</v>
      </c>
      <c r="AV388" s="14" t="s">
        <v>83</v>
      </c>
      <c r="AW388" s="14" t="s">
        <v>33</v>
      </c>
      <c r="AX388" s="14" t="s">
        <v>22</v>
      </c>
      <c r="AY388" s="255" t="s">
        <v>143</v>
      </c>
    </row>
    <row r="389" s="2" customFormat="1" ht="33" customHeight="1">
      <c r="A389" s="41"/>
      <c r="B389" s="42"/>
      <c r="C389" s="216" t="s">
        <v>504</v>
      </c>
      <c r="D389" s="216" t="s">
        <v>145</v>
      </c>
      <c r="E389" s="217" t="s">
        <v>505</v>
      </c>
      <c r="F389" s="218" t="s">
        <v>506</v>
      </c>
      <c r="G389" s="219" t="s">
        <v>148</v>
      </c>
      <c r="H389" s="220">
        <v>1480</v>
      </c>
      <c r="I389" s="221"/>
      <c r="J389" s="222">
        <f>ROUND(I389*H389,2)</f>
        <v>0</v>
      </c>
      <c r="K389" s="218" t="s">
        <v>149</v>
      </c>
      <c r="L389" s="47"/>
      <c r="M389" s="223" t="s">
        <v>20</v>
      </c>
      <c r="N389" s="224" t="s">
        <v>45</v>
      </c>
      <c r="O389" s="87"/>
      <c r="P389" s="225">
        <f>O389*H389</f>
        <v>0</v>
      </c>
      <c r="Q389" s="225">
        <v>0</v>
      </c>
      <c r="R389" s="225">
        <f>Q389*H389</f>
        <v>0</v>
      </c>
      <c r="S389" s="225">
        <v>0</v>
      </c>
      <c r="T389" s="226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7" t="s">
        <v>150</v>
      </c>
      <c r="AT389" s="227" t="s">
        <v>145</v>
      </c>
      <c r="AU389" s="227" t="s">
        <v>83</v>
      </c>
      <c r="AY389" s="20" t="s">
        <v>143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20" t="s">
        <v>22</v>
      </c>
      <c r="BK389" s="228">
        <f>ROUND(I389*H389,2)</f>
        <v>0</v>
      </c>
      <c r="BL389" s="20" t="s">
        <v>150</v>
      </c>
      <c r="BM389" s="227" t="s">
        <v>507</v>
      </c>
    </row>
    <row r="390" s="2" customFormat="1">
      <c r="A390" s="41"/>
      <c r="B390" s="42"/>
      <c r="C390" s="43"/>
      <c r="D390" s="229" t="s">
        <v>152</v>
      </c>
      <c r="E390" s="43"/>
      <c r="F390" s="230" t="s">
        <v>508</v>
      </c>
      <c r="G390" s="43"/>
      <c r="H390" s="43"/>
      <c r="I390" s="231"/>
      <c r="J390" s="43"/>
      <c r="K390" s="43"/>
      <c r="L390" s="47"/>
      <c r="M390" s="232"/>
      <c r="N390" s="233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152</v>
      </c>
      <c r="AU390" s="20" t="s">
        <v>83</v>
      </c>
    </row>
    <row r="391" s="13" customFormat="1">
      <c r="A391" s="13"/>
      <c r="B391" s="234"/>
      <c r="C391" s="235"/>
      <c r="D391" s="236" t="s">
        <v>154</v>
      </c>
      <c r="E391" s="237" t="s">
        <v>20</v>
      </c>
      <c r="F391" s="238" t="s">
        <v>171</v>
      </c>
      <c r="G391" s="235"/>
      <c r="H391" s="237" t="s">
        <v>20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154</v>
      </c>
      <c r="AU391" s="244" t="s">
        <v>83</v>
      </c>
      <c r="AV391" s="13" t="s">
        <v>22</v>
      </c>
      <c r="AW391" s="13" t="s">
        <v>33</v>
      </c>
      <c r="AX391" s="13" t="s">
        <v>74</v>
      </c>
      <c r="AY391" s="244" t="s">
        <v>143</v>
      </c>
    </row>
    <row r="392" s="13" customFormat="1">
      <c r="A392" s="13"/>
      <c r="B392" s="234"/>
      <c r="C392" s="235"/>
      <c r="D392" s="236" t="s">
        <v>154</v>
      </c>
      <c r="E392" s="237" t="s">
        <v>20</v>
      </c>
      <c r="F392" s="238" t="s">
        <v>509</v>
      </c>
      <c r="G392" s="235"/>
      <c r="H392" s="237" t="s">
        <v>20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154</v>
      </c>
      <c r="AU392" s="244" t="s">
        <v>83</v>
      </c>
      <c r="AV392" s="13" t="s">
        <v>22</v>
      </c>
      <c r="AW392" s="13" t="s">
        <v>33</v>
      </c>
      <c r="AX392" s="13" t="s">
        <v>74</v>
      </c>
      <c r="AY392" s="244" t="s">
        <v>143</v>
      </c>
    </row>
    <row r="393" s="14" customFormat="1">
      <c r="A393" s="14"/>
      <c r="B393" s="245"/>
      <c r="C393" s="246"/>
      <c r="D393" s="236" t="s">
        <v>154</v>
      </c>
      <c r="E393" s="247" t="s">
        <v>20</v>
      </c>
      <c r="F393" s="248" t="s">
        <v>510</v>
      </c>
      <c r="G393" s="246"/>
      <c r="H393" s="249">
        <v>1480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154</v>
      </c>
      <c r="AU393" s="255" t="s">
        <v>83</v>
      </c>
      <c r="AV393" s="14" t="s">
        <v>83</v>
      </c>
      <c r="AW393" s="14" t="s">
        <v>33</v>
      </c>
      <c r="AX393" s="14" t="s">
        <v>22</v>
      </c>
      <c r="AY393" s="255" t="s">
        <v>143</v>
      </c>
    </row>
    <row r="394" s="2" customFormat="1" ht="33" customHeight="1">
      <c r="A394" s="41"/>
      <c r="B394" s="42"/>
      <c r="C394" s="216" t="s">
        <v>511</v>
      </c>
      <c r="D394" s="216" t="s">
        <v>145</v>
      </c>
      <c r="E394" s="217" t="s">
        <v>512</v>
      </c>
      <c r="F394" s="218" t="s">
        <v>513</v>
      </c>
      <c r="G394" s="219" t="s">
        <v>148</v>
      </c>
      <c r="H394" s="220">
        <v>1480</v>
      </c>
      <c r="I394" s="221"/>
      <c r="J394" s="222">
        <f>ROUND(I394*H394,2)</f>
        <v>0</v>
      </c>
      <c r="K394" s="218" t="s">
        <v>149</v>
      </c>
      <c r="L394" s="47"/>
      <c r="M394" s="223" t="s">
        <v>20</v>
      </c>
      <c r="N394" s="224" t="s">
        <v>45</v>
      </c>
      <c r="O394" s="87"/>
      <c r="P394" s="225">
        <f>O394*H394</f>
        <v>0</v>
      </c>
      <c r="Q394" s="225">
        <v>0</v>
      </c>
      <c r="R394" s="225">
        <f>Q394*H394</f>
        <v>0</v>
      </c>
      <c r="S394" s="225">
        <v>0</v>
      </c>
      <c r="T394" s="226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7" t="s">
        <v>150</v>
      </c>
      <c r="AT394" s="227" t="s">
        <v>145</v>
      </c>
      <c r="AU394" s="227" t="s">
        <v>83</v>
      </c>
      <c r="AY394" s="20" t="s">
        <v>143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20" t="s">
        <v>22</v>
      </c>
      <c r="BK394" s="228">
        <f>ROUND(I394*H394,2)</f>
        <v>0</v>
      </c>
      <c r="BL394" s="20" t="s">
        <v>150</v>
      </c>
      <c r="BM394" s="227" t="s">
        <v>514</v>
      </c>
    </row>
    <row r="395" s="2" customFormat="1">
      <c r="A395" s="41"/>
      <c r="B395" s="42"/>
      <c r="C395" s="43"/>
      <c r="D395" s="229" t="s">
        <v>152</v>
      </c>
      <c r="E395" s="43"/>
      <c r="F395" s="230" t="s">
        <v>515</v>
      </c>
      <c r="G395" s="43"/>
      <c r="H395" s="43"/>
      <c r="I395" s="231"/>
      <c r="J395" s="43"/>
      <c r="K395" s="43"/>
      <c r="L395" s="47"/>
      <c r="M395" s="232"/>
      <c r="N395" s="233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152</v>
      </c>
      <c r="AU395" s="20" t="s">
        <v>83</v>
      </c>
    </row>
    <row r="396" s="13" customFormat="1">
      <c r="A396" s="13"/>
      <c r="B396" s="234"/>
      <c r="C396" s="235"/>
      <c r="D396" s="236" t="s">
        <v>154</v>
      </c>
      <c r="E396" s="237" t="s">
        <v>20</v>
      </c>
      <c r="F396" s="238" t="s">
        <v>171</v>
      </c>
      <c r="G396" s="235"/>
      <c r="H396" s="237" t="s">
        <v>20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154</v>
      </c>
      <c r="AU396" s="244" t="s">
        <v>83</v>
      </c>
      <c r="AV396" s="13" t="s">
        <v>22</v>
      </c>
      <c r="AW396" s="13" t="s">
        <v>33</v>
      </c>
      <c r="AX396" s="13" t="s">
        <v>74</v>
      </c>
      <c r="AY396" s="244" t="s">
        <v>143</v>
      </c>
    </row>
    <row r="397" s="13" customFormat="1">
      <c r="A397" s="13"/>
      <c r="B397" s="234"/>
      <c r="C397" s="235"/>
      <c r="D397" s="236" t="s">
        <v>154</v>
      </c>
      <c r="E397" s="237" t="s">
        <v>20</v>
      </c>
      <c r="F397" s="238" t="s">
        <v>509</v>
      </c>
      <c r="G397" s="235"/>
      <c r="H397" s="237" t="s">
        <v>20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154</v>
      </c>
      <c r="AU397" s="244" t="s">
        <v>83</v>
      </c>
      <c r="AV397" s="13" t="s">
        <v>22</v>
      </c>
      <c r="AW397" s="13" t="s">
        <v>33</v>
      </c>
      <c r="AX397" s="13" t="s">
        <v>74</v>
      </c>
      <c r="AY397" s="244" t="s">
        <v>143</v>
      </c>
    </row>
    <row r="398" s="14" customFormat="1">
      <c r="A398" s="14"/>
      <c r="B398" s="245"/>
      <c r="C398" s="246"/>
      <c r="D398" s="236" t="s">
        <v>154</v>
      </c>
      <c r="E398" s="247" t="s">
        <v>20</v>
      </c>
      <c r="F398" s="248" t="s">
        <v>510</v>
      </c>
      <c r="G398" s="246"/>
      <c r="H398" s="249">
        <v>1480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154</v>
      </c>
      <c r="AU398" s="255" t="s">
        <v>83</v>
      </c>
      <c r="AV398" s="14" t="s">
        <v>83</v>
      </c>
      <c r="AW398" s="14" t="s">
        <v>33</v>
      </c>
      <c r="AX398" s="14" t="s">
        <v>22</v>
      </c>
      <c r="AY398" s="255" t="s">
        <v>143</v>
      </c>
    </row>
    <row r="399" s="2" customFormat="1" ht="44.25" customHeight="1">
      <c r="A399" s="41"/>
      <c r="B399" s="42"/>
      <c r="C399" s="216" t="s">
        <v>516</v>
      </c>
      <c r="D399" s="216" t="s">
        <v>145</v>
      </c>
      <c r="E399" s="217" t="s">
        <v>517</v>
      </c>
      <c r="F399" s="218" t="s">
        <v>518</v>
      </c>
      <c r="G399" s="219" t="s">
        <v>148</v>
      </c>
      <c r="H399" s="220">
        <v>1480</v>
      </c>
      <c r="I399" s="221"/>
      <c r="J399" s="222">
        <f>ROUND(I399*H399,2)</f>
        <v>0</v>
      </c>
      <c r="K399" s="218" t="s">
        <v>149</v>
      </c>
      <c r="L399" s="47"/>
      <c r="M399" s="223" t="s">
        <v>20</v>
      </c>
      <c r="N399" s="224" t="s">
        <v>45</v>
      </c>
      <c r="O399" s="87"/>
      <c r="P399" s="225">
        <f>O399*H399</f>
        <v>0</v>
      </c>
      <c r="Q399" s="225">
        <v>0.93779000000000001</v>
      </c>
      <c r="R399" s="225">
        <f>Q399*H399</f>
        <v>1387.9292</v>
      </c>
      <c r="S399" s="225">
        <v>0</v>
      </c>
      <c r="T399" s="226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7" t="s">
        <v>150</v>
      </c>
      <c r="AT399" s="227" t="s">
        <v>145</v>
      </c>
      <c r="AU399" s="227" t="s">
        <v>83</v>
      </c>
      <c r="AY399" s="20" t="s">
        <v>143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20" t="s">
        <v>22</v>
      </c>
      <c r="BK399" s="228">
        <f>ROUND(I399*H399,2)</f>
        <v>0</v>
      </c>
      <c r="BL399" s="20" t="s">
        <v>150</v>
      </c>
      <c r="BM399" s="227" t="s">
        <v>519</v>
      </c>
    </row>
    <row r="400" s="2" customFormat="1">
      <c r="A400" s="41"/>
      <c r="B400" s="42"/>
      <c r="C400" s="43"/>
      <c r="D400" s="229" t="s">
        <v>152</v>
      </c>
      <c r="E400" s="43"/>
      <c r="F400" s="230" t="s">
        <v>520</v>
      </c>
      <c r="G400" s="43"/>
      <c r="H400" s="43"/>
      <c r="I400" s="231"/>
      <c r="J400" s="43"/>
      <c r="K400" s="43"/>
      <c r="L400" s="47"/>
      <c r="M400" s="232"/>
      <c r="N400" s="233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152</v>
      </c>
      <c r="AU400" s="20" t="s">
        <v>83</v>
      </c>
    </row>
    <row r="401" s="13" customFormat="1">
      <c r="A401" s="13"/>
      <c r="B401" s="234"/>
      <c r="C401" s="235"/>
      <c r="D401" s="236" t="s">
        <v>154</v>
      </c>
      <c r="E401" s="237" t="s">
        <v>20</v>
      </c>
      <c r="F401" s="238" t="s">
        <v>171</v>
      </c>
      <c r="G401" s="235"/>
      <c r="H401" s="237" t="s">
        <v>20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154</v>
      </c>
      <c r="AU401" s="244" t="s">
        <v>83</v>
      </c>
      <c r="AV401" s="13" t="s">
        <v>22</v>
      </c>
      <c r="AW401" s="13" t="s">
        <v>33</v>
      </c>
      <c r="AX401" s="13" t="s">
        <v>74</v>
      </c>
      <c r="AY401" s="244" t="s">
        <v>143</v>
      </c>
    </row>
    <row r="402" s="13" customFormat="1">
      <c r="A402" s="13"/>
      <c r="B402" s="234"/>
      <c r="C402" s="235"/>
      <c r="D402" s="236" t="s">
        <v>154</v>
      </c>
      <c r="E402" s="237" t="s">
        <v>20</v>
      </c>
      <c r="F402" s="238" t="s">
        <v>521</v>
      </c>
      <c r="G402" s="235"/>
      <c r="H402" s="237" t="s">
        <v>20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154</v>
      </c>
      <c r="AU402" s="244" t="s">
        <v>83</v>
      </c>
      <c r="AV402" s="13" t="s">
        <v>22</v>
      </c>
      <c r="AW402" s="13" t="s">
        <v>33</v>
      </c>
      <c r="AX402" s="13" t="s">
        <v>74</v>
      </c>
      <c r="AY402" s="244" t="s">
        <v>143</v>
      </c>
    </row>
    <row r="403" s="14" customFormat="1">
      <c r="A403" s="14"/>
      <c r="B403" s="245"/>
      <c r="C403" s="246"/>
      <c r="D403" s="236" t="s">
        <v>154</v>
      </c>
      <c r="E403" s="247" t="s">
        <v>20</v>
      </c>
      <c r="F403" s="248" t="s">
        <v>510</v>
      </c>
      <c r="G403" s="246"/>
      <c r="H403" s="249">
        <v>1480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154</v>
      </c>
      <c r="AU403" s="255" t="s">
        <v>83</v>
      </c>
      <c r="AV403" s="14" t="s">
        <v>83</v>
      </c>
      <c r="AW403" s="14" t="s">
        <v>33</v>
      </c>
      <c r="AX403" s="14" t="s">
        <v>22</v>
      </c>
      <c r="AY403" s="255" t="s">
        <v>143</v>
      </c>
    </row>
    <row r="404" s="12" customFormat="1" ht="22.8" customHeight="1">
      <c r="A404" s="12"/>
      <c r="B404" s="200"/>
      <c r="C404" s="201"/>
      <c r="D404" s="202" t="s">
        <v>73</v>
      </c>
      <c r="E404" s="214" t="s">
        <v>194</v>
      </c>
      <c r="F404" s="214" t="s">
        <v>522</v>
      </c>
      <c r="G404" s="201"/>
      <c r="H404" s="201"/>
      <c r="I404" s="204"/>
      <c r="J404" s="215">
        <f>BK404</f>
        <v>0</v>
      </c>
      <c r="K404" s="201"/>
      <c r="L404" s="206"/>
      <c r="M404" s="207"/>
      <c r="N404" s="208"/>
      <c r="O404" s="208"/>
      <c r="P404" s="209">
        <f>SUM(P405:P430)</f>
        <v>0</v>
      </c>
      <c r="Q404" s="208"/>
      <c r="R404" s="209">
        <f>SUM(R405:R430)</f>
        <v>134.95919279999998</v>
      </c>
      <c r="S404" s="208"/>
      <c r="T404" s="210">
        <f>SUM(T405:T430)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1" t="s">
        <v>22</v>
      </c>
      <c r="AT404" s="212" t="s">
        <v>73</v>
      </c>
      <c r="AU404" s="212" t="s">
        <v>22</v>
      </c>
      <c r="AY404" s="211" t="s">
        <v>143</v>
      </c>
      <c r="BK404" s="213">
        <f>SUM(BK405:BK430)</f>
        <v>0</v>
      </c>
    </row>
    <row r="405" s="2" customFormat="1" ht="44.25" customHeight="1">
      <c r="A405" s="41"/>
      <c r="B405" s="42"/>
      <c r="C405" s="216" t="s">
        <v>523</v>
      </c>
      <c r="D405" s="216" t="s">
        <v>145</v>
      </c>
      <c r="E405" s="217" t="s">
        <v>524</v>
      </c>
      <c r="F405" s="218" t="s">
        <v>525</v>
      </c>
      <c r="G405" s="219" t="s">
        <v>148</v>
      </c>
      <c r="H405" s="220">
        <v>970.80499999999995</v>
      </c>
      <c r="I405" s="221"/>
      <c r="J405" s="222">
        <f>ROUND(I405*H405,2)</f>
        <v>0</v>
      </c>
      <c r="K405" s="218" t="s">
        <v>149</v>
      </c>
      <c r="L405" s="47"/>
      <c r="M405" s="223" t="s">
        <v>20</v>
      </c>
      <c r="N405" s="224" t="s">
        <v>45</v>
      </c>
      <c r="O405" s="87"/>
      <c r="P405" s="225">
        <f>O405*H405</f>
        <v>0</v>
      </c>
      <c r="Q405" s="225">
        <v>0</v>
      </c>
      <c r="R405" s="225">
        <f>Q405*H405</f>
        <v>0</v>
      </c>
      <c r="S405" s="225">
        <v>0</v>
      </c>
      <c r="T405" s="226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7" t="s">
        <v>150</v>
      </c>
      <c r="AT405" s="227" t="s">
        <v>145</v>
      </c>
      <c r="AU405" s="227" t="s">
        <v>83</v>
      </c>
      <c r="AY405" s="20" t="s">
        <v>143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20" t="s">
        <v>22</v>
      </c>
      <c r="BK405" s="228">
        <f>ROUND(I405*H405,2)</f>
        <v>0</v>
      </c>
      <c r="BL405" s="20" t="s">
        <v>150</v>
      </c>
      <c r="BM405" s="227" t="s">
        <v>526</v>
      </c>
    </row>
    <row r="406" s="2" customFormat="1">
      <c r="A406" s="41"/>
      <c r="B406" s="42"/>
      <c r="C406" s="43"/>
      <c r="D406" s="229" t="s">
        <v>152</v>
      </c>
      <c r="E406" s="43"/>
      <c r="F406" s="230" t="s">
        <v>527</v>
      </c>
      <c r="G406" s="43"/>
      <c r="H406" s="43"/>
      <c r="I406" s="231"/>
      <c r="J406" s="43"/>
      <c r="K406" s="43"/>
      <c r="L406" s="47"/>
      <c r="M406" s="232"/>
      <c r="N406" s="233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152</v>
      </c>
      <c r="AU406" s="20" t="s">
        <v>83</v>
      </c>
    </row>
    <row r="407" s="13" customFormat="1">
      <c r="A407" s="13"/>
      <c r="B407" s="234"/>
      <c r="C407" s="235"/>
      <c r="D407" s="236" t="s">
        <v>154</v>
      </c>
      <c r="E407" s="237" t="s">
        <v>20</v>
      </c>
      <c r="F407" s="238" t="s">
        <v>171</v>
      </c>
      <c r="G407" s="235"/>
      <c r="H407" s="237" t="s">
        <v>20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154</v>
      </c>
      <c r="AU407" s="244" t="s">
        <v>83</v>
      </c>
      <c r="AV407" s="13" t="s">
        <v>22</v>
      </c>
      <c r="AW407" s="13" t="s">
        <v>33</v>
      </c>
      <c r="AX407" s="13" t="s">
        <v>74</v>
      </c>
      <c r="AY407" s="244" t="s">
        <v>143</v>
      </c>
    </row>
    <row r="408" s="13" customFormat="1">
      <c r="A408" s="13"/>
      <c r="B408" s="234"/>
      <c r="C408" s="235"/>
      <c r="D408" s="236" t="s">
        <v>154</v>
      </c>
      <c r="E408" s="237" t="s">
        <v>20</v>
      </c>
      <c r="F408" s="238" t="s">
        <v>355</v>
      </c>
      <c r="G408" s="235"/>
      <c r="H408" s="237" t="s">
        <v>20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154</v>
      </c>
      <c r="AU408" s="244" t="s">
        <v>83</v>
      </c>
      <c r="AV408" s="13" t="s">
        <v>22</v>
      </c>
      <c r="AW408" s="13" t="s">
        <v>33</v>
      </c>
      <c r="AX408" s="13" t="s">
        <v>74</v>
      </c>
      <c r="AY408" s="244" t="s">
        <v>143</v>
      </c>
    </row>
    <row r="409" s="14" customFormat="1">
      <c r="A409" s="14"/>
      <c r="B409" s="245"/>
      <c r="C409" s="246"/>
      <c r="D409" s="236" t="s">
        <v>154</v>
      </c>
      <c r="E409" s="247" t="s">
        <v>20</v>
      </c>
      <c r="F409" s="248" t="s">
        <v>528</v>
      </c>
      <c r="G409" s="246"/>
      <c r="H409" s="249">
        <v>542.3549999999999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154</v>
      </c>
      <c r="AU409" s="255" t="s">
        <v>83</v>
      </c>
      <c r="AV409" s="14" t="s">
        <v>83</v>
      </c>
      <c r="AW409" s="14" t="s">
        <v>33</v>
      </c>
      <c r="AX409" s="14" t="s">
        <v>74</v>
      </c>
      <c r="AY409" s="255" t="s">
        <v>143</v>
      </c>
    </row>
    <row r="410" s="13" customFormat="1">
      <c r="A410" s="13"/>
      <c r="B410" s="234"/>
      <c r="C410" s="235"/>
      <c r="D410" s="236" t="s">
        <v>154</v>
      </c>
      <c r="E410" s="237" t="s">
        <v>20</v>
      </c>
      <c r="F410" s="238" t="s">
        <v>529</v>
      </c>
      <c r="G410" s="235"/>
      <c r="H410" s="237" t="s">
        <v>20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154</v>
      </c>
      <c r="AU410" s="244" t="s">
        <v>83</v>
      </c>
      <c r="AV410" s="13" t="s">
        <v>22</v>
      </c>
      <c r="AW410" s="13" t="s">
        <v>33</v>
      </c>
      <c r="AX410" s="13" t="s">
        <v>74</v>
      </c>
      <c r="AY410" s="244" t="s">
        <v>143</v>
      </c>
    </row>
    <row r="411" s="14" customFormat="1">
      <c r="A411" s="14"/>
      <c r="B411" s="245"/>
      <c r="C411" s="246"/>
      <c r="D411" s="236" t="s">
        <v>154</v>
      </c>
      <c r="E411" s="247" t="s">
        <v>20</v>
      </c>
      <c r="F411" s="248" t="s">
        <v>530</v>
      </c>
      <c r="G411" s="246"/>
      <c r="H411" s="249">
        <v>428.44999999999999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154</v>
      </c>
      <c r="AU411" s="255" t="s">
        <v>83</v>
      </c>
      <c r="AV411" s="14" t="s">
        <v>83</v>
      </c>
      <c r="AW411" s="14" t="s">
        <v>33</v>
      </c>
      <c r="AX411" s="14" t="s">
        <v>74</v>
      </c>
      <c r="AY411" s="255" t="s">
        <v>143</v>
      </c>
    </row>
    <row r="412" s="15" customFormat="1">
      <c r="A412" s="15"/>
      <c r="B412" s="256"/>
      <c r="C412" s="257"/>
      <c r="D412" s="236" t="s">
        <v>154</v>
      </c>
      <c r="E412" s="258" t="s">
        <v>20</v>
      </c>
      <c r="F412" s="259" t="s">
        <v>178</v>
      </c>
      <c r="G412" s="257"/>
      <c r="H412" s="260">
        <v>970.80499999999984</v>
      </c>
      <c r="I412" s="261"/>
      <c r="J412" s="257"/>
      <c r="K412" s="257"/>
      <c r="L412" s="262"/>
      <c r="M412" s="263"/>
      <c r="N412" s="264"/>
      <c r="O412" s="264"/>
      <c r="P412" s="264"/>
      <c r="Q412" s="264"/>
      <c r="R412" s="264"/>
      <c r="S412" s="264"/>
      <c r="T412" s="26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6" t="s">
        <v>154</v>
      </c>
      <c r="AU412" s="266" t="s">
        <v>83</v>
      </c>
      <c r="AV412" s="15" t="s">
        <v>150</v>
      </c>
      <c r="AW412" s="15" t="s">
        <v>33</v>
      </c>
      <c r="AX412" s="15" t="s">
        <v>22</v>
      </c>
      <c r="AY412" s="266" t="s">
        <v>143</v>
      </c>
    </row>
    <row r="413" s="2" customFormat="1" ht="37.8" customHeight="1">
      <c r="A413" s="41"/>
      <c r="B413" s="42"/>
      <c r="C413" s="216" t="s">
        <v>531</v>
      </c>
      <c r="D413" s="216" t="s">
        <v>145</v>
      </c>
      <c r="E413" s="217" t="s">
        <v>532</v>
      </c>
      <c r="F413" s="218" t="s">
        <v>533</v>
      </c>
      <c r="G413" s="219" t="s">
        <v>534</v>
      </c>
      <c r="H413" s="220">
        <v>198.55000000000001</v>
      </c>
      <c r="I413" s="221"/>
      <c r="J413" s="222">
        <f>ROUND(I413*H413,2)</f>
        <v>0</v>
      </c>
      <c r="K413" s="218" t="s">
        <v>149</v>
      </c>
      <c r="L413" s="47"/>
      <c r="M413" s="223" t="s">
        <v>20</v>
      </c>
      <c r="N413" s="224" t="s">
        <v>45</v>
      </c>
      <c r="O413" s="87"/>
      <c r="P413" s="225">
        <f>O413*H413</f>
        <v>0</v>
      </c>
      <c r="Q413" s="225">
        <v>1.0000000000000001E-05</v>
      </c>
      <c r="R413" s="225">
        <f>Q413*H413</f>
        <v>0.0019855000000000003</v>
      </c>
      <c r="S413" s="225">
        <v>0</v>
      </c>
      <c r="T413" s="226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7" t="s">
        <v>150</v>
      </c>
      <c r="AT413" s="227" t="s">
        <v>145</v>
      </c>
      <c r="AU413" s="227" t="s">
        <v>83</v>
      </c>
      <c r="AY413" s="20" t="s">
        <v>143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20" t="s">
        <v>22</v>
      </c>
      <c r="BK413" s="228">
        <f>ROUND(I413*H413,2)</f>
        <v>0</v>
      </c>
      <c r="BL413" s="20" t="s">
        <v>150</v>
      </c>
      <c r="BM413" s="227" t="s">
        <v>535</v>
      </c>
    </row>
    <row r="414" s="2" customFormat="1">
      <c r="A414" s="41"/>
      <c r="B414" s="42"/>
      <c r="C414" s="43"/>
      <c r="D414" s="229" t="s">
        <v>152</v>
      </c>
      <c r="E414" s="43"/>
      <c r="F414" s="230" t="s">
        <v>536</v>
      </c>
      <c r="G414" s="43"/>
      <c r="H414" s="43"/>
      <c r="I414" s="231"/>
      <c r="J414" s="43"/>
      <c r="K414" s="43"/>
      <c r="L414" s="47"/>
      <c r="M414" s="232"/>
      <c r="N414" s="233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152</v>
      </c>
      <c r="AU414" s="20" t="s">
        <v>83</v>
      </c>
    </row>
    <row r="415" s="13" customFormat="1">
      <c r="A415" s="13"/>
      <c r="B415" s="234"/>
      <c r="C415" s="235"/>
      <c r="D415" s="236" t="s">
        <v>154</v>
      </c>
      <c r="E415" s="237" t="s">
        <v>20</v>
      </c>
      <c r="F415" s="238" t="s">
        <v>537</v>
      </c>
      <c r="G415" s="235"/>
      <c r="H415" s="237" t="s">
        <v>20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154</v>
      </c>
      <c r="AU415" s="244" t="s">
        <v>83</v>
      </c>
      <c r="AV415" s="13" t="s">
        <v>22</v>
      </c>
      <c r="AW415" s="13" t="s">
        <v>33</v>
      </c>
      <c r="AX415" s="13" t="s">
        <v>74</v>
      </c>
      <c r="AY415" s="244" t="s">
        <v>143</v>
      </c>
    </row>
    <row r="416" s="14" customFormat="1">
      <c r="A416" s="14"/>
      <c r="B416" s="245"/>
      <c r="C416" s="246"/>
      <c r="D416" s="236" t="s">
        <v>154</v>
      </c>
      <c r="E416" s="247" t="s">
        <v>20</v>
      </c>
      <c r="F416" s="248" t="s">
        <v>538</v>
      </c>
      <c r="G416" s="246"/>
      <c r="H416" s="249">
        <v>198.55000000000001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154</v>
      </c>
      <c r="AU416" s="255" t="s">
        <v>83</v>
      </c>
      <c r="AV416" s="14" t="s">
        <v>83</v>
      </c>
      <c r="AW416" s="14" t="s">
        <v>33</v>
      </c>
      <c r="AX416" s="14" t="s">
        <v>22</v>
      </c>
      <c r="AY416" s="255" t="s">
        <v>143</v>
      </c>
    </row>
    <row r="417" s="2" customFormat="1" ht="24.15" customHeight="1">
      <c r="A417" s="41"/>
      <c r="B417" s="42"/>
      <c r="C417" s="216" t="s">
        <v>539</v>
      </c>
      <c r="D417" s="216" t="s">
        <v>145</v>
      </c>
      <c r="E417" s="217" t="s">
        <v>540</v>
      </c>
      <c r="F417" s="218" t="s">
        <v>541</v>
      </c>
      <c r="G417" s="219" t="s">
        <v>534</v>
      </c>
      <c r="H417" s="220">
        <v>198.55000000000001</v>
      </c>
      <c r="I417" s="221"/>
      <c r="J417" s="222">
        <f>ROUND(I417*H417,2)</f>
        <v>0</v>
      </c>
      <c r="K417" s="218" t="s">
        <v>149</v>
      </c>
      <c r="L417" s="47"/>
      <c r="M417" s="223" t="s">
        <v>20</v>
      </c>
      <c r="N417" s="224" t="s">
        <v>45</v>
      </c>
      <c r="O417" s="87"/>
      <c r="P417" s="225">
        <f>O417*H417</f>
        <v>0</v>
      </c>
      <c r="Q417" s="225">
        <v>8.0000000000000007E-05</v>
      </c>
      <c r="R417" s="225">
        <f>Q417*H417</f>
        <v>0.015884000000000002</v>
      </c>
      <c r="S417" s="225">
        <v>0</v>
      </c>
      <c r="T417" s="226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7" t="s">
        <v>150</v>
      </c>
      <c r="AT417" s="227" t="s">
        <v>145</v>
      </c>
      <c r="AU417" s="227" t="s">
        <v>83</v>
      </c>
      <c r="AY417" s="20" t="s">
        <v>143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20" t="s">
        <v>22</v>
      </c>
      <c r="BK417" s="228">
        <f>ROUND(I417*H417,2)</f>
        <v>0</v>
      </c>
      <c r="BL417" s="20" t="s">
        <v>150</v>
      </c>
      <c r="BM417" s="227" t="s">
        <v>542</v>
      </c>
    </row>
    <row r="418" s="2" customFormat="1">
      <c r="A418" s="41"/>
      <c r="B418" s="42"/>
      <c r="C418" s="43"/>
      <c r="D418" s="229" t="s">
        <v>152</v>
      </c>
      <c r="E418" s="43"/>
      <c r="F418" s="230" t="s">
        <v>543</v>
      </c>
      <c r="G418" s="43"/>
      <c r="H418" s="43"/>
      <c r="I418" s="231"/>
      <c r="J418" s="43"/>
      <c r="K418" s="43"/>
      <c r="L418" s="47"/>
      <c r="M418" s="232"/>
      <c r="N418" s="233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152</v>
      </c>
      <c r="AU418" s="20" t="s">
        <v>83</v>
      </c>
    </row>
    <row r="419" s="13" customFormat="1">
      <c r="A419" s="13"/>
      <c r="B419" s="234"/>
      <c r="C419" s="235"/>
      <c r="D419" s="236" t="s">
        <v>154</v>
      </c>
      <c r="E419" s="237" t="s">
        <v>20</v>
      </c>
      <c r="F419" s="238" t="s">
        <v>544</v>
      </c>
      <c r="G419" s="235"/>
      <c r="H419" s="237" t="s">
        <v>20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154</v>
      </c>
      <c r="AU419" s="244" t="s">
        <v>83</v>
      </c>
      <c r="AV419" s="13" t="s">
        <v>22</v>
      </c>
      <c r="AW419" s="13" t="s">
        <v>33</v>
      </c>
      <c r="AX419" s="13" t="s">
        <v>74</v>
      </c>
      <c r="AY419" s="244" t="s">
        <v>143</v>
      </c>
    </row>
    <row r="420" s="14" customFormat="1">
      <c r="A420" s="14"/>
      <c r="B420" s="245"/>
      <c r="C420" s="246"/>
      <c r="D420" s="236" t="s">
        <v>154</v>
      </c>
      <c r="E420" s="247" t="s">
        <v>20</v>
      </c>
      <c r="F420" s="248" t="s">
        <v>545</v>
      </c>
      <c r="G420" s="246"/>
      <c r="H420" s="249">
        <v>198.55000000000001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5" t="s">
        <v>154</v>
      </c>
      <c r="AU420" s="255" t="s">
        <v>83</v>
      </c>
      <c r="AV420" s="14" t="s">
        <v>83</v>
      </c>
      <c r="AW420" s="14" t="s">
        <v>33</v>
      </c>
      <c r="AX420" s="14" t="s">
        <v>22</v>
      </c>
      <c r="AY420" s="255" t="s">
        <v>143</v>
      </c>
    </row>
    <row r="421" s="2" customFormat="1" ht="33" customHeight="1">
      <c r="A421" s="41"/>
      <c r="B421" s="42"/>
      <c r="C421" s="216" t="s">
        <v>546</v>
      </c>
      <c r="D421" s="216" t="s">
        <v>145</v>
      </c>
      <c r="E421" s="217" t="s">
        <v>547</v>
      </c>
      <c r="F421" s="218" t="s">
        <v>548</v>
      </c>
      <c r="G421" s="219" t="s">
        <v>148</v>
      </c>
      <c r="H421" s="220">
        <v>2450.8049999999998</v>
      </c>
      <c r="I421" s="221"/>
      <c r="J421" s="222">
        <f>ROUND(I421*H421,2)</f>
        <v>0</v>
      </c>
      <c r="K421" s="218" t="s">
        <v>20</v>
      </c>
      <c r="L421" s="47"/>
      <c r="M421" s="223" t="s">
        <v>20</v>
      </c>
      <c r="N421" s="224" t="s">
        <v>45</v>
      </c>
      <c r="O421" s="87"/>
      <c r="P421" s="225">
        <f>O421*H421</f>
        <v>0</v>
      </c>
      <c r="Q421" s="225">
        <v>0.055059999999999998</v>
      </c>
      <c r="R421" s="225">
        <f>Q421*H421</f>
        <v>134.94132329999999</v>
      </c>
      <c r="S421" s="225">
        <v>0</v>
      </c>
      <c r="T421" s="226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7" t="s">
        <v>150</v>
      </c>
      <c r="AT421" s="227" t="s">
        <v>145</v>
      </c>
      <c r="AU421" s="227" t="s">
        <v>83</v>
      </c>
      <c r="AY421" s="20" t="s">
        <v>143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20" t="s">
        <v>22</v>
      </c>
      <c r="BK421" s="228">
        <f>ROUND(I421*H421,2)</f>
        <v>0</v>
      </c>
      <c r="BL421" s="20" t="s">
        <v>150</v>
      </c>
      <c r="BM421" s="227" t="s">
        <v>549</v>
      </c>
    </row>
    <row r="422" s="13" customFormat="1">
      <c r="A422" s="13"/>
      <c r="B422" s="234"/>
      <c r="C422" s="235"/>
      <c r="D422" s="236" t="s">
        <v>154</v>
      </c>
      <c r="E422" s="237" t="s">
        <v>20</v>
      </c>
      <c r="F422" s="238" t="s">
        <v>171</v>
      </c>
      <c r="G422" s="235"/>
      <c r="H422" s="237" t="s">
        <v>20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154</v>
      </c>
      <c r="AU422" s="244" t="s">
        <v>83</v>
      </c>
      <c r="AV422" s="13" t="s">
        <v>22</v>
      </c>
      <c r="AW422" s="13" t="s">
        <v>33</v>
      </c>
      <c r="AX422" s="13" t="s">
        <v>74</v>
      </c>
      <c r="AY422" s="244" t="s">
        <v>143</v>
      </c>
    </row>
    <row r="423" s="13" customFormat="1">
      <c r="A423" s="13"/>
      <c r="B423" s="234"/>
      <c r="C423" s="235"/>
      <c r="D423" s="236" t="s">
        <v>154</v>
      </c>
      <c r="E423" s="237" t="s">
        <v>20</v>
      </c>
      <c r="F423" s="238" t="s">
        <v>355</v>
      </c>
      <c r="G423" s="235"/>
      <c r="H423" s="237" t="s">
        <v>20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154</v>
      </c>
      <c r="AU423" s="244" t="s">
        <v>83</v>
      </c>
      <c r="AV423" s="13" t="s">
        <v>22</v>
      </c>
      <c r="AW423" s="13" t="s">
        <v>33</v>
      </c>
      <c r="AX423" s="13" t="s">
        <v>74</v>
      </c>
      <c r="AY423" s="244" t="s">
        <v>143</v>
      </c>
    </row>
    <row r="424" s="14" customFormat="1">
      <c r="A424" s="14"/>
      <c r="B424" s="245"/>
      <c r="C424" s="246"/>
      <c r="D424" s="236" t="s">
        <v>154</v>
      </c>
      <c r="E424" s="247" t="s">
        <v>20</v>
      </c>
      <c r="F424" s="248" t="s">
        <v>528</v>
      </c>
      <c r="G424" s="246"/>
      <c r="H424" s="249">
        <v>542.3549999999999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154</v>
      </c>
      <c r="AU424" s="255" t="s">
        <v>83</v>
      </c>
      <c r="AV424" s="14" t="s">
        <v>83</v>
      </c>
      <c r="AW424" s="14" t="s">
        <v>33</v>
      </c>
      <c r="AX424" s="14" t="s">
        <v>74</v>
      </c>
      <c r="AY424" s="255" t="s">
        <v>143</v>
      </c>
    </row>
    <row r="425" s="13" customFormat="1">
      <c r="A425" s="13"/>
      <c r="B425" s="234"/>
      <c r="C425" s="235"/>
      <c r="D425" s="236" t="s">
        <v>154</v>
      </c>
      <c r="E425" s="237" t="s">
        <v>20</v>
      </c>
      <c r="F425" s="238" t="s">
        <v>529</v>
      </c>
      <c r="G425" s="235"/>
      <c r="H425" s="237" t="s">
        <v>20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154</v>
      </c>
      <c r="AU425" s="244" t="s">
        <v>83</v>
      </c>
      <c r="AV425" s="13" t="s">
        <v>22</v>
      </c>
      <c r="AW425" s="13" t="s">
        <v>33</v>
      </c>
      <c r="AX425" s="13" t="s">
        <v>74</v>
      </c>
      <c r="AY425" s="244" t="s">
        <v>143</v>
      </c>
    </row>
    <row r="426" s="14" customFormat="1">
      <c r="A426" s="14"/>
      <c r="B426" s="245"/>
      <c r="C426" s="246"/>
      <c r="D426" s="236" t="s">
        <v>154</v>
      </c>
      <c r="E426" s="247" t="s">
        <v>20</v>
      </c>
      <c r="F426" s="248" t="s">
        <v>530</v>
      </c>
      <c r="G426" s="246"/>
      <c r="H426" s="249">
        <v>428.44999999999999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154</v>
      </c>
      <c r="AU426" s="255" t="s">
        <v>83</v>
      </c>
      <c r="AV426" s="14" t="s">
        <v>83</v>
      </c>
      <c r="AW426" s="14" t="s">
        <v>33</v>
      </c>
      <c r="AX426" s="14" t="s">
        <v>74</v>
      </c>
      <c r="AY426" s="255" t="s">
        <v>143</v>
      </c>
    </row>
    <row r="427" s="13" customFormat="1">
      <c r="A427" s="13"/>
      <c r="B427" s="234"/>
      <c r="C427" s="235"/>
      <c r="D427" s="236" t="s">
        <v>154</v>
      </c>
      <c r="E427" s="237" t="s">
        <v>20</v>
      </c>
      <c r="F427" s="238" t="s">
        <v>171</v>
      </c>
      <c r="G427" s="235"/>
      <c r="H427" s="237" t="s">
        <v>20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4" t="s">
        <v>154</v>
      </c>
      <c r="AU427" s="244" t="s">
        <v>83</v>
      </c>
      <c r="AV427" s="13" t="s">
        <v>22</v>
      </c>
      <c r="AW427" s="13" t="s">
        <v>33</v>
      </c>
      <c r="AX427" s="13" t="s">
        <v>74</v>
      </c>
      <c r="AY427" s="244" t="s">
        <v>143</v>
      </c>
    </row>
    <row r="428" s="13" customFormat="1">
      <c r="A428" s="13"/>
      <c r="B428" s="234"/>
      <c r="C428" s="235"/>
      <c r="D428" s="236" t="s">
        <v>154</v>
      </c>
      <c r="E428" s="237" t="s">
        <v>20</v>
      </c>
      <c r="F428" s="238" t="s">
        <v>521</v>
      </c>
      <c r="G428" s="235"/>
      <c r="H428" s="237" t="s">
        <v>20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154</v>
      </c>
      <c r="AU428" s="244" t="s">
        <v>83</v>
      </c>
      <c r="AV428" s="13" t="s">
        <v>22</v>
      </c>
      <c r="AW428" s="13" t="s">
        <v>33</v>
      </c>
      <c r="AX428" s="13" t="s">
        <v>74</v>
      </c>
      <c r="AY428" s="244" t="s">
        <v>143</v>
      </c>
    </row>
    <row r="429" s="14" customFormat="1">
      <c r="A429" s="14"/>
      <c r="B429" s="245"/>
      <c r="C429" s="246"/>
      <c r="D429" s="236" t="s">
        <v>154</v>
      </c>
      <c r="E429" s="247" t="s">
        <v>20</v>
      </c>
      <c r="F429" s="248" t="s">
        <v>510</v>
      </c>
      <c r="G429" s="246"/>
      <c r="H429" s="249">
        <v>1480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154</v>
      </c>
      <c r="AU429" s="255" t="s">
        <v>83</v>
      </c>
      <c r="AV429" s="14" t="s">
        <v>83</v>
      </c>
      <c r="AW429" s="14" t="s">
        <v>33</v>
      </c>
      <c r="AX429" s="14" t="s">
        <v>74</v>
      </c>
      <c r="AY429" s="255" t="s">
        <v>143</v>
      </c>
    </row>
    <row r="430" s="15" customFormat="1">
      <c r="A430" s="15"/>
      <c r="B430" s="256"/>
      <c r="C430" s="257"/>
      <c r="D430" s="236" t="s">
        <v>154</v>
      </c>
      <c r="E430" s="258" t="s">
        <v>20</v>
      </c>
      <c r="F430" s="259" t="s">
        <v>178</v>
      </c>
      <c r="G430" s="257"/>
      <c r="H430" s="260">
        <v>2450.8049999999998</v>
      </c>
      <c r="I430" s="261"/>
      <c r="J430" s="257"/>
      <c r="K430" s="257"/>
      <c r="L430" s="262"/>
      <c r="M430" s="263"/>
      <c r="N430" s="264"/>
      <c r="O430" s="264"/>
      <c r="P430" s="264"/>
      <c r="Q430" s="264"/>
      <c r="R430" s="264"/>
      <c r="S430" s="264"/>
      <c r="T430" s="26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6" t="s">
        <v>154</v>
      </c>
      <c r="AU430" s="266" t="s">
        <v>83</v>
      </c>
      <c r="AV430" s="15" t="s">
        <v>150</v>
      </c>
      <c r="AW430" s="15" t="s">
        <v>33</v>
      </c>
      <c r="AX430" s="15" t="s">
        <v>22</v>
      </c>
      <c r="AY430" s="266" t="s">
        <v>143</v>
      </c>
    </row>
    <row r="431" s="12" customFormat="1" ht="22.8" customHeight="1">
      <c r="A431" s="12"/>
      <c r="B431" s="200"/>
      <c r="C431" s="201"/>
      <c r="D431" s="202" t="s">
        <v>73</v>
      </c>
      <c r="E431" s="214" t="s">
        <v>218</v>
      </c>
      <c r="F431" s="214" t="s">
        <v>550</v>
      </c>
      <c r="G431" s="201"/>
      <c r="H431" s="201"/>
      <c r="I431" s="204"/>
      <c r="J431" s="215">
        <f>BK431</f>
        <v>0</v>
      </c>
      <c r="K431" s="201"/>
      <c r="L431" s="206"/>
      <c r="M431" s="207"/>
      <c r="N431" s="208"/>
      <c r="O431" s="208"/>
      <c r="P431" s="209">
        <f>SUM(P432:P484)</f>
        <v>0</v>
      </c>
      <c r="Q431" s="208"/>
      <c r="R431" s="209">
        <f>SUM(R432:R484)</f>
        <v>1.96944779</v>
      </c>
      <c r="S431" s="208"/>
      <c r="T431" s="210">
        <f>SUM(T432:T484)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11" t="s">
        <v>22</v>
      </c>
      <c r="AT431" s="212" t="s">
        <v>73</v>
      </c>
      <c r="AU431" s="212" t="s">
        <v>22</v>
      </c>
      <c r="AY431" s="211" t="s">
        <v>143</v>
      </c>
      <c r="BK431" s="213">
        <f>SUM(BK432:BK484)</f>
        <v>0</v>
      </c>
    </row>
    <row r="432" s="2" customFormat="1" ht="24.15" customHeight="1">
      <c r="A432" s="41"/>
      <c r="B432" s="42"/>
      <c r="C432" s="216" t="s">
        <v>551</v>
      </c>
      <c r="D432" s="216" t="s">
        <v>145</v>
      </c>
      <c r="E432" s="217" t="s">
        <v>552</v>
      </c>
      <c r="F432" s="218" t="s">
        <v>553</v>
      </c>
      <c r="G432" s="219" t="s">
        <v>534</v>
      </c>
      <c r="H432" s="220">
        <v>67.5</v>
      </c>
      <c r="I432" s="221"/>
      <c r="J432" s="222">
        <f>ROUND(I432*H432,2)</f>
        <v>0</v>
      </c>
      <c r="K432" s="218" t="s">
        <v>149</v>
      </c>
      <c r="L432" s="47"/>
      <c r="M432" s="223" t="s">
        <v>20</v>
      </c>
      <c r="N432" s="224" t="s">
        <v>45</v>
      </c>
      <c r="O432" s="87"/>
      <c r="P432" s="225">
        <f>O432*H432</f>
        <v>0</v>
      </c>
      <c r="Q432" s="225">
        <v>0.0235</v>
      </c>
      <c r="R432" s="225">
        <f>Q432*H432</f>
        <v>1.5862499999999999</v>
      </c>
      <c r="S432" s="225">
        <v>0</v>
      </c>
      <c r="T432" s="226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7" t="s">
        <v>150</v>
      </c>
      <c r="AT432" s="227" t="s">
        <v>145</v>
      </c>
      <c r="AU432" s="227" t="s">
        <v>83</v>
      </c>
      <c r="AY432" s="20" t="s">
        <v>143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20" t="s">
        <v>22</v>
      </c>
      <c r="BK432" s="228">
        <f>ROUND(I432*H432,2)</f>
        <v>0</v>
      </c>
      <c r="BL432" s="20" t="s">
        <v>150</v>
      </c>
      <c r="BM432" s="227" t="s">
        <v>554</v>
      </c>
    </row>
    <row r="433" s="2" customFormat="1">
      <c r="A433" s="41"/>
      <c r="B433" s="42"/>
      <c r="C433" s="43"/>
      <c r="D433" s="229" t="s">
        <v>152</v>
      </c>
      <c r="E433" s="43"/>
      <c r="F433" s="230" t="s">
        <v>555</v>
      </c>
      <c r="G433" s="43"/>
      <c r="H433" s="43"/>
      <c r="I433" s="231"/>
      <c r="J433" s="43"/>
      <c r="K433" s="43"/>
      <c r="L433" s="47"/>
      <c r="M433" s="232"/>
      <c r="N433" s="233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152</v>
      </c>
      <c r="AU433" s="20" t="s">
        <v>83</v>
      </c>
    </row>
    <row r="434" s="13" customFormat="1">
      <c r="A434" s="13"/>
      <c r="B434" s="234"/>
      <c r="C434" s="235"/>
      <c r="D434" s="236" t="s">
        <v>154</v>
      </c>
      <c r="E434" s="237" t="s">
        <v>20</v>
      </c>
      <c r="F434" s="238" t="s">
        <v>537</v>
      </c>
      <c r="G434" s="235"/>
      <c r="H434" s="237" t="s">
        <v>20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154</v>
      </c>
      <c r="AU434" s="244" t="s">
        <v>83</v>
      </c>
      <c r="AV434" s="13" t="s">
        <v>22</v>
      </c>
      <c r="AW434" s="13" t="s">
        <v>33</v>
      </c>
      <c r="AX434" s="13" t="s">
        <v>74</v>
      </c>
      <c r="AY434" s="244" t="s">
        <v>143</v>
      </c>
    </row>
    <row r="435" s="14" customFormat="1">
      <c r="A435" s="14"/>
      <c r="B435" s="245"/>
      <c r="C435" s="246"/>
      <c r="D435" s="236" t="s">
        <v>154</v>
      </c>
      <c r="E435" s="247" t="s">
        <v>20</v>
      </c>
      <c r="F435" s="248" t="s">
        <v>556</v>
      </c>
      <c r="G435" s="246"/>
      <c r="H435" s="249">
        <v>67.5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154</v>
      </c>
      <c r="AU435" s="255" t="s">
        <v>83</v>
      </c>
      <c r="AV435" s="14" t="s">
        <v>83</v>
      </c>
      <c r="AW435" s="14" t="s">
        <v>33</v>
      </c>
      <c r="AX435" s="14" t="s">
        <v>22</v>
      </c>
      <c r="AY435" s="255" t="s">
        <v>143</v>
      </c>
    </row>
    <row r="436" s="2" customFormat="1" ht="33" customHeight="1">
      <c r="A436" s="41"/>
      <c r="B436" s="42"/>
      <c r="C436" s="216" t="s">
        <v>557</v>
      </c>
      <c r="D436" s="216" t="s">
        <v>145</v>
      </c>
      <c r="E436" s="217" t="s">
        <v>558</v>
      </c>
      <c r="F436" s="218" t="s">
        <v>559</v>
      </c>
      <c r="G436" s="219" t="s">
        <v>534</v>
      </c>
      <c r="H436" s="220">
        <v>173.44</v>
      </c>
      <c r="I436" s="221"/>
      <c r="J436" s="222">
        <f>ROUND(I436*H436,2)</f>
        <v>0</v>
      </c>
      <c r="K436" s="218" t="s">
        <v>149</v>
      </c>
      <c r="L436" s="47"/>
      <c r="M436" s="223" t="s">
        <v>20</v>
      </c>
      <c r="N436" s="224" t="s">
        <v>45</v>
      </c>
      <c r="O436" s="87"/>
      <c r="P436" s="225">
        <f>O436*H436</f>
        <v>0</v>
      </c>
      <c r="Q436" s="225">
        <v>0.00018000000000000001</v>
      </c>
      <c r="R436" s="225">
        <f>Q436*H436</f>
        <v>0.031219200000000003</v>
      </c>
      <c r="S436" s="225">
        <v>0</v>
      </c>
      <c r="T436" s="226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7" t="s">
        <v>150</v>
      </c>
      <c r="AT436" s="227" t="s">
        <v>145</v>
      </c>
      <c r="AU436" s="227" t="s">
        <v>83</v>
      </c>
      <c r="AY436" s="20" t="s">
        <v>143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20" t="s">
        <v>22</v>
      </c>
      <c r="BK436" s="228">
        <f>ROUND(I436*H436,2)</f>
        <v>0</v>
      </c>
      <c r="BL436" s="20" t="s">
        <v>150</v>
      </c>
      <c r="BM436" s="227" t="s">
        <v>560</v>
      </c>
    </row>
    <row r="437" s="2" customFormat="1">
      <c r="A437" s="41"/>
      <c r="B437" s="42"/>
      <c r="C437" s="43"/>
      <c r="D437" s="229" t="s">
        <v>152</v>
      </c>
      <c r="E437" s="43"/>
      <c r="F437" s="230" t="s">
        <v>561</v>
      </c>
      <c r="G437" s="43"/>
      <c r="H437" s="43"/>
      <c r="I437" s="231"/>
      <c r="J437" s="43"/>
      <c r="K437" s="43"/>
      <c r="L437" s="47"/>
      <c r="M437" s="232"/>
      <c r="N437" s="233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152</v>
      </c>
      <c r="AU437" s="20" t="s">
        <v>83</v>
      </c>
    </row>
    <row r="438" s="13" customFormat="1">
      <c r="A438" s="13"/>
      <c r="B438" s="234"/>
      <c r="C438" s="235"/>
      <c r="D438" s="236" t="s">
        <v>154</v>
      </c>
      <c r="E438" s="237" t="s">
        <v>20</v>
      </c>
      <c r="F438" s="238" t="s">
        <v>537</v>
      </c>
      <c r="G438" s="235"/>
      <c r="H438" s="237" t="s">
        <v>20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154</v>
      </c>
      <c r="AU438" s="244" t="s">
        <v>83</v>
      </c>
      <c r="AV438" s="13" t="s">
        <v>22</v>
      </c>
      <c r="AW438" s="13" t="s">
        <v>33</v>
      </c>
      <c r="AX438" s="13" t="s">
        <v>74</v>
      </c>
      <c r="AY438" s="244" t="s">
        <v>143</v>
      </c>
    </row>
    <row r="439" s="14" customFormat="1">
      <c r="A439" s="14"/>
      <c r="B439" s="245"/>
      <c r="C439" s="246"/>
      <c r="D439" s="236" t="s">
        <v>154</v>
      </c>
      <c r="E439" s="247" t="s">
        <v>20</v>
      </c>
      <c r="F439" s="248" t="s">
        <v>562</v>
      </c>
      <c r="G439" s="246"/>
      <c r="H439" s="249">
        <v>173.44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154</v>
      </c>
      <c r="AU439" s="255" t="s">
        <v>83</v>
      </c>
      <c r="AV439" s="14" t="s">
        <v>83</v>
      </c>
      <c r="AW439" s="14" t="s">
        <v>33</v>
      </c>
      <c r="AX439" s="14" t="s">
        <v>22</v>
      </c>
      <c r="AY439" s="255" t="s">
        <v>143</v>
      </c>
    </row>
    <row r="440" s="2" customFormat="1" ht="24.15" customHeight="1">
      <c r="A440" s="41"/>
      <c r="B440" s="42"/>
      <c r="C440" s="216" t="s">
        <v>563</v>
      </c>
      <c r="D440" s="216" t="s">
        <v>145</v>
      </c>
      <c r="E440" s="217" t="s">
        <v>564</v>
      </c>
      <c r="F440" s="218" t="s">
        <v>565</v>
      </c>
      <c r="G440" s="219" t="s">
        <v>534</v>
      </c>
      <c r="H440" s="220">
        <v>173.44</v>
      </c>
      <c r="I440" s="221"/>
      <c r="J440" s="222">
        <f>ROUND(I440*H440,2)</f>
        <v>0</v>
      </c>
      <c r="K440" s="218" t="s">
        <v>149</v>
      </c>
      <c r="L440" s="47"/>
      <c r="M440" s="223" t="s">
        <v>20</v>
      </c>
      <c r="N440" s="224" t="s">
        <v>45</v>
      </c>
      <c r="O440" s="87"/>
      <c r="P440" s="225">
        <f>O440*H440</f>
        <v>0</v>
      </c>
      <c r="Q440" s="225">
        <v>1.0000000000000001E-05</v>
      </c>
      <c r="R440" s="225">
        <f>Q440*H440</f>
        <v>0.0017344000000000001</v>
      </c>
      <c r="S440" s="225">
        <v>0</v>
      </c>
      <c r="T440" s="226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7" t="s">
        <v>150</v>
      </c>
      <c r="AT440" s="227" t="s">
        <v>145</v>
      </c>
      <c r="AU440" s="227" t="s">
        <v>83</v>
      </c>
      <c r="AY440" s="20" t="s">
        <v>143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20" t="s">
        <v>22</v>
      </c>
      <c r="BK440" s="228">
        <f>ROUND(I440*H440,2)</f>
        <v>0</v>
      </c>
      <c r="BL440" s="20" t="s">
        <v>150</v>
      </c>
      <c r="BM440" s="227" t="s">
        <v>566</v>
      </c>
    </row>
    <row r="441" s="2" customFormat="1">
      <c r="A441" s="41"/>
      <c r="B441" s="42"/>
      <c r="C441" s="43"/>
      <c r="D441" s="229" t="s">
        <v>152</v>
      </c>
      <c r="E441" s="43"/>
      <c r="F441" s="230" t="s">
        <v>567</v>
      </c>
      <c r="G441" s="43"/>
      <c r="H441" s="43"/>
      <c r="I441" s="231"/>
      <c r="J441" s="43"/>
      <c r="K441" s="43"/>
      <c r="L441" s="47"/>
      <c r="M441" s="232"/>
      <c r="N441" s="233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152</v>
      </c>
      <c r="AU441" s="20" t="s">
        <v>83</v>
      </c>
    </row>
    <row r="442" s="13" customFormat="1">
      <c r="A442" s="13"/>
      <c r="B442" s="234"/>
      <c r="C442" s="235"/>
      <c r="D442" s="236" t="s">
        <v>154</v>
      </c>
      <c r="E442" s="237" t="s">
        <v>20</v>
      </c>
      <c r="F442" s="238" t="s">
        <v>537</v>
      </c>
      <c r="G442" s="235"/>
      <c r="H442" s="237" t="s">
        <v>20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154</v>
      </c>
      <c r="AU442" s="244" t="s">
        <v>83</v>
      </c>
      <c r="AV442" s="13" t="s">
        <v>22</v>
      </c>
      <c r="AW442" s="13" t="s">
        <v>33</v>
      </c>
      <c r="AX442" s="13" t="s">
        <v>74</v>
      </c>
      <c r="AY442" s="244" t="s">
        <v>143</v>
      </c>
    </row>
    <row r="443" s="14" customFormat="1">
      <c r="A443" s="14"/>
      <c r="B443" s="245"/>
      <c r="C443" s="246"/>
      <c r="D443" s="236" t="s">
        <v>154</v>
      </c>
      <c r="E443" s="247" t="s">
        <v>20</v>
      </c>
      <c r="F443" s="248" t="s">
        <v>562</v>
      </c>
      <c r="G443" s="246"/>
      <c r="H443" s="249">
        <v>173.44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154</v>
      </c>
      <c r="AU443" s="255" t="s">
        <v>83</v>
      </c>
      <c r="AV443" s="14" t="s">
        <v>83</v>
      </c>
      <c r="AW443" s="14" t="s">
        <v>33</v>
      </c>
      <c r="AX443" s="14" t="s">
        <v>22</v>
      </c>
      <c r="AY443" s="255" t="s">
        <v>143</v>
      </c>
    </row>
    <row r="444" s="2" customFormat="1" ht="33" customHeight="1">
      <c r="A444" s="41"/>
      <c r="B444" s="42"/>
      <c r="C444" s="216" t="s">
        <v>568</v>
      </c>
      <c r="D444" s="216" t="s">
        <v>145</v>
      </c>
      <c r="E444" s="217" t="s">
        <v>569</v>
      </c>
      <c r="F444" s="218" t="s">
        <v>570</v>
      </c>
      <c r="G444" s="219" t="s">
        <v>534</v>
      </c>
      <c r="H444" s="220">
        <v>263.76999999999998</v>
      </c>
      <c r="I444" s="221"/>
      <c r="J444" s="222">
        <f>ROUND(I444*H444,2)</f>
        <v>0</v>
      </c>
      <c r="K444" s="218" t="s">
        <v>149</v>
      </c>
      <c r="L444" s="47"/>
      <c r="M444" s="223" t="s">
        <v>20</v>
      </c>
      <c r="N444" s="224" t="s">
        <v>45</v>
      </c>
      <c r="O444" s="87"/>
      <c r="P444" s="225">
        <f>O444*H444</f>
        <v>0</v>
      </c>
      <c r="Q444" s="225">
        <v>0.00022000000000000001</v>
      </c>
      <c r="R444" s="225">
        <f>Q444*H444</f>
        <v>0.058029399999999995</v>
      </c>
      <c r="S444" s="225">
        <v>0</v>
      </c>
      <c r="T444" s="226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7" t="s">
        <v>150</v>
      </c>
      <c r="AT444" s="227" t="s">
        <v>145</v>
      </c>
      <c r="AU444" s="227" t="s">
        <v>83</v>
      </c>
      <c r="AY444" s="20" t="s">
        <v>143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20" t="s">
        <v>22</v>
      </c>
      <c r="BK444" s="228">
        <f>ROUND(I444*H444,2)</f>
        <v>0</v>
      </c>
      <c r="BL444" s="20" t="s">
        <v>150</v>
      </c>
      <c r="BM444" s="227" t="s">
        <v>571</v>
      </c>
    </row>
    <row r="445" s="2" customFormat="1">
      <c r="A445" s="41"/>
      <c r="B445" s="42"/>
      <c r="C445" s="43"/>
      <c r="D445" s="229" t="s">
        <v>152</v>
      </c>
      <c r="E445" s="43"/>
      <c r="F445" s="230" t="s">
        <v>572</v>
      </c>
      <c r="G445" s="43"/>
      <c r="H445" s="43"/>
      <c r="I445" s="231"/>
      <c r="J445" s="43"/>
      <c r="K445" s="43"/>
      <c r="L445" s="47"/>
      <c r="M445" s="232"/>
      <c r="N445" s="233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152</v>
      </c>
      <c r="AU445" s="20" t="s">
        <v>83</v>
      </c>
    </row>
    <row r="446" s="13" customFormat="1">
      <c r="A446" s="13"/>
      <c r="B446" s="234"/>
      <c r="C446" s="235"/>
      <c r="D446" s="236" t="s">
        <v>154</v>
      </c>
      <c r="E446" s="237" t="s">
        <v>20</v>
      </c>
      <c r="F446" s="238" t="s">
        <v>171</v>
      </c>
      <c r="G446" s="235"/>
      <c r="H446" s="237" t="s">
        <v>20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154</v>
      </c>
      <c r="AU446" s="244" t="s">
        <v>83</v>
      </c>
      <c r="AV446" s="13" t="s">
        <v>22</v>
      </c>
      <c r="AW446" s="13" t="s">
        <v>33</v>
      </c>
      <c r="AX446" s="13" t="s">
        <v>74</v>
      </c>
      <c r="AY446" s="244" t="s">
        <v>143</v>
      </c>
    </row>
    <row r="447" s="13" customFormat="1">
      <c r="A447" s="13"/>
      <c r="B447" s="234"/>
      <c r="C447" s="235"/>
      <c r="D447" s="236" t="s">
        <v>154</v>
      </c>
      <c r="E447" s="237" t="s">
        <v>20</v>
      </c>
      <c r="F447" s="238" t="s">
        <v>573</v>
      </c>
      <c r="G447" s="235"/>
      <c r="H447" s="237" t="s">
        <v>20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154</v>
      </c>
      <c r="AU447" s="244" t="s">
        <v>83</v>
      </c>
      <c r="AV447" s="13" t="s">
        <v>22</v>
      </c>
      <c r="AW447" s="13" t="s">
        <v>33</v>
      </c>
      <c r="AX447" s="13" t="s">
        <v>74</v>
      </c>
      <c r="AY447" s="244" t="s">
        <v>143</v>
      </c>
    </row>
    <row r="448" s="13" customFormat="1">
      <c r="A448" s="13"/>
      <c r="B448" s="234"/>
      <c r="C448" s="235"/>
      <c r="D448" s="236" t="s">
        <v>154</v>
      </c>
      <c r="E448" s="237" t="s">
        <v>20</v>
      </c>
      <c r="F448" s="238" t="s">
        <v>574</v>
      </c>
      <c r="G448" s="235"/>
      <c r="H448" s="237" t="s">
        <v>20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154</v>
      </c>
      <c r="AU448" s="244" t="s">
        <v>83</v>
      </c>
      <c r="AV448" s="13" t="s">
        <v>22</v>
      </c>
      <c r="AW448" s="13" t="s">
        <v>33</v>
      </c>
      <c r="AX448" s="13" t="s">
        <v>74</v>
      </c>
      <c r="AY448" s="244" t="s">
        <v>143</v>
      </c>
    </row>
    <row r="449" s="14" customFormat="1">
      <c r="A449" s="14"/>
      <c r="B449" s="245"/>
      <c r="C449" s="246"/>
      <c r="D449" s="236" t="s">
        <v>154</v>
      </c>
      <c r="E449" s="247" t="s">
        <v>20</v>
      </c>
      <c r="F449" s="248" t="s">
        <v>575</v>
      </c>
      <c r="G449" s="246"/>
      <c r="H449" s="249">
        <v>263.76999999999998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154</v>
      </c>
      <c r="AU449" s="255" t="s">
        <v>83</v>
      </c>
      <c r="AV449" s="14" t="s">
        <v>83</v>
      </c>
      <c r="AW449" s="14" t="s">
        <v>33</v>
      </c>
      <c r="AX449" s="14" t="s">
        <v>22</v>
      </c>
      <c r="AY449" s="255" t="s">
        <v>143</v>
      </c>
    </row>
    <row r="450" s="2" customFormat="1" ht="44.25" customHeight="1">
      <c r="A450" s="41"/>
      <c r="B450" s="42"/>
      <c r="C450" s="216" t="s">
        <v>576</v>
      </c>
      <c r="D450" s="216" t="s">
        <v>145</v>
      </c>
      <c r="E450" s="217" t="s">
        <v>577</v>
      </c>
      <c r="F450" s="218" t="s">
        <v>578</v>
      </c>
      <c r="G450" s="219" t="s">
        <v>148</v>
      </c>
      <c r="H450" s="220">
        <v>102.26300000000001</v>
      </c>
      <c r="I450" s="221"/>
      <c r="J450" s="222">
        <f>ROUND(I450*H450,2)</f>
        <v>0</v>
      </c>
      <c r="K450" s="218" t="s">
        <v>149</v>
      </c>
      <c r="L450" s="47"/>
      <c r="M450" s="223" t="s">
        <v>20</v>
      </c>
      <c r="N450" s="224" t="s">
        <v>45</v>
      </c>
      <c r="O450" s="87"/>
      <c r="P450" s="225">
        <f>O450*H450</f>
        <v>0</v>
      </c>
      <c r="Q450" s="225">
        <v>0.00063000000000000003</v>
      </c>
      <c r="R450" s="225">
        <f>Q450*H450</f>
        <v>0.064425690000000008</v>
      </c>
      <c r="S450" s="225">
        <v>0</v>
      </c>
      <c r="T450" s="226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7" t="s">
        <v>150</v>
      </c>
      <c r="AT450" s="227" t="s">
        <v>145</v>
      </c>
      <c r="AU450" s="227" t="s">
        <v>83</v>
      </c>
      <c r="AY450" s="20" t="s">
        <v>143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20" t="s">
        <v>22</v>
      </c>
      <c r="BK450" s="228">
        <f>ROUND(I450*H450,2)</f>
        <v>0</v>
      </c>
      <c r="BL450" s="20" t="s">
        <v>150</v>
      </c>
      <c r="BM450" s="227" t="s">
        <v>579</v>
      </c>
    </row>
    <row r="451" s="2" customFormat="1">
      <c r="A451" s="41"/>
      <c r="B451" s="42"/>
      <c r="C451" s="43"/>
      <c r="D451" s="229" t="s">
        <v>152</v>
      </c>
      <c r="E451" s="43"/>
      <c r="F451" s="230" t="s">
        <v>580</v>
      </c>
      <c r="G451" s="43"/>
      <c r="H451" s="43"/>
      <c r="I451" s="231"/>
      <c r="J451" s="43"/>
      <c r="K451" s="43"/>
      <c r="L451" s="47"/>
      <c r="M451" s="232"/>
      <c r="N451" s="233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152</v>
      </c>
      <c r="AU451" s="20" t="s">
        <v>83</v>
      </c>
    </row>
    <row r="452" s="13" customFormat="1">
      <c r="A452" s="13"/>
      <c r="B452" s="234"/>
      <c r="C452" s="235"/>
      <c r="D452" s="236" t="s">
        <v>154</v>
      </c>
      <c r="E452" s="237" t="s">
        <v>20</v>
      </c>
      <c r="F452" s="238" t="s">
        <v>537</v>
      </c>
      <c r="G452" s="235"/>
      <c r="H452" s="237" t="s">
        <v>20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154</v>
      </c>
      <c r="AU452" s="244" t="s">
        <v>83</v>
      </c>
      <c r="AV452" s="13" t="s">
        <v>22</v>
      </c>
      <c r="AW452" s="13" t="s">
        <v>33</v>
      </c>
      <c r="AX452" s="13" t="s">
        <v>74</v>
      </c>
      <c r="AY452" s="244" t="s">
        <v>143</v>
      </c>
    </row>
    <row r="453" s="14" customFormat="1">
      <c r="A453" s="14"/>
      <c r="B453" s="245"/>
      <c r="C453" s="246"/>
      <c r="D453" s="236" t="s">
        <v>154</v>
      </c>
      <c r="E453" s="247" t="s">
        <v>20</v>
      </c>
      <c r="F453" s="248" t="s">
        <v>581</v>
      </c>
      <c r="G453" s="246"/>
      <c r="H453" s="249">
        <v>102.2625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154</v>
      </c>
      <c r="AU453" s="255" t="s">
        <v>83</v>
      </c>
      <c r="AV453" s="14" t="s">
        <v>83</v>
      </c>
      <c r="AW453" s="14" t="s">
        <v>33</v>
      </c>
      <c r="AX453" s="14" t="s">
        <v>22</v>
      </c>
      <c r="AY453" s="255" t="s">
        <v>143</v>
      </c>
    </row>
    <row r="454" s="2" customFormat="1" ht="24.15" customHeight="1">
      <c r="A454" s="41"/>
      <c r="B454" s="42"/>
      <c r="C454" s="216" t="s">
        <v>582</v>
      </c>
      <c r="D454" s="216" t="s">
        <v>145</v>
      </c>
      <c r="E454" s="217" t="s">
        <v>583</v>
      </c>
      <c r="F454" s="218" t="s">
        <v>584</v>
      </c>
      <c r="G454" s="219" t="s">
        <v>148</v>
      </c>
      <c r="H454" s="220">
        <v>3767.1469999999999</v>
      </c>
      <c r="I454" s="221"/>
      <c r="J454" s="222">
        <f>ROUND(I454*H454,2)</f>
        <v>0</v>
      </c>
      <c r="K454" s="218" t="s">
        <v>149</v>
      </c>
      <c r="L454" s="47"/>
      <c r="M454" s="223" t="s">
        <v>20</v>
      </c>
      <c r="N454" s="224" t="s">
        <v>45</v>
      </c>
      <c r="O454" s="87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7" t="s">
        <v>150</v>
      </c>
      <c r="AT454" s="227" t="s">
        <v>145</v>
      </c>
      <c r="AU454" s="227" t="s">
        <v>83</v>
      </c>
      <c r="AY454" s="20" t="s">
        <v>143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20" t="s">
        <v>22</v>
      </c>
      <c r="BK454" s="228">
        <f>ROUND(I454*H454,2)</f>
        <v>0</v>
      </c>
      <c r="BL454" s="20" t="s">
        <v>150</v>
      </c>
      <c r="BM454" s="227" t="s">
        <v>585</v>
      </c>
    </row>
    <row r="455" s="2" customFormat="1">
      <c r="A455" s="41"/>
      <c r="B455" s="42"/>
      <c r="C455" s="43"/>
      <c r="D455" s="229" t="s">
        <v>152</v>
      </c>
      <c r="E455" s="43"/>
      <c r="F455" s="230" t="s">
        <v>586</v>
      </c>
      <c r="G455" s="43"/>
      <c r="H455" s="43"/>
      <c r="I455" s="231"/>
      <c r="J455" s="43"/>
      <c r="K455" s="43"/>
      <c r="L455" s="47"/>
      <c r="M455" s="232"/>
      <c r="N455" s="233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152</v>
      </c>
      <c r="AU455" s="20" t="s">
        <v>83</v>
      </c>
    </row>
    <row r="456" s="13" customFormat="1">
      <c r="A456" s="13"/>
      <c r="B456" s="234"/>
      <c r="C456" s="235"/>
      <c r="D456" s="236" t="s">
        <v>154</v>
      </c>
      <c r="E456" s="237" t="s">
        <v>20</v>
      </c>
      <c r="F456" s="238" t="s">
        <v>171</v>
      </c>
      <c r="G456" s="235"/>
      <c r="H456" s="237" t="s">
        <v>20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154</v>
      </c>
      <c r="AU456" s="244" t="s">
        <v>83</v>
      </c>
      <c r="AV456" s="13" t="s">
        <v>22</v>
      </c>
      <c r="AW456" s="13" t="s">
        <v>33</v>
      </c>
      <c r="AX456" s="13" t="s">
        <v>74</v>
      </c>
      <c r="AY456" s="244" t="s">
        <v>143</v>
      </c>
    </row>
    <row r="457" s="13" customFormat="1">
      <c r="A457" s="13"/>
      <c r="B457" s="234"/>
      <c r="C457" s="235"/>
      <c r="D457" s="236" t="s">
        <v>154</v>
      </c>
      <c r="E457" s="237" t="s">
        <v>20</v>
      </c>
      <c r="F457" s="238" t="s">
        <v>355</v>
      </c>
      <c r="G457" s="235"/>
      <c r="H457" s="237" t="s">
        <v>20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154</v>
      </c>
      <c r="AU457" s="244" t="s">
        <v>83</v>
      </c>
      <c r="AV457" s="13" t="s">
        <v>22</v>
      </c>
      <c r="AW457" s="13" t="s">
        <v>33</v>
      </c>
      <c r="AX457" s="13" t="s">
        <v>74</v>
      </c>
      <c r="AY457" s="244" t="s">
        <v>143</v>
      </c>
    </row>
    <row r="458" s="14" customFormat="1">
      <c r="A458" s="14"/>
      <c r="B458" s="245"/>
      <c r="C458" s="246"/>
      <c r="D458" s="236" t="s">
        <v>154</v>
      </c>
      <c r="E458" s="247" t="s">
        <v>20</v>
      </c>
      <c r="F458" s="248" t="s">
        <v>356</v>
      </c>
      <c r="G458" s="246"/>
      <c r="H458" s="249">
        <v>1084.7099999999998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154</v>
      </c>
      <c r="AU458" s="255" t="s">
        <v>83</v>
      </c>
      <c r="AV458" s="14" t="s">
        <v>83</v>
      </c>
      <c r="AW458" s="14" t="s">
        <v>33</v>
      </c>
      <c r="AX458" s="14" t="s">
        <v>74</v>
      </c>
      <c r="AY458" s="255" t="s">
        <v>143</v>
      </c>
    </row>
    <row r="459" s="13" customFormat="1">
      <c r="A459" s="13"/>
      <c r="B459" s="234"/>
      <c r="C459" s="235"/>
      <c r="D459" s="236" t="s">
        <v>154</v>
      </c>
      <c r="E459" s="237" t="s">
        <v>20</v>
      </c>
      <c r="F459" s="238" t="s">
        <v>529</v>
      </c>
      <c r="G459" s="235"/>
      <c r="H459" s="237" t="s">
        <v>20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154</v>
      </c>
      <c r="AU459" s="244" t="s">
        <v>83</v>
      </c>
      <c r="AV459" s="13" t="s">
        <v>22</v>
      </c>
      <c r="AW459" s="13" t="s">
        <v>33</v>
      </c>
      <c r="AX459" s="13" t="s">
        <v>74</v>
      </c>
      <c r="AY459" s="244" t="s">
        <v>143</v>
      </c>
    </row>
    <row r="460" s="14" customFormat="1">
      <c r="A460" s="14"/>
      <c r="B460" s="245"/>
      <c r="C460" s="246"/>
      <c r="D460" s="236" t="s">
        <v>154</v>
      </c>
      <c r="E460" s="247" t="s">
        <v>20</v>
      </c>
      <c r="F460" s="248" t="s">
        <v>587</v>
      </c>
      <c r="G460" s="246"/>
      <c r="H460" s="249">
        <v>716.86999999999989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154</v>
      </c>
      <c r="AU460" s="255" t="s">
        <v>83</v>
      </c>
      <c r="AV460" s="14" t="s">
        <v>83</v>
      </c>
      <c r="AW460" s="14" t="s">
        <v>33</v>
      </c>
      <c r="AX460" s="14" t="s">
        <v>74</v>
      </c>
      <c r="AY460" s="255" t="s">
        <v>143</v>
      </c>
    </row>
    <row r="461" s="13" customFormat="1">
      <c r="A461" s="13"/>
      <c r="B461" s="234"/>
      <c r="C461" s="235"/>
      <c r="D461" s="236" t="s">
        <v>154</v>
      </c>
      <c r="E461" s="237" t="s">
        <v>20</v>
      </c>
      <c r="F461" s="238" t="s">
        <v>574</v>
      </c>
      <c r="G461" s="235"/>
      <c r="H461" s="237" t="s">
        <v>20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154</v>
      </c>
      <c r="AU461" s="244" t="s">
        <v>83</v>
      </c>
      <c r="AV461" s="13" t="s">
        <v>22</v>
      </c>
      <c r="AW461" s="13" t="s">
        <v>33</v>
      </c>
      <c r="AX461" s="13" t="s">
        <v>74</v>
      </c>
      <c r="AY461" s="244" t="s">
        <v>143</v>
      </c>
    </row>
    <row r="462" s="14" customFormat="1">
      <c r="A462" s="14"/>
      <c r="B462" s="245"/>
      <c r="C462" s="246"/>
      <c r="D462" s="236" t="s">
        <v>154</v>
      </c>
      <c r="E462" s="247" t="s">
        <v>20</v>
      </c>
      <c r="F462" s="248" t="s">
        <v>588</v>
      </c>
      <c r="G462" s="246"/>
      <c r="H462" s="249">
        <v>485.56695000000002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154</v>
      </c>
      <c r="AU462" s="255" t="s">
        <v>83</v>
      </c>
      <c r="AV462" s="14" t="s">
        <v>83</v>
      </c>
      <c r="AW462" s="14" t="s">
        <v>33</v>
      </c>
      <c r="AX462" s="14" t="s">
        <v>74</v>
      </c>
      <c r="AY462" s="255" t="s">
        <v>143</v>
      </c>
    </row>
    <row r="463" s="13" customFormat="1">
      <c r="A463" s="13"/>
      <c r="B463" s="234"/>
      <c r="C463" s="235"/>
      <c r="D463" s="236" t="s">
        <v>154</v>
      </c>
      <c r="E463" s="237" t="s">
        <v>20</v>
      </c>
      <c r="F463" s="238" t="s">
        <v>171</v>
      </c>
      <c r="G463" s="235"/>
      <c r="H463" s="237" t="s">
        <v>20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154</v>
      </c>
      <c r="AU463" s="244" t="s">
        <v>83</v>
      </c>
      <c r="AV463" s="13" t="s">
        <v>22</v>
      </c>
      <c r="AW463" s="13" t="s">
        <v>33</v>
      </c>
      <c r="AX463" s="13" t="s">
        <v>74</v>
      </c>
      <c r="AY463" s="244" t="s">
        <v>143</v>
      </c>
    </row>
    <row r="464" s="13" customFormat="1">
      <c r="A464" s="13"/>
      <c r="B464" s="234"/>
      <c r="C464" s="235"/>
      <c r="D464" s="236" t="s">
        <v>154</v>
      </c>
      <c r="E464" s="237" t="s">
        <v>20</v>
      </c>
      <c r="F464" s="238" t="s">
        <v>521</v>
      </c>
      <c r="G464" s="235"/>
      <c r="H464" s="237" t="s">
        <v>20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154</v>
      </c>
      <c r="AU464" s="244" t="s">
        <v>83</v>
      </c>
      <c r="AV464" s="13" t="s">
        <v>22</v>
      </c>
      <c r="AW464" s="13" t="s">
        <v>33</v>
      </c>
      <c r="AX464" s="13" t="s">
        <v>74</v>
      </c>
      <c r="AY464" s="244" t="s">
        <v>143</v>
      </c>
    </row>
    <row r="465" s="14" customFormat="1">
      <c r="A465" s="14"/>
      <c r="B465" s="245"/>
      <c r="C465" s="246"/>
      <c r="D465" s="236" t="s">
        <v>154</v>
      </c>
      <c r="E465" s="247" t="s">
        <v>20</v>
      </c>
      <c r="F465" s="248" t="s">
        <v>510</v>
      </c>
      <c r="G465" s="246"/>
      <c r="H465" s="249">
        <v>1480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154</v>
      </c>
      <c r="AU465" s="255" t="s">
        <v>83</v>
      </c>
      <c r="AV465" s="14" t="s">
        <v>83</v>
      </c>
      <c r="AW465" s="14" t="s">
        <v>33</v>
      </c>
      <c r="AX465" s="14" t="s">
        <v>74</v>
      </c>
      <c r="AY465" s="255" t="s">
        <v>143</v>
      </c>
    </row>
    <row r="466" s="15" customFormat="1">
      <c r="A466" s="15"/>
      <c r="B466" s="256"/>
      <c r="C466" s="257"/>
      <c r="D466" s="236" t="s">
        <v>154</v>
      </c>
      <c r="E466" s="258" t="s">
        <v>20</v>
      </c>
      <c r="F466" s="259" t="s">
        <v>178</v>
      </c>
      <c r="G466" s="257"/>
      <c r="H466" s="260">
        <v>3767.1469499999998</v>
      </c>
      <c r="I466" s="261"/>
      <c r="J466" s="257"/>
      <c r="K466" s="257"/>
      <c r="L466" s="262"/>
      <c r="M466" s="263"/>
      <c r="N466" s="264"/>
      <c r="O466" s="264"/>
      <c r="P466" s="264"/>
      <c r="Q466" s="264"/>
      <c r="R466" s="264"/>
      <c r="S466" s="264"/>
      <c r="T466" s="26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6" t="s">
        <v>154</v>
      </c>
      <c r="AU466" s="266" t="s">
        <v>83</v>
      </c>
      <c r="AV466" s="15" t="s">
        <v>150</v>
      </c>
      <c r="AW466" s="15" t="s">
        <v>33</v>
      </c>
      <c r="AX466" s="15" t="s">
        <v>22</v>
      </c>
      <c r="AY466" s="266" t="s">
        <v>143</v>
      </c>
    </row>
    <row r="467" s="2" customFormat="1" ht="55.5" customHeight="1">
      <c r="A467" s="41"/>
      <c r="B467" s="42"/>
      <c r="C467" s="216" t="s">
        <v>589</v>
      </c>
      <c r="D467" s="216" t="s">
        <v>145</v>
      </c>
      <c r="E467" s="217" t="s">
        <v>590</v>
      </c>
      <c r="F467" s="218" t="s">
        <v>591</v>
      </c>
      <c r="G467" s="219" t="s">
        <v>148</v>
      </c>
      <c r="H467" s="220">
        <v>202.989</v>
      </c>
      <c r="I467" s="221"/>
      <c r="J467" s="222">
        <f>ROUND(I467*H467,2)</f>
        <v>0</v>
      </c>
      <c r="K467" s="218" t="s">
        <v>149</v>
      </c>
      <c r="L467" s="47"/>
      <c r="M467" s="223" t="s">
        <v>20</v>
      </c>
      <c r="N467" s="224" t="s">
        <v>45</v>
      </c>
      <c r="O467" s="87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7" t="s">
        <v>150</v>
      </c>
      <c r="AT467" s="227" t="s">
        <v>145</v>
      </c>
      <c r="AU467" s="227" t="s">
        <v>83</v>
      </c>
      <c r="AY467" s="20" t="s">
        <v>143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20" t="s">
        <v>22</v>
      </c>
      <c r="BK467" s="228">
        <f>ROUND(I467*H467,2)</f>
        <v>0</v>
      </c>
      <c r="BL467" s="20" t="s">
        <v>150</v>
      </c>
      <c r="BM467" s="227" t="s">
        <v>592</v>
      </c>
    </row>
    <row r="468" s="2" customFormat="1">
      <c r="A468" s="41"/>
      <c r="B468" s="42"/>
      <c r="C468" s="43"/>
      <c r="D468" s="229" t="s">
        <v>152</v>
      </c>
      <c r="E468" s="43"/>
      <c r="F468" s="230" t="s">
        <v>593</v>
      </c>
      <c r="G468" s="43"/>
      <c r="H468" s="43"/>
      <c r="I468" s="231"/>
      <c r="J468" s="43"/>
      <c r="K468" s="43"/>
      <c r="L468" s="47"/>
      <c r="M468" s="232"/>
      <c r="N468" s="233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152</v>
      </c>
      <c r="AU468" s="20" t="s">
        <v>83</v>
      </c>
    </row>
    <row r="469" s="13" customFormat="1">
      <c r="A469" s="13"/>
      <c r="B469" s="234"/>
      <c r="C469" s="235"/>
      <c r="D469" s="236" t="s">
        <v>154</v>
      </c>
      <c r="E469" s="237" t="s">
        <v>20</v>
      </c>
      <c r="F469" s="238" t="s">
        <v>335</v>
      </c>
      <c r="G469" s="235"/>
      <c r="H469" s="237" t="s">
        <v>20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154</v>
      </c>
      <c r="AU469" s="244" t="s">
        <v>83</v>
      </c>
      <c r="AV469" s="13" t="s">
        <v>22</v>
      </c>
      <c r="AW469" s="13" t="s">
        <v>33</v>
      </c>
      <c r="AX469" s="13" t="s">
        <v>74</v>
      </c>
      <c r="AY469" s="244" t="s">
        <v>143</v>
      </c>
    </row>
    <row r="470" s="13" customFormat="1">
      <c r="A470" s="13"/>
      <c r="B470" s="234"/>
      <c r="C470" s="235"/>
      <c r="D470" s="236" t="s">
        <v>154</v>
      </c>
      <c r="E470" s="237" t="s">
        <v>20</v>
      </c>
      <c r="F470" s="238" t="s">
        <v>337</v>
      </c>
      <c r="G470" s="235"/>
      <c r="H470" s="237" t="s">
        <v>20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154</v>
      </c>
      <c r="AU470" s="244" t="s">
        <v>83</v>
      </c>
      <c r="AV470" s="13" t="s">
        <v>22</v>
      </c>
      <c r="AW470" s="13" t="s">
        <v>33</v>
      </c>
      <c r="AX470" s="13" t="s">
        <v>74</v>
      </c>
      <c r="AY470" s="244" t="s">
        <v>143</v>
      </c>
    </row>
    <row r="471" s="14" customFormat="1">
      <c r="A471" s="14"/>
      <c r="B471" s="245"/>
      <c r="C471" s="246"/>
      <c r="D471" s="236" t="s">
        <v>154</v>
      </c>
      <c r="E471" s="247" t="s">
        <v>20</v>
      </c>
      <c r="F471" s="248" t="s">
        <v>594</v>
      </c>
      <c r="G471" s="246"/>
      <c r="H471" s="249">
        <v>202.989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154</v>
      </c>
      <c r="AU471" s="255" t="s">
        <v>83</v>
      </c>
      <c r="AV471" s="14" t="s">
        <v>83</v>
      </c>
      <c r="AW471" s="14" t="s">
        <v>33</v>
      </c>
      <c r="AX471" s="14" t="s">
        <v>22</v>
      </c>
      <c r="AY471" s="255" t="s">
        <v>143</v>
      </c>
    </row>
    <row r="472" s="2" customFormat="1" ht="37.8" customHeight="1">
      <c r="A472" s="41"/>
      <c r="B472" s="42"/>
      <c r="C472" s="216" t="s">
        <v>595</v>
      </c>
      <c r="D472" s="216" t="s">
        <v>145</v>
      </c>
      <c r="E472" s="217" t="s">
        <v>596</v>
      </c>
      <c r="F472" s="218" t="s">
        <v>597</v>
      </c>
      <c r="G472" s="219" t="s">
        <v>148</v>
      </c>
      <c r="H472" s="220">
        <v>608.96699999999998</v>
      </c>
      <c r="I472" s="221"/>
      <c r="J472" s="222">
        <f>ROUND(I472*H472,2)</f>
        <v>0</v>
      </c>
      <c r="K472" s="218" t="s">
        <v>149</v>
      </c>
      <c r="L472" s="47"/>
      <c r="M472" s="223" t="s">
        <v>20</v>
      </c>
      <c r="N472" s="224" t="s">
        <v>45</v>
      </c>
      <c r="O472" s="87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7" t="s">
        <v>150</v>
      </c>
      <c r="AT472" s="227" t="s">
        <v>145</v>
      </c>
      <c r="AU472" s="227" t="s">
        <v>83</v>
      </c>
      <c r="AY472" s="20" t="s">
        <v>143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20" t="s">
        <v>22</v>
      </c>
      <c r="BK472" s="228">
        <f>ROUND(I472*H472,2)</f>
        <v>0</v>
      </c>
      <c r="BL472" s="20" t="s">
        <v>150</v>
      </c>
      <c r="BM472" s="227" t="s">
        <v>598</v>
      </c>
    </row>
    <row r="473" s="2" customFormat="1">
      <c r="A473" s="41"/>
      <c r="B473" s="42"/>
      <c r="C473" s="43"/>
      <c r="D473" s="229" t="s">
        <v>152</v>
      </c>
      <c r="E473" s="43"/>
      <c r="F473" s="230" t="s">
        <v>599</v>
      </c>
      <c r="G473" s="43"/>
      <c r="H473" s="43"/>
      <c r="I473" s="231"/>
      <c r="J473" s="43"/>
      <c r="K473" s="43"/>
      <c r="L473" s="47"/>
      <c r="M473" s="232"/>
      <c r="N473" s="233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152</v>
      </c>
      <c r="AU473" s="20" t="s">
        <v>83</v>
      </c>
    </row>
    <row r="474" s="13" customFormat="1">
      <c r="A474" s="13"/>
      <c r="B474" s="234"/>
      <c r="C474" s="235"/>
      <c r="D474" s="236" t="s">
        <v>154</v>
      </c>
      <c r="E474" s="237" t="s">
        <v>20</v>
      </c>
      <c r="F474" s="238" t="s">
        <v>600</v>
      </c>
      <c r="G474" s="235"/>
      <c r="H474" s="237" t="s">
        <v>20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154</v>
      </c>
      <c r="AU474" s="244" t="s">
        <v>83</v>
      </c>
      <c r="AV474" s="13" t="s">
        <v>22</v>
      </c>
      <c r="AW474" s="13" t="s">
        <v>33</v>
      </c>
      <c r="AX474" s="13" t="s">
        <v>74</v>
      </c>
      <c r="AY474" s="244" t="s">
        <v>143</v>
      </c>
    </row>
    <row r="475" s="14" customFormat="1">
      <c r="A475" s="14"/>
      <c r="B475" s="245"/>
      <c r="C475" s="246"/>
      <c r="D475" s="236" t="s">
        <v>154</v>
      </c>
      <c r="E475" s="247" t="s">
        <v>20</v>
      </c>
      <c r="F475" s="248" t="s">
        <v>601</v>
      </c>
      <c r="G475" s="246"/>
      <c r="H475" s="249">
        <v>608.96699999999998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154</v>
      </c>
      <c r="AU475" s="255" t="s">
        <v>83</v>
      </c>
      <c r="AV475" s="14" t="s">
        <v>83</v>
      </c>
      <c r="AW475" s="14" t="s">
        <v>33</v>
      </c>
      <c r="AX475" s="14" t="s">
        <v>22</v>
      </c>
      <c r="AY475" s="255" t="s">
        <v>143</v>
      </c>
    </row>
    <row r="476" s="2" customFormat="1" ht="55.5" customHeight="1">
      <c r="A476" s="41"/>
      <c r="B476" s="42"/>
      <c r="C476" s="216" t="s">
        <v>602</v>
      </c>
      <c r="D476" s="216" t="s">
        <v>145</v>
      </c>
      <c r="E476" s="217" t="s">
        <v>603</v>
      </c>
      <c r="F476" s="218" t="s">
        <v>604</v>
      </c>
      <c r="G476" s="219" t="s">
        <v>148</v>
      </c>
      <c r="H476" s="220">
        <v>202.989</v>
      </c>
      <c r="I476" s="221"/>
      <c r="J476" s="222">
        <f>ROUND(I476*H476,2)</f>
        <v>0</v>
      </c>
      <c r="K476" s="218" t="s">
        <v>149</v>
      </c>
      <c r="L476" s="47"/>
      <c r="M476" s="223" t="s">
        <v>20</v>
      </c>
      <c r="N476" s="224" t="s">
        <v>45</v>
      </c>
      <c r="O476" s="87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7" t="s">
        <v>150</v>
      </c>
      <c r="AT476" s="227" t="s">
        <v>145</v>
      </c>
      <c r="AU476" s="227" t="s">
        <v>83</v>
      </c>
      <c r="AY476" s="20" t="s">
        <v>143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20" t="s">
        <v>22</v>
      </c>
      <c r="BK476" s="228">
        <f>ROUND(I476*H476,2)</f>
        <v>0</v>
      </c>
      <c r="BL476" s="20" t="s">
        <v>150</v>
      </c>
      <c r="BM476" s="227" t="s">
        <v>605</v>
      </c>
    </row>
    <row r="477" s="2" customFormat="1">
      <c r="A477" s="41"/>
      <c r="B477" s="42"/>
      <c r="C477" s="43"/>
      <c r="D477" s="229" t="s">
        <v>152</v>
      </c>
      <c r="E477" s="43"/>
      <c r="F477" s="230" t="s">
        <v>606</v>
      </c>
      <c r="G477" s="43"/>
      <c r="H477" s="43"/>
      <c r="I477" s="231"/>
      <c r="J477" s="43"/>
      <c r="K477" s="43"/>
      <c r="L477" s="47"/>
      <c r="M477" s="232"/>
      <c r="N477" s="233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152</v>
      </c>
      <c r="AU477" s="20" t="s">
        <v>83</v>
      </c>
    </row>
    <row r="478" s="13" customFormat="1">
      <c r="A478" s="13"/>
      <c r="B478" s="234"/>
      <c r="C478" s="235"/>
      <c r="D478" s="236" t="s">
        <v>154</v>
      </c>
      <c r="E478" s="237" t="s">
        <v>20</v>
      </c>
      <c r="F478" s="238" t="s">
        <v>600</v>
      </c>
      <c r="G478" s="235"/>
      <c r="H478" s="237" t="s">
        <v>20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4" t="s">
        <v>154</v>
      </c>
      <c r="AU478" s="244" t="s">
        <v>83</v>
      </c>
      <c r="AV478" s="13" t="s">
        <v>22</v>
      </c>
      <c r="AW478" s="13" t="s">
        <v>33</v>
      </c>
      <c r="AX478" s="13" t="s">
        <v>74</v>
      </c>
      <c r="AY478" s="244" t="s">
        <v>143</v>
      </c>
    </row>
    <row r="479" s="14" customFormat="1">
      <c r="A479" s="14"/>
      <c r="B479" s="245"/>
      <c r="C479" s="246"/>
      <c r="D479" s="236" t="s">
        <v>154</v>
      </c>
      <c r="E479" s="247" t="s">
        <v>20</v>
      </c>
      <c r="F479" s="248" t="s">
        <v>607</v>
      </c>
      <c r="G479" s="246"/>
      <c r="H479" s="249">
        <v>202.989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154</v>
      </c>
      <c r="AU479" s="255" t="s">
        <v>83</v>
      </c>
      <c r="AV479" s="14" t="s">
        <v>83</v>
      </c>
      <c r="AW479" s="14" t="s">
        <v>33</v>
      </c>
      <c r="AX479" s="14" t="s">
        <v>22</v>
      </c>
      <c r="AY479" s="255" t="s">
        <v>143</v>
      </c>
    </row>
    <row r="480" s="2" customFormat="1" ht="37.8" customHeight="1">
      <c r="A480" s="41"/>
      <c r="B480" s="42"/>
      <c r="C480" s="216" t="s">
        <v>608</v>
      </c>
      <c r="D480" s="216" t="s">
        <v>145</v>
      </c>
      <c r="E480" s="217" t="s">
        <v>609</v>
      </c>
      <c r="F480" s="218" t="s">
        <v>610</v>
      </c>
      <c r="G480" s="219" t="s">
        <v>148</v>
      </c>
      <c r="H480" s="220">
        <v>1084.71</v>
      </c>
      <c r="I480" s="221"/>
      <c r="J480" s="222">
        <f>ROUND(I480*H480,2)</f>
        <v>0</v>
      </c>
      <c r="K480" s="218" t="s">
        <v>149</v>
      </c>
      <c r="L480" s="47"/>
      <c r="M480" s="223" t="s">
        <v>20</v>
      </c>
      <c r="N480" s="224" t="s">
        <v>45</v>
      </c>
      <c r="O480" s="87"/>
      <c r="P480" s="225">
        <f>O480*H480</f>
        <v>0</v>
      </c>
      <c r="Q480" s="225">
        <v>0.00021000000000000001</v>
      </c>
      <c r="R480" s="225">
        <f>Q480*H480</f>
        <v>0.22778910000000002</v>
      </c>
      <c r="S480" s="225">
        <v>0</v>
      </c>
      <c r="T480" s="226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7" t="s">
        <v>150</v>
      </c>
      <c r="AT480" s="227" t="s">
        <v>145</v>
      </c>
      <c r="AU480" s="227" t="s">
        <v>83</v>
      </c>
      <c r="AY480" s="20" t="s">
        <v>143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20" t="s">
        <v>22</v>
      </c>
      <c r="BK480" s="228">
        <f>ROUND(I480*H480,2)</f>
        <v>0</v>
      </c>
      <c r="BL480" s="20" t="s">
        <v>150</v>
      </c>
      <c r="BM480" s="227" t="s">
        <v>611</v>
      </c>
    </row>
    <row r="481" s="2" customFormat="1">
      <c r="A481" s="41"/>
      <c r="B481" s="42"/>
      <c r="C481" s="43"/>
      <c r="D481" s="229" t="s">
        <v>152</v>
      </c>
      <c r="E481" s="43"/>
      <c r="F481" s="230" t="s">
        <v>612</v>
      </c>
      <c r="G481" s="43"/>
      <c r="H481" s="43"/>
      <c r="I481" s="231"/>
      <c r="J481" s="43"/>
      <c r="K481" s="43"/>
      <c r="L481" s="47"/>
      <c r="M481" s="232"/>
      <c r="N481" s="233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152</v>
      </c>
      <c r="AU481" s="20" t="s">
        <v>83</v>
      </c>
    </row>
    <row r="482" s="13" customFormat="1">
      <c r="A482" s="13"/>
      <c r="B482" s="234"/>
      <c r="C482" s="235"/>
      <c r="D482" s="236" t="s">
        <v>154</v>
      </c>
      <c r="E482" s="237" t="s">
        <v>20</v>
      </c>
      <c r="F482" s="238" t="s">
        <v>171</v>
      </c>
      <c r="G482" s="235"/>
      <c r="H482" s="237" t="s">
        <v>20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154</v>
      </c>
      <c r="AU482" s="244" t="s">
        <v>83</v>
      </c>
      <c r="AV482" s="13" t="s">
        <v>22</v>
      </c>
      <c r="AW482" s="13" t="s">
        <v>33</v>
      </c>
      <c r="AX482" s="13" t="s">
        <v>74</v>
      </c>
      <c r="AY482" s="244" t="s">
        <v>143</v>
      </c>
    </row>
    <row r="483" s="13" customFormat="1">
      <c r="A483" s="13"/>
      <c r="B483" s="234"/>
      <c r="C483" s="235"/>
      <c r="D483" s="236" t="s">
        <v>154</v>
      </c>
      <c r="E483" s="237" t="s">
        <v>20</v>
      </c>
      <c r="F483" s="238" t="s">
        <v>355</v>
      </c>
      <c r="G483" s="235"/>
      <c r="H483" s="237" t="s">
        <v>20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154</v>
      </c>
      <c r="AU483" s="244" t="s">
        <v>83</v>
      </c>
      <c r="AV483" s="13" t="s">
        <v>22</v>
      </c>
      <c r="AW483" s="13" t="s">
        <v>33</v>
      </c>
      <c r="AX483" s="13" t="s">
        <v>74</v>
      </c>
      <c r="AY483" s="244" t="s">
        <v>143</v>
      </c>
    </row>
    <row r="484" s="14" customFormat="1">
      <c r="A484" s="14"/>
      <c r="B484" s="245"/>
      <c r="C484" s="246"/>
      <c r="D484" s="236" t="s">
        <v>154</v>
      </c>
      <c r="E484" s="247" t="s">
        <v>20</v>
      </c>
      <c r="F484" s="248" t="s">
        <v>613</v>
      </c>
      <c r="G484" s="246"/>
      <c r="H484" s="249">
        <v>1084.7099999999998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154</v>
      </c>
      <c r="AU484" s="255" t="s">
        <v>83</v>
      </c>
      <c r="AV484" s="14" t="s">
        <v>83</v>
      </c>
      <c r="AW484" s="14" t="s">
        <v>33</v>
      </c>
      <c r="AX484" s="14" t="s">
        <v>22</v>
      </c>
      <c r="AY484" s="255" t="s">
        <v>143</v>
      </c>
    </row>
    <row r="485" s="12" customFormat="1" ht="22.8" customHeight="1">
      <c r="A485" s="12"/>
      <c r="B485" s="200"/>
      <c r="C485" s="201"/>
      <c r="D485" s="202" t="s">
        <v>73</v>
      </c>
      <c r="E485" s="214" t="s">
        <v>614</v>
      </c>
      <c r="F485" s="214" t="s">
        <v>615</v>
      </c>
      <c r="G485" s="201"/>
      <c r="H485" s="201"/>
      <c r="I485" s="204"/>
      <c r="J485" s="215">
        <f>BK485</f>
        <v>0</v>
      </c>
      <c r="K485" s="201"/>
      <c r="L485" s="206"/>
      <c r="M485" s="207"/>
      <c r="N485" s="208"/>
      <c r="O485" s="208"/>
      <c r="P485" s="209">
        <f>SUM(P486:P487)</f>
        <v>0</v>
      </c>
      <c r="Q485" s="208"/>
      <c r="R485" s="209">
        <f>SUM(R486:R487)</f>
        <v>0</v>
      </c>
      <c r="S485" s="208"/>
      <c r="T485" s="210">
        <f>SUM(T486:T487)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1" t="s">
        <v>22</v>
      </c>
      <c r="AT485" s="212" t="s">
        <v>73</v>
      </c>
      <c r="AU485" s="212" t="s">
        <v>22</v>
      </c>
      <c r="AY485" s="211" t="s">
        <v>143</v>
      </c>
      <c r="BK485" s="213">
        <f>SUM(BK486:BK487)</f>
        <v>0</v>
      </c>
    </row>
    <row r="486" s="2" customFormat="1" ht="37.8" customHeight="1">
      <c r="A486" s="41"/>
      <c r="B486" s="42"/>
      <c r="C486" s="216" t="s">
        <v>616</v>
      </c>
      <c r="D486" s="216" t="s">
        <v>145</v>
      </c>
      <c r="E486" s="217" t="s">
        <v>617</v>
      </c>
      <c r="F486" s="218" t="s">
        <v>618</v>
      </c>
      <c r="G486" s="219" t="s">
        <v>229</v>
      </c>
      <c r="H486" s="220">
        <v>14617.5</v>
      </c>
      <c r="I486" s="221"/>
      <c r="J486" s="222">
        <f>ROUND(I486*H486,2)</f>
        <v>0</v>
      </c>
      <c r="K486" s="218" t="s">
        <v>149</v>
      </c>
      <c r="L486" s="47"/>
      <c r="M486" s="223" t="s">
        <v>20</v>
      </c>
      <c r="N486" s="224" t="s">
        <v>45</v>
      </c>
      <c r="O486" s="87"/>
      <c r="P486" s="225">
        <f>O486*H486</f>
        <v>0</v>
      </c>
      <c r="Q486" s="225">
        <v>0</v>
      </c>
      <c r="R486" s="225">
        <f>Q486*H486</f>
        <v>0</v>
      </c>
      <c r="S486" s="225">
        <v>0</v>
      </c>
      <c r="T486" s="226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7" t="s">
        <v>150</v>
      </c>
      <c r="AT486" s="227" t="s">
        <v>145</v>
      </c>
      <c r="AU486" s="227" t="s">
        <v>83</v>
      </c>
      <c r="AY486" s="20" t="s">
        <v>143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20" t="s">
        <v>22</v>
      </c>
      <c r="BK486" s="228">
        <f>ROUND(I486*H486,2)</f>
        <v>0</v>
      </c>
      <c r="BL486" s="20" t="s">
        <v>150</v>
      </c>
      <c r="BM486" s="227" t="s">
        <v>619</v>
      </c>
    </row>
    <row r="487" s="2" customFormat="1">
      <c r="A487" s="41"/>
      <c r="B487" s="42"/>
      <c r="C487" s="43"/>
      <c r="D487" s="229" t="s">
        <v>152</v>
      </c>
      <c r="E487" s="43"/>
      <c r="F487" s="230" t="s">
        <v>620</v>
      </c>
      <c r="G487" s="43"/>
      <c r="H487" s="43"/>
      <c r="I487" s="231"/>
      <c r="J487" s="43"/>
      <c r="K487" s="43"/>
      <c r="L487" s="47"/>
      <c r="M487" s="232"/>
      <c r="N487" s="233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152</v>
      </c>
      <c r="AU487" s="20" t="s">
        <v>83</v>
      </c>
    </row>
    <row r="488" s="12" customFormat="1" ht="25.92" customHeight="1">
      <c r="A488" s="12"/>
      <c r="B488" s="200"/>
      <c r="C488" s="201"/>
      <c r="D488" s="202" t="s">
        <v>73</v>
      </c>
      <c r="E488" s="203" t="s">
        <v>621</v>
      </c>
      <c r="F488" s="203" t="s">
        <v>622</v>
      </c>
      <c r="G488" s="201"/>
      <c r="H488" s="201"/>
      <c r="I488" s="204"/>
      <c r="J488" s="205">
        <f>BK488</f>
        <v>0</v>
      </c>
      <c r="K488" s="201"/>
      <c r="L488" s="206"/>
      <c r="M488" s="207"/>
      <c r="N488" s="208"/>
      <c r="O488" s="208"/>
      <c r="P488" s="209">
        <f>P489</f>
        <v>0</v>
      </c>
      <c r="Q488" s="208"/>
      <c r="R488" s="209">
        <f>R489</f>
        <v>22.149082099999998</v>
      </c>
      <c r="S488" s="208"/>
      <c r="T488" s="210">
        <f>T489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1" t="s">
        <v>83</v>
      </c>
      <c r="AT488" s="212" t="s">
        <v>73</v>
      </c>
      <c r="AU488" s="212" t="s">
        <v>74</v>
      </c>
      <c r="AY488" s="211" t="s">
        <v>143</v>
      </c>
      <c r="BK488" s="213">
        <f>BK489</f>
        <v>0</v>
      </c>
    </row>
    <row r="489" s="12" customFormat="1" ht="22.8" customHeight="1">
      <c r="A489" s="12"/>
      <c r="B489" s="200"/>
      <c r="C489" s="201"/>
      <c r="D489" s="202" t="s">
        <v>73</v>
      </c>
      <c r="E489" s="214" t="s">
        <v>623</v>
      </c>
      <c r="F489" s="214" t="s">
        <v>624</v>
      </c>
      <c r="G489" s="201"/>
      <c r="H489" s="201"/>
      <c r="I489" s="204"/>
      <c r="J489" s="215">
        <f>BK489</f>
        <v>0</v>
      </c>
      <c r="K489" s="201"/>
      <c r="L489" s="206"/>
      <c r="M489" s="207"/>
      <c r="N489" s="208"/>
      <c r="O489" s="208"/>
      <c r="P489" s="209">
        <f>SUM(P490:P506)</f>
        <v>0</v>
      </c>
      <c r="Q489" s="208"/>
      <c r="R489" s="209">
        <f>SUM(R490:R506)</f>
        <v>22.149082099999998</v>
      </c>
      <c r="S489" s="208"/>
      <c r="T489" s="210">
        <f>SUM(T490:T506)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1" t="s">
        <v>83</v>
      </c>
      <c r="AT489" s="212" t="s">
        <v>73</v>
      </c>
      <c r="AU489" s="212" t="s">
        <v>22</v>
      </c>
      <c r="AY489" s="211" t="s">
        <v>143</v>
      </c>
      <c r="BK489" s="213">
        <f>SUM(BK490:BK506)</f>
        <v>0</v>
      </c>
    </row>
    <row r="490" s="2" customFormat="1" ht="24.15" customHeight="1">
      <c r="A490" s="41"/>
      <c r="B490" s="42"/>
      <c r="C490" s="216" t="s">
        <v>625</v>
      </c>
      <c r="D490" s="216" t="s">
        <v>145</v>
      </c>
      <c r="E490" s="217" t="s">
        <v>626</v>
      </c>
      <c r="F490" s="218" t="s">
        <v>627</v>
      </c>
      <c r="G490" s="219" t="s">
        <v>286</v>
      </c>
      <c r="H490" s="220">
        <v>70.030000000000001</v>
      </c>
      <c r="I490" s="221"/>
      <c r="J490" s="222">
        <f>ROUND(I490*H490,2)</f>
        <v>0</v>
      </c>
      <c r="K490" s="218" t="s">
        <v>149</v>
      </c>
      <c r="L490" s="47"/>
      <c r="M490" s="223" t="s">
        <v>20</v>
      </c>
      <c r="N490" s="224" t="s">
        <v>45</v>
      </c>
      <c r="O490" s="87"/>
      <c r="P490" s="225">
        <f>O490*H490</f>
        <v>0</v>
      </c>
      <c r="Q490" s="225">
        <v>6.9999999999999994E-05</v>
      </c>
      <c r="R490" s="225">
        <f>Q490*H490</f>
        <v>0.0049020999999999995</v>
      </c>
      <c r="S490" s="225">
        <v>0</v>
      </c>
      <c r="T490" s="226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7" t="s">
        <v>264</v>
      </c>
      <c r="AT490" s="227" t="s">
        <v>145</v>
      </c>
      <c r="AU490" s="227" t="s">
        <v>83</v>
      </c>
      <c r="AY490" s="20" t="s">
        <v>143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20" t="s">
        <v>22</v>
      </c>
      <c r="BK490" s="228">
        <f>ROUND(I490*H490,2)</f>
        <v>0</v>
      </c>
      <c r="BL490" s="20" t="s">
        <v>264</v>
      </c>
      <c r="BM490" s="227" t="s">
        <v>628</v>
      </c>
    </row>
    <row r="491" s="2" customFormat="1">
      <c r="A491" s="41"/>
      <c r="B491" s="42"/>
      <c r="C491" s="43"/>
      <c r="D491" s="229" t="s">
        <v>152</v>
      </c>
      <c r="E491" s="43"/>
      <c r="F491" s="230" t="s">
        <v>629</v>
      </c>
      <c r="G491" s="43"/>
      <c r="H491" s="43"/>
      <c r="I491" s="231"/>
      <c r="J491" s="43"/>
      <c r="K491" s="43"/>
      <c r="L491" s="47"/>
      <c r="M491" s="232"/>
      <c r="N491" s="233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152</v>
      </c>
      <c r="AU491" s="20" t="s">
        <v>83</v>
      </c>
    </row>
    <row r="492" s="13" customFormat="1">
      <c r="A492" s="13"/>
      <c r="B492" s="234"/>
      <c r="C492" s="235"/>
      <c r="D492" s="236" t="s">
        <v>154</v>
      </c>
      <c r="E492" s="237" t="s">
        <v>20</v>
      </c>
      <c r="F492" s="238" t="s">
        <v>630</v>
      </c>
      <c r="G492" s="235"/>
      <c r="H492" s="237" t="s">
        <v>20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154</v>
      </c>
      <c r="AU492" s="244" t="s">
        <v>83</v>
      </c>
      <c r="AV492" s="13" t="s">
        <v>22</v>
      </c>
      <c r="AW492" s="13" t="s">
        <v>33</v>
      </c>
      <c r="AX492" s="13" t="s">
        <v>74</v>
      </c>
      <c r="AY492" s="244" t="s">
        <v>143</v>
      </c>
    </row>
    <row r="493" s="14" customFormat="1">
      <c r="A493" s="14"/>
      <c r="B493" s="245"/>
      <c r="C493" s="246"/>
      <c r="D493" s="236" t="s">
        <v>154</v>
      </c>
      <c r="E493" s="247" t="s">
        <v>20</v>
      </c>
      <c r="F493" s="248" t="s">
        <v>631</v>
      </c>
      <c r="G493" s="246"/>
      <c r="H493" s="249">
        <v>70.030000000000001</v>
      </c>
      <c r="I493" s="250"/>
      <c r="J493" s="246"/>
      <c r="K493" s="246"/>
      <c r="L493" s="251"/>
      <c r="M493" s="252"/>
      <c r="N493" s="253"/>
      <c r="O493" s="253"/>
      <c r="P493" s="253"/>
      <c r="Q493" s="253"/>
      <c r="R493" s="253"/>
      <c r="S493" s="253"/>
      <c r="T493" s="25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5" t="s">
        <v>154</v>
      </c>
      <c r="AU493" s="255" t="s">
        <v>83</v>
      </c>
      <c r="AV493" s="14" t="s">
        <v>83</v>
      </c>
      <c r="AW493" s="14" t="s">
        <v>33</v>
      </c>
      <c r="AX493" s="14" t="s">
        <v>22</v>
      </c>
      <c r="AY493" s="255" t="s">
        <v>143</v>
      </c>
    </row>
    <row r="494" s="2" customFormat="1" ht="24.15" customHeight="1">
      <c r="A494" s="41"/>
      <c r="B494" s="42"/>
      <c r="C494" s="267" t="s">
        <v>632</v>
      </c>
      <c r="D494" s="267" t="s">
        <v>283</v>
      </c>
      <c r="E494" s="268" t="s">
        <v>633</v>
      </c>
      <c r="F494" s="269" t="s">
        <v>634</v>
      </c>
      <c r="G494" s="270" t="s">
        <v>286</v>
      </c>
      <c r="H494" s="271">
        <v>70.030000000000001</v>
      </c>
      <c r="I494" s="272"/>
      <c r="J494" s="273">
        <f>ROUND(I494*H494,2)</f>
        <v>0</v>
      </c>
      <c r="K494" s="269" t="s">
        <v>20</v>
      </c>
      <c r="L494" s="274"/>
      <c r="M494" s="275" t="s">
        <v>20</v>
      </c>
      <c r="N494" s="276" t="s">
        <v>45</v>
      </c>
      <c r="O494" s="87"/>
      <c r="P494" s="225">
        <f>O494*H494</f>
        <v>0</v>
      </c>
      <c r="Q494" s="225">
        <v>0.001</v>
      </c>
      <c r="R494" s="225">
        <f>Q494*H494</f>
        <v>0.070030000000000009</v>
      </c>
      <c r="S494" s="225">
        <v>0</v>
      </c>
      <c r="T494" s="226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27" t="s">
        <v>211</v>
      </c>
      <c r="AT494" s="227" t="s">
        <v>283</v>
      </c>
      <c r="AU494" s="227" t="s">
        <v>83</v>
      </c>
      <c r="AY494" s="20" t="s">
        <v>143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20" t="s">
        <v>22</v>
      </c>
      <c r="BK494" s="228">
        <f>ROUND(I494*H494,2)</f>
        <v>0</v>
      </c>
      <c r="BL494" s="20" t="s">
        <v>150</v>
      </c>
      <c r="BM494" s="227" t="s">
        <v>635</v>
      </c>
    </row>
    <row r="495" s="13" customFormat="1">
      <c r="A495" s="13"/>
      <c r="B495" s="234"/>
      <c r="C495" s="235"/>
      <c r="D495" s="236" t="s">
        <v>154</v>
      </c>
      <c r="E495" s="237" t="s">
        <v>20</v>
      </c>
      <c r="F495" s="238" t="s">
        <v>449</v>
      </c>
      <c r="G495" s="235"/>
      <c r="H495" s="237" t="s">
        <v>20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154</v>
      </c>
      <c r="AU495" s="244" t="s">
        <v>83</v>
      </c>
      <c r="AV495" s="13" t="s">
        <v>22</v>
      </c>
      <c r="AW495" s="13" t="s">
        <v>33</v>
      </c>
      <c r="AX495" s="13" t="s">
        <v>74</v>
      </c>
      <c r="AY495" s="244" t="s">
        <v>143</v>
      </c>
    </row>
    <row r="496" s="14" customFormat="1">
      <c r="A496" s="14"/>
      <c r="B496" s="245"/>
      <c r="C496" s="246"/>
      <c r="D496" s="236" t="s">
        <v>154</v>
      </c>
      <c r="E496" s="247" t="s">
        <v>20</v>
      </c>
      <c r="F496" s="248" t="s">
        <v>631</v>
      </c>
      <c r="G496" s="246"/>
      <c r="H496" s="249">
        <v>70.030000000000001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154</v>
      </c>
      <c r="AU496" s="255" t="s">
        <v>83</v>
      </c>
      <c r="AV496" s="14" t="s">
        <v>83</v>
      </c>
      <c r="AW496" s="14" t="s">
        <v>33</v>
      </c>
      <c r="AX496" s="14" t="s">
        <v>22</v>
      </c>
      <c r="AY496" s="255" t="s">
        <v>143</v>
      </c>
    </row>
    <row r="497" s="2" customFormat="1" ht="24.15" customHeight="1">
      <c r="A497" s="41"/>
      <c r="B497" s="42"/>
      <c r="C497" s="216" t="s">
        <v>636</v>
      </c>
      <c r="D497" s="216" t="s">
        <v>145</v>
      </c>
      <c r="E497" s="217" t="s">
        <v>637</v>
      </c>
      <c r="F497" s="218" t="s">
        <v>638</v>
      </c>
      <c r="G497" s="219" t="s">
        <v>286</v>
      </c>
      <c r="H497" s="220">
        <v>21023</v>
      </c>
      <c r="I497" s="221"/>
      <c r="J497" s="222">
        <f>ROUND(I497*H497,2)</f>
        <v>0</v>
      </c>
      <c r="K497" s="218" t="s">
        <v>149</v>
      </c>
      <c r="L497" s="47"/>
      <c r="M497" s="223" t="s">
        <v>20</v>
      </c>
      <c r="N497" s="224" t="s">
        <v>45</v>
      </c>
      <c r="O497" s="87"/>
      <c r="P497" s="225">
        <f>O497*H497</f>
        <v>0</v>
      </c>
      <c r="Q497" s="225">
        <v>5.0000000000000002E-05</v>
      </c>
      <c r="R497" s="225">
        <f>Q497*H497</f>
        <v>1.05115</v>
      </c>
      <c r="S497" s="225">
        <v>0</v>
      </c>
      <c r="T497" s="226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27" t="s">
        <v>264</v>
      </c>
      <c r="AT497" s="227" t="s">
        <v>145</v>
      </c>
      <c r="AU497" s="227" t="s">
        <v>83</v>
      </c>
      <c r="AY497" s="20" t="s">
        <v>143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20" t="s">
        <v>22</v>
      </c>
      <c r="BK497" s="228">
        <f>ROUND(I497*H497,2)</f>
        <v>0</v>
      </c>
      <c r="BL497" s="20" t="s">
        <v>264</v>
      </c>
      <c r="BM497" s="227" t="s">
        <v>639</v>
      </c>
    </row>
    <row r="498" s="2" customFormat="1">
      <c r="A498" s="41"/>
      <c r="B498" s="42"/>
      <c r="C498" s="43"/>
      <c r="D498" s="229" t="s">
        <v>152</v>
      </c>
      <c r="E498" s="43"/>
      <c r="F498" s="230" t="s">
        <v>640</v>
      </c>
      <c r="G498" s="43"/>
      <c r="H498" s="43"/>
      <c r="I498" s="231"/>
      <c r="J498" s="43"/>
      <c r="K498" s="43"/>
      <c r="L498" s="47"/>
      <c r="M498" s="232"/>
      <c r="N498" s="233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152</v>
      </c>
      <c r="AU498" s="20" t="s">
        <v>83</v>
      </c>
    </row>
    <row r="499" s="13" customFormat="1">
      <c r="A499" s="13"/>
      <c r="B499" s="234"/>
      <c r="C499" s="235"/>
      <c r="D499" s="236" t="s">
        <v>154</v>
      </c>
      <c r="E499" s="237" t="s">
        <v>20</v>
      </c>
      <c r="F499" s="238" t="s">
        <v>641</v>
      </c>
      <c r="G499" s="235"/>
      <c r="H499" s="237" t="s">
        <v>20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154</v>
      </c>
      <c r="AU499" s="244" t="s">
        <v>83</v>
      </c>
      <c r="AV499" s="13" t="s">
        <v>22</v>
      </c>
      <c r="AW499" s="13" t="s">
        <v>33</v>
      </c>
      <c r="AX499" s="13" t="s">
        <v>74</v>
      </c>
      <c r="AY499" s="244" t="s">
        <v>143</v>
      </c>
    </row>
    <row r="500" s="14" customFormat="1">
      <c r="A500" s="14"/>
      <c r="B500" s="245"/>
      <c r="C500" s="246"/>
      <c r="D500" s="236" t="s">
        <v>154</v>
      </c>
      <c r="E500" s="247" t="s">
        <v>20</v>
      </c>
      <c r="F500" s="248" t="s">
        <v>642</v>
      </c>
      <c r="G500" s="246"/>
      <c r="H500" s="249">
        <v>21023</v>
      </c>
      <c r="I500" s="250"/>
      <c r="J500" s="246"/>
      <c r="K500" s="246"/>
      <c r="L500" s="251"/>
      <c r="M500" s="252"/>
      <c r="N500" s="253"/>
      <c r="O500" s="253"/>
      <c r="P500" s="253"/>
      <c r="Q500" s="253"/>
      <c r="R500" s="253"/>
      <c r="S500" s="253"/>
      <c r="T500" s="25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5" t="s">
        <v>154</v>
      </c>
      <c r="AU500" s="255" t="s">
        <v>83</v>
      </c>
      <c r="AV500" s="14" t="s">
        <v>83</v>
      </c>
      <c r="AW500" s="14" t="s">
        <v>33</v>
      </c>
      <c r="AX500" s="14" t="s">
        <v>22</v>
      </c>
      <c r="AY500" s="255" t="s">
        <v>143</v>
      </c>
    </row>
    <row r="501" s="2" customFormat="1" ht="37.8" customHeight="1">
      <c r="A501" s="41"/>
      <c r="B501" s="42"/>
      <c r="C501" s="267" t="s">
        <v>643</v>
      </c>
      <c r="D501" s="267" t="s">
        <v>283</v>
      </c>
      <c r="E501" s="268" t="s">
        <v>644</v>
      </c>
      <c r="F501" s="269" t="s">
        <v>645</v>
      </c>
      <c r="G501" s="270" t="s">
        <v>286</v>
      </c>
      <c r="H501" s="271">
        <v>21023</v>
      </c>
      <c r="I501" s="272"/>
      <c r="J501" s="273">
        <f>ROUND(I501*H501,2)</f>
        <v>0</v>
      </c>
      <c r="K501" s="269" t="s">
        <v>20</v>
      </c>
      <c r="L501" s="274"/>
      <c r="M501" s="275" t="s">
        <v>20</v>
      </c>
      <c r="N501" s="276" t="s">
        <v>45</v>
      </c>
      <c r="O501" s="87"/>
      <c r="P501" s="225">
        <f>O501*H501</f>
        <v>0</v>
      </c>
      <c r="Q501" s="225">
        <v>0.001</v>
      </c>
      <c r="R501" s="225">
        <f>Q501*H501</f>
        <v>21.023</v>
      </c>
      <c r="S501" s="225">
        <v>0</v>
      </c>
      <c r="T501" s="226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7" t="s">
        <v>211</v>
      </c>
      <c r="AT501" s="227" t="s">
        <v>283</v>
      </c>
      <c r="AU501" s="227" t="s">
        <v>83</v>
      </c>
      <c r="AY501" s="20" t="s">
        <v>143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20" t="s">
        <v>22</v>
      </c>
      <c r="BK501" s="228">
        <f>ROUND(I501*H501,2)</f>
        <v>0</v>
      </c>
      <c r="BL501" s="20" t="s">
        <v>150</v>
      </c>
      <c r="BM501" s="227" t="s">
        <v>646</v>
      </c>
    </row>
    <row r="502" s="13" customFormat="1">
      <c r="A502" s="13"/>
      <c r="B502" s="234"/>
      <c r="C502" s="235"/>
      <c r="D502" s="236" t="s">
        <v>154</v>
      </c>
      <c r="E502" s="237" t="s">
        <v>20</v>
      </c>
      <c r="F502" s="238" t="s">
        <v>449</v>
      </c>
      <c r="G502" s="235"/>
      <c r="H502" s="237" t="s">
        <v>20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154</v>
      </c>
      <c r="AU502" s="244" t="s">
        <v>83</v>
      </c>
      <c r="AV502" s="13" t="s">
        <v>22</v>
      </c>
      <c r="AW502" s="13" t="s">
        <v>33</v>
      </c>
      <c r="AX502" s="13" t="s">
        <v>74</v>
      </c>
      <c r="AY502" s="244" t="s">
        <v>143</v>
      </c>
    </row>
    <row r="503" s="14" customFormat="1">
      <c r="A503" s="14"/>
      <c r="B503" s="245"/>
      <c r="C503" s="246"/>
      <c r="D503" s="236" t="s">
        <v>154</v>
      </c>
      <c r="E503" s="247" t="s">
        <v>20</v>
      </c>
      <c r="F503" s="248" t="s">
        <v>642</v>
      </c>
      <c r="G503" s="246"/>
      <c r="H503" s="249">
        <v>21023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154</v>
      </c>
      <c r="AU503" s="255" t="s">
        <v>83</v>
      </c>
      <c r="AV503" s="14" t="s">
        <v>83</v>
      </c>
      <c r="AW503" s="14" t="s">
        <v>33</v>
      </c>
      <c r="AX503" s="14" t="s">
        <v>22</v>
      </c>
      <c r="AY503" s="255" t="s">
        <v>143</v>
      </c>
    </row>
    <row r="504" s="2" customFormat="1" ht="49.05" customHeight="1">
      <c r="A504" s="41"/>
      <c r="B504" s="42"/>
      <c r="C504" s="216" t="s">
        <v>647</v>
      </c>
      <c r="D504" s="216" t="s">
        <v>145</v>
      </c>
      <c r="E504" s="217" t="s">
        <v>648</v>
      </c>
      <c r="F504" s="218" t="s">
        <v>649</v>
      </c>
      <c r="G504" s="219" t="s">
        <v>229</v>
      </c>
      <c r="H504" s="220">
        <v>22.149000000000001</v>
      </c>
      <c r="I504" s="221"/>
      <c r="J504" s="222">
        <f>ROUND(I504*H504,2)</f>
        <v>0</v>
      </c>
      <c r="K504" s="218" t="s">
        <v>149</v>
      </c>
      <c r="L504" s="47"/>
      <c r="M504" s="223" t="s">
        <v>20</v>
      </c>
      <c r="N504" s="224" t="s">
        <v>45</v>
      </c>
      <c r="O504" s="87"/>
      <c r="P504" s="225">
        <f>O504*H504</f>
        <v>0</v>
      </c>
      <c r="Q504" s="225">
        <v>0</v>
      </c>
      <c r="R504" s="225">
        <f>Q504*H504</f>
        <v>0</v>
      </c>
      <c r="S504" s="225">
        <v>0</v>
      </c>
      <c r="T504" s="226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7" t="s">
        <v>264</v>
      </c>
      <c r="AT504" s="227" t="s">
        <v>145</v>
      </c>
      <c r="AU504" s="227" t="s">
        <v>83</v>
      </c>
      <c r="AY504" s="20" t="s">
        <v>143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20" t="s">
        <v>22</v>
      </c>
      <c r="BK504" s="228">
        <f>ROUND(I504*H504,2)</f>
        <v>0</v>
      </c>
      <c r="BL504" s="20" t="s">
        <v>264</v>
      </c>
      <c r="BM504" s="227" t="s">
        <v>650</v>
      </c>
    </row>
    <row r="505" s="2" customFormat="1">
      <c r="A505" s="41"/>
      <c r="B505" s="42"/>
      <c r="C505" s="43"/>
      <c r="D505" s="229" t="s">
        <v>152</v>
      </c>
      <c r="E505" s="43"/>
      <c r="F505" s="230" t="s">
        <v>651</v>
      </c>
      <c r="G505" s="43"/>
      <c r="H505" s="43"/>
      <c r="I505" s="231"/>
      <c r="J505" s="43"/>
      <c r="K505" s="43"/>
      <c r="L505" s="47"/>
      <c r="M505" s="232"/>
      <c r="N505" s="233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152</v>
      </c>
      <c r="AU505" s="20" t="s">
        <v>83</v>
      </c>
    </row>
    <row r="506" s="14" customFormat="1">
      <c r="A506" s="14"/>
      <c r="B506" s="245"/>
      <c r="C506" s="246"/>
      <c r="D506" s="236" t="s">
        <v>154</v>
      </c>
      <c r="E506" s="247" t="s">
        <v>20</v>
      </c>
      <c r="F506" s="248" t="s">
        <v>652</v>
      </c>
      <c r="G506" s="246"/>
      <c r="H506" s="249">
        <v>22.149000000000001</v>
      </c>
      <c r="I506" s="250"/>
      <c r="J506" s="246"/>
      <c r="K506" s="246"/>
      <c r="L506" s="251"/>
      <c r="M506" s="288"/>
      <c r="N506" s="289"/>
      <c r="O506" s="289"/>
      <c r="P506" s="289"/>
      <c r="Q506" s="289"/>
      <c r="R506" s="289"/>
      <c r="S506" s="289"/>
      <c r="T506" s="29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154</v>
      </c>
      <c r="AU506" s="255" t="s">
        <v>83</v>
      </c>
      <c r="AV506" s="14" t="s">
        <v>83</v>
      </c>
      <c r="AW506" s="14" t="s">
        <v>33</v>
      </c>
      <c r="AX506" s="14" t="s">
        <v>22</v>
      </c>
      <c r="AY506" s="255" t="s">
        <v>143</v>
      </c>
    </row>
    <row r="507" s="2" customFormat="1" ht="6.96" customHeight="1">
      <c r="A507" s="41"/>
      <c r="B507" s="62"/>
      <c r="C507" s="63"/>
      <c r="D507" s="63"/>
      <c r="E507" s="63"/>
      <c r="F507" s="63"/>
      <c r="G507" s="63"/>
      <c r="H507" s="63"/>
      <c r="I507" s="63"/>
      <c r="J507" s="63"/>
      <c r="K507" s="63"/>
      <c r="L507" s="47"/>
      <c r="M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</row>
  </sheetData>
  <sheetProtection sheet="1" autoFilter="0" formatColumns="0" formatRows="0" objects="1" scenarios="1" spinCount="100000" saltValue="6twEkW+vUb3oGb1pRVmqatEWHn5Qt/myLTTqjH+GhG4KmpQtF8ze5gKHqaNwcfYWbiVGKRnk1YJ/fd9H5o15tA==" hashValue="zuXTQCqpBJHF7+3lkQURf7TvK9XyY1BoXkNxDlW6S7WMKr4a2QNERO65lhpoFq/aVBDZu15ndwHDcm4KRiA/3w==" algorithmName="SHA-512" password="CC35"/>
  <autoFilter ref="C94:K5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2/121151125"/>
    <hyperlink ref="F104" r:id="rId2" display="https://podminky.urs.cz/item/CS_URS_2022_02/124253104"/>
    <hyperlink ref="F109" r:id="rId3" display="https://podminky.urs.cz/item/CS_URS_2022_02/151101201"/>
    <hyperlink ref="F122" r:id="rId4" display="https://podminky.urs.cz/item/CS_URS_2022_02/151101211"/>
    <hyperlink ref="F126" r:id="rId5" display="https://podminky.urs.cz/item/CS_URS_2022_02/151101301"/>
    <hyperlink ref="F139" r:id="rId6" display="https://podminky.urs.cz/item/CS_URS_2022_02/151101311"/>
    <hyperlink ref="F143" r:id="rId7" display="https://podminky.urs.cz/item/CS_URS_2022_02/162351103"/>
    <hyperlink ref="F152" r:id="rId8" display="https://podminky.urs.cz/item/CS_URS_2022_02/162751116"/>
    <hyperlink ref="F157" r:id="rId9" display="https://podminky.urs.cz/item/CS_URS_2022_02/167151111"/>
    <hyperlink ref="F164" r:id="rId10" display="https://podminky.urs.cz/item/CS_URS_2022_02/171201221"/>
    <hyperlink ref="F168" r:id="rId11" display="https://podminky.urs.cz/item/CS_URS_2022_02/171251201"/>
    <hyperlink ref="F175" r:id="rId12" display="https://podminky.urs.cz/item/CS_URS_2022_02/174151101"/>
    <hyperlink ref="F180" r:id="rId13" display="https://podminky.urs.cz/item/CS_URS_2022_02/182151111"/>
    <hyperlink ref="F187" r:id="rId14" display="https://podminky.urs.cz/item/CS_URS_2022_02/182251101"/>
    <hyperlink ref="F192" r:id="rId15" display="https://podminky.urs.cz/item/CS_URS_2022_02/181951112"/>
    <hyperlink ref="F199" r:id="rId16" display="https://podminky.urs.cz/item/CS_URS_2022_02/181111122"/>
    <hyperlink ref="F203" r:id="rId17" display="https://podminky.urs.cz/item/CS_URS_2022_02/182351123"/>
    <hyperlink ref="F207" r:id="rId18" display="https://podminky.urs.cz/item/CS_URS_2022_02/181411122"/>
    <hyperlink ref="F214" r:id="rId19" display="https://podminky.urs.cz/item/CS_URS_2022_02/181351113"/>
    <hyperlink ref="F219" r:id="rId20" display="https://podminky.urs.cz/item/CS_URS_2022_02/213311113"/>
    <hyperlink ref="F237" r:id="rId21" display="https://podminky.urs.cz/item/CS_URS_2022_02/321311115"/>
    <hyperlink ref="F252" r:id="rId22" display="https://podminky.urs.cz/item/CS_URS_2022_02/321321116"/>
    <hyperlink ref="F268" r:id="rId23" display="https://podminky.urs.cz/item/CS_URS_2022_02/321351010"/>
    <hyperlink ref="F284" r:id="rId24" display="https://podminky.urs.cz/item/CS_URS_2022_02/321352010"/>
    <hyperlink ref="F288" r:id="rId25" display="https://podminky.urs.cz/item/CS_URS_2022_02/321351020"/>
    <hyperlink ref="F292" r:id="rId26" display="https://podminky.urs.cz/item/CS_URS_2022_02/321352020"/>
    <hyperlink ref="F296" r:id="rId27" display="https://podminky.urs.cz/item/CS_URS_2022_02/321366111"/>
    <hyperlink ref="F300" r:id="rId28" display="https://podminky.urs.cz/item/CS_URS_2022_02/321366112"/>
    <hyperlink ref="F317" r:id="rId29" display="https://podminky.urs.cz/item/CS_URS_2022_02/321368211"/>
    <hyperlink ref="F327" r:id="rId30" display="https://podminky.urs.cz/item/CS_URS_2022_02/321213345"/>
    <hyperlink ref="F346" r:id="rId31" display="https://podminky.urs.cz/item/CS_URS_2022_02/454811111"/>
    <hyperlink ref="F353" r:id="rId32" display="https://podminky.urs.cz/item/CS_URS_2022_02/462511370"/>
    <hyperlink ref="F357" r:id="rId33" display="https://podminky.urs.cz/item/CS_URS_2022_02/462519003"/>
    <hyperlink ref="F371" r:id="rId34" display="https://podminky.urs.cz/item/CS_URS_2022_02/463212111"/>
    <hyperlink ref="F380" r:id="rId35" display="https://podminky.urs.cz/item/CS_URS_2022_02/463212191"/>
    <hyperlink ref="F385" r:id="rId36" display="https://podminky.urs.cz/item/CS_URS_2022_02/451571112"/>
    <hyperlink ref="F390" r:id="rId37" display="https://podminky.urs.cz/item/CS_URS_2022_02/451314211"/>
    <hyperlink ref="F395" r:id="rId38" display="https://podminky.urs.cz/item/CS_URS_2022_02/451316123"/>
    <hyperlink ref="F400" r:id="rId39" display="https://podminky.urs.cz/item/CS_URS_2022_02/465513327"/>
    <hyperlink ref="F406" r:id="rId40" display="https://podminky.urs.cz/item/CS_URS_2022_02/628641111"/>
    <hyperlink ref="F414" r:id="rId41" display="https://podminky.urs.cz/item/CS_URS_2022_02/634911113"/>
    <hyperlink ref="F418" r:id="rId42" display="https://podminky.urs.cz/item/CS_URS_2022_02/634661111"/>
    <hyperlink ref="F433" r:id="rId43" display="https://podminky.urs.cz/item/CS_URS_2022_02/931991112"/>
    <hyperlink ref="F437" r:id="rId44" display="https://podminky.urs.cz/item/CS_URS_2022_02/931994132"/>
    <hyperlink ref="F441" r:id="rId45" display="https://podminky.urs.cz/item/CS_URS_2022_02/931994151"/>
    <hyperlink ref="F445" r:id="rId46" display="https://podminky.urs.cz/item/CS_URS_2022_02/931994111"/>
    <hyperlink ref="F451" r:id="rId47" display="https://podminky.urs.cz/item/CS_URS_2022_02/953312122"/>
    <hyperlink ref="F455" r:id="rId48" display="https://podminky.urs.cz/item/CS_URS_2022_02/985131111"/>
    <hyperlink ref="F468" r:id="rId49" display="https://podminky.urs.cz/item/CS_URS_2022_02/941121111"/>
    <hyperlink ref="F473" r:id="rId50" display="https://podminky.urs.cz/item/CS_URS_2022_02/941121211"/>
    <hyperlink ref="F477" r:id="rId51" display="https://podminky.urs.cz/item/CS_URS_2022_02/941121811"/>
    <hyperlink ref="F481" r:id="rId52" display="https://podminky.urs.cz/item/CS_URS_2022_02/949101112"/>
    <hyperlink ref="F487" r:id="rId53" display="https://podminky.urs.cz/item/CS_URS_2022_02/998322011"/>
    <hyperlink ref="F491" r:id="rId54" display="https://podminky.urs.cz/item/CS_URS_2022_02/767995111"/>
    <hyperlink ref="F498" r:id="rId55" display="https://podminky.urs.cz/item/CS_URS_2022_02/767995117"/>
    <hyperlink ref="F505" r:id="rId56" display="https://podminky.urs.cz/item/CS_URS_2022_02/998767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Bečva, Přerov - PPO města nad jezem II.etapa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110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653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19</v>
      </c>
      <c r="E13" s="41"/>
      <c r="F13" s="136" t="s">
        <v>20</v>
      </c>
      <c r="G13" s="41"/>
      <c r="H13" s="41"/>
      <c r="I13" s="146" t="s">
        <v>21</v>
      </c>
      <c r="J13" s="136" t="s">
        <v>20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23</v>
      </c>
      <c r="E14" s="41"/>
      <c r="F14" s="136" t="s">
        <v>24</v>
      </c>
      <c r="G14" s="41"/>
      <c r="H14" s="41"/>
      <c r="I14" s="146" t="s">
        <v>25</v>
      </c>
      <c r="J14" s="150" t="str">
        <f>'Rekapitulace stavby'!AN8</f>
        <v>2. 7. 2022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27</v>
      </c>
      <c r="E16" s="41"/>
      <c r="F16" s="41"/>
      <c r="G16" s="41"/>
      <c r="H16" s="41"/>
      <c r="I16" s="146" t="s">
        <v>28</v>
      </c>
      <c r="J16" s="136" t="s">
        <v>20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6" t="s">
        <v>30</v>
      </c>
      <c r="J17" s="136" t="s">
        <v>20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28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30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34</v>
      </c>
      <c r="E22" s="41"/>
      <c r="F22" s="41"/>
      <c r="G22" s="41"/>
      <c r="H22" s="41"/>
      <c r="I22" s="146" t="s">
        <v>28</v>
      </c>
      <c r="J22" s="136" t="s">
        <v>20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30</v>
      </c>
      <c r="J23" s="136" t="s">
        <v>20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28</v>
      </c>
      <c r="J25" s="136" t="s">
        <v>20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30</v>
      </c>
      <c r="J26" s="136" t="s">
        <v>20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1.25" customHeight="1">
      <c r="A29" s="151"/>
      <c r="B29" s="152"/>
      <c r="C29" s="151"/>
      <c r="D29" s="151"/>
      <c r="E29" s="153" t="s">
        <v>113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ROUND(J91,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ROUND((SUM(BE91:BE586)),  2)</f>
        <v>0</v>
      </c>
      <c r="G35" s="41"/>
      <c r="H35" s="41"/>
      <c r="I35" s="161">
        <v>0.20999999999999999</v>
      </c>
      <c r="J35" s="160">
        <f>ROUND(((SUM(BE91:BE586))*I35),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ROUND((SUM(BF91:BF586)),  2)</f>
        <v>0</v>
      </c>
      <c r="G36" s="41"/>
      <c r="H36" s="41"/>
      <c r="I36" s="161">
        <v>0.14999999999999999</v>
      </c>
      <c r="J36" s="160">
        <f>ROUND(((SUM(BF91:BF586))*I36),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ROUND((SUM(BG91:BG586)),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ROUND((SUM(BH91:BH586)),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ROUND((SUM(BI91:BI586)),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Bečva, Přerov - PPO města nad jezem II.etapa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110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09 - Kácení a náhradní výsadba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23</v>
      </c>
      <c r="D56" s="43"/>
      <c r="E56" s="43"/>
      <c r="F56" s="30" t="str">
        <f>F14</f>
        <v xml:space="preserve"> </v>
      </c>
      <c r="G56" s="43"/>
      <c r="H56" s="43"/>
      <c r="I56" s="35" t="s">
        <v>25</v>
      </c>
      <c r="J56" s="75" t="str">
        <f>IF(J14="","",J14)</f>
        <v>2. 7. 2022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27</v>
      </c>
      <c r="D58" s="43"/>
      <c r="E58" s="43"/>
      <c r="F58" s="30" t="str">
        <f>E17</f>
        <v>Povodí Moravy, s.p.</v>
      </c>
      <c r="G58" s="43"/>
      <c r="H58" s="43"/>
      <c r="I58" s="35" t="s">
        <v>34</v>
      </c>
      <c r="J58" s="39" t="str">
        <f>E23</f>
        <v>VRV Brno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Kucek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115</v>
      </c>
      <c r="D61" s="175"/>
      <c r="E61" s="175"/>
      <c r="F61" s="175"/>
      <c r="G61" s="175"/>
      <c r="H61" s="175"/>
      <c r="I61" s="175"/>
      <c r="J61" s="176" t="s">
        <v>116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9" customFormat="1" ht="24.96" customHeight="1">
      <c r="A64" s="9"/>
      <c r="B64" s="178"/>
      <c r="C64" s="179"/>
      <c r="D64" s="180" t="s">
        <v>118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654</v>
      </c>
      <c r="E65" s="186"/>
      <c r="F65" s="186"/>
      <c r="G65" s="186"/>
      <c r="H65" s="186"/>
      <c r="I65" s="186"/>
      <c r="J65" s="187">
        <f>J93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655</v>
      </c>
      <c r="E66" s="186"/>
      <c r="F66" s="186"/>
      <c r="G66" s="186"/>
      <c r="H66" s="186"/>
      <c r="I66" s="186"/>
      <c r="J66" s="187">
        <f>J334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125</v>
      </c>
      <c r="E67" s="186"/>
      <c r="F67" s="186"/>
      <c r="G67" s="186"/>
      <c r="H67" s="186"/>
      <c r="I67" s="186"/>
      <c r="J67" s="187">
        <f>J574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8"/>
      <c r="C68" s="179"/>
      <c r="D68" s="180" t="s">
        <v>126</v>
      </c>
      <c r="E68" s="181"/>
      <c r="F68" s="181"/>
      <c r="G68" s="181"/>
      <c r="H68" s="181"/>
      <c r="I68" s="181"/>
      <c r="J68" s="182">
        <f>J578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8"/>
      <c r="D69" s="185" t="s">
        <v>656</v>
      </c>
      <c r="E69" s="186"/>
      <c r="F69" s="186"/>
      <c r="G69" s="186"/>
      <c r="H69" s="186"/>
      <c r="I69" s="186"/>
      <c r="J69" s="187">
        <f>J579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128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Bečva, Přerov - PPO města nad jezem II.etapa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109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3" t="s">
        <v>110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111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 09 - Kácení a náhradní výsadba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23</v>
      </c>
      <c r="D85" s="43"/>
      <c r="E85" s="43"/>
      <c r="F85" s="30" t="str">
        <f>F14</f>
        <v xml:space="preserve"> </v>
      </c>
      <c r="G85" s="43"/>
      <c r="H85" s="43"/>
      <c r="I85" s="35" t="s">
        <v>25</v>
      </c>
      <c r="J85" s="75" t="str">
        <f>IF(J14="","",J14)</f>
        <v>2. 7. 2022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27</v>
      </c>
      <c r="D87" s="43"/>
      <c r="E87" s="43"/>
      <c r="F87" s="30" t="str">
        <f>E17</f>
        <v>Povodí Moravy, s.p.</v>
      </c>
      <c r="G87" s="43"/>
      <c r="H87" s="43"/>
      <c r="I87" s="35" t="s">
        <v>34</v>
      </c>
      <c r="J87" s="39" t="str">
        <f>E23</f>
        <v>VRV Brno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36</v>
      </c>
      <c r="J88" s="39" t="str">
        <f>E26</f>
        <v>Kucek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9"/>
      <c r="B90" s="190"/>
      <c r="C90" s="191" t="s">
        <v>129</v>
      </c>
      <c r="D90" s="192" t="s">
        <v>59</v>
      </c>
      <c r="E90" s="192" t="s">
        <v>55</v>
      </c>
      <c r="F90" s="192" t="s">
        <v>56</v>
      </c>
      <c r="G90" s="192" t="s">
        <v>130</v>
      </c>
      <c r="H90" s="192" t="s">
        <v>131</v>
      </c>
      <c r="I90" s="192" t="s">
        <v>132</v>
      </c>
      <c r="J90" s="192" t="s">
        <v>116</v>
      </c>
      <c r="K90" s="193" t="s">
        <v>133</v>
      </c>
      <c r="L90" s="194"/>
      <c r="M90" s="95" t="s">
        <v>20</v>
      </c>
      <c r="N90" s="96" t="s">
        <v>44</v>
      </c>
      <c r="O90" s="96" t="s">
        <v>134</v>
      </c>
      <c r="P90" s="96" t="s">
        <v>135</v>
      </c>
      <c r="Q90" s="96" t="s">
        <v>136</v>
      </c>
      <c r="R90" s="96" t="s">
        <v>137</v>
      </c>
      <c r="S90" s="96" t="s">
        <v>138</v>
      </c>
      <c r="T90" s="97" t="s">
        <v>139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1"/>
      <c r="B91" s="42"/>
      <c r="C91" s="102" t="s">
        <v>140</v>
      </c>
      <c r="D91" s="43"/>
      <c r="E91" s="43"/>
      <c r="F91" s="43"/>
      <c r="G91" s="43"/>
      <c r="H91" s="43"/>
      <c r="I91" s="43"/>
      <c r="J91" s="195">
        <f>BK91</f>
        <v>0</v>
      </c>
      <c r="K91" s="43"/>
      <c r="L91" s="47"/>
      <c r="M91" s="98"/>
      <c r="N91" s="196"/>
      <c r="O91" s="99"/>
      <c r="P91" s="197">
        <f>P92+P578</f>
        <v>0</v>
      </c>
      <c r="Q91" s="99"/>
      <c r="R91" s="197">
        <f>R92+R578</f>
        <v>13.073353589999998</v>
      </c>
      <c r="S91" s="99"/>
      <c r="T91" s="198">
        <f>T92+T578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73</v>
      </c>
      <c r="AU91" s="20" t="s">
        <v>117</v>
      </c>
      <c r="BK91" s="199">
        <f>BK92+BK578</f>
        <v>0</v>
      </c>
    </row>
    <row r="92" s="12" customFormat="1" ht="25.92" customHeight="1">
      <c r="A92" s="12"/>
      <c r="B92" s="200"/>
      <c r="C92" s="201"/>
      <c r="D92" s="202" t="s">
        <v>73</v>
      </c>
      <c r="E92" s="203" t="s">
        <v>141</v>
      </c>
      <c r="F92" s="203" t="s">
        <v>142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P93+P334+P574</f>
        <v>0</v>
      </c>
      <c r="Q92" s="208"/>
      <c r="R92" s="209">
        <f>R93+R334+R574</f>
        <v>12.569353589999999</v>
      </c>
      <c r="S92" s="208"/>
      <c r="T92" s="210">
        <f>T93+T334+T574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22</v>
      </c>
      <c r="AT92" s="212" t="s">
        <v>73</v>
      </c>
      <c r="AU92" s="212" t="s">
        <v>74</v>
      </c>
      <c r="AY92" s="211" t="s">
        <v>143</v>
      </c>
      <c r="BK92" s="213">
        <f>BK93+BK334+BK574</f>
        <v>0</v>
      </c>
    </row>
    <row r="93" s="12" customFormat="1" ht="22.8" customHeight="1">
      <c r="A93" s="12"/>
      <c r="B93" s="200"/>
      <c r="C93" s="201"/>
      <c r="D93" s="202" t="s">
        <v>73</v>
      </c>
      <c r="E93" s="214" t="s">
        <v>234</v>
      </c>
      <c r="F93" s="214" t="s">
        <v>657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SUM(P94:P333)</f>
        <v>0</v>
      </c>
      <c r="Q93" s="208"/>
      <c r="R93" s="209">
        <f>SUM(R94:R333)</f>
        <v>0</v>
      </c>
      <c r="S93" s="208"/>
      <c r="T93" s="210">
        <f>SUM(T94:T333)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22</v>
      </c>
      <c r="AT93" s="212" t="s">
        <v>73</v>
      </c>
      <c r="AU93" s="212" t="s">
        <v>22</v>
      </c>
      <c r="AY93" s="211" t="s">
        <v>143</v>
      </c>
      <c r="BK93" s="213">
        <f>SUM(BK94:BK333)</f>
        <v>0</v>
      </c>
    </row>
    <row r="94" s="2" customFormat="1" ht="33" customHeight="1">
      <c r="A94" s="41"/>
      <c r="B94" s="42"/>
      <c r="C94" s="216" t="s">
        <v>22</v>
      </c>
      <c r="D94" s="216" t="s">
        <v>145</v>
      </c>
      <c r="E94" s="217" t="s">
        <v>658</v>
      </c>
      <c r="F94" s="218" t="s">
        <v>659</v>
      </c>
      <c r="G94" s="219" t="s">
        <v>148</v>
      </c>
      <c r="H94" s="220">
        <v>995</v>
      </c>
      <c r="I94" s="221"/>
      <c r="J94" s="222">
        <f>ROUND(I94*H94,2)</f>
        <v>0</v>
      </c>
      <c r="K94" s="218" t="s">
        <v>149</v>
      </c>
      <c r="L94" s="47"/>
      <c r="M94" s="223" t="s">
        <v>20</v>
      </c>
      <c r="N94" s="224" t="s">
        <v>45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150</v>
      </c>
      <c r="AT94" s="227" t="s">
        <v>145</v>
      </c>
      <c r="AU94" s="227" t="s">
        <v>83</v>
      </c>
      <c r="AY94" s="20" t="s">
        <v>143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22</v>
      </c>
      <c r="BK94" s="228">
        <f>ROUND(I94*H94,2)</f>
        <v>0</v>
      </c>
      <c r="BL94" s="20" t="s">
        <v>150</v>
      </c>
      <c r="BM94" s="227" t="s">
        <v>660</v>
      </c>
    </row>
    <row r="95" s="2" customFormat="1">
      <c r="A95" s="41"/>
      <c r="B95" s="42"/>
      <c r="C95" s="43"/>
      <c r="D95" s="229" t="s">
        <v>152</v>
      </c>
      <c r="E95" s="43"/>
      <c r="F95" s="230" t="s">
        <v>661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152</v>
      </c>
      <c r="AU95" s="20" t="s">
        <v>83</v>
      </c>
    </row>
    <row r="96" s="13" customFormat="1">
      <c r="A96" s="13"/>
      <c r="B96" s="234"/>
      <c r="C96" s="235"/>
      <c r="D96" s="236" t="s">
        <v>154</v>
      </c>
      <c r="E96" s="237" t="s">
        <v>20</v>
      </c>
      <c r="F96" s="238" t="s">
        <v>662</v>
      </c>
      <c r="G96" s="235"/>
      <c r="H96" s="237" t="s">
        <v>20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154</v>
      </c>
      <c r="AU96" s="244" t="s">
        <v>83</v>
      </c>
      <c r="AV96" s="13" t="s">
        <v>22</v>
      </c>
      <c r="AW96" s="13" t="s">
        <v>33</v>
      </c>
      <c r="AX96" s="13" t="s">
        <v>74</v>
      </c>
      <c r="AY96" s="244" t="s">
        <v>143</v>
      </c>
    </row>
    <row r="97" s="14" customFormat="1">
      <c r="A97" s="14"/>
      <c r="B97" s="245"/>
      <c r="C97" s="246"/>
      <c r="D97" s="236" t="s">
        <v>154</v>
      </c>
      <c r="E97" s="247" t="s">
        <v>20</v>
      </c>
      <c r="F97" s="248" t="s">
        <v>663</v>
      </c>
      <c r="G97" s="246"/>
      <c r="H97" s="249">
        <v>995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5" t="s">
        <v>154</v>
      </c>
      <c r="AU97" s="255" t="s">
        <v>83</v>
      </c>
      <c r="AV97" s="14" t="s">
        <v>83</v>
      </c>
      <c r="AW97" s="14" t="s">
        <v>33</v>
      </c>
      <c r="AX97" s="14" t="s">
        <v>22</v>
      </c>
      <c r="AY97" s="255" t="s">
        <v>143</v>
      </c>
    </row>
    <row r="98" s="2" customFormat="1" ht="33" customHeight="1">
      <c r="A98" s="41"/>
      <c r="B98" s="42"/>
      <c r="C98" s="216" t="s">
        <v>83</v>
      </c>
      <c r="D98" s="216" t="s">
        <v>145</v>
      </c>
      <c r="E98" s="217" t="s">
        <v>664</v>
      </c>
      <c r="F98" s="218" t="s">
        <v>665</v>
      </c>
      <c r="G98" s="219" t="s">
        <v>148</v>
      </c>
      <c r="H98" s="220">
        <v>3980</v>
      </c>
      <c r="I98" s="221"/>
      <c r="J98" s="222">
        <f>ROUND(I98*H98,2)</f>
        <v>0</v>
      </c>
      <c r="K98" s="218" t="s">
        <v>149</v>
      </c>
      <c r="L98" s="47"/>
      <c r="M98" s="223" t="s">
        <v>20</v>
      </c>
      <c r="N98" s="224" t="s">
        <v>45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150</v>
      </c>
      <c r="AT98" s="227" t="s">
        <v>145</v>
      </c>
      <c r="AU98" s="227" t="s">
        <v>83</v>
      </c>
      <c r="AY98" s="20" t="s">
        <v>143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22</v>
      </c>
      <c r="BK98" s="228">
        <f>ROUND(I98*H98,2)</f>
        <v>0</v>
      </c>
      <c r="BL98" s="20" t="s">
        <v>150</v>
      </c>
      <c r="BM98" s="227" t="s">
        <v>666</v>
      </c>
    </row>
    <row r="99" s="2" customFormat="1">
      <c r="A99" s="41"/>
      <c r="B99" s="42"/>
      <c r="C99" s="43"/>
      <c r="D99" s="229" t="s">
        <v>152</v>
      </c>
      <c r="E99" s="43"/>
      <c r="F99" s="230" t="s">
        <v>667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152</v>
      </c>
      <c r="AU99" s="20" t="s">
        <v>83</v>
      </c>
    </row>
    <row r="100" s="13" customFormat="1">
      <c r="A100" s="13"/>
      <c r="B100" s="234"/>
      <c r="C100" s="235"/>
      <c r="D100" s="236" t="s">
        <v>154</v>
      </c>
      <c r="E100" s="237" t="s">
        <v>20</v>
      </c>
      <c r="F100" s="238" t="s">
        <v>662</v>
      </c>
      <c r="G100" s="235"/>
      <c r="H100" s="237" t="s">
        <v>20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154</v>
      </c>
      <c r="AU100" s="244" t="s">
        <v>83</v>
      </c>
      <c r="AV100" s="13" t="s">
        <v>22</v>
      </c>
      <c r="AW100" s="13" t="s">
        <v>33</v>
      </c>
      <c r="AX100" s="13" t="s">
        <v>74</v>
      </c>
      <c r="AY100" s="244" t="s">
        <v>143</v>
      </c>
    </row>
    <row r="101" s="14" customFormat="1">
      <c r="A101" s="14"/>
      <c r="B101" s="245"/>
      <c r="C101" s="246"/>
      <c r="D101" s="236" t="s">
        <v>154</v>
      </c>
      <c r="E101" s="247" t="s">
        <v>20</v>
      </c>
      <c r="F101" s="248" t="s">
        <v>668</v>
      </c>
      <c r="G101" s="246"/>
      <c r="H101" s="249">
        <v>3980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154</v>
      </c>
      <c r="AU101" s="255" t="s">
        <v>83</v>
      </c>
      <c r="AV101" s="14" t="s">
        <v>83</v>
      </c>
      <c r="AW101" s="14" t="s">
        <v>33</v>
      </c>
      <c r="AX101" s="14" t="s">
        <v>22</v>
      </c>
      <c r="AY101" s="255" t="s">
        <v>143</v>
      </c>
    </row>
    <row r="102" s="2" customFormat="1" ht="49.05" customHeight="1">
      <c r="A102" s="41"/>
      <c r="B102" s="42"/>
      <c r="C102" s="216" t="s">
        <v>92</v>
      </c>
      <c r="D102" s="216" t="s">
        <v>145</v>
      </c>
      <c r="E102" s="217" t="s">
        <v>669</v>
      </c>
      <c r="F102" s="218" t="s">
        <v>670</v>
      </c>
      <c r="G102" s="219" t="s">
        <v>148</v>
      </c>
      <c r="H102" s="220">
        <v>995</v>
      </c>
      <c r="I102" s="221"/>
      <c r="J102" s="222">
        <f>ROUND(I102*H102,2)</f>
        <v>0</v>
      </c>
      <c r="K102" s="218" t="s">
        <v>149</v>
      </c>
      <c r="L102" s="47"/>
      <c r="M102" s="223" t="s">
        <v>20</v>
      </c>
      <c r="N102" s="224" t="s">
        <v>45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150</v>
      </c>
      <c r="AT102" s="227" t="s">
        <v>145</v>
      </c>
      <c r="AU102" s="227" t="s">
        <v>83</v>
      </c>
      <c r="AY102" s="20" t="s">
        <v>143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22</v>
      </c>
      <c r="BK102" s="228">
        <f>ROUND(I102*H102,2)</f>
        <v>0</v>
      </c>
      <c r="BL102" s="20" t="s">
        <v>150</v>
      </c>
      <c r="BM102" s="227" t="s">
        <v>671</v>
      </c>
    </row>
    <row r="103" s="2" customFormat="1">
      <c r="A103" s="41"/>
      <c r="B103" s="42"/>
      <c r="C103" s="43"/>
      <c r="D103" s="229" t="s">
        <v>152</v>
      </c>
      <c r="E103" s="43"/>
      <c r="F103" s="230" t="s">
        <v>672</v>
      </c>
      <c r="G103" s="43"/>
      <c r="H103" s="43"/>
      <c r="I103" s="231"/>
      <c r="J103" s="43"/>
      <c r="K103" s="43"/>
      <c r="L103" s="47"/>
      <c r="M103" s="232"/>
      <c r="N103" s="23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152</v>
      </c>
      <c r="AU103" s="20" t="s">
        <v>83</v>
      </c>
    </row>
    <row r="104" s="13" customFormat="1">
      <c r="A104" s="13"/>
      <c r="B104" s="234"/>
      <c r="C104" s="235"/>
      <c r="D104" s="236" t="s">
        <v>154</v>
      </c>
      <c r="E104" s="237" t="s">
        <v>20</v>
      </c>
      <c r="F104" s="238" t="s">
        <v>662</v>
      </c>
      <c r="G104" s="235"/>
      <c r="H104" s="237" t="s">
        <v>20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154</v>
      </c>
      <c r="AU104" s="244" t="s">
        <v>83</v>
      </c>
      <c r="AV104" s="13" t="s">
        <v>22</v>
      </c>
      <c r="AW104" s="13" t="s">
        <v>33</v>
      </c>
      <c r="AX104" s="13" t="s">
        <v>74</v>
      </c>
      <c r="AY104" s="244" t="s">
        <v>143</v>
      </c>
    </row>
    <row r="105" s="14" customFormat="1">
      <c r="A105" s="14"/>
      <c r="B105" s="245"/>
      <c r="C105" s="246"/>
      <c r="D105" s="236" t="s">
        <v>154</v>
      </c>
      <c r="E105" s="247" t="s">
        <v>20</v>
      </c>
      <c r="F105" s="248" t="s">
        <v>663</v>
      </c>
      <c r="G105" s="246"/>
      <c r="H105" s="249">
        <v>995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154</v>
      </c>
      <c r="AU105" s="255" t="s">
        <v>83</v>
      </c>
      <c r="AV105" s="14" t="s">
        <v>83</v>
      </c>
      <c r="AW105" s="14" t="s">
        <v>33</v>
      </c>
      <c r="AX105" s="14" t="s">
        <v>22</v>
      </c>
      <c r="AY105" s="255" t="s">
        <v>143</v>
      </c>
    </row>
    <row r="106" s="2" customFormat="1" ht="33" customHeight="1">
      <c r="A106" s="41"/>
      <c r="B106" s="42"/>
      <c r="C106" s="216" t="s">
        <v>150</v>
      </c>
      <c r="D106" s="216" t="s">
        <v>145</v>
      </c>
      <c r="E106" s="217" t="s">
        <v>673</v>
      </c>
      <c r="F106" s="218" t="s">
        <v>674</v>
      </c>
      <c r="G106" s="219" t="s">
        <v>428</v>
      </c>
      <c r="H106" s="220">
        <v>113</v>
      </c>
      <c r="I106" s="221"/>
      <c r="J106" s="222">
        <f>ROUND(I106*H106,2)</f>
        <v>0</v>
      </c>
      <c r="K106" s="218" t="s">
        <v>149</v>
      </c>
      <c r="L106" s="47"/>
      <c r="M106" s="223" t="s">
        <v>20</v>
      </c>
      <c r="N106" s="224" t="s">
        <v>45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150</v>
      </c>
      <c r="AT106" s="227" t="s">
        <v>145</v>
      </c>
      <c r="AU106" s="227" t="s">
        <v>83</v>
      </c>
      <c r="AY106" s="20" t="s">
        <v>143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22</v>
      </c>
      <c r="BK106" s="228">
        <f>ROUND(I106*H106,2)</f>
        <v>0</v>
      </c>
      <c r="BL106" s="20" t="s">
        <v>150</v>
      </c>
      <c r="BM106" s="227" t="s">
        <v>675</v>
      </c>
    </row>
    <row r="107" s="2" customFormat="1">
      <c r="A107" s="41"/>
      <c r="B107" s="42"/>
      <c r="C107" s="43"/>
      <c r="D107" s="229" t="s">
        <v>152</v>
      </c>
      <c r="E107" s="43"/>
      <c r="F107" s="230" t="s">
        <v>676</v>
      </c>
      <c r="G107" s="43"/>
      <c r="H107" s="43"/>
      <c r="I107" s="231"/>
      <c r="J107" s="43"/>
      <c r="K107" s="43"/>
      <c r="L107" s="47"/>
      <c r="M107" s="232"/>
      <c r="N107" s="23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152</v>
      </c>
      <c r="AU107" s="20" t="s">
        <v>83</v>
      </c>
    </row>
    <row r="108" s="13" customFormat="1">
      <c r="A108" s="13"/>
      <c r="B108" s="234"/>
      <c r="C108" s="235"/>
      <c r="D108" s="236" t="s">
        <v>154</v>
      </c>
      <c r="E108" s="237" t="s">
        <v>20</v>
      </c>
      <c r="F108" s="238" t="s">
        <v>677</v>
      </c>
      <c r="G108" s="235"/>
      <c r="H108" s="237" t="s">
        <v>20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154</v>
      </c>
      <c r="AU108" s="244" t="s">
        <v>83</v>
      </c>
      <c r="AV108" s="13" t="s">
        <v>22</v>
      </c>
      <c r="AW108" s="13" t="s">
        <v>33</v>
      </c>
      <c r="AX108" s="13" t="s">
        <v>74</v>
      </c>
      <c r="AY108" s="244" t="s">
        <v>143</v>
      </c>
    </row>
    <row r="109" s="14" customFormat="1">
      <c r="A109" s="14"/>
      <c r="B109" s="245"/>
      <c r="C109" s="246"/>
      <c r="D109" s="236" t="s">
        <v>154</v>
      </c>
      <c r="E109" s="247" t="s">
        <v>20</v>
      </c>
      <c r="F109" s="248" t="s">
        <v>678</v>
      </c>
      <c r="G109" s="246"/>
      <c r="H109" s="249">
        <v>113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154</v>
      </c>
      <c r="AU109" s="255" t="s">
        <v>83</v>
      </c>
      <c r="AV109" s="14" t="s">
        <v>83</v>
      </c>
      <c r="AW109" s="14" t="s">
        <v>33</v>
      </c>
      <c r="AX109" s="14" t="s">
        <v>22</v>
      </c>
      <c r="AY109" s="255" t="s">
        <v>143</v>
      </c>
    </row>
    <row r="110" s="2" customFormat="1" ht="33" customHeight="1">
      <c r="A110" s="41"/>
      <c r="B110" s="42"/>
      <c r="C110" s="216" t="s">
        <v>185</v>
      </c>
      <c r="D110" s="216" t="s">
        <v>145</v>
      </c>
      <c r="E110" s="217" t="s">
        <v>679</v>
      </c>
      <c r="F110" s="218" t="s">
        <v>680</v>
      </c>
      <c r="G110" s="219" t="s">
        <v>428</v>
      </c>
      <c r="H110" s="220">
        <v>11</v>
      </c>
      <c r="I110" s="221"/>
      <c r="J110" s="222">
        <f>ROUND(I110*H110,2)</f>
        <v>0</v>
      </c>
      <c r="K110" s="218" t="s">
        <v>149</v>
      </c>
      <c r="L110" s="47"/>
      <c r="M110" s="223" t="s">
        <v>20</v>
      </c>
      <c r="N110" s="224" t="s">
        <v>45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150</v>
      </c>
      <c r="AT110" s="227" t="s">
        <v>145</v>
      </c>
      <c r="AU110" s="227" t="s">
        <v>83</v>
      </c>
      <c r="AY110" s="20" t="s">
        <v>143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22</v>
      </c>
      <c r="BK110" s="228">
        <f>ROUND(I110*H110,2)</f>
        <v>0</v>
      </c>
      <c r="BL110" s="20" t="s">
        <v>150</v>
      </c>
      <c r="BM110" s="227" t="s">
        <v>681</v>
      </c>
    </row>
    <row r="111" s="2" customFormat="1">
      <c r="A111" s="41"/>
      <c r="B111" s="42"/>
      <c r="C111" s="43"/>
      <c r="D111" s="229" t="s">
        <v>152</v>
      </c>
      <c r="E111" s="43"/>
      <c r="F111" s="230" t="s">
        <v>682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83</v>
      </c>
    </row>
    <row r="112" s="13" customFormat="1">
      <c r="A112" s="13"/>
      <c r="B112" s="234"/>
      <c r="C112" s="235"/>
      <c r="D112" s="236" t="s">
        <v>154</v>
      </c>
      <c r="E112" s="237" t="s">
        <v>20</v>
      </c>
      <c r="F112" s="238" t="s">
        <v>677</v>
      </c>
      <c r="G112" s="235"/>
      <c r="H112" s="237" t="s">
        <v>20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154</v>
      </c>
      <c r="AU112" s="244" t="s">
        <v>83</v>
      </c>
      <c r="AV112" s="13" t="s">
        <v>22</v>
      </c>
      <c r="AW112" s="13" t="s">
        <v>33</v>
      </c>
      <c r="AX112" s="13" t="s">
        <v>74</v>
      </c>
      <c r="AY112" s="244" t="s">
        <v>143</v>
      </c>
    </row>
    <row r="113" s="14" customFormat="1">
      <c r="A113" s="14"/>
      <c r="B113" s="245"/>
      <c r="C113" s="246"/>
      <c r="D113" s="236" t="s">
        <v>154</v>
      </c>
      <c r="E113" s="247" t="s">
        <v>20</v>
      </c>
      <c r="F113" s="248" t="s">
        <v>234</v>
      </c>
      <c r="G113" s="246"/>
      <c r="H113" s="249">
        <v>11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154</v>
      </c>
      <c r="AU113" s="255" t="s">
        <v>83</v>
      </c>
      <c r="AV113" s="14" t="s">
        <v>83</v>
      </c>
      <c r="AW113" s="14" t="s">
        <v>33</v>
      </c>
      <c r="AX113" s="14" t="s">
        <v>22</v>
      </c>
      <c r="AY113" s="255" t="s">
        <v>143</v>
      </c>
    </row>
    <row r="114" s="2" customFormat="1" ht="33" customHeight="1">
      <c r="A114" s="41"/>
      <c r="B114" s="42"/>
      <c r="C114" s="216" t="s">
        <v>194</v>
      </c>
      <c r="D114" s="216" t="s">
        <v>145</v>
      </c>
      <c r="E114" s="217" t="s">
        <v>683</v>
      </c>
      <c r="F114" s="218" t="s">
        <v>684</v>
      </c>
      <c r="G114" s="219" t="s">
        <v>428</v>
      </c>
      <c r="H114" s="220">
        <v>1</v>
      </c>
      <c r="I114" s="221"/>
      <c r="J114" s="222">
        <f>ROUND(I114*H114,2)</f>
        <v>0</v>
      </c>
      <c r="K114" s="218" t="s">
        <v>149</v>
      </c>
      <c r="L114" s="47"/>
      <c r="M114" s="223" t="s">
        <v>20</v>
      </c>
      <c r="N114" s="224" t="s">
        <v>45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150</v>
      </c>
      <c r="AT114" s="227" t="s">
        <v>145</v>
      </c>
      <c r="AU114" s="227" t="s">
        <v>83</v>
      </c>
      <c r="AY114" s="20" t="s">
        <v>143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22</v>
      </c>
      <c r="BK114" s="228">
        <f>ROUND(I114*H114,2)</f>
        <v>0</v>
      </c>
      <c r="BL114" s="20" t="s">
        <v>150</v>
      </c>
      <c r="BM114" s="227" t="s">
        <v>685</v>
      </c>
    </row>
    <row r="115" s="2" customFormat="1">
      <c r="A115" s="41"/>
      <c r="B115" s="42"/>
      <c r="C115" s="43"/>
      <c r="D115" s="229" t="s">
        <v>152</v>
      </c>
      <c r="E115" s="43"/>
      <c r="F115" s="230" t="s">
        <v>686</v>
      </c>
      <c r="G115" s="43"/>
      <c r="H115" s="43"/>
      <c r="I115" s="231"/>
      <c r="J115" s="43"/>
      <c r="K115" s="43"/>
      <c r="L115" s="47"/>
      <c r="M115" s="232"/>
      <c r="N115" s="23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152</v>
      </c>
      <c r="AU115" s="20" t="s">
        <v>83</v>
      </c>
    </row>
    <row r="116" s="13" customFormat="1">
      <c r="A116" s="13"/>
      <c r="B116" s="234"/>
      <c r="C116" s="235"/>
      <c r="D116" s="236" t="s">
        <v>154</v>
      </c>
      <c r="E116" s="237" t="s">
        <v>20</v>
      </c>
      <c r="F116" s="238" t="s">
        <v>677</v>
      </c>
      <c r="G116" s="235"/>
      <c r="H116" s="237" t="s">
        <v>20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154</v>
      </c>
      <c r="AU116" s="244" t="s">
        <v>83</v>
      </c>
      <c r="AV116" s="13" t="s">
        <v>22</v>
      </c>
      <c r="AW116" s="13" t="s">
        <v>33</v>
      </c>
      <c r="AX116" s="13" t="s">
        <v>74</v>
      </c>
      <c r="AY116" s="244" t="s">
        <v>143</v>
      </c>
    </row>
    <row r="117" s="14" customFormat="1">
      <c r="A117" s="14"/>
      <c r="B117" s="245"/>
      <c r="C117" s="246"/>
      <c r="D117" s="236" t="s">
        <v>154</v>
      </c>
      <c r="E117" s="247" t="s">
        <v>20</v>
      </c>
      <c r="F117" s="248" t="s">
        <v>22</v>
      </c>
      <c r="G117" s="246"/>
      <c r="H117" s="249">
        <v>1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154</v>
      </c>
      <c r="AU117" s="255" t="s">
        <v>83</v>
      </c>
      <c r="AV117" s="14" t="s">
        <v>83</v>
      </c>
      <c r="AW117" s="14" t="s">
        <v>33</v>
      </c>
      <c r="AX117" s="14" t="s">
        <v>22</v>
      </c>
      <c r="AY117" s="255" t="s">
        <v>143</v>
      </c>
    </row>
    <row r="118" s="2" customFormat="1" ht="33" customHeight="1">
      <c r="A118" s="41"/>
      <c r="B118" s="42"/>
      <c r="C118" s="216" t="s">
        <v>200</v>
      </c>
      <c r="D118" s="216" t="s">
        <v>145</v>
      </c>
      <c r="E118" s="217" t="s">
        <v>687</v>
      </c>
      <c r="F118" s="218" t="s">
        <v>688</v>
      </c>
      <c r="G118" s="219" t="s">
        <v>428</v>
      </c>
      <c r="H118" s="220">
        <v>2</v>
      </c>
      <c r="I118" s="221"/>
      <c r="J118" s="222">
        <f>ROUND(I118*H118,2)</f>
        <v>0</v>
      </c>
      <c r="K118" s="218" t="s">
        <v>149</v>
      </c>
      <c r="L118" s="47"/>
      <c r="M118" s="223" t="s">
        <v>20</v>
      </c>
      <c r="N118" s="224" t="s">
        <v>45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150</v>
      </c>
      <c r="AT118" s="227" t="s">
        <v>145</v>
      </c>
      <c r="AU118" s="227" t="s">
        <v>83</v>
      </c>
      <c r="AY118" s="20" t="s">
        <v>143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22</v>
      </c>
      <c r="BK118" s="228">
        <f>ROUND(I118*H118,2)</f>
        <v>0</v>
      </c>
      <c r="BL118" s="20" t="s">
        <v>150</v>
      </c>
      <c r="BM118" s="227" t="s">
        <v>689</v>
      </c>
    </row>
    <row r="119" s="2" customFormat="1">
      <c r="A119" s="41"/>
      <c r="B119" s="42"/>
      <c r="C119" s="43"/>
      <c r="D119" s="229" t="s">
        <v>152</v>
      </c>
      <c r="E119" s="43"/>
      <c r="F119" s="230" t="s">
        <v>690</v>
      </c>
      <c r="G119" s="43"/>
      <c r="H119" s="43"/>
      <c r="I119" s="231"/>
      <c r="J119" s="43"/>
      <c r="K119" s="43"/>
      <c r="L119" s="47"/>
      <c r="M119" s="232"/>
      <c r="N119" s="233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152</v>
      </c>
      <c r="AU119" s="20" t="s">
        <v>83</v>
      </c>
    </row>
    <row r="120" s="13" customFormat="1">
      <c r="A120" s="13"/>
      <c r="B120" s="234"/>
      <c r="C120" s="235"/>
      <c r="D120" s="236" t="s">
        <v>154</v>
      </c>
      <c r="E120" s="237" t="s">
        <v>20</v>
      </c>
      <c r="F120" s="238" t="s">
        <v>677</v>
      </c>
      <c r="G120" s="235"/>
      <c r="H120" s="237" t="s">
        <v>20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154</v>
      </c>
      <c r="AU120" s="244" t="s">
        <v>83</v>
      </c>
      <c r="AV120" s="13" t="s">
        <v>22</v>
      </c>
      <c r="AW120" s="13" t="s">
        <v>33</v>
      </c>
      <c r="AX120" s="13" t="s">
        <v>74</v>
      </c>
      <c r="AY120" s="244" t="s">
        <v>143</v>
      </c>
    </row>
    <row r="121" s="14" customFormat="1">
      <c r="A121" s="14"/>
      <c r="B121" s="245"/>
      <c r="C121" s="246"/>
      <c r="D121" s="236" t="s">
        <v>154</v>
      </c>
      <c r="E121" s="247" t="s">
        <v>20</v>
      </c>
      <c r="F121" s="248" t="s">
        <v>83</v>
      </c>
      <c r="G121" s="246"/>
      <c r="H121" s="249">
        <v>2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154</v>
      </c>
      <c r="AU121" s="255" t="s">
        <v>83</v>
      </c>
      <c r="AV121" s="14" t="s">
        <v>83</v>
      </c>
      <c r="AW121" s="14" t="s">
        <v>33</v>
      </c>
      <c r="AX121" s="14" t="s">
        <v>22</v>
      </c>
      <c r="AY121" s="255" t="s">
        <v>143</v>
      </c>
    </row>
    <row r="122" s="2" customFormat="1" ht="33" customHeight="1">
      <c r="A122" s="41"/>
      <c r="B122" s="42"/>
      <c r="C122" s="216" t="s">
        <v>211</v>
      </c>
      <c r="D122" s="216" t="s">
        <v>145</v>
      </c>
      <c r="E122" s="217" t="s">
        <v>691</v>
      </c>
      <c r="F122" s="218" t="s">
        <v>692</v>
      </c>
      <c r="G122" s="219" t="s">
        <v>428</v>
      </c>
      <c r="H122" s="220">
        <v>2</v>
      </c>
      <c r="I122" s="221"/>
      <c r="J122" s="222">
        <f>ROUND(I122*H122,2)</f>
        <v>0</v>
      </c>
      <c r="K122" s="218" t="s">
        <v>149</v>
      </c>
      <c r="L122" s="47"/>
      <c r="M122" s="223" t="s">
        <v>20</v>
      </c>
      <c r="N122" s="224" t="s">
        <v>45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150</v>
      </c>
      <c r="AT122" s="227" t="s">
        <v>145</v>
      </c>
      <c r="AU122" s="227" t="s">
        <v>83</v>
      </c>
      <c r="AY122" s="20" t="s">
        <v>143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22</v>
      </c>
      <c r="BK122" s="228">
        <f>ROUND(I122*H122,2)</f>
        <v>0</v>
      </c>
      <c r="BL122" s="20" t="s">
        <v>150</v>
      </c>
      <c r="BM122" s="227" t="s">
        <v>693</v>
      </c>
    </row>
    <row r="123" s="2" customFormat="1">
      <c r="A123" s="41"/>
      <c r="B123" s="42"/>
      <c r="C123" s="43"/>
      <c r="D123" s="229" t="s">
        <v>152</v>
      </c>
      <c r="E123" s="43"/>
      <c r="F123" s="230" t="s">
        <v>694</v>
      </c>
      <c r="G123" s="43"/>
      <c r="H123" s="43"/>
      <c r="I123" s="231"/>
      <c r="J123" s="43"/>
      <c r="K123" s="43"/>
      <c r="L123" s="47"/>
      <c r="M123" s="232"/>
      <c r="N123" s="23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152</v>
      </c>
      <c r="AU123" s="20" t="s">
        <v>83</v>
      </c>
    </row>
    <row r="124" s="13" customFormat="1">
      <c r="A124" s="13"/>
      <c r="B124" s="234"/>
      <c r="C124" s="235"/>
      <c r="D124" s="236" t="s">
        <v>154</v>
      </c>
      <c r="E124" s="237" t="s">
        <v>20</v>
      </c>
      <c r="F124" s="238" t="s">
        <v>677</v>
      </c>
      <c r="G124" s="235"/>
      <c r="H124" s="237" t="s">
        <v>20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154</v>
      </c>
      <c r="AU124" s="244" t="s">
        <v>83</v>
      </c>
      <c r="AV124" s="13" t="s">
        <v>22</v>
      </c>
      <c r="AW124" s="13" t="s">
        <v>33</v>
      </c>
      <c r="AX124" s="13" t="s">
        <v>74</v>
      </c>
      <c r="AY124" s="244" t="s">
        <v>143</v>
      </c>
    </row>
    <row r="125" s="14" customFormat="1">
      <c r="A125" s="14"/>
      <c r="B125" s="245"/>
      <c r="C125" s="246"/>
      <c r="D125" s="236" t="s">
        <v>154</v>
      </c>
      <c r="E125" s="247" t="s">
        <v>20</v>
      </c>
      <c r="F125" s="248" t="s">
        <v>83</v>
      </c>
      <c r="G125" s="246"/>
      <c r="H125" s="249">
        <v>2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154</v>
      </c>
      <c r="AU125" s="255" t="s">
        <v>83</v>
      </c>
      <c r="AV125" s="14" t="s">
        <v>83</v>
      </c>
      <c r="AW125" s="14" t="s">
        <v>33</v>
      </c>
      <c r="AX125" s="14" t="s">
        <v>22</v>
      </c>
      <c r="AY125" s="255" t="s">
        <v>143</v>
      </c>
    </row>
    <row r="126" s="2" customFormat="1" ht="33" customHeight="1">
      <c r="A126" s="41"/>
      <c r="B126" s="42"/>
      <c r="C126" s="216" t="s">
        <v>218</v>
      </c>
      <c r="D126" s="216" t="s">
        <v>145</v>
      </c>
      <c r="E126" s="217" t="s">
        <v>695</v>
      </c>
      <c r="F126" s="218" t="s">
        <v>696</v>
      </c>
      <c r="G126" s="219" t="s">
        <v>428</v>
      </c>
      <c r="H126" s="220">
        <v>1</v>
      </c>
      <c r="I126" s="221"/>
      <c r="J126" s="222">
        <f>ROUND(I126*H126,2)</f>
        <v>0</v>
      </c>
      <c r="K126" s="218" t="s">
        <v>149</v>
      </c>
      <c r="L126" s="47"/>
      <c r="M126" s="223" t="s">
        <v>20</v>
      </c>
      <c r="N126" s="224" t="s">
        <v>45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150</v>
      </c>
      <c r="AT126" s="227" t="s">
        <v>145</v>
      </c>
      <c r="AU126" s="227" t="s">
        <v>83</v>
      </c>
      <c r="AY126" s="20" t="s">
        <v>143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22</v>
      </c>
      <c r="BK126" s="228">
        <f>ROUND(I126*H126,2)</f>
        <v>0</v>
      </c>
      <c r="BL126" s="20" t="s">
        <v>150</v>
      </c>
      <c r="BM126" s="227" t="s">
        <v>697</v>
      </c>
    </row>
    <row r="127" s="2" customFormat="1">
      <c r="A127" s="41"/>
      <c r="B127" s="42"/>
      <c r="C127" s="43"/>
      <c r="D127" s="229" t="s">
        <v>152</v>
      </c>
      <c r="E127" s="43"/>
      <c r="F127" s="230" t="s">
        <v>698</v>
      </c>
      <c r="G127" s="43"/>
      <c r="H127" s="43"/>
      <c r="I127" s="231"/>
      <c r="J127" s="43"/>
      <c r="K127" s="43"/>
      <c r="L127" s="47"/>
      <c r="M127" s="232"/>
      <c r="N127" s="23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152</v>
      </c>
      <c r="AU127" s="20" t="s">
        <v>83</v>
      </c>
    </row>
    <row r="128" s="13" customFormat="1">
      <c r="A128" s="13"/>
      <c r="B128" s="234"/>
      <c r="C128" s="235"/>
      <c r="D128" s="236" t="s">
        <v>154</v>
      </c>
      <c r="E128" s="237" t="s">
        <v>20</v>
      </c>
      <c r="F128" s="238" t="s">
        <v>677</v>
      </c>
      <c r="G128" s="235"/>
      <c r="H128" s="237" t="s">
        <v>20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154</v>
      </c>
      <c r="AU128" s="244" t="s">
        <v>83</v>
      </c>
      <c r="AV128" s="13" t="s">
        <v>22</v>
      </c>
      <c r="AW128" s="13" t="s">
        <v>33</v>
      </c>
      <c r="AX128" s="13" t="s">
        <v>74</v>
      </c>
      <c r="AY128" s="244" t="s">
        <v>143</v>
      </c>
    </row>
    <row r="129" s="14" customFormat="1">
      <c r="A129" s="14"/>
      <c r="B129" s="245"/>
      <c r="C129" s="246"/>
      <c r="D129" s="236" t="s">
        <v>154</v>
      </c>
      <c r="E129" s="247" t="s">
        <v>20</v>
      </c>
      <c r="F129" s="248" t="s">
        <v>22</v>
      </c>
      <c r="G129" s="246"/>
      <c r="H129" s="249">
        <v>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154</v>
      </c>
      <c r="AU129" s="255" t="s">
        <v>83</v>
      </c>
      <c r="AV129" s="14" t="s">
        <v>83</v>
      </c>
      <c r="AW129" s="14" t="s">
        <v>33</v>
      </c>
      <c r="AX129" s="14" t="s">
        <v>22</v>
      </c>
      <c r="AY129" s="255" t="s">
        <v>143</v>
      </c>
    </row>
    <row r="130" s="2" customFormat="1" ht="49.05" customHeight="1">
      <c r="A130" s="41"/>
      <c r="B130" s="42"/>
      <c r="C130" s="216" t="s">
        <v>226</v>
      </c>
      <c r="D130" s="216" t="s">
        <v>145</v>
      </c>
      <c r="E130" s="217" t="s">
        <v>699</v>
      </c>
      <c r="F130" s="218" t="s">
        <v>700</v>
      </c>
      <c r="G130" s="219" t="s">
        <v>428</v>
      </c>
      <c r="H130" s="220">
        <v>113</v>
      </c>
      <c r="I130" s="221"/>
      <c r="J130" s="222">
        <f>ROUND(I130*H130,2)</f>
        <v>0</v>
      </c>
      <c r="K130" s="218" t="s">
        <v>149</v>
      </c>
      <c r="L130" s="47"/>
      <c r="M130" s="223" t="s">
        <v>20</v>
      </c>
      <c r="N130" s="224" t="s">
        <v>45</v>
      </c>
      <c r="O130" s="87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150</v>
      </c>
      <c r="AT130" s="227" t="s">
        <v>145</v>
      </c>
      <c r="AU130" s="227" t="s">
        <v>83</v>
      </c>
      <c r="AY130" s="20" t="s">
        <v>143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22</v>
      </c>
      <c r="BK130" s="228">
        <f>ROUND(I130*H130,2)</f>
        <v>0</v>
      </c>
      <c r="BL130" s="20" t="s">
        <v>150</v>
      </c>
      <c r="BM130" s="227" t="s">
        <v>701</v>
      </c>
    </row>
    <row r="131" s="2" customFormat="1">
      <c r="A131" s="41"/>
      <c r="B131" s="42"/>
      <c r="C131" s="43"/>
      <c r="D131" s="229" t="s">
        <v>152</v>
      </c>
      <c r="E131" s="43"/>
      <c r="F131" s="230" t="s">
        <v>702</v>
      </c>
      <c r="G131" s="43"/>
      <c r="H131" s="43"/>
      <c r="I131" s="231"/>
      <c r="J131" s="43"/>
      <c r="K131" s="43"/>
      <c r="L131" s="47"/>
      <c r="M131" s="232"/>
      <c r="N131" s="23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152</v>
      </c>
      <c r="AU131" s="20" t="s">
        <v>83</v>
      </c>
    </row>
    <row r="132" s="13" customFormat="1">
      <c r="A132" s="13"/>
      <c r="B132" s="234"/>
      <c r="C132" s="235"/>
      <c r="D132" s="236" t="s">
        <v>154</v>
      </c>
      <c r="E132" s="237" t="s">
        <v>20</v>
      </c>
      <c r="F132" s="238" t="s">
        <v>703</v>
      </c>
      <c r="G132" s="235"/>
      <c r="H132" s="237" t="s">
        <v>20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154</v>
      </c>
      <c r="AU132" s="244" t="s">
        <v>83</v>
      </c>
      <c r="AV132" s="13" t="s">
        <v>22</v>
      </c>
      <c r="AW132" s="13" t="s">
        <v>33</v>
      </c>
      <c r="AX132" s="13" t="s">
        <v>74</v>
      </c>
      <c r="AY132" s="244" t="s">
        <v>143</v>
      </c>
    </row>
    <row r="133" s="14" customFormat="1">
      <c r="A133" s="14"/>
      <c r="B133" s="245"/>
      <c r="C133" s="246"/>
      <c r="D133" s="236" t="s">
        <v>154</v>
      </c>
      <c r="E133" s="247" t="s">
        <v>20</v>
      </c>
      <c r="F133" s="248" t="s">
        <v>678</v>
      </c>
      <c r="G133" s="246"/>
      <c r="H133" s="249">
        <v>113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154</v>
      </c>
      <c r="AU133" s="255" t="s">
        <v>83</v>
      </c>
      <c r="AV133" s="14" t="s">
        <v>83</v>
      </c>
      <c r="AW133" s="14" t="s">
        <v>33</v>
      </c>
      <c r="AX133" s="14" t="s">
        <v>22</v>
      </c>
      <c r="AY133" s="255" t="s">
        <v>143</v>
      </c>
    </row>
    <row r="134" s="2" customFormat="1" ht="49.05" customHeight="1">
      <c r="A134" s="41"/>
      <c r="B134" s="42"/>
      <c r="C134" s="216" t="s">
        <v>234</v>
      </c>
      <c r="D134" s="216" t="s">
        <v>145</v>
      </c>
      <c r="E134" s="217" t="s">
        <v>704</v>
      </c>
      <c r="F134" s="218" t="s">
        <v>705</v>
      </c>
      <c r="G134" s="219" t="s">
        <v>428</v>
      </c>
      <c r="H134" s="220">
        <v>11</v>
      </c>
      <c r="I134" s="221"/>
      <c r="J134" s="222">
        <f>ROUND(I134*H134,2)</f>
        <v>0</v>
      </c>
      <c r="K134" s="218" t="s">
        <v>149</v>
      </c>
      <c r="L134" s="47"/>
      <c r="M134" s="223" t="s">
        <v>20</v>
      </c>
      <c r="N134" s="224" t="s">
        <v>45</v>
      </c>
      <c r="O134" s="87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150</v>
      </c>
      <c r="AT134" s="227" t="s">
        <v>145</v>
      </c>
      <c r="AU134" s="227" t="s">
        <v>83</v>
      </c>
      <c r="AY134" s="20" t="s">
        <v>143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22</v>
      </c>
      <c r="BK134" s="228">
        <f>ROUND(I134*H134,2)</f>
        <v>0</v>
      </c>
      <c r="BL134" s="20" t="s">
        <v>150</v>
      </c>
      <c r="BM134" s="227" t="s">
        <v>706</v>
      </c>
    </row>
    <row r="135" s="2" customFormat="1">
      <c r="A135" s="41"/>
      <c r="B135" s="42"/>
      <c r="C135" s="43"/>
      <c r="D135" s="229" t="s">
        <v>152</v>
      </c>
      <c r="E135" s="43"/>
      <c r="F135" s="230" t="s">
        <v>707</v>
      </c>
      <c r="G135" s="43"/>
      <c r="H135" s="43"/>
      <c r="I135" s="231"/>
      <c r="J135" s="43"/>
      <c r="K135" s="43"/>
      <c r="L135" s="47"/>
      <c r="M135" s="232"/>
      <c r="N135" s="23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152</v>
      </c>
      <c r="AU135" s="20" t="s">
        <v>83</v>
      </c>
    </row>
    <row r="136" s="13" customFormat="1">
      <c r="A136" s="13"/>
      <c r="B136" s="234"/>
      <c r="C136" s="235"/>
      <c r="D136" s="236" t="s">
        <v>154</v>
      </c>
      <c r="E136" s="237" t="s">
        <v>20</v>
      </c>
      <c r="F136" s="238" t="s">
        <v>677</v>
      </c>
      <c r="G136" s="235"/>
      <c r="H136" s="237" t="s">
        <v>20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154</v>
      </c>
      <c r="AU136" s="244" t="s">
        <v>83</v>
      </c>
      <c r="AV136" s="13" t="s">
        <v>22</v>
      </c>
      <c r="AW136" s="13" t="s">
        <v>33</v>
      </c>
      <c r="AX136" s="13" t="s">
        <v>74</v>
      </c>
      <c r="AY136" s="244" t="s">
        <v>143</v>
      </c>
    </row>
    <row r="137" s="14" customFormat="1">
      <c r="A137" s="14"/>
      <c r="B137" s="245"/>
      <c r="C137" s="246"/>
      <c r="D137" s="236" t="s">
        <v>154</v>
      </c>
      <c r="E137" s="247" t="s">
        <v>20</v>
      </c>
      <c r="F137" s="248" t="s">
        <v>234</v>
      </c>
      <c r="G137" s="246"/>
      <c r="H137" s="249">
        <v>11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154</v>
      </c>
      <c r="AU137" s="255" t="s">
        <v>83</v>
      </c>
      <c r="AV137" s="14" t="s">
        <v>83</v>
      </c>
      <c r="AW137" s="14" t="s">
        <v>33</v>
      </c>
      <c r="AX137" s="14" t="s">
        <v>22</v>
      </c>
      <c r="AY137" s="255" t="s">
        <v>143</v>
      </c>
    </row>
    <row r="138" s="2" customFormat="1" ht="49.05" customHeight="1">
      <c r="A138" s="41"/>
      <c r="B138" s="42"/>
      <c r="C138" s="216" t="s">
        <v>239</v>
      </c>
      <c r="D138" s="216" t="s">
        <v>145</v>
      </c>
      <c r="E138" s="217" t="s">
        <v>708</v>
      </c>
      <c r="F138" s="218" t="s">
        <v>709</v>
      </c>
      <c r="G138" s="219" t="s">
        <v>428</v>
      </c>
      <c r="H138" s="220">
        <v>1</v>
      </c>
      <c r="I138" s="221"/>
      <c r="J138" s="222">
        <f>ROUND(I138*H138,2)</f>
        <v>0</v>
      </c>
      <c r="K138" s="218" t="s">
        <v>149</v>
      </c>
      <c r="L138" s="47"/>
      <c r="M138" s="223" t="s">
        <v>20</v>
      </c>
      <c r="N138" s="224" t="s">
        <v>45</v>
      </c>
      <c r="O138" s="87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150</v>
      </c>
      <c r="AT138" s="227" t="s">
        <v>145</v>
      </c>
      <c r="AU138" s="227" t="s">
        <v>83</v>
      </c>
      <c r="AY138" s="20" t="s">
        <v>143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22</v>
      </c>
      <c r="BK138" s="228">
        <f>ROUND(I138*H138,2)</f>
        <v>0</v>
      </c>
      <c r="BL138" s="20" t="s">
        <v>150</v>
      </c>
      <c r="BM138" s="227" t="s">
        <v>710</v>
      </c>
    </row>
    <row r="139" s="2" customFormat="1">
      <c r="A139" s="41"/>
      <c r="B139" s="42"/>
      <c r="C139" s="43"/>
      <c r="D139" s="229" t="s">
        <v>152</v>
      </c>
      <c r="E139" s="43"/>
      <c r="F139" s="230" t="s">
        <v>711</v>
      </c>
      <c r="G139" s="43"/>
      <c r="H139" s="43"/>
      <c r="I139" s="231"/>
      <c r="J139" s="43"/>
      <c r="K139" s="43"/>
      <c r="L139" s="47"/>
      <c r="M139" s="232"/>
      <c r="N139" s="23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152</v>
      </c>
      <c r="AU139" s="20" t="s">
        <v>83</v>
      </c>
    </row>
    <row r="140" s="13" customFormat="1">
      <c r="A140" s="13"/>
      <c r="B140" s="234"/>
      <c r="C140" s="235"/>
      <c r="D140" s="236" t="s">
        <v>154</v>
      </c>
      <c r="E140" s="237" t="s">
        <v>20</v>
      </c>
      <c r="F140" s="238" t="s">
        <v>703</v>
      </c>
      <c r="G140" s="235"/>
      <c r="H140" s="237" t="s">
        <v>20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154</v>
      </c>
      <c r="AU140" s="244" t="s">
        <v>83</v>
      </c>
      <c r="AV140" s="13" t="s">
        <v>22</v>
      </c>
      <c r="AW140" s="13" t="s">
        <v>33</v>
      </c>
      <c r="AX140" s="13" t="s">
        <v>74</v>
      </c>
      <c r="AY140" s="244" t="s">
        <v>143</v>
      </c>
    </row>
    <row r="141" s="14" customFormat="1">
      <c r="A141" s="14"/>
      <c r="B141" s="245"/>
      <c r="C141" s="246"/>
      <c r="D141" s="236" t="s">
        <v>154</v>
      </c>
      <c r="E141" s="247" t="s">
        <v>20</v>
      </c>
      <c r="F141" s="248" t="s">
        <v>22</v>
      </c>
      <c r="G141" s="246"/>
      <c r="H141" s="249">
        <v>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154</v>
      </c>
      <c r="AU141" s="255" t="s">
        <v>83</v>
      </c>
      <c r="AV141" s="14" t="s">
        <v>83</v>
      </c>
      <c r="AW141" s="14" t="s">
        <v>33</v>
      </c>
      <c r="AX141" s="14" t="s">
        <v>22</v>
      </c>
      <c r="AY141" s="255" t="s">
        <v>143</v>
      </c>
    </row>
    <row r="142" s="2" customFormat="1" ht="49.05" customHeight="1">
      <c r="A142" s="41"/>
      <c r="B142" s="42"/>
      <c r="C142" s="216" t="s">
        <v>244</v>
      </c>
      <c r="D142" s="216" t="s">
        <v>145</v>
      </c>
      <c r="E142" s="217" t="s">
        <v>712</v>
      </c>
      <c r="F142" s="218" t="s">
        <v>713</v>
      </c>
      <c r="G142" s="219" t="s">
        <v>428</v>
      </c>
      <c r="H142" s="220">
        <v>2</v>
      </c>
      <c r="I142" s="221"/>
      <c r="J142" s="222">
        <f>ROUND(I142*H142,2)</f>
        <v>0</v>
      </c>
      <c r="K142" s="218" t="s">
        <v>149</v>
      </c>
      <c r="L142" s="47"/>
      <c r="M142" s="223" t="s">
        <v>20</v>
      </c>
      <c r="N142" s="224" t="s">
        <v>45</v>
      </c>
      <c r="O142" s="87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150</v>
      </c>
      <c r="AT142" s="227" t="s">
        <v>145</v>
      </c>
      <c r="AU142" s="227" t="s">
        <v>83</v>
      </c>
      <c r="AY142" s="20" t="s">
        <v>143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22</v>
      </c>
      <c r="BK142" s="228">
        <f>ROUND(I142*H142,2)</f>
        <v>0</v>
      </c>
      <c r="BL142" s="20" t="s">
        <v>150</v>
      </c>
      <c r="BM142" s="227" t="s">
        <v>714</v>
      </c>
    </row>
    <row r="143" s="2" customFormat="1">
      <c r="A143" s="41"/>
      <c r="B143" s="42"/>
      <c r="C143" s="43"/>
      <c r="D143" s="229" t="s">
        <v>152</v>
      </c>
      <c r="E143" s="43"/>
      <c r="F143" s="230" t="s">
        <v>715</v>
      </c>
      <c r="G143" s="43"/>
      <c r="H143" s="43"/>
      <c r="I143" s="231"/>
      <c r="J143" s="43"/>
      <c r="K143" s="43"/>
      <c r="L143" s="47"/>
      <c r="M143" s="232"/>
      <c r="N143" s="23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152</v>
      </c>
      <c r="AU143" s="20" t="s">
        <v>83</v>
      </c>
    </row>
    <row r="144" s="13" customFormat="1">
      <c r="A144" s="13"/>
      <c r="B144" s="234"/>
      <c r="C144" s="235"/>
      <c r="D144" s="236" t="s">
        <v>154</v>
      </c>
      <c r="E144" s="237" t="s">
        <v>20</v>
      </c>
      <c r="F144" s="238" t="s">
        <v>703</v>
      </c>
      <c r="G144" s="235"/>
      <c r="H144" s="237" t="s">
        <v>20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154</v>
      </c>
      <c r="AU144" s="244" t="s">
        <v>83</v>
      </c>
      <c r="AV144" s="13" t="s">
        <v>22</v>
      </c>
      <c r="AW144" s="13" t="s">
        <v>33</v>
      </c>
      <c r="AX144" s="13" t="s">
        <v>74</v>
      </c>
      <c r="AY144" s="244" t="s">
        <v>143</v>
      </c>
    </row>
    <row r="145" s="14" customFormat="1">
      <c r="A145" s="14"/>
      <c r="B145" s="245"/>
      <c r="C145" s="246"/>
      <c r="D145" s="236" t="s">
        <v>154</v>
      </c>
      <c r="E145" s="247" t="s">
        <v>20</v>
      </c>
      <c r="F145" s="248" t="s">
        <v>83</v>
      </c>
      <c r="G145" s="246"/>
      <c r="H145" s="249">
        <v>2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154</v>
      </c>
      <c r="AU145" s="255" t="s">
        <v>83</v>
      </c>
      <c r="AV145" s="14" t="s">
        <v>83</v>
      </c>
      <c r="AW145" s="14" t="s">
        <v>33</v>
      </c>
      <c r="AX145" s="14" t="s">
        <v>22</v>
      </c>
      <c r="AY145" s="255" t="s">
        <v>143</v>
      </c>
    </row>
    <row r="146" s="2" customFormat="1" ht="49.05" customHeight="1">
      <c r="A146" s="41"/>
      <c r="B146" s="42"/>
      <c r="C146" s="216" t="s">
        <v>253</v>
      </c>
      <c r="D146" s="216" t="s">
        <v>145</v>
      </c>
      <c r="E146" s="217" t="s">
        <v>716</v>
      </c>
      <c r="F146" s="218" t="s">
        <v>717</v>
      </c>
      <c r="G146" s="219" t="s">
        <v>428</v>
      </c>
      <c r="H146" s="220">
        <v>2</v>
      </c>
      <c r="I146" s="221"/>
      <c r="J146" s="222">
        <f>ROUND(I146*H146,2)</f>
        <v>0</v>
      </c>
      <c r="K146" s="218" t="s">
        <v>149</v>
      </c>
      <c r="L146" s="47"/>
      <c r="M146" s="223" t="s">
        <v>20</v>
      </c>
      <c r="N146" s="224" t="s">
        <v>45</v>
      </c>
      <c r="O146" s="87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150</v>
      </c>
      <c r="AT146" s="227" t="s">
        <v>145</v>
      </c>
      <c r="AU146" s="227" t="s">
        <v>83</v>
      </c>
      <c r="AY146" s="20" t="s">
        <v>143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22</v>
      </c>
      <c r="BK146" s="228">
        <f>ROUND(I146*H146,2)</f>
        <v>0</v>
      </c>
      <c r="BL146" s="20" t="s">
        <v>150</v>
      </c>
      <c r="BM146" s="227" t="s">
        <v>718</v>
      </c>
    </row>
    <row r="147" s="2" customFormat="1">
      <c r="A147" s="41"/>
      <c r="B147" s="42"/>
      <c r="C147" s="43"/>
      <c r="D147" s="229" t="s">
        <v>152</v>
      </c>
      <c r="E147" s="43"/>
      <c r="F147" s="230" t="s">
        <v>719</v>
      </c>
      <c r="G147" s="43"/>
      <c r="H147" s="43"/>
      <c r="I147" s="231"/>
      <c r="J147" s="43"/>
      <c r="K147" s="43"/>
      <c r="L147" s="47"/>
      <c r="M147" s="232"/>
      <c r="N147" s="23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152</v>
      </c>
      <c r="AU147" s="20" t="s">
        <v>83</v>
      </c>
    </row>
    <row r="148" s="13" customFormat="1">
      <c r="A148" s="13"/>
      <c r="B148" s="234"/>
      <c r="C148" s="235"/>
      <c r="D148" s="236" t="s">
        <v>154</v>
      </c>
      <c r="E148" s="237" t="s">
        <v>20</v>
      </c>
      <c r="F148" s="238" t="s">
        <v>703</v>
      </c>
      <c r="G148" s="235"/>
      <c r="H148" s="237" t="s">
        <v>20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154</v>
      </c>
      <c r="AU148" s="244" t="s">
        <v>83</v>
      </c>
      <c r="AV148" s="13" t="s">
        <v>22</v>
      </c>
      <c r="AW148" s="13" t="s">
        <v>33</v>
      </c>
      <c r="AX148" s="13" t="s">
        <v>74</v>
      </c>
      <c r="AY148" s="244" t="s">
        <v>143</v>
      </c>
    </row>
    <row r="149" s="14" customFormat="1">
      <c r="A149" s="14"/>
      <c r="B149" s="245"/>
      <c r="C149" s="246"/>
      <c r="D149" s="236" t="s">
        <v>154</v>
      </c>
      <c r="E149" s="247" t="s">
        <v>20</v>
      </c>
      <c r="F149" s="248" t="s">
        <v>83</v>
      </c>
      <c r="G149" s="246"/>
      <c r="H149" s="249">
        <v>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154</v>
      </c>
      <c r="AU149" s="255" t="s">
        <v>83</v>
      </c>
      <c r="AV149" s="14" t="s">
        <v>83</v>
      </c>
      <c r="AW149" s="14" t="s">
        <v>33</v>
      </c>
      <c r="AX149" s="14" t="s">
        <v>22</v>
      </c>
      <c r="AY149" s="255" t="s">
        <v>143</v>
      </c>
    </row>
    <row r="150" s="2" customFormat="1" ht="49.05" customHeight="1">
      <c r="A150" s="41"/>
      <c r="B150" s="42"/>
      <c r="C150" s="216" t="s">
        <v>8</v>
      </c>
      <c r="D150" s="216" t="s">
        <v>145</v>
      </c>
      <c r="E150" s="217" t="s">
        <v>720</v>
      </c>
      <c r="F150" s="218" t="s">
        <v>721</v>
      </c>
      <c r="G150" s="219" t="s">
        <v>428</v>
      </c>
      <c r="H150" s="220">
        <v>1</v>
      </c>
      <c r="I150" s="221"/>
      <c r="J150" s="222">
        <f>ROUND(I150*H150,2)</f>
        <v>0</v>
      </c>
      <c r="K150" s="218" t="s">
        <v>149</v>
      </c>
      <c r="L150" s="47"/>
      <c r="M150" s="223" t="s">
        <v>20</v>
      </c>
      <c r="N150" s="224" t="s">
        <v>45</v>
      </c>
      <c r="O150" s="87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7" t="s">
        <v>150</v>
      </c>
      <c r="AT150" s="227" t="s">
        <v>145</v>
      </c>
      <c r="AU150" s="227" t="s">
        <v>83</v>
      </c>
      <c r="AY150" s="20" t="s">
        <v>143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22</v>
      </c>
      <c r="BK150" s="228">
        <f>ROUND(I150*H150,2)</f>
        <v>0</v>
      </c>
      <c r="BL150" s="20" t="s">
        <v>150</v>
      </c>
      <c r="BM150" s="227" t="s">
        <v>722</v>
      </c>
    </row>
    <row r="151" s="2" customFormat="1">
      <c r="A151" s="41"/>
      <c r="B151" s="42"/>
      <c r="C151" s="43"/>
      <c r="D151" s="229" t="s">
        <v>152</v>
      </c>
      <c r="E151" s="43"/>
      <c r="F151" s="230" t="s">
        <v>723</v>
      </c>
      <c r="G151" s="43"/>
      <c r="H151" s="43"/>
      <c r="I151" s="231"/>
      <c r="J151" s="43"/>
      <c r="K151" s="43"/>
      <c r="L151" s="47"/>
      <c r="M151" s="232"/>
      <c r="N151" s="23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152</v>
      </c>
      <c r="AU151" s="20" t="s">
        <v>83</v>
      </c>
    </row>
    <row r="152" s="13" customFormat="1">
      <c r="A152" s="13"/>
      <c r="B152" s="234"/>
      <c r="C152" s="235"/>
      <c r="D152" s="236" t="s">
        <v>154</v>
      </c>
      <c r="E152" s="237" t="s">
        <v>20</v>
      </c>
      <c r="F152" s="238" t="s">
        <v>703</v>
      </c>
      <c r="G152" s="235"/>
      <c r="H152" s="237" t="s">
        <v>20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154</v>
      </c>
      <c r="AU152" s="244" t="s">
        <v>83</v>
      </c>
      <c r="AV152" s="13" t="s">
        <v>22</v>
      </c>
      <c r="AW152" s="13" t="s">
        <v>33</v>
      </c>
      <c r="AX152" s="13" t="s">
        <v>74</v>
      </c>
      <c r="AY152" s="244" t="s">
        <v>143</v>
      </c>
    </row>
    <row r="153" s="14" customFormat="1">
      <c r="A153" s="14"/>
      <c r="B153" s="245"/>
      <c r="C153" s="246"/>
      <c r="D153" s="236" t="s">
        <v>154</v>
      </c>
      <c r="E153" s="247" t="s">
        <v>20</v>
      </c>
      <c r="F153" s="248" t="s">
        <v>22</v>
      </c>
      <c r="G153" s="246"/>
      <c r="H153" s="249">
        <v>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154</v>
      </c>
      <c r="AU153" s="255" t="s">
        <v>83</v>
      </c>
      <c r="AV153" s="14" t="s">
        <v>83</v>
      </c>
      <c r="AW153" s="14" t="s">
        <v>33</v>
      </c>
      <c r="AX153" s="14" t="s">
        <v>22</v>
      </c>
      <c r="AY153" s="255" t="s">
        <v>143</v>
      </c>
    </row>
    <row r="154" s="2" customFormat="1" ht="44.25" customHeight="1">
      <c r="A154" s="41"/>
      <c r="B154" s="42"/>
      <c r="C154" s="216" t="s">
        <v>264</v>
      </c>
      <c r="D154" s="216" t="s">
        <v>145</v>
      </c>
      <c r="E154" s="217" t="s">
        <v>724</v>
      </c>
      <c r="F154" s="218" t="s">
        <v>725</v>
      </c>
      <c r="G154" s="219" t="s">
        <v>428</v>
      </c>
      <c r="H154" s="220">
        <v>113</v>
      </c>
      <c r="I154" s="221"/>
      <c r="J154" s="222">
        <f>ROUND(I154*H154,2)</f>
        <v>0</v>
      </c>
      <c r="K154" s="218" t="s">
        <v>149</v>
      </c>
      <c r="L154" s="47"/>
      <c r="M154" s="223" t="s">
        <v>20</v>
      </c>
      <c r="N154" s="224" t="s">
        <v>45</v>
      </c>
      <c r="O154" s="87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7" t="s">
        <v>150</v>
      </c>
      <c r="AT154" s="227" t="s">
        <v>145</v>
      </c>
      <c r="AU154" s="227" t="s">
        <v>83</v>
      </c>
      <c r="AY154" s="20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22</v>
      </c>
      <c r="BK154" s="228">
        <f>ROUND(I154*H154,2)</f>
        <v>0</v>
      </c>
      <c r="BL154" s="20" t="s">
        <v>150</v>
      </c>
      <c r="BM154" s="227" t="s">
        <v>726</v>
      </c>
    </row>
    <row r="155" s="2" customFormat="1">
      <c r="A155" s="41"/>
      <c r="B155" s="42"/>
      <c r="C155" s="43"/>
      <c r="D155" s="229" t="s">
        <v>152</v>
      </c>
      <c r="E155" s="43"/>
      <c r="F155" s="230" t="s">
        <v>727</v>
      </c>
      <c r="G155" s="43"/>
      <c r="H155" s="43"/>
      <c r="I155" s="231"/>
      <c r="J155" s="43"/>
      <c r="K155" s="43"/>
      <c r="L155" s="47"/>
      <c r="M155" s="232"/>
      <c r="N155" s="233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152</v>
      </c>
      <c r="AU155" s="20" t="s">
        <v>83</v>
      </c>
    </row>
    <row r="156" s="13" customFormat="1">
      <c r="A156" s="13"/>
      <c r="B156" s="234"/>
      <c r="C156" s="235"/>
      <c r="D156" s="236" t="s">
        <v>154</v>
      </c>
      <c r="E156" s="237" t="s">
        <v>20</v>
      </c>
      <c r="F156" s="238" t="s">
        <v>703</v>
      </c>
      <c r="G156" s="235"/>
      <c r="H156" s="237" t="s">
        <v>20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154</v>
      </c>
      <c r="AU156" s="244" t="s">
        <v>83</v>
      </c>
      <c r="AV156" s="13" t="s">
        <v>22</v>
      </c>
      <c r="AW156" s="13" t="s">
        <v>33</v>
      </c>
      <c r="AX156" s="13" t="s">
        <v>74</v>
      </c>
      <c r="AY156" s="244" t="s">
        <v>143</v>
      </c>
    </row>
    <row r="157" s="14" customFormat="1">
      <c r="A157" s="14"/>
      <c r="B157" s="245"/>
      <c r="C157" s="246"/>
      <c r="D157" s="236" t="s">
        <v>154</v>
      </c>
      <c r="E157" s="247" t="s">
        <v>20</v>
      </c>
      <c r="F157" s="248" t="s">
        <v>678</v>
      </c>
      <c r="G157" s="246"/>
      <c r="H157" s="249">
        <v>113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154</v>
      </c>
      <c r="AU157" s="255" t="s">
        <v>83</v>
      </c>
      <c r="AV157" s="14" t="s">
        <v>83</v>
      </c>
      <c r="AW157" s="14" t="s">
        <v>33</v>
      </c>
      <c r="AX157" s="14" t="s">
        <v>22</v>
      </c>
      <c r="AY157" s="255" t="s">
        <v>143</v>
      </c>
    </row>
    <row r="158" s="2" customFormat="1" ht="44.25" customHeight="1">
      <c r="A158" s="41"/>
      <c r="B158" s="42"/>
      <c r="C158" s="216" t="s">
        <v>271</v>
      </c>
      <c r="D158" s="216" t="s">
        <v>145</v>
      </c>
      <c r="E158" s="217" t="s">
        <v>728</v>
      </c>
      <c r="F158" s="218" t="s">
        <v>729</v>
      </c>
      <c r="G158" s="219" t="s">
        <v>428</v>
      </c>
      <c r="H158" s="220">
        <v>11</v>
      </c>
      <c r="I158" s="221"/>
      <c r="J158" s="222">
        <f>ROUND(I158*H158,2)</f>
        <v>0</v>
      </c>
      <c r="K158" s="218" t="s">
        <v>149</v>
      </c>
      <c r="L158" s="47"/>
      <c r="M158" s="223" t="s">
        <v>20</v>
      </c>
      <c r="N158" s="224" t="s">
        <v>45</v>
      </c>
      <c r="O158" s="87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7" t="s">
        <v>150</v>
      </c>
      <c r="AT158" s="227" t="s">
        <v>145</v>
      </c>
      <c r="AU158" s="227" t="s">
        <v>83</v>
      </c>
      <c r="AY158" s="20" t="s">
        <v>143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22</v>
      </c>
      <c r="BK158" s="228">
        <f>ROUND(I158*H158,2)</f>
        <v>0</v>
      </c>
      <c r="BL158" s="20" t="s">
        <v>150</v>
      </c>
      <c r="BM158" s="227" t="s">
        <v>730</v>
      </c>
    </row>
    <row r="159" s="2" customFormat="1">
      <c r="A159" s="41"/>
      <c r="B159" s="42"/>
      <c r="C159" s="43"/>
      <c r="D159" s="229" t="s">
        <v>152</v>
      </c>
      <c r="E159" s="43"/>
      <c r="F159" s="230" t="s">
        <v>731</v>
      </c>
      <c r="G159" s="43"/>
      <c r="H159" s="43"/>
      <c r="I159" s="231"/>
      <c r="J159" s="43"/>
      <c r="K159" s="43"/>
      <c r="L159" s="47"/>
      <c r="M159" s="232"/>
      <c r="N159" s="23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152</v>
      </c>
      <c r="AU159" s="20" t="s">
        <v>83</v>
      </c>
    </row>
    <row r="160" s="13" customFormat="1">
      <c r="A160" s="13"/>
      <c r="B160" s="234"/>
      <c r="C160" s="235"/>
      <c r="D160" s="236" t="s">
        <v>154</v>
      </c>
      <c r="E160" s="237" t="s">
        <v>20</v>
      </c>
      <c r="F160" s="238" t="s">
        <v>703</v>
      </c>
      <c r="G160" s="235"/>
      <c r="H160" s="237" t="s">
        <v>20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154</v>
      </c>
      <c r="AU160" s="244" t="s">
        <v>83</v>
      </c>
      <c r="AV160" s="13" t="s">
        <v>22</v>
      </c>
      <c r="AW160" s="13" t="s">
        <v>33</v>
      </c>
      <c r="AX160" s="13" t="s">
        <v>74</v>
      </c>
      <c r="AY160" s="244" t="s">
        <v>143</v>
      </c>
    </row>
    <row r="161" s="14" customFormat="1">
      <c r="A161" s="14"/>
      <c r="B161" s="245"/>
      <c r="C161" s="246"/>
      <c r="D161" s="236" t="s">
        <v>154</v>
      </c>
      <c r="E161" s="247" t="s">
        <v>20</v>
      </c>
      <c r="F161" s="248" t="s">
        <v>234</v>
      </c>
      <c r="G161" s="246"/>
      <c r="H161" s="249">
        <v>11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154</v>
      </c>
      <c r="AU161" s="255" t="s">
        <v>83</v>
      </c>
      <c r="AV161" s="14" t="s">
        <v>83</v>
      </c>
      <c r="AW161" s="14" t="s">
        <v>33</v>
      </c>
      <c r="AX161" s="14" t="s">
        <v>22</v>
      </c>
      <c r="AY161" s="255" t="s">
        <v>143</v>
      </c>
    </row>
    <row r="162" s="2" customFormat="1" ht="44.25" customHeight="1">
      <c r="A162" s="41"/>
      <c r="B162" s="42"/>
      <c r="C162" s="216" t="s">
        <v>276</v>
      </c>
      <c r="D162" s="216" t="s">
        <v>145</v>
      </c>
      <c r="E162" s="217" t="s">
        <v>732</v>
      </c>
      <c r="F162" s="218" t="s">
        <v>733</v>
      </c>
      <c r="G162" s="219" t="s">
        <v>428</v>
      </c>
      <c r="H162" s="220">
        <v>1</v>
      </c>
      <c r="I162" s="221"/>
      <c r="J162" s="222">
        <f>ROUND(I162*H162,2)</f>
        <v>0</v>
      </c>
      <c r="K162" s="218" t="s">
        <v>149</v>
      </c>
      <c r="L162" s="47"/>
      <c r="M162" s="223" t="s">
        <v>20</v>
      </c>
      <c r="N162" s="224" t="s">
        <v>45</v>
      </c>
      <c r="O162" s="87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7" t="s">
        <v>150</v>
      </c>
      <c r="AT162" s="227" t="s">
        <v>145</v>
      </c>
      <c r="AU162" s="227" t="s">
        <v>83</v>
      </c>
      <c r="AY162" s="20" t="s">
        <v>143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22</v>
      </c>
      <c r="BK162" s="228">
        <f>ROUND(I162*H162,2)</f>
        <v>0</v>
      </c>
      <c r="BL162" s="20" t="s">
        <v>150</v>
      </c>
      <c r="BM162" s="227" t="s">
        <v>734</v>
      </c>
    </row>
    <row r="163" s="2" customFormat="1">
      <c r="A163" s="41"/>
      <c r="B163" s="42"/>
      <c r="C163" s="43"/>
      <c r="D163" s="229" t="s">
        <v>152</v>
      </c>
      <c r="E163" s="43"/>
      <c r="F163" s="230" t="s">
        <v>735</v>
      </c>
      <c r="G163" s="43"/>
      <c r="H163" s="43"/>
      <c r="I163" s="231"/>
      <c r="J163" s="43"/>
      <c r="K163" s="43"/>
      <c r="L163" s="47"/>
      <c r="M163" s="232"/>
      <c r="N163" s="23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152</v>
      </c>
      <c r="AU163" s="20" t="s">
        <v>83</v>
      </c>
    </row>
    <row r="164" s="13" customFormat="1">
      <c r="A164" s="13"/>
      <c r="B164" s="234"/>
      <c r="C164" s="235"/>
      <c r="D164" s="236" t="s">
        <v>154</v>
      </c>
      <c r="E164" s="237" t="s">
        <v>20</v>
      </c>
      <c r="F164" s="238" t="s">
        <v>703</v>
      </c>
      <c r="G164" s="235"/>
      <c r="H164" s="237" t="s">
        <v>20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154</v>
      </c>
      <c r="AU164" s="244" t="s">
        <v>83</v>
      </c>
      <c r="AV164" s="13" t="s">
        <v>22</v>
      </c>
      <c r="AW164" s="13" t="s">
        <v>33</v>
      </c>
      <c r="AX164" s="13" t="s">
        <v>74</v>
      </c>
      <c r="AY164" s="244" t="s">
        <v>143</v>
      </c>
    </row>
    <row r="165" s="14" customFormat="1">
      <c r="A165" s="14"/>
      <c r="B165" s="245"/>
      <c r="C165" s="246"/>
      <c r="D165" s="236" t="s">
        <v>154</v>
      </c>
      <c r="E165" s="247" t="s">
        <v>20</v>
      </c>
      <c r="F165" s="248" t="s">
        <v>22</v>
      </c>
      <c r="G165" s="246"/>
      <c r="H165" s="249">
        <v>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154</v>
      </c>
      <c r="AU165" s="255" t="s">
        <v>83</v>
      </c>
      <c r="AV165" s="14" t="s">
        <v>83</v>
      </c>
      <c r="AW165" s="14" t="s">
        <v>33</v>
      </c>
      <c r="AX165" s="14" t="s">
        <v>22</v>
      </c>
      <c r="AY165" s="255" t="s">
        <v>143</v>
      </c>
    </row>
    <row r="166" s="2" customFormat="1" ht="44.25" customHeight="1">
      <c r="A166" s="41"/>
      <c r="B166" s="42"/>
      <c r="C166" s="216" t="s">
        <v>282</v>
      </c>
      <c r="D166" s="216" t="s">
        <v>145</v>
      </c>
      <c r="E166" s="217" t="s">
        <v>736</v>
      </c>
      <c r="F166" s="218" t="s">
        <v>737</v>
      </c>
      <c r="G166" s="219" t="s">
        <v>428</v>
      </c>
      <c r="H166" s="220">
        <v>2</v>
      </c>
      <c r="I166" s="221"/>
      <c r="J166" s="222">
        <f>ROUND(I166*H166,2)</f>
        <v>0</v>
      </c>
      <c r="K166" s="218" t="s">
        <v>149</v>
      </c>
      <c r="L166" s="47"/>
      <c r="M166" s="223" t="s">
        <v>20</v>
      </c>
      <c r="N166" s="224" t="s">
        <v>45</v>
      </c>
      <c r="O166" s="87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7" t="s">
        <v>150</v>
      </c>
      <c r="AT166" s="227" t="s">
        <v>145</v>
      </c>
      <c r="AU166" s="227" t="s">
        <v>83</v>
      </c>
      <c r="AY166" s="20" t="s">
        <v>143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22</v>
      </c>
      <c r="BK166" s="228">
        <f>ROUND(I166*H166,2)</f>
        <v>0</v>
      </c>
      <c r="BL166" s="20" t="s">
        <v>150</v>
      </c>
      <c r="BM166" s="227" t="s">
        <v>738</v>
      </c>
    </row>
    <row r="167" s="2" customFormat="1">
      <c r="A167" s="41"/>
      <c r="B167" s="42"/>
      <c r="C167" s="43"/>
      <c r="D167" s="229" t="s">
        <v>152</v>
      </c>
      <c r="E167" s="43"/>
      <c r="F167" s="230" t="s">
        <v>739</v>
      </c>
      <c r="G167" s="43"/>
      <c r="H167" s="43"/>
      <c r="I167" s="231"/>
      <c r="J167" s="43"/>
      <c r="K167" s="43"/>
      <c r="L167" s="47"/>
      <c r="M167" s="232"/>
      <c r="N167" s="23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152</v>
      </c>
      <c r="AU167" s="20" t="s">
        <v>83</v>
      </c>
    </row>
    <row r="168" s="13" customFormat="1">
      <c r="A168" s="13"/>
      <c r="B168" s="234"/>
      <c r="C168" s="235"/>
      <c r="D168" s="236" t="s">
        <v>154</v>
      </c>
      <c r="E168" s="237" t="s">
        <v>20</v>
      </c>
      <c r="F168" s="238" t="s">
        <v>703</v>
      </c>
      <c r="G168" s="235"/>
      <c r="H168" s="237" t="s">
        <v>20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154</v>
      </c>
      <c r="AU168" s="244" t="s">
        <v>83</v>
      </c>
      <c r="AV168" s="13" t="s">
        <v>22</v>
      </c>
      <c r="AW168" s="13" t="s">
        <v>33</v>
      </c>
      <c r="AX168" s="13" t="s">
        <v>74</v>
      </c>
      <c r="AY168" s="244" t="s">
        <v>143</v>
      </c>
    </row>
    <row r="169" s="14" customFormat="1">
      <c r="A169" s="14"/>
      <c r="B169" s="245"/>
      <c r="C169" s="246"/>
      <c r="D169" s="236" t="s">
        <v>154</v>
      </c>
      <c r="E169" s="247" t="s">
        <v>20</v>
      </c>
      <c r="F169" s="248" t="s">
        <v>83</v>
      </c>
      <c r="G169" s="246"/>
      <c r="H169" s="249">
        <v>2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154</v>
      </c>
      <c r="AU169" s="255" t="s">
        <v>83</v>
      </c>
      <c r="AV169" s="14" t="s">
        <v>83</v>
      </c>
      <c r="AW169" s="14" t="s">
        <v>33</v>
      </c>
      <c r="AX169" s="14" t="s">
        <v>22</v>
      </c>
      <c r="AY169" s="255" t="s">
        <v>143</v>
      </c>
    </row>
    <row r="170" s="2" customFormat="1" ht="44.25" customHeight="1">
      <c r="A170" s="41"/>
      <c r="B170" s="42"/>
      <c r="C170" s="216" t="s">
        <v>290</v>
      </c>
      <c r="D170" s="216" t="s">
        <v>145</v>
      </c>
      <c r="E170" s="217" t="s">
        <v>740</v>
      </c>
      <c r="F170" s="218" t="s">
        <v>741</v>
      </c>
      <c r="G170" s="219" t="s">
        <v>428</v>
      </c>
      <c r="H170" s="220">
        <v>2</v>
      </c>
      <c r="I170" s="221"/>
      <c r="J170" s="222">
        <f>ROUND(I170*H170,2)</f>
        <v>0</v>
      </c>
      <c r="K170" s="218" t="s">
        <v>149</v>
      </c>
      <c r="L170" s="47"/>
      <c r="M170" s="223" t="s">
        <v>20</v>
      </c>
      <c r="N170" s="224" t="s">
        <v>45</v>
      </c>
      <c r="O170" s="87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7" t="s">
        <v>150</v>
      </c>
      <c r="AT170" s="227" t="s">
        <v>145</v>
      </c>
      <c r="AU170" s="227" t="s">
        <v>83</v>
      </c>
      <c r="AY170" s="20" t="s">
        <v>143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22</v>
      </c>
      <c r="BK170" s="228">
        <f>ROUND(I170*H170,2)</f>
        <v>0</v>
      </c>
      <c r="BL170" s="20" t="s">
        <v>150</v>
      </c>
      <c r="BM170" s="227" t="s">
        <v>742</v>
      </c>
    </row>
    <row r="171" s="2" customFormat="1">
      <c r="A171" s="41"/>
      <c r="B171" s="42"/>
      <c r="C171" s="43"/>
      <c r="D171" s="229" t="s">
        <v>152</v>
      </c>
      <c r="E171" s="43"/>
      <c r="F171" s="230" t="s">
        <v>743</v>
      </c>
      <c r="G171" s="43"/>
      <c r="H171" s="43"/>
      <c r="I171" s="231"/>
      <c r="J171" s="43"/>
      <c r="K171" s="43"/>
      <c r="L171" s="47"/>
      <c r="M171" s="232"/>
      <c r="N171" s="233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152</v>
      </c>
      <c r="AU171" s="20" t="s">
        <v>83</v>
      </c>
    </row>
    <row r="172" s="13" customFormat="1">
      <c r="A172" s="13"/>
      <c r="B172" s="234"/>
      <c r="C172" s="235"/>
      <c r="D172" s="236" t="s">
        <v>154</v>
      </c>
      <c r="E172" s="237" t="s">
        <v>20</v>
      </c>
      <c r="F172" s="238" t="s">
        <v>703</v>
      </c>
      <c r="G172" s="235"/>
      <c r="H172" s="237" t="s">
        <v>20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154</v>
      </c>
      <c r="AU172" s="244" t="s">
        <v>83</v>
      </c>
      <c r="AV172" s="13" t="s">
        <v>22</v>
      </c>
      <c r="AW172" s="13" t="s">
        <v>33</v>
      </c>
      <c r="AX172" s="13" t="s">
        <v>74</v>
      </c>
      <c r="AY172" s="244" t="s">
        <v>143</v>
      </c>
    </row>
    <row r="173" s="14" customFormat="1">
      <c r="A173" s="14"/>
      <c r="B173" s="245"/>
      <c r="C173" s="246"/>
      <c r="D173" s="236" t="s">
        <v>154</v>
      </c>
      <c r="E173" s="247" t="s">
        <v>20</v>
      </c>
      <c r="F173" s="248" t="s">
        <v>83</v>
      </c>
      <c r="G173" s="246"/>
      <c r="H173" s="249">
        <v>2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154</v>
      </c>
      <c r="AU173" s="255" t="s">
        <v>83</v>
      </c>
      <c r="AV173" s="14" t="s">
        <v>83</v>
      </c>
      <c r="AW173" s="14" t="s">
        <v>33</v>
      </c>
      <c r="AX173" s="14" t="s">
        <v>22</v>
      </c>
      <c r="AY173" s="255" t="s">
        <v>143</v>
      </c>
    </row>
    <row r="174" s="2" customFormat="1" ht="44.25" customHeight="1">
      <c r="A174" s="41"/>
      <c r="B174" s="42"/>
      <c r="C174" s="216" t="s">
        <v>7</v>
      </c>
      <c r="D174" s="216" t="s">
        <v>145</v>
      </c>
      <c r="E174" s="217" t="s">
        <v>744</v>
      </c>
      <c r="F174" s="218" t="s">
        <v>745</v>
      </c>
      <c r="G174" s="219" t="s">
        <v>428</v>
      </c>
      <c r="H174" s="220">
        <v>1</v>
      </c>
      <c r="I174" s="221"/>
      <c r="J174" s="222">
        <f>ROUND(I174*H174,2)</f>
        <v>0</v>
      </c>
      <c r="K174" s="218" t="s">
        <v>149</v>
      </c>
      <c r="L174" s="47"/>
      <c r="M174" s="223" t="s">
        <v>20</v>
      </c>
      <c r="N174" s="224" t="s">
        <v>45</v>
      </c>
      <c r="O174" s="87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7" t="s">
        <v>150</v>
      </c>
      <c r="AT174" s="227" t="s">
        <v>145</v>
      </c>
      <c r="AU174" s="227" t="s">
        <v>83</v>
      </c>
      <c r="AY174" s="20" t="s">
        <v>143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22</v>
      </c>
      <c r="BK174" s="228">
        <f>ROUND(I174*H174,2)</f>
        <v>0</v>
      </c>
      <c r="BL174" s="20" t="s">
        <v>150</v>
      </c>
      <c r="BM174" s="227" t="s">
        <v>746</v>
      </c>
    </row>
    <row r="175" s="2" customFormat="1">
      <c r="A175" s="41"/>
      <c r="B175" s="42"/>
      <c r="C175" s="43"/>
      <c r="D175" s="229" t="s">
        <v>152</v>
      </c>
      <c r="E175" s="43"/>
      <c r="F175" s="230" t="s">
        <v>747</v>
      </c>
      <c r="G175" s="43"/>
      <c r="H175" s="43"/>
      <c r="I175" s="231"/>
      <c r="J175" s="43"/>
      <c r="K175" s="43"/>
      <c r="L175" s="47"/>
      <c r="M175" s="232"/>
      <c r="N175" s="233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152</v>
      </c>
      <c r="AU175" s="20" t="s">
        <v>83</v>
      </c>
    </row>
    <row r="176" s="13" customFormat="1">
      <c r="A176" s="13"/>
      <c r="B176" s="234"/>
      <c r="C176" s="235"/>
      <c r="D176" s="236" t="s">
        <v>154</v>
      </c>
      <c r="E176" s="237" t="s">
        <v>20</v>
      </c>
      <c r="F176" s="238" t="s">
        <v>703</v>
      </c>
      <c r="G176" s="235"/>
      <c r="H176" s="237" t="s">
        <v>20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154</v>
      </c>
      <c r="AU176" s="244" t="s">
        <v>83</v>
      </c>
      <c r="AV176" s="13" t="s">
        <v>22</v>
      </c>
      <c r="AW176" s="13" t="s">
        <v>33</v>
      </c>
      <c r="AX176" s="13" t="s">
        <v>74</v>
      </c>
      <c r="AY176" s="244" t="s">
        <v>143</v>
      </c>
    </row>
    <row r="177" s="14" customFormat="1">
      <c r="A177" s="14"/>
      <c r="B177" s="245"/>
      <c r="C177" s="246"/>
      <c r="D177" s="236" t="s">
        <v>154</v>
      </c>
      <c r="E177" s="247" t="s">
        <v>20</v>
      </c>
      <c r="F177" s="248" t="s">
        <v>22</v>
      </c>
      <c r="G177" s="246"/>
      <c r="H177" s="249">
        <v>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154</v>
      </c>
      <c r="AU177" s="255" t="s">
        <v>83</v>
      </c>
      <c r="AV177" s="14" t="s">
        <v>83</v>
      </c>
      <c r="AW177" s="14" t="s">
        <v>33</v>
      </c>
      <c r="AX177" s="14" t="s">
        <v>22</v>
      </c>
      <c r="AY177" s="255" t="s">
        <v>143</v>
      </c>
    </row>
    <row r="178" s="2" customFormat="1" ht="37.8" customHeight="1">
      <c r="A178" s="41"/>
      <c r="B178" s="42"/>
      <c r="C178" s="216" t="s">
        <v>315</v>
      </c>
      <c r="D178" s="216" t="s">
        <v>145</v>
      </c>
      <c r="E178" s="217" t="s">
        <v>748</v>
      </c>
      <c r="F178" s="218" t="s">
        <v>749</v>
      </c>
      <c r="G178" s="219" t="s">
        <v>428</v>
      </c>
      <c r="H178" s="220">
        <v>113</v>
      </c>
      <c r="I178" s="221"/>
      <c r="J178" s="222">
        <f>ROUND(I178*H178,2)</f>
        <v>0</v>
      </c>
      <c r="K178" s="218" t="s">
        <v>149</v>
      </c>
      <c r="L178" s="47"/>
      <c r="M178" s="223" t="s">
        <v>20</v>
      </c>
      <c r="N178" s="224" t="s">
        <v>45</v>
      </c>
      <c r="O178" s="87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7" t="s">
        <v>150</v>
      </c>
      <c r="AT178" s="227" t="s">
        <v>145</v>
      </c>
      <c r="AU178" s="227" t="s">
        <v>83</v>
      </c>
      <c r="AY178" s="20" t="s">
        <v>143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22</v>
      </c>
      <c r="BK178" s="228">
        <f>ROUND(I178*H178,2)</f>
        <v>0</v>
      </c>
      <c r="BL178" s="20" t="s">
        <v>150</v>
      </c>
      <c r="BM178" s="227" t="s">
        <v>750</v>
      </c>
    </row>
    <row r="179" s="2" customFormat="1">
      <c r="A179" s="41"/>
      <c r="B179" s="42"/>
      <c r="C179" s="43"/>
      <c r="D179" s="229" t="s">
        <v>152</v>
      </c>
      <c r="E179" s="43"/>
      <c r="F179" s="230" t="s">
        <v>751</v>
      </c>
      <c r="G179" s="43"/>
      <c r="H179" s="43"/>
      <c r="I179" s="231"/>
      <c r="J179" s="43"/>
      <c r="K179" s="43"/>
      <c r="L179" s="47"/>
      <c r="M179" s="232"/>
      <c r="N179" s="23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152</v>
      </c>
      <c r="AU179" s="20" t="s">
        <v>83</v>
      </c>
    </row>
    <row r="180" s="13" customFormat="1">
      <c r="A180" s="13"/>
      <c r="B180" s="234"/>
      <c r="C180" s="235"/>
      <c r="D180" s="236" t="s">
        <v>154</v>
      </c>
      <c r="E180" s="237" t="s">
        <v>20</v>
      </c>
      <c r="F180" s="238" t="s">
        <v>703</v>
      </c>
      <c r="G180" s="235"/>
      <c r="H180" s="237" t="s">
        <v>20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154</v>
      </c>
      <c r="AU180" s="244" t="s">
        <v>83</v>
      </c>
      <c r="AV180" s="13" t="s">
        <v>22</v>
      </c>
      <c r="AW180" s="13" t="s">
        <v>33</v>
      </c>
      <c r="AX180" s="13" t="s">
        <v>74</v>
      </c>
      <c r="AY180" s="244" t="s">
        <v>143</v>
      </c>
    </row>
    <row r="181" s="14" customFormat="1">
      <c r="A181" s="14"/>
      <c r="B181" s="245"/>
      <c r="C181" s="246"/>
      <c r="D181" s="236" t="s">
        <v>154</v>
      </c>
      <c r="E181" s="247" t="s">
        <v>20</v>
      </c>
      <c r="F181" s="248" t="s">
        <v>678</v>
      </c>
      <c r="G181" s="246"/>
      <c r="H181" s="249">
        <v>113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154</v>
      </c>
      <c r="AU181" s="255" t="s">
        <v>83</v>
      </c>
      <c r="AV181" s="14" t="s">
        <v>83</v>
      </c>
      <c r="AW181" s="14" t="s">
        <v>33</v>
      </c>
      <c r="AX181" s="14" t="s">
        <v>22</v>
      </c>
      <c r="AY181" s="255" t="s">
        <v>143</v>
      </c>
    </row>
    <row r="182" s="2" customFormat="1" ht="37.8" customHeight="1">
      <c r="A182" s="41"/>
      <c r="B182" s="42"/>
      <c r="C182" s="216" t="s">
        <v>330</v>
      </c>
      <c r="D182" s="216" t="s">
        <v>145</v>
      </c>
      <c r="E182" s="217" t="s">
        <v>752</v>
      </c>
      <c r="F182" s="218" t="s">
        <v>753</v>
      </c>
      <c r="G182" s="219" t="s">
        <v>428</v>
      </c>
      <c r="H182" s="220">
        <v>11</v>
      </c>
      <c r="I182" s="221"/>
      <c r="J182" s="222">
        <f>ROUND(I182*H182,2)</f>
        <v>0</v>
      </c>
      <c r="K182" s="218" t="s">
        <v>149</v>
      </c>
      <c r="L182" s="47"/>
      <c r="M182" s="223" t="s">
        <v>20</v>
      </c>
      <c r="N182" s="224" t="s">
        <v>45</v>
      </c>
      <c r="O182" s="87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7" t="s">
        <v>150</v>
      </c>
      <c r="AT182" s="227" t="s">
        <v>145</v>
      </c>
      <c r="AU182" s="227" t="s">
        <v>83</v>
      </c>
      <c r="AY182" s="20" t="s">
        <v>143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22</v>
      </c>
      <c r="BK182" s="228">
        <f>ROUND(I182*H182,2)</f>
        <v>0</v>
      </c>
      <c r="BL182" s="20" t="s">
        <v>150</v>
      </c>
      <c r="BM182" s="227" t="s">
        <v>754</v>
      </c>
    </row>
    <row r="183" s="2" customFormat="1">
      <c r="A183" s="41"/>
      <c r="B183" s="42"/>
      <c r="C183" s="43"/>
      <c r="D183" s="229" t="s">
        <v>152</v>
      </c>
      <c r="E183" s="43"/>
      <c r="F183" s="230" t="s">
        <v>755</v>
      </c>
      <c r="G183" s="43"/>
      <c r="H183" s="43"/>
      <c r="I183" s="231"/>
      <c r="J183" s="43"/>
      <c r="K183" s="43"/>
      <c r="L183" s="47"/>
      <c r="M183" s="232"/>
      <c r="N183" s="233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152</v>
      </c>
      <c r="AU183" s="20" t="s">
        <v>83</v>
      </c>
    </row>
    <row r="184" s="13" customFormat="1">
      <c r="A184" s="13"/>
      <c r="B184" s="234"/>
      <c r="C184" s="235"/>
      <c r="D184" s="236" t="s">
        <v>154</v>
      </c>
      <c r="E184" s="237" t="s">
        <v>20</v>
      </c>
      <c r="F184" s="238" t="s">
        <v>703</v>
      </c>
      <c r="G184" s="235"/>
      <c r="H184" s="237" t="s">
        <v>20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154</v>
      </c>
      <c r="AU184" s="244" t="s">
        <v>83</v>
      </c>
      <c r="AV184" s="13" t="s">
        <v>22</v>
      </c>
      <c r="AW184" s="13" t="s">
        <v>33</v>
      </c>
      <c r="AX184" s="13" t="s">
        <v>74</v>
      </c>
      <c r="AY184" s="244" t="s">
        <v>143</v>
      </c>
    </row>
    <row r="185" s="14" customFormat="1">
      <c r="A185" s="14"/>
      <c r="B185" s="245"/>
      <c r="C185" s="246"/>
      <c r="D185" s="236" t="s">
        <v>154</v>
      </c>
      <c r="E185" s="247" t="s">
        <v>20</v>
      </c>
      <c r="F185" s="248" t="s">
        <v>234</v>
      </c>
      <c r="G185" s="246"/>
      <c r="H185" s="249">
        <v>11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154</v>
      </c>
      <c r="AU185" s="255" t="s">
        <v>83</v>
      </c>
      <c r="AV185" s="14" t="s">
        <v>83</v>
      </c>
      <c r="AW185" s="14" t="s">
        <v>33</v>
      </c>
      <c r="AX185" s="14" t="s">
        <v>22</v>
      </c>
      <c r="AY185" s="255" t="s">
        <v>143</v>
      </c>
    </row>
    <row r="186" s="2" customFormat="1" ht="37.8" customHeight="1">
      <c r="A186" s="41"/>
      <c r="B186" s="42"/>
      <c r="C186" s="216" t="s">
        <v>347</v>
      </c>
      <c r="D186" s="216" t="s">
        <v>145</v>
      </c>
      <c r="E186" s="217" t="s">
        <v>756</v>
      </c>
      <c r="F186" s="218" t="s">
        <v>757</v>
      </c>
      <c r="G186" s="219" t="s">
        <v>428</v>
      </c>
      <c r="H186" s="220">
        <v>1</v>
      </c>
      <c r="I186" s="221"/>
      <c r="J186" s="222">
        <f>ROUND(I186*H186,2)</f>
        <v>0</v>
      </c>
      <c r="K186" s="218" t="s">
        <v>149</v>
      </c>
      <c r="L186" s="47"/>
      <c r="M186" s="223" t="s">
        <v>20</v>
      </c>
      <c r="N186" s="224" t="s">
        <v>45</v>
      </c>
      <c r="O186" s="87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7" t="s">
        <v>150</v>
      </c>
      <c r="AT186" s="227" t="s">
        <v>145</v>
      </c>
      <c r="AU186" s="227" t="s">
        <v>83</v>
      </c>
      <c r="AY186" s="20" t="s">
        <v>143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22</v>
      </c>
      <c r="BK186" s="228">
        <f>ROUND(I186*H186,2)</f>
        <v>0</v>
      </c>
      <c r="BL186" s="20" t="s">
        <v>150</v>
      </c>
      <c r="BM186" s="227" t="s">
        <v>758</v>
      </c>
    </row>
    <row r="187" s="2" customFormat="1">
      <c r="A187" s="41"/>
      <c r="B187" s="42"/>
      <c r="C187" s="43"/>
      <c r="D187" s="229" t="s">
        <v>152</v>
      </c>
      <c r="E187" s="43"/>
      <c r="F187" s="230" t="s">
        <v>759</v>
      </c>
      <c r="G187" s="43"/>
      <c r="H187" s="43"/>
      <c r="I187" s="231"/>
      <c r="J187" s="43"/>
      <c r="K187" s="43"/>
      <c r="L187" s="47"/>
      <c r="M187" s="232"/>
      <c r="N187" s="233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152</v>
      </c>
      <c r="AU187" s="20" t="s">
        <v>83</v>
      </c>
    </row>
    <row r="188" s="13" customFormat="1">
      <c r="A188" s="13"/>
      <c r="B188" s="234"/>
      <c r="C188" s="235"/>
      <c r="D188" s="236" t="s">
        <v>154</v>
      </c>
      <c r="E188" s="237" t="s">
        <v>20</v>
      </c>
      <c r="F188" s="238" t="s">
        <v>703</v>
      </c>
      <c r="G188" s="235"/>
      <c r="H188" s="237" t="s">
        <v>20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154</v>
      </c>
      <c r="AU188" s="244" t="s">
        <v>83</v>
      </c>
      <c r="AV188" s="13" t="s">
        <v>22</v>
      </c>
      <c r="AW188" s="13" t="s">
        <v>33</v>
      </c>
      <c r="AX188" s="13" t="s">
        <v>74</v>
      </c>
      <c r="AY188" s="244" t="s">
        <v>143</v>
      </c>
    </row>
    <row r="189" s="14" customFormat="1">
      <c r="A189" s="14"/>
      <c r="B189" s="245"/>
      <c r="C189" s="246"/>
      <c r="D189" s="236" t="s">
        <v>154</v>
      </c>
      <c r="E189" s="247" t="s">
        <v>20</v>
      </c>
      <c r="F189" s="248" t="s">
        <v>22</v>
      </c>
      <c r="G189" s="246"/>
      <c r="H189" s="249">
        <v>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154</v>
      </c>
      <c r="AU189" s="255" t="s">
        <v>83</v>
      </c>
      <c r="AV189" s="14" t="s">
        <v>83</v>
      </c>
      <c r="AW189" s="14" t="s">
        <v>33</v>
      </c>
      <c r="AX189" s="14" t="s">
        <v>22</v>
      </c>
      <c r="AY189" s="255" t="s">
        <v>143</v>
      </c>
    </row>
    <row r="190" s="2" customFormat="1" ht="37.8" customHeight="1">
      <c r="A190" s="41"/>
      <c r="B190" s="42"/>
      <c r="C190" s="216" t="s">
        <v>359</v>
      </c>
      <c r="D190" s="216" t="s">
        <v>145</v>
      </c>
      <c r="E190" s="217" t="s">
        <v>760</v>
      </c>
      <c r="F190" s="218" t="s">
        <v>761</v>
      </c>
      <c r="G190" s="219" t="s">
        <v>428</v>
      </c>
      <c r="H190" s="220">
        <v>2</v>
      </c>
      <c r="I190" s="221"/>
      <c r="J190" s="222">
        <f>ROUND(I190*H190,2)</f>
        <v>0</v>
      </c>
      <c r="K190" s="218" t="s">
        <v>149</v>
      </c>
      <c r="L190" s="47"/>
      <c r="M190" s="223" t="s">
        <v>20</v>
      </c>
      <c r="N190" s="224" t="s">
        <v>45</v>
      </c>
      <c r="O190" s="87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7" t="s">
        <v>150</v>
      </c>
      <c r="AT190" s="227" t="s">
        <v>145</v>
      </c>
      <c r="AU190" s="227" t="s">
        <v>83</v>
      </c>
      <c r="AY190" s="20" t="s">
        <v>143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22</v>
      </c>
      <c r="BK190" s="228">
        <f>ROUND(I190*H190,2)</f>
        <v>0</v>
      </c>
      <c r="BL190" s="20" t="s">
        <v>150</v>
      </c>
      <c r="BM190" s="227" t="s">
        <v>762</v>
      </c>
    </row>
    <row r="191" s="2" customFormat="1">
      <c r="A191" s="41"/>
      <c r="B191" s="42"/>
      <c r="C191" s="43"/>
      <c r="D191" s="229" t="s">
        <v>152</v>
      </c>
      <c r="E191" s="43"/>
      <c r="F191" s="230" t="s">
        <v>763</v>
      </c>
      <c r="G191" s="43"/>
      <c r="H191" s="43"/>
      <c r="I191" s="231"/>
      <c r="J191" s="43"/>
      <c r="K191" s="43"/>
      <c r="L191" s="47"/>
      <c r="M191" s="232"/>
      <c r="N191" s="23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152</v>
      </c>
      <c r="AU191" s="20" t="s">
        <v>83</v>
      </c>
    </row>
    <row r="192" s="13" customFormat="1">
      <c r="A192" s="13"/>
      <c r="B192" s="234"/>
      <c r="C192" s="235"/>
      <c r="D192" s="236" t="s">
        <v>154</v>
      </c>
      <c r="E192" s="237" t="s">
        <v>20</v>
      </c>
      <c r="F192" s="238" t="s">
        <v>703</v>
      </c>
      <c r="G192" s="235"/>
      <c r="H192" s="237" t="s">
        <v>20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154</v>
      </c>
      <c r="AU192" s="244" t="s">
        <v>83</v>
      </c>
      <c r="AV192" s="13" t="s">
        <v>22</v>
      </c>
      <c r="AW192" s="13" t="s">
        <v>33</v>
      </c>
      <c r="AX192" s="13" t="s">
        <v>74</v>
      </c>
      <c r="AY192" s="244" t="s">
        <v>143</v>
      </c>
    </row>
    <row r="193" s="14" customFormat="1">
      <c r="A193" s="14"/>
      <c r="B193" s="245"/>
      <c r="C193" s="246"/>
      <c r="D193" s="236" t="s">
        <v>154</v>
      </c>
      <c r="E193" s="247" t="s">
        <v>20</v>
      </c>
      <c r="F193" s="248" t="s">
        <v>83</v>
      </c>
      <c r="G193" s="246"/>
      <c r="H193" s="249">
        <v>2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154</v>
      </c>
      <c r="AU193" s="255" t="s">
        <v>83</v>
      </c>
      <c r="AV193" s="14" t="s">
        <v>83</v>
      </c>
      <c r="AW193" s="14" t="s">
        <v>33</v>
      </c>
      <c r="AX193" s="14" t="s">
        <v>22</v>
      </c>
      <c r="AY193" s="255" t="s">
        <v>143</v>
      </c>
    </row>
    <row r="194" s="2" customFormat="1" ht="44.25" customHeight="1">
      <c r="A194" s="41"/>
      <c r="B194" s="42"/>
      <c r="C194" s="216" t="s">
        <v>366</v>
      </c>
      <c r="D194" s="216" t="s">
        <v>145</v>
      </c>
      <c r="E194" s="217" t="s">
        <v>764</v>
      </c>
      <c r="F194" s="218" t="s">
        <v>765</v>
      </c>
      <c r="G194" s="219" t="s">
        <v>428</v>
      </c>
      <c r="H194" s="220">
        <v>2</v>
      </c>
      <c r="I194" s="221"/>
      <c r="J194" s="222">
        <f>ROUND(I194*H194,2)</f>
        <v>0</v>
      </c>
      <c r="K194" s="218" t="s">
        <v>149</v>
      </c>
      <c r="L194" s="47"/>
      <c r="M194" s="223" t="s">
        <v>20</v>
      </c>
      <c r="N194" s="224" t="s">
        <v>45</v>
      </c>
      <c r="O194" s="87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7" t="s">
        <v>150</v>
      </c>
      <c r="AT194" s="227" t="s">
        <v>145</v>
      </c>
      <c r="AU194" s="227" t="s">
        <v>83</v>
      </c>
      <c r="AY194" s="20" t="s">
        <v>143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22</v>
      </c>
      <c r="BK194" s="228">
        <f>ROUND(I194*H194,2)</f>
        <v>0</v>
      </c>
      <c r="BL194" s="20" t="s">
        <v>150</v>
      </c>
      <c r="BM194" s="227" t="s">
        <v>766</v>
      </c>
    </row>
    <row r="195" s="2" customFormat="1">
      <c r="A195" s="41"/>
      <c r="B195" s="42"/>
      <c r="C195" s="43"/>
      <c r="D195" s="229" t="s">
        <v>152</v>
      </c>
      <c r="E195" s="43"/>
      <c r="F195" s="230" t="s">
        <v>767</v>
      </c>
      <c r="G195" s="43"/>
      <c r="H195" s="43"/>
      <c r="I195" s="231"/>
      <c r="J195" s="43"/>
      <c r="K195" s="43"/>
      <c r="L195" s="47"/>
      <c r="M195" s="232"/>
      <c r="N195" s="233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152</v>
      </c>
      <c r="AU195" s="20" t="s">
        <v>83</v>
      </c>
    </row>
    <row r="196" s="13" customFormat="1">
      <c r="A196" s="13"/>
      <c r="B196" s="234"/>
      <c r="C196" s="235"/>
      <c r="D196" s="236" t="s">
        <v>154</v>
      </c>
      <c r="E196" s="237" t="s">
        <v>20</v>
      </c>
      <c r="F196" s="238" t="s">
        <v>703</v>
      </c>
      <c r="G196" s="235"/>
      <c r="H196" s="237" t="s">
        <v>20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154</v>
      </c>
      <c r="AU196" s="244" t="s">
        <v>83</v>
      </c>
      <c r="AV196" s="13" t="s">
        <v>22</v>
      </c>
      <c r="AW196" s="13" t="s">
        <v>33</v>
      </c>
      <c r="AX196" s="13" t="s">
        <v>74</v>
      </c>
      <c r="AY196" s="244" t="s">
        <v>143</v>
      </c>
    </row>
    <row r="197" s="14" customFormat="1">
      <c r="A197" s="14"/>
      <c r="B197" s="245"/>
      <c r="C197" s="246"/>
      <c r="D197" s="236" t="s">
        <v>154</v>
      </c>
      <c r="E197" s="247" t="s">
        <v>20</v>
      </c>
      <c r="F197" s="248" t="s">
        <v>83</v>
      </c>
      <c r="G197" s="246"/>
      <c r="H197" s="249">
        <v>2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154</v>
      </c>
      <c r="AU197" s="255" t="s">
        <v>83</v>
      </c>
      <c r="AV197" s="14" t="s">
        <v>83</v>
      </c>
      <c r="AW197" s="14" t="s">
        <v>33</v>
      </c>
      <c r="AX197" s="14" t="s">
        <v>22</v>
      </c>
      <c r="AY197" s="255" t="s">
        <v>143</v>
      </c>
    </row>
    <row r="198" s="2" customFormat="1" ht="44.25" customHeight="1">
      <c r="A198" s="41"/>
      <c r="B198" s="42"/>
      <c r="C198" s="216" t="s">
        <v>373</v>
      </c>
      <c r="D198" s="216" t="s">
        <v>145</v>
      </c>
      <c r="E198" s="217" t="s">
        <v>768</v>
      </c>
      <c r="F198" s="218" t="s">
        <v>769</v>
      </c>
      <c r="G198" s="219" t="s">
        <v>428</v>
      </c>
      <c r="H198" s="220">
        <v>1</v>
      </c>
      <c r="I198" s="221"/>
      <c r="J198" s="222">
        <f>ROUND(I198*H198,2)</f>
        <v>0</v>
      </c>
      <c r="K198" s="218" t="s">
        <v>149</v>
      </c>
      <c r="L198" s="47"/>
      <c r="M198" s="223" t="s">
        <v>20</v>
      </c>
      <c r="N198" s="224" t="s">
        <v>45</v>
      </c>
      <c r="O198" s="87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7" t="s">
        <v>150</v>
      </c>
      <c r="AT198" s="227" t="s">
        <v>145</v>
      </c>
      <c r="AU198" s="227" t="s">
        <v>83</v>
      </c>
      <c r="AY198" s="20" t="s">
        <v>143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22</v>
      </c>
      <c r="BK198" s="228">
        <f>ROUND(I198*H198,2)</f>
        <v>0</v>
      </c>
      <c r="BL198" s="20" t="s">
        <v>150</v>
      </c>
      <c r="BM198" s="227" t="s">
        <v>770</v>
      </c>
    </row>
    <row r="199" s="2" customFormat="1">
      <c r="A199" s="41"/>
      <c r="B199" s="42"/>
      <c r="C199" s="43"/>
      <c r="D199" s="229" t="s">
        <v>152</v>
      </c>
      <c r="E199" s="43"/>
      <c r="F199" s="230" t="s">
        <v>771</v>
      </c>
      <c r="G199" s="43"/>
      <c r="H199" s="43"/>
      <c r="I199" s="231"/>
      <c r="J199" s="43"/>
      <c r="K199" s="43"/>
      <c r="L199" s="47"/>
      <c r="M199" s="232"/>
      <c r="N199" s="23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152</v>
      </c>
      <c r="AU199" s="20" t="s">
        <v>83</v>
      </c>
    </row>
    <row r="200" s="13" customFormat="1">
      <c r="A200" s="13"/>
      <c r="B200" s="234"/>
      <c r="C200" s="235"/>
      <c r="D200" s="236" t="s">
        <v>154</v>
      </c>
      <c r="E200" s="237" t="s">
        <v>20</v>
      </c>
      <c r="F200" s="238" t="s">
        <v>703</v>
      </c>
      <c r="G200" s="235"/>
      <c r="H200" s="237" t="s">
        <v>20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154</v>
      </c>
      <c r="AU200" s="244" t="s">
        <v>83</v>
      </c>
      <c r="AV200" s="13" t="s">
        <v>22</v>
      </c>
      <c r="AW200" s="13" t="s">
        <v>33</v>
      </c>
      <c r="AX200" s="13" t="s">
        <v>74</v>
      </c>
      <c r="AY200" s="244" t="s">
        <v>143</v>
      </c>
    </row>
    <row r="201" s="14" customFormat="1">
      <c r="A201" s="14"/>
      <c r="B201" s="245"/>
      <c r="C201" s="246"/>
      <c r="D201" s="236" t="s">
        <v>154</v>
      </c>
      <c r="E201" s="247" t="s">
        <v>20</v>
      </c>
      <c r="F201" s="248" t="s">
        <v>22</v>
      </c>
      <c r="G201" s="246"/>
      <c r="H201" s="249">
        <v>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154</v>
      </c>
      <c r="AU201" s="255" t="s">
        <v>83</v>
      </c>
      <c r="AV201" s="14" t="s">
        <v>83</v>
      </c>
      <c r="AW201" s="14" t="s">
        <v>33</v>
      </c>
      <c r="AX201" s="14" t="s">
        <v>22</v>
      </c>
      <c r="AY201" s="255" t="s">
        <v>143</v>
      </c>
    </row>
    <row r="202" s="2" customFormat="1" ht="62.7" customHeight="1">
      <c r="A202" s="41"/>
      <c r="B202" s="42"/>
      <c r="C202" s="216" t="s">
        <v>378</v>
      </c>
      <c r="D202" s="216" t="s">
        <v>145</v>
      </c>
      <c r="E202" s="217" t="s">
        <v>772</v>
      </c>
      <c r="F202" s="218" t="s">
        <v>773</v>
      </c>
      <c r="G202" s="219" t="s">
        <v>428</v>
      </c>
      <c r="H202" s="220">
        <v>904</v>
      </c>
      <c r="I202" s="221"/>
      <c r="J202" s="222">
        <f>ROUND(I202*H202,2)</f>
        <v>0</v>
      </c>
      <c r="K202" s="218" t="s">
        <v>149</v>
      </c>
      <c r="L202" s="47"/>
      <c r="M202" s="223" t="s">
        <v>20</v>
      </c>
      <c r="N202" s="224" t="s">
        <v>45</v>
      </c>
      <c r="O202" s="87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7" t="s">
        <v>150</v>
      </c>
      <c r="AT202" s="227" t="s">
        <v>145</v>
      </c>
      <c r="AU202" s="227" t="s">
        <v>83</v>
      </c>
      <c r="AY202" s="20" t="s">
        <v>143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22</v>
      </c>
      <c r="BK202" s="228">
        <f>ROUND(I202*H202,2)</f>
        <v>0</v>
      </c>
      <c r="BL202" s="20" t="s">
        <v>150</v>
      </c>
      <c r="BM202" s="227" t="s">
        <v>774</v>
      </c>
    </row>
    <row r="203" s="2" customFormat="1">
      <c r="A203" s="41"/>
      <c r="B203" s="42"/>
      <c r="C203" s="43"/>
      <c r="D203" s="229" t="s">
        <v>152</v>
      </c>
      <c r="E203" s="43"/>
      <c r="F203" s="230" t="s">
        <v>775</v>
      </c>
      <c r="G203" s="43"/>
      <c r="H203" s="43"/>
      <c r="I203" s="231"/>
      <c r="J203" s="43"/>
      <c r="K203" s="43"/>
      <c r="L203" s="47"/>
      <c r="M203" s="232"/>
      <c r="N203" s="233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152</v>
      </c>
      <c r="AU203" s="20" t="s">
        <v>83</v>
      </c>
    </row>
    <row r="204" s="13" customFormat="1">
      <c r="A204" s="13"/>
      <c r="B204" s="234"/>
      <c r="C204" s="235"/>
      <c r="D204" s="236" t="s">
        <v>154</v>
      </c>
      <c r="E204" s="237" t="s">
        <v>20</v>
      </c>
      <c r="F204" s="238" t="s">
        <v>703</v>
      </c>
      <c r="G204" s="235"/>
      <c r="H204" s="237" t="s">
        <v>20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154</v>
      </c>
      <c r="AU204" s="244" t="s">
        <v>83</v>
      </c>
      <c r="AV204" s="13" t="s">
        <v>22</v>
      </c>
      <c r="AW204" s="13" t="s">
        <v>33</v>
      </c>
      <c r="AX204" s="13" t="s">
        <v>74</v>
      </c>
      <c r="AY204" s="244" t="s">
        <v>143</v>
      </c>
    </row>
    <row r="205" s="14" customFormat="1">
      <c r="A205" s="14"/>
      <c r="B205" s="245"/>
      <c r="C205" s="246"/>
      <c r="D205" s="236" t="s">
        <v>154</v>
      </c>
      <c r="E205" s="247" t="s">
        <v>20</v>
      </c>
      <c r="F205" s="248" t="s">
        <v>776</v>
      </c>
      <c r="G205" s="246"/>
      <c r="H205" s="249">
        <v>904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154</v>
      </c>
      <c r="AU205" s="255" t="s">
        <v>83</v>
      </c>
      <c r="AV205" s="14" t="s">
        <v>83</v>
      </c>
      <c r="AW205" s="14" t="s">
        <v>33</v>
      </c>
      <c r="AX205" s="14" t="s">
        <v>22</v>
      </c>
      <c r="AY205" s="255" t="s">
        <v>143</v>
      </c>
    </row>
    <row r="206" s="2" customFormat="1" ht="62.7" customHeight="1">
      <c r="A206" s="41"/>
      <c r="B206" s="42"/>
      <c r="C206" s="216" t="s">
        <v>385</v>
      </c>
      <c r="D206" s="216" t="s">
        <v>145</v>
      </c>
      <c r="E206" s="217" t="s">
        <v>777</v>
      </c>
      <c r="F206" s="218" t="s">
        <v>778</v>
      </c>
      <c r="G206" s="219" t="s">
        <v>428</v>
      </c>
      <c r="H206" s="220">
        <v>88</v>
      </c>
      <c r="I206" s="221"/>
      <c r="J206" s="222">
        <f>ROUND(I206*H206,2)</f>
        <v>0</v>
      </c>
      <c r="K206" s="218" t="s">
        <v>149</v>
      </c>
      <c r="L206" s="47"/>
      <c r="M206" s="223" t="s">
        <v>20</v>
      </c>
      <c r="N206" s="224" t="s">
        <v>45</v>
      </c>
      <c r="O206" s="87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7" t="s">
        <v>150</v>
      </c>
      <c r="AT206" s="227" t="s">
        <v>145</v>
      </c>
      <c r="AU206" s="227" t="s">
        <v>83</v>
      </c>
      <c r="AY206" s="20" t="s">
        <v>143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22</v>
      </c>
      <c r="BK206" s="228">
        <f>ROUND(I206*H206,2)</f>
        <v>0</v>
      </c>
      <c r="BL206" s="20" t="s">
        <v>150</v>
      </c>
      <c r="BM206" s="227" t="s">
        <v>779</v>
      </c>
    </row>
    <row r="207" s="2" customFormat="1">
      <c r="A207" s="41"/>
      <c r="B207" s="42"/>
      <c r="C207" s="43"/>
      <c r="D207" s="229" t="s">
        <v>152</v>
      </c>
      <c r="E207" s="43"/>
      <c r="F207" s="230" t="s">
        <v>780</v>
      </c>
      <c r="G207" s="43"/>
      <c r="H207" s="43"/>
      <c r="I207" s="231"/>
      <c r="J207" s="43"/>
      <c r="K207" s="43"/>
      <c r="L207" s="47"/>
      <c r="M207" s="232"/>
      <c r="N207" s="233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152</v>
      </c>
      <c r="AU207" s="20" t="s">
        <v>83</v>
      </c>
    </row>
    <row r="208" s="13" customFormat="1">
      <c r="A208" s="13"/>
      <c r="B208" s="234"/>
      <c r="C208" s="235"/>
      <c r="D208" s="236" t="s">
        <v>154</v>
      </c>
      <c r="E208" s="237" t="s">
        <v>20</v>
      </c>
      <c r="F208" s="238" t="s">
        <v>703</v>
      </c>
      <c r="G208" s="235"/>
      <c r="H208" s="237" t="s">
        <v>20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154</v>
      </c>
      <c r="AU208" s="244" t="s">
        <v>83</v>
      </c>
      <c r="AV208" s="13" t="s">
        <v>22</v>
      </c>
      <c r="AW208" s="13" t="s">
        <v>33</v>
      </c>
      <c r="AX208" s="13" t="s">
        <v>74</v>
      </c>
      <c r="AY208" s="244" t="s">
        <v>143</v>
      </c>
    </row>
    <row r="209" s="14" customFormat="1">
      <c r="A209" s="14"/>
      <c r="B209" s="245"/>
      <c r="C209" s="246"/>
      <c r="D209" s="236" t="s">
        <v>154</v>
      </c>
      <c r="E209" s="247" t="s">
        <v>20</v>
      </c>
      <c r="F209" s="248" t="s">
        <v>781</v>
      </c>
      <c r="G209" s="246"/>
      <c r="H209" s="249">
        <v>88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154</v>
      </c>
      <c r="AU209" s="255" t="s">
        <v>83</v>
      </c>
      <c r="AV209" s="14" t="s">
        <v>83</v>
      </c>
      <c r="AW209" s="14" t="s">
        <v>33</v>
      </c>
      <c r="AX209" s="14" t="s">
        <v>22</v>
      </c>
      <c r="AY209" s="255" t="s">
        <v>143</v>
      </c>
    </row>
    <row r="210" s="2" customFormat="1" ht="62.7" customHeight="1">
      <c r="A210" s="41"/>
      <c r="B210" s="42"/>
      <c r="C210" s="216" t="s">
        <v>402</v>
      </c>
      <c r="D210" s="216" t="s">
        <v>145</v>
      </c>
      <c r="E210" s="217" t="s">
        <v>782</v>
      </c>
      <c r="F210" s="218" t="s">
        <v>783</v>
      </c>
      <c r="G210" s="219" t="s">
        <v>428</v>
      </c>
      <c r="H210" s="220">
        <v>8</v>
      </c>
      <c r="I210" s="221"/>
      <c r="J210" s="222">
        <f>ROUND(I210*H210,2)</f>
        <v>0</v>
      </c>
      <c r="K210" s="218" t="s">
        <v>149</v>
      </c>
      <c r="L210" s="47"/>
      <c r="M210" s="223" t="s">
        <v>20</v>
      </c>
      <c r="N210" s="224" t="s">
        <v>45</v>
      </c>
      <c r="O210" s="87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7" t="s">
        <v>150</v>
      </c>
      <c r="AT210" s="227" t="s">
        <v>145</v>
      </c>
      <c r="AU210" s="227" t="s">
        <v>83</v>
      </c>
      <c r="AY210" s="20" t="s">
        <v>143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22</v>
      </c>
      <c r="BK210" s="228">
        <f>ROUND(I210*H210,2)</f>
        <v>0</v>
      </c>
      <c r="BL210" s="20" t="s">
        <v>150</v>
      </c>
      <c r="BM210" s="227" t="s">
        <v>784</v>
      </c>
    </row>
    <row r="211" s="2" customFormat="1">
      <c r="A211" s="41"/>
      <c r="B211" s="42"/>
      <c r="C211" s="43"/>
      <c r="D211" s="229" t="s">
        <v>152</v>
      </c>
      <c r="E211" s="43"/>
      <c r="F211" s="230" t="s">
        <v>785</v>
      </c>
      <c r="G211" s="43"/>
      <c r="H211" s="43"/>
      <c r="I211" s="231"/>
      <c r="J211" s="43"/>
      <c r="K211" s="43"/>
      <c r="L211" s="47"/>
      <c r="M211" s="232"/>
      <c r="N211" s="233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152</v>
      </c>
      <c r="AU211" s="20" t="s">
        <v>83</v>
      </c>
    </row>
    <row r="212" s="13" customFormat="1">
      <c r="A212" s="13"/>
      <c r="B212" s="234"/>
      <c r="C212" s="235"/>
      <c r="D212" s="236" t="s">
        <v>154</v>
      </c>
      <c r="E212" s="237" t="s">
        <v>20</v>
      </c>
      <c r="F212" s="238" t="s">
        <v>703</v>
      </c>
      <c r="G212" s="235"/>
      <c r="H212" s="237" t="s">
        <v>20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154</v>
      </c>
      <c r="AU212" s="244" t="s">
        <v>83</v>
      </c>
      <c r="AV212" s="13" t="s">
        <v>22</v>
      </c>
      <c r="AW212" s="13" t="s">
        <v>33</v>
      </c>
      <c r="AX212" s="13" t="s">
        <v>74</v>
      </c>
      <c r="AY212" s="244" t="s">
        <v>143</v>
      </c>
    </row>
    <row r="213" s="14" customFormat="1">
      <c r="A213" s="14"/>
      <c r="B213" s="245"/>
      <c r="C213" s="246"/>
      <c r="D213" s="236" t="s">
        <v>154</v>
      </c>
      <c r="E213" s="247" t="s">
        <v>20</v>
      </c>
      <c r="F213" s="248" t="s">
        <v>786</v>
      </c>
      <c r="G213" s="246"/>
      <c r="H213" s="249">
        <v>8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154</v>
      </c>
      <c r="AU213" s="255" t="s">
        <v>83</v>
      </c>
      <c r="AV213" s="14" t="s">
        <v>83</v>
      </c>
      <c r="AW213" s="14" t="s">
        <v>33</v>
      </c>
      <c r="AX213" s="14" t="s">
        <v>22</v>
      </c>
      <c r="AY213" s="255" t="s">
        <v>143</v>
      </c>
    </row>
    <row r="214" s="2" customFormat="1" ht="62.7" customHeight="1">
      <c r="A214" s="41"/>
      <c r="B214" s="42"/>
      <c r="C214" s="216" t="s">
        <v>414</v>
      </c>
      <c r="D214" s="216" t="s">
        <v>145</v>
      </c>
      <c r="E214" s="217" t="s">
        <v>787</v>
      </c>
      <c r="F214" s="218" t="s">
        <v>788</v>
      </c>
      <c r="G214" s="219" t="s">
        <v>428</v>
      </c>
      <c r="H214" s="220">
        <v>16</v>
      </c>
      <c r="I214" s="221"/>
      <c r="J214" s="222">
        <f>ROUND(I214*H214,2)</f>
        <v>0</v>
      </c>
      <c r="K214" s="218" t="s">
        <v>149</v>
      </c>
      <c r="L214" s="47"/>
      <c r="M214" s="223" t="s">
        <v>20</v>
      </c>
      <c r="N214" s="224" t="s">
        <v>45</v>
      </c>
      <c r="O214" s="87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7" t="s">
        <v>150</v>
      </c>
      <c r="AT214" s="227" t="s">
        <v>145</v>
      </c>
      <c r="AU214" s="227" t="s">
        <v>83</v>
      </c>
      <c r="AY214" s="20" t="s">
        <v>143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22</v>
      </c>
      <c r="BK214" s="228">
        <f>ROUND(I214*H214,2)</f>
        <v>0</v>
      </c>
      <c r="BL214" s="20" t="s">
        <v>150</v>
      </c>
      <c r="BM214" s="227" t="s">
        <v>789</v>
      </c>
    </row>
    <row r="215" s="2" customFormat="1">
      <c r="A215" s="41"/>
      <c r="B215" s="42"/>
      <c r="C215" s="43"/>
      <c r="D215" s="229" t="s">
        <v>152</v>
      </c>
      <c r="E215" s="43"/>
      <c r="F215" s="230" t="s">
        <v>790</v>
      </c>
      <c r="G215" s="43"/>
      <c r="H215" s="43"/>
      <c r="I215" s="231"/>
      <c r="J215" s="43"/>
      <c r="K215" s="43"/>
      <c r="L215" s="47"/>
      <c r="M215" s="232"/>
      <c r="N215" s="23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152</v>
      </c>
      <c r="AU215" s="20" t="s">
        <v>83</v>
      </c>
    </row>
    <row r="216" s="13" customFormat="1">
      <c r="A216" s="13"/>
      <c r="B216" s="234"/>
      <c r="C216" s="235"/>
      <c r="D216" s="236" t="s">
        <v>154</v>
      </c>
      <c r="E216" s="237" t="s">
        <v>20</v>
      </c>
      <c r="F216" s="238" t="s">
        <v>703</v>
      </c>
      <c r="G216" s="235"/>
      <c r="H216" s="237" t="s">
        <v>20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154</v>
      </c>
      <c r="AU216" s="244" t="s">
        <v>83</v>
      </c>
      <c r="AV216" s="13" t="s">
        <v>22</v>
      </c>
      <c r="AW216" s="13" t="s">
        <v>33</v>
      </c>
      <c r="AX216" s="13" t="s">
        <v>74</v>
      </c>
      <c r="AY216" s="244" t="s">
        <v>143</v>
      </c>
    </row>
    <row r="217" s="14" customFormat="1">
      <c r="A217" s="14"/>
      <c r="B217" s="245"/>
      <c r="C217" s="246"/>
      <c r="D217" s="236" t="s">
        <v>154</v>
      </c>
      <c r="E217" s="247" t="s">
        <v>20</v>
      </c>
      <c r="F217" s="248" t="s">
        <v>791</v>
      </c>
      <c r="G217" s="246"/>
      <c r="H217" s="249">
        <v>16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154</v>
      </c>
      <c r="AU217" s="255" t="s">
        <v>83</v>
      </c>
      <c r="AV217" s="14" t="s">
        <v>83</v>
      </c>
      <c r="AW217" s="14" t="s">
        <v>33</v>
      </c>
      <c r="AX217" s="14" t="s">
        <v>22</v>
      </c>
      <c r="AY217" s="255" t="s">
        <v>143</v>
      </c>
    </row>
    <row r="218" s="2" customFormat="1" ht="62.7" customHeight="1">
      <c r="A218" s="41"/>
      <c r="B218" s="42"/>
      <c r="C218" s="216" t="s">
        <v>420</v>
      </c>
      <c r="D218" s="216" t="s">
        <v>145</v>
      </c>
      <c r="E218" s="217" t="s">
        <v>792</v>
      </c>
      <c r="F218" s="218" t="s">
        <v>793</v>
      </c>
      <c r="G218" s="219" t="s">
        <v>428</v>
      </c>
      <c r="H218" s="220">
        <v>16</v>
      </c>
      <c r="I218" s="221"/>
      <c r="J218" s="222">
        <f>ROUND(I218*H218,2)</f>
        <v>0</v>
      </c>
      <c r="K218" s="218" t="s">
        <v>149</v>
      </c>
      <c r="L218" s="47"/>
      <c r="M218" s="223" t="s">
        <v>20</v>
      </c>
      <c r="N218" s="224" t="s">
        <v>45</v>
      </c>
      <c r="O218" s="87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7" t="s">
        <v>150</v>
      </c>
      <c r="AT218" s="227" t="s">
        <v>145</v>
      </c>
      <c r="AU218" s="227" t="s">
        <v>83</v>
      </c>
      <c r="AY218" s="20" t="s">
        <v>143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20" t="s">
        <v>22</v>
      </c>
      <c r="BK218" s="228">
        <f>ROUND(I218*H218,2)</f>
        <v>0</v>
      </c>
      <c r="BL218" s="20" t="s">
        <v>150</v>
      </c>
      <c r="BM218" s="227" t="s">
        <v>794</v>
      </c>
    </row>
    <row r="219" s="2" customFormat="1">
      <c r="A219" s="41"/>
      <c r="B219" s="42"/>
      <c r="C219" s="43"/>
      <c r="D219" s="229" t="s">
        <v>152</v>
      </c>
      <c r="E219" s="43"/>
      <c r="F219" s="230" t="s">
        <v>795</v>
      </c>
      <c r="G219" s="43"/>
      <c r="H219" s="43"/>
      <c r="I219" s="231"/>
      <c r="J219" s="43"/>
      <c r="K219" s="43"/>
      <c r="L219" s="47"/>
      <c r="M219" s="232"/>
      <c r="N219" s="233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152</v>
      </c>
      <c r="AU219" s="20" t="s">
        <v>83</v>
      </c>
    </row>
    <row r="220" s="13" customFormat="1">
      <c r="A220" s="13"/>
      <c r="B220" s="234"/>
      <c r="C220" s="235"/>
      <c r="D220" s="236" t="s">
        <v>154</v>
      </c>
      <c r="E220" s="237" t="s">
        <v>20</v>
      </c>
      <c r="F220" s="238" t="s">
        <v>703</v>
      </c>
      <c r="G220" s="235"/>
      <c r="H220" s="237" t="s">
        <v>20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154</v>
      </c>
      <c r="AU220" s="244" t="s">
        <v>83</v>
      </c>
      <c r="AV220" s="13" t="s">
        <v>22</v>
      </c>
      <c r="AW220" s="13" t="s">
        <v>33</v>
      </c>
      <c r="AX220" s="13" t="s">
        <v>74</v>
      </c>
      <c r="AY220" s="244" t="s">
        <v>143</v>
      </c>
    </row>
    <row r="221" s="14" customFormat="1">
      <c r="A221" s="14"/>
      <c r="B221" s="245"/>
      <c r="C221" s="246"/>
      <c r="D221" s="236" t="s">
        <v>154</v>
      </c>
      <c r="E221" s="247" t="s">
        <v>20</v>
      </c>
      <c r="F221" s="248" t="s">
        <v>791</v>
      </c>
      <c r="G221" s="246"/>
      <c r="H221" s="249">
        <v>16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154</v>
      </c>
      <c r="AU221" s="255" t="s">
        <v>83</v>
      </c>
      <c r="AV221" s="14" t="s">
        <v>83</v>
      </c>
      <c r="AW221" s="14" t="s">
        <v>33</v>
      </c>
      <c r="AX221" s="14" t="s">
        <v>22</v>
      </c>
      <c r="AY221" s="255" t="s">
        <v>143</v>
      </c>
    </row>
    <row r="222" s="2" customFormat="1" ht="62.7" customHeight="1">
      <c r="A222" s="41"/>
      <c r="B222" s="42"/>
      <c r="C222" s="216" t="s">
        <v>425</v>
      </c>
      <c r="D222" s="216" t="s">
        <v>145</v>
      </c>
      <c r="E222" s="217" t="s">
        <v>796</v>
      </c>
      <c r="F222" s="218" t="s">
        <v>797</v>
      </c>
      <c r="G222" s="219" t="s">
        <v>428</v>
      </c>
      <c r="H222" s="220">
        <v>8</v>
      </c>
      <c r="I222" s="221"/>
      <c r="J222" s="222">
        <f>ROUND(I222*H222,2)</f>
        <v>0</v>
      </c>
      <c r="K222" s="218" t="s">
        <v>149</v>
      </c>
      <c r="L222" s="47"/>
      <c r="M222" s="223" t="s">
        <v>20</v>
      </c>
      <c r="N222" s="224" t="s">
        <v>45</v>
      </c>
      <c r="O222" s="87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7" t="s">
        <v>150</v>
      </c>
      <c r="AT222" s="227" t="s">
        <v>145</v>
      </c>
      <c r="AU222" s="227" t="s">
        <v>83</v>
      </c>
      <c r="AY222" s="20" t="s">
        <v>143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22</v>
      </c>
      <c r="BK222" s="228">
        <f>ROUND(I222*H222,2)</f>
        <v>0</v>
      </c>
      <c r="BL222" s="20" t="s">
        <v>150</v>
      </c>
      <c r="BM222" s="227" t="s">
        <v>798</v>
      </c>
    </row>
    <row r="223" s="2" customFormat="1">
      <c r="A223" s="41"/>
      <c r="B223" s="42"/>
      <c r="C223" s="43"/>
      <c r="D223" s="229" t="s">
        <v>152</v>
      </c>
      <c r="E223" s="43"/>
      <c r="F223" s="230" t="s">
        <v>799</v>
      </c>
      <c r="G223" s="43"/>
      <c r="H223" s="43"/>
      <c r="I223" s="231"/>
      <c r="J223" s="43"/>
      <c r="K223" s="43"/>
      <c r="L223" s="47"/>
      <c r="M223" s="232"/>
      <c r="N223" s="233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152</v>
      </c>
      <c r="AU223" s="20" t="s">
        <v>83</v>
      </c>
    </row>
    <row r="224" s="13" customFormat="1">
      <c r="A224" s="13"/>
      <c r="B224" s="234"/>
      <c r="C224" s="235"/>
      <c r="D224" s="236" t="s">
        <v>154</v>
      </c>
      <c r="E224" s="237" t="s">
        <v>20</v>
      </c>
      <c r="F224" s="238" t="s">
        <v>703</v>
      </c>
      <c r="G224" s="235"/>
      <c r="H224" s="237" t="s">
        <v>20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154</v>
      </c>
      <c r="AU224" s="244" t="s">
        <v>83</v>
      </c>
      <c r="AV224" s="13" t="s">
        <v>22</v>
      </c>
      <c r="AW224" s="13" t="s">
        <v>33</v>
      </c>
      <c r="AX224" s="13" t="s">
        <v>74</v>
      </c>
      <c r="AY224" s="244" t="s">
        <v>143</v>
      </c>
    </row>
    <row r="225" s="14" customFormat="1">
      <c r="A225" s="14"/>
      <c r="B225" s="245"/>
      <c r="C225" s="246"/>
      <c r="D225" s="236" t="s">
        <v>154</v>
      </c>
      <c r="E225" s="247" t="s">
        <v>20</v>
      </c>
      <c r="F225" s="248" t="s">
        <v>786</v>
      </c>
      <c r="G225" s="246"/>
      <c r="H225" s="249">
        <v>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154</v>
      </c>
      <c r="AU225" s="255" t="s">
        <v>83</v>
      </c>
      <c r="AV225" s="14" t="s">
        <v>83</v>
      </c>
      <c r="AW225" s="14" t="s">
        <v>33</v>
      </c>
      <c r="AX225" s="14" t="s">
        <v>22</v>
      </c>
      <c r="AY225" s="255" t="s">
        <v>143</v>
      </c>
    </row>
    <row r="226" s="2" customFormat="1" ht="62.7" customHeight="1">
      <c r="A226" s="41"/>
      <c r="B226" s="42"/>
      <c r="C226" s="216" t="s">
        <v>432</v>
      </c>
      <c r="D226" s="216" t="s">
        <v>145</v>
      </c>
      <c r="E226" s="217" t="s">
        <v>800</v>
      </c>
      <c r="F226" s="218" t="s">
        <v>801</v>
      </c>
      <c r="G226" s="219" t="s">
        <v>428</v>
      </c>
      <c r="H226" s="220">
        <v>904</v>
      </c>
      <c r="I226" s="221"/>
      <c r="J226" s="222">
        <f>ROUND(I226*H226,2)</f>
        <v>0</v>
      </c>
      <c r="K226" s="218" t="s">
        <v>149</v>
      </c>
      <c r="L226" s="47"/>
      <c r="M226" s="223" t="s">
        <v>20</v>
      </c>
      <c r="N226" s="224" t="s">
        <v>45</v>
      </c>
      <c r="O226" s="87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7" t="s">
        <v>150</v>
      </c>
      <c r="AT226" s="227" t="s">
        <v>145</v>
      </c>
      <c r="AU226" s="227" t="s">
        <v>83</v>
      </c>
      <c r="AY226" s="20" t="s">
        <v>143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20" t="s">
        <v>22</v>
      </c>
      <c r="BK226" s="228">
        <f>ROUND(I226*H226,2)</f>
        <v>0</v>
      </c>
      <c r="BL226" s="20" t="s">
        <v>150</v>
      </c>
      <c r="BM226" s="227" t="s">
        <v>802</v>
      </c>
    </row>
    <row r="227" s="2" customFormat="1">
      <c r="A227" s="41"/>
      <c r="B227" s="42"/>
      <c r="C227" s="43"/>
      <c r="D227" s="229" t="s">
        <v>152</v>
      </c>
      <c r="E227" s="43"/>
      <c r="F227" s="230" t="s">
        <v>803</v>
      </c>
      <c r="G227" s="43"/>
      <c r="H227" s="43"/>
      <c r="I227" s="231"/>
      <c r="J227" s="43"/>
      <c r="K227" s="43"/>
      <c r="L227" s="47"/>
      <c r="M227" s="232"/>
      <c r="N227" s="233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152</v>
      </c>
      <c r="AU227" s="20" t="s">
        <v>83</v>
      </c>
    </row>
    <row r="228" s="13" customFormat="1">
      <c r="A228" s="13"/>
      <c r="B228" s="234"/>
      <c r="C228" s="235"/>
      <c r="D228" s="236" t="s">
        <v>154</v>
      </c>
      <c r="E228" s="237" t="s">
        <v>20</v>
      </c>
      <c r="F228" s="238" t="s">
        <v>703</v>
      </c>
      <c r="G228" s="235"/>
      <c r="H228" s="237" t="s">
        <v>20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154</v>
      </c>
      <c r="AU228" s="244" t="s">
        <v>83</v>
      </c>
      <c r="AV228" s="13" t="s">
        <v>22</v>
      </c>
      <c r="AW228" s="13" t="s">
        <v>33</v>
      </c>
      <c r="AX228" s="13" t="s">
        <v>74</v>
      </c>
      <c r="AY228" s="244" t="s">
        <v>143</v>
      </c>
    </row>
    <row r="229" s="14" customFormat="1">
      <c r="A229" s="14"/>
      <c r="B229" s="245"/>
      <c r="C229" s="246"/>
      <c r="D229" s="236" t="s">
        <v>154</v>
      </c>
      <c r="E229" s="247" t="s">
        <v>20</v>
      </c>
      <c r="F229" s="248" t="s">
        <v>776</v>
      </c>
      <c r="G229" s="246"/>
      <c r="H229" s="249">
        <v>904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154</v>
      </c>
      <c r="AU229" s="255" t="s">
        <v>83</v>
      </c>
      <c r="AV229" s="14" t="s">
        <v>83</v>
      </c>
      <c r="AW229" s="14" t="s">
        <v>33</v>
      </c>
      <c r="AX229" s="14" t="s">
        <v>22</v>
      </c>
      <c r="AY229" s="255" t="s">
        <v>143</v>
      </c>
    </row>
    <row r="230" s="2" customFormat="1" ht="62.7" customHeight="1">
      <c r="A230" s="41"/>
      <c r="B230" s="42"/>
      <c r="C230" s="216" t="s">
        <v>438</v>
      </c>
      <c r="D230" s="216" t="s">
        <v>145</v>
      </c>
      <c r="E230" s="217" t="s">
        <v>804</v>
      </c>
      <c r="F230" s="218" t="s">
        <v>805</v>
      </c>
      <c r="G230" s="219" t="s">
        <v>428</v>
      </c>
      <c r="H230" s="220">
        <v>88</v>
      </c>
      <c r="I230" s="221"/>
      <c r="J230" s="222">
        <f>ROUND(I230*H230,2)</f>
        <v>0</v>
      </c>
      <c r="K230" s="218" t="s">
        <v>149</v>
      </c>
      <c r="L230" s="47"/>
      <c r="M230" s="223" t="s">
        <v>20</v>
      </c>
      <c r="N230" s="224" t="s">
        <v>45</v>
      </c>
      <c r="O230" s="87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7" t="s">
        <v>150</v>
      </c>
      <c r="AT230" s="227" t="s">
        <v>145</v>
      </c>
      <c r="AU230" s="227" t="s">
        <v>83</v>
      </c>
      <c r="AY230" s="20" t="s">
        <v>143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20" t="s">
        <v>22</v>
      </c>
      <c r="BK230" s="228">
        <f>ROUND(I230*H230,2)</f>
        <v>0</v>
      </c>
      <c r="BL230" s="20" t="s">
        <v>150</v>
      </c>
      <c r="BM230" s="227" t="s">
        <v>806</v>
      </c>
    </row>
    <row r="231" s="2" customFormat="1">
      <c r="A231" s="41"/>
      <c r="B231" s="42"/>
      <c r="C231" s="43"/>
      <c r="D231" s="229" t="s">
        <v>152</v>
      </c>
      <c r="E231" s="43"/>
      <c r="F231" s="230" t="s">
        <v>807</v>
      </c>
      <c r="G231" s="43"/>
      <c r="H231" s="43"/>
      <c r="I231" s="231"/>
      <c r="J231" s="43"/>
      <c r="K231" s="43"/>
      <c r="L231" s="47"/>
      <c r="M231" s="232"/>
      <c r="N231" s="233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152</v>
      </c>
      <c r="AU231" s="20" t="s">
        <v>83</v>
      </c>
    </row>
    <row r="232" s="13" customFormat="1">
      <c r="A232" s="13"/>
      <c r="B232" s="234"/>
      <c r="C232" s="235"/>
      <c r="D232" s="236" t="s">
        <v>154</v>
      </c>
      <c r="E232" s="237" t="s">
        <v>20</v>
      </c>
      <c r="F232" s="238" t="s">
        <v>703</v>
      </c>
      <c r="G232" s="235"/>
      <c r="H232" s="237" t="s">
        <v>20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154</v>
      </c>
      <c r="AU232" s="244" t="s">
        <v>83</v>
      </c>
      <c r="AV232" s="13" t="s">
        <v>22</v>
      </c>
      <c r="AW232" s="13" t="s">
        <v>33</v>
      </c>
      <c r="AX232" s="13" t="s">
        <v>74</v>
      </c>
      <c r="AY232" s="244" t="s">
        <v>143</v>
      </c>
    </row>
    <row r="233" s="14" customFormat="1">
      <c r="A233" s="14"/>
      <c r="B233" s="245"/>
      <c r="C233" s="246"/>
      <c r="D233" s="236" t="s">
        <v>154</v>
      </c>
      <c r="E233" s="247" t="s">
        <v>20</v>
      </c>
      <c r="F233" s="248" t="s">
        <v>781</v>
      </c>
      <c r="G233" s="246"/>
      <c r="H233" s="249">
        <v>88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154</v>
      </c>
      <c r="AU233" s="255" t="s">
        <v>83</v>
      </c>
      <c r="AV233" s="14" t="s">
        <v>83</v>
      </c>
      <c r="AW233" s="14" t="s">
        <v>33</v>
      </c>
      <c r="AX233" s="14" t="s">
        <v>22</v>
      </c>
      <c r="AY233" s="255" t="s">
        <v>143</v>
      </c>
    </row>
    <row r="234" s="2" customFormat="1" ht="62.7" customHeight="1">
      <c r="A234" s="41"/>
      <c r="B234" s="42"/>
      <c r="C234" s="216" t="s">
        <v>445</v>
      </c>
      <c r="D234" s="216" t="s">
        <v>145</v>
      </c>
      <c r="E234" s="217" t="s">
        <v>808</v>
      </c>
      <c r="F234" s="218" t="s">
        <v>809</v>
      </c>
      <c r="G234" s="219" t="s">
        <v>428</v>
      </c>
      <c r="H234" s="220">
        <v>8</v>
      </c>
      <c r="I234" s="221"/>
      <c r="J234" s="222">
        <f>ROUND(I234*H234,2)</f>
        <v>0</v>
      </c>
      <c r="K234" s="218" t="s">
        <v>149</v>
      </c>
      <c r="L234" s="47"/>
      <c r="M234" s="223" t="s">
        <v>20</v>
      </c>
      <c r="N234" s="224" t="s">
        <v>45</v>
      </c>
      <c r="O234" s="87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7" t="s">
        <v>150</v>
      </c>
      <c r="AT234" s="227" t="s">
        <v>145</v>
      </c>
      <c r="AU234" s="227" t="s">
        <v>83</v>
      </c>
      <c r="AY234" s="20" t="s">
        <v>143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22</v>
      </c>
      <c r="BK234" s="228">
        <f>ROUND(I234*H234,2)</f>
        <v>0</v>
      </c>
      <c r="BL234" s="20" t="s">
        <v>150</v>
      </c>
      <c r="BM234" s="227" t="s">
        <v>810</v>
      </c>
    </row>
    <row r="235" s="2" customFormat="1">
      <c r="A235" s="41"/>
      <c r="B235" s="42"/>
      <c r="C235" s="43"/>
      <c r="D235" s="229" t="s">
        <v>152</v>
      </c>
      <c r="E235" s="43"/>
      <c r="F235" s="230" t="s">
        <v>811</v>
      </c>
      <c r="G235" s="43"/>
      <c r="H235" s="43"/>
      <c r="I235" s="231"/>
      <c r="J235" s="43"/>
      <c r="K235" s="43"/>
      <c r="L235" s="47"/>
      <c r="M235" s="232"/>
      <c r="N235" s="233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152</v>
      </c>
      <c r="AU235" s="20" t="s">
        <v>83</v>
      </c>
    </row>
    <row r="236" s="13" customFormat="1">
      <c r="A236" s="13"/>
      <c r="B236" s="234"/>
      <c r="C236" s="235"/>
      <c r="D236" s="236" t="s">
        <v>154</v>
      </c>
      <c r="E236" s="237" t="s">
        <v>20</v>
      </c>
      <c r="F236" s="238" t="s">
        <v>703</v>
      </c>
      <c r="G236" s="235"/>
      <c r="H236" s="237" t="s">
        <v>20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154</v>
      </c>
      <c r="AU236" s="244" t="s">
        <v>83</v>
      </c>
      <c r="AV236" s="13" t="s">
        <v>22</v>
      </c>
      <c r="AW236" s="13" t="s">
        <v>33</v>
      </c>
      <c r="AX236" s="13" t="s">
        <v>74</v>
      </c>
      <c r="AY236" s="244" t="s">
        <v>143</v>
      </c>
    </row>
    <row r="237" s="14" customFormat="1">
      <c r="A237" s="14"/>
      <c r="B237" s="245"/>
      <c r="C237" s="246"/>
      <c r="D237" s="236" t="s">
        <v>154</v>
      </c>
      <c r="E237" s="247" t="s">
        <v>20</v>
      </c>
      <c r="F237" s="248" t="s">
        <v>786</v>
      </c>
      <c r="G237" s="246"/>
      <c r="H237" s="249">
        <v>8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154</v>
      </c>
      <c r="AU237" s="255" t="s">
        <v>83</v>
      </c>
      <c r="AV237" s="14" t="s">
        <v>83</v>
      </c>
      <c r="AW237" s="14" t="s">
        <v>33</v>
      </c>
      <c r="AX237" s="14" t="s">
        <v>22</v>
      </c>
      <c r="AY237" s="255" t="s">
        <v>143</v>
      </c>
    </row>
    <row r="238" s="2" customFormat="1" ht="62.7" customHeight="1">
      <c r="A238" s="41"/>
      <c r="B238" s="42"/>
      <c r="C238" s="216" t="s">
        <v>451</v>
      </c>
      <c r="D238" s="216" t="s">
        <v>145</v>
      </c>
      <c r="E238" s="217" t="s">
        <v>812</v>
      </c>
      <c r="F238" s="218" t="s">
        <v>813</v>
      </c>
      <c r="G238" s="219" t="s">
        <v>428</v>
      </c>
      <c r="H238" s="220">
        <v>16</v>
      </c>
      <c r="I238" s="221"/>
      <c r="J238" s="222">
        <f>ROUND(I238*H238,2)</f>
        <v>0</v>
      </c>
      <c r="K238" s="218" t="s">
        <v>149</v>
      </c>
      <c r="L238" s="47"/>
      <c r="M238" s="223" t="s">
        <v>20</v>
      </c>
      <c r="N238" s="224" t="s">
        <v>45</v>
      </c>
      <c r="O238" s="87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7" t="s">
        <v>150</v>
      </c>
      <c r="AT238" s="227" t="s">
        <v>145</v>
      </c>
      <c r="AU238" s="227" t="s">
        <v>83</v>
      </c>
      <c r="AY238" s="20" t="s">
        <v>143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20" t="s">
        <v>22</v>
      </c>
      <c r="BK238" s="228">
        <f>ROUND(I238*H238,2)</f>
        <v>0</v>
      </c>
      <c r="BL238" s="20" t="s">
        <v>150</v>
      </c>
      <c r="BM238" s="227" t="s">
        <v>814</v>
      </c>
    </row>
    <row r="239" s="2" customFormat="1">
      <c r="A239" s="41"/>
      <c r="B239" s="42"/>
      <c r="C239" s="43"/>
      <c r="D239" s="229" t="s">
        <v>152</v>
      </c>
      <c r="E239" s="43"/>
      <c r="F239" s="230" t="s">
        <v>815</v>
      </c>
      <c r="G239" s="43"/>
      <c r="H239" s="43"/>
      <c r="I239" s="231"/>
      <c r="J239" s="43"/>
      <c r="K239" s="43"/>
      <c r="L239" s="47"/>
      <c r="M239" s="232"/>
      <c r="N239" s="233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152</v>
      </c>
      <c r="AU239" s="20" t="s">
        <v>83</v>
      </c>
    </row>
    <row r="240" s="13" customFormat="1">
      <c r="A240" s="13"/>
      <c r="B240" s="234"/>
      <c r="C240" s="235"/>
      <c r="D240" s="236" t="s">
        <v>154</v>
      </c>
      <c r="E240" s="237" t="s">
        <v>20</v>
      </c>
      <c r="F240" s="238" t="s">
        <v>703</v>
      </c>
      <c r="G240" s="235"/>
      <c r="H240" s="237" t="s">
        <v>20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154</v>
      </c>
      <c r="AU240" s="244" t="s">
        <v>83</v>
      </c>
      <c r="AV240" s="13" t="s">
        <v>22</v>
      </c>
      <c r="AW240" s="13" t="s">
        <v>33</v>
      </c>
      <c r="AX240" s="13" t="s">
        <v>74</v>
      </c>
      <c r="AY240" s="244" t="s">
        <v>143</v>
      </c>
    </row>
    <row r="241" s="14" customFormat="1">
      <c r="A241" s="14"/>
      <c r="B241" s="245"/>
      <c r="C241" s="246"/>
      <c r="D241" s="236" t="s">
        <v>154</v>
      </c>
      <c r="E241" s="247" t="s">
        <v>20</v>
      </c>
      <c r="F241" s="248" t="s">
        <v>791</v>
      </c>
      <c r="G241" s="246"/>
      <c r="H241" s="249">
        <v>16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154</v>
      </c>
      <c r="AU241" s="255" t="s">
        <v>83</v>
      </c>
      <c r="AV241" s="14" t="s">
        <v>83</v>
      </c>
      <c r="AW241" s="14" t="s">
        <v>33</v>
      </c>
      <c r="AX241" s="14" t="s">
        <v>22</v>
      </c>
      <c r="AY241" s="255" t="s">
        <v>143</v>
      </c>
    </row>
    <row r="242" s="2" customFormat="1" ht="62.7" customHeight="1">
      <c r="A242" s="41"/>
      <c r="B242" s="42"/>
      <c r="C242" s="216" t="s">
        <v>458</v>
      </c>
      <c r="D242" s="216" t="s">
        <v>145</v>
      </c>
      <c r="E242" s="217" t="s">
        <v>816</v>
      </c>
      <c r="F242" s="218" t="s">
        <v>817</v>
      </c>
      <c r="G242" s="219" t="s">
        <v>428</v>
      </c>
      <c r="H242" s="220">
        <v>16</v>
      </c>
      <c r="I242" s="221"/>
      <c r="J242" s="222">
        <f>ROUND(I242*H242,2)</f>
        <v>0</v>
      </c>
      <c r="K242" s="218" t="s">
        <v>149</v>
      </c>
      <c r="L242" s="47"/>
      <c r="M242" s="223" t="s">
        <v>20</v>
      </c>
      <c r="N242" s="224" t="s">
        <v>45</v>
      </c>
      <c r="O242" s="87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7" t="s">
        <v>150</v>
      </c>
      <c r="AT242" s="227" t="s">
        <v>145</v>
      </c>
      <c r="AU242" s="227" t="s">
        <v>83</v>
      </c>
      <c r="AY242" s="20" t="s">
        <v>143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20" t="s">
        <v>22</v>
      </c>
      <c r="BK242" s="228">
        <f>ROUND(I242*H242,2)</f>
        <v>0</v>
      </c>
      <c r="BL242" s="20" t="s">
        <v>150</v>
      </c>
      <c r="BM242" s="227" t="s">
        <v>818</v>
      </c>
    </row>
    <row r="243" s="2" customFormat="1">
      <c r="A243" s="41"/>
      <c r="B243" s="42"/>
      <c r="C243" s="43"/>
      <c r="D243" s="229" t="s">
        <v>152</v>
      </c>
      <c r="E243" s="43"/>
      <c r="F243" s="230" t="s">
        <v>819</v>
      </c>
      <c r="G243" s="43"/>
      <c r="H243" s="43"/>
      <c r="I243" s="231"/>
      <c r="J243" s="43"/>
      <c r="K243" s="43"/>
      <c r="L243" s="47"/>
      <c r="M243" s="232"/>
      <c r="N243" s="233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152</v>
      </c>
      <c r="AU243" s="20" t="s">
        <v>83</v>
      </c>
    </row>
    <row r="244" s="13" customFormat="1">
      <c r="A244" s="13"/>
      <c r="B244" s="234"/>
      <c r="C244" s="235"/>
      <c r="D244" s="236" t="s">
        <v>154</v>
      </c>
      <c r="E244" s="237" t="s">
        <v>20</v>
      </c>
      <c r="F244" s="238" t="s">
        <v>703</v>
      </c>
      <c r="G244" s="235"/>
      <c r="H244" s="237" t="s">
        <v>20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154</v>
      </c>
      <c r="AU244" s="244" t="s">
        <v>83</v>
      </c>
      <c r="AV244" s="13" t="s">
        <v>22</v>
      </c>
      <c r="AW244" s="13" t="s">
        <v>33</v>
      </c>
      <c r="AX244" s="13" t="s">
        <v>74</v>
      </c>
      <c r="AY244" s="244" t="s">
        <v>143</v>
      </c>
    </row>
    <row r="245" s="14" customFormat="1">
      <c r="A245" s="14"/>
      <c r="B245" s="245"/>
      <c r="C245" s="246"/>
      <c r="D245" s="236" t="s">
        <v>154</v>
      </c>
      <c r="E245" s="247" t="s">
        <v>20</v>
      </c>
      <c r="F245" s="248" t="s">
        <v>791</v>
      </c>
      <c r="G245" s="246"/>
      <c r="H245" s="249">
        <v>16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154</v>
      </c>
      <c r="AU245" s="255" t="s">
        <v>83</v>
      </c>
      <c r="AV245" s="14" t="s">
        <v>83</v>
      </c>
      <c r="AW245" s="14" t="s">
        <v>33</v>
      </c>
      <c r="AX245" s="14" t="s">
        <v>22</v>
      </c>
      <c r="AY245" s="255" t="s">
        <v>143</v>
      </c>
    </row>
    <row r="246" s="2" customFormat="1" ht="62.7" customHeight="1">
      <c r="A246" s="41"/>
      <c r="B246" s="42"/>
      <c r="C246" s="216" t="s">
        <v>465</v>
      </c>
      <c r="D246" s="216" t="s">
        <v>145</v>
      </c>
      <c r="E246" s="217" t="s">
        <v>820</v>
      </c>
      <c r="F246" s="218" t="s">
        <v>821</v>
      </c>
      <c r="G246" s="219" t="s">
        <v>428</v>
      </c>
      <c r="H246" s="220">
        <v>8</v>
      </c>
      <c r="I246" s="221"/>
      <c r="J246" s="222">
        <f>ROUND(I246*H246,2)</f>
        <v>0</v>
      </c>
      <c r="K246" s="218" t="s">
        <v>149</v>
      </c>
      <c r="L246" s="47"/>
      <c r="M246" s="223" t="s">
        <v>20</v>
      </c>
      <c r="N246" s="224" t="s">
        <v>45</v>
      </c>
      <c r="O246" s="87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7" t="s">
        <v>150</v>
      </c>
      <c r="AT246" s="227" t="s">
        <v>145</v>
      </c>
      <c r="AU246" s="227" t="s">
        <v>83</v>
      </c>
      <c r="AY246" s="20" t="s">
        <v>143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22</v>
      </c>
      <c r="BK246" s="228">
        <f>ROUND(I246*H246,2)</f>
        <v>0</v>
      </c>
      <c r="BL246" s="20" t="s">
        <v>150</v>
      </c>
      <c r="BM246" s="227" t="s">
        <v>822</v>
      </c>
    </row>
    <row r="247" s="2" customFormat="1">
      <c r="A247" s="41"/>
      <c r="B247" s="42"/>
      <c r="C247" s="43"/>
      <c r="D247" s="229" t="s">
        <v>152</v>
      </c>
      <c r="E247" s="43"/>
      <c r="F247" s="230" t="s">
        <v>823</v>
      </c>
      <c r="G247" s="43"/>
      <c r="H247" s="43"/>
      <c r="I247" s="231"/>
      <c r="J247" s="43"/>
      <c r="K247" s="43"/>
      <c r="L247" s="47"/>
      <c r="M247" s="232"/>
      <c r="N247" s="233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152</v>
      </c>
      <c r="AU247" s="20" t="s">
        <v>83</v>
      </c>
    </row>
    <row r="248" s="13" customFormat="1">
      <c r="A248" s="13"/>
      <c r="B248" s="234"/>
      <c r="C248" s="235"/>
      <c r="D248" s="236" t="s">
        <v>154</v>
      </c>
      <c r="E248" s="237" t="s">
        <v>20</v>
      </c>
      <c r="F248" s="238" t="s">
        <v>703</v>
      </c>
      <c r="G248" s="235"/>
      <c r="H248" s="237" t="s">
        <v>20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154</v>
      </c>
      <c r="AU248" s="244" t="s">
        <v>83</v>
      </c>
      <c r="AV248" s="13" t="s">
        <v>22</v>
      </c>
      <c r="AW248" s="13" t="s">
        <v>33</v>
      </c>
      <c r="AX248" s="13" t="s">
        <v>74</v>
      </c>
      <c r="AY248" s="244" t="s">
        <v>143</v>
      </c>
    </row>
    <row r="249" s="14" customFormat="1">
      <c r="A249" s="14"/>
      <c r="B249" s="245"/>
      <c r="C249" s="246"/>
      <c r="D249" s="236" t="s">
        <v>154</v>
      </c>
      <c r="E249" s="247" t="s">
        <v>20</v>
      </c>
      <c r="F249" s="248" t="s">
        <v>786</v>
      </c>
      <c r="G249" s="246"/>
      <c r="H249" s="249">
        <v>8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154</v>
      </c>
      <c r="AU249" s="255" t="s">
        <v>83</v>
      </c>
      <c r="AV249" s="14" t="s">
        <v>83</v>
      </c>
      <c r="AW249" s="14" t="s">
        <v>33</v>
      </c>
      <c r="AX249" s="14" t="s">
        <v>22</v>
      </c>
      <c r="AY249" s="255" t="s">
        <v>143</v>
      </c>
    </row>
    <row r="250" s="2" customFormat="1" ht="55.5" customHeight="1">
      <c r="A250" s="41"/>
      <c r="B250" s="42"/>
      <c r="C250" s="216" t="s">
        <v>473</v>
      </c>
      <c r="D250" s="216" t="s">
        <v>145</v>
      </c>
      <c r="E250" s="217" t="s">
        <v>824</v>
      </c>
      <c r="F250" s="218" t="s">
        <v>825</v>
      </c>
      <c r="G250" s="219" t="s">
        <v>428</v>
      </c>
      <c r="H250" s="220">
        <v>904</v>
      </c>
      <c r="I250" s="221"/>
      <c r="J250" s="222">
        <f>ROUND(I250*H250,2)</f>
        <v>0</v>
      </c>
      <c r="K250" s="218" t="s">
        <v>149</v>
      </c>
      <c r="L250" s="47"/>
      <c r="M250" s="223" t="s">
        <v>20</v>
      </c>
      <c r="N250" s="224" t="s">
        <v>45</v>
      </c>
      <c r="O250" s="87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7" t="s">
        <v>150</v>
      </c>
      <c r="AT250" s="227" t="s">
        <v>145</v>
      </c>
      <c r="AU250" s="227" t="s">
        <v>83</v>
      </c>
      <c r="AY250" s="20" t="s">
        <v>143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20" t="s">
        <v>22</v>
      </c>
      <c r="BK250" s="228">
        <f>ROUND(I250*H250,2)</f>
        <v>0</v>
      </c>
      <c r="BL250" s="20" t="s">
        <v>150</v>
      </c>
      <c r="BM250" s="227" t="s">
        <v>826</v>
      </c>
    </row>
    <row r="251" s="2" customFormat="1">
      <c r="A251" s="41"/>
      <c r="B251" s="42"/>
      <c r="C251" s="43"/>
      <c r="D251" s="229" t="s">
        <v>152</v>
      </c>
      <c r="E251" s="43"/>
      <c r="F251" s="230" t="s">
        <v>827</v>
      </c>
      <c r="G251" s="43"/>
      <c r="H251" s="43"/>
      <c r="I251" s="231"/>
      <c r="J251" s="43"/>
      <c r="K251" s="43"/>
      <c r="L251" s="47"/>
      <c r="M251" s="232"/>
      <c r="N251" s="233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152</v>
      </c>
      <c r="AU251" s="20" t="s">
        <v>83</v>
      </c>
    </row>
    <row r="252" s="13" customFormat="1">
      <c r="A252" s="13"/>
      <c r="B252" s="234"/>
      <c r="C252" s="235"/>
      <c r="D252" s="236" t="s">
        <v>154</v>
      </c>
      <c r="E252" s="237" t="s">
        <v>20</v>
      </c>
      <c r="F252" s="238" t="s">
        <v>703</v>
      </c>
      <c r="G252" s="235"/>
      <c r="H252" s="237" t="s">
        <v>20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154</v>
      </c>
      <c r="AU252" s="244" t="s">
        <v>83</v>
      </c>
      <c r="AV252" s="13" t="s">
        <v>22</v>
      </c>
      <c r="AW252" s="13" t="s">
        <v>33</v>
      </c>
      <c r="AX252" s="13" t="s">
        <v>74</v>
      </c>
      <c r="AY252" s="244" t="s">
        <v>143</v>
      </c>
    </row>
    <row r="253" s="14" customFormat="1">
      <c r="A253" s="14"/>
      <c r="B253" s="245"/>
      <c r="C253" s="246"/>
      <c r="D253" s="236" t="s">
        <v>154</v>
      </c>
      <c r="E253" s="247" t="s">
        <v>20</v>
      </c>
      <c r="F253" s="248" t="s">
        <v>776</v>
      </c>
      <c r="G253" s="246"/>
      <c r="H253" s="249">
        <v>904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154</v>
      </c>
      <c r="AU253" s="255" t="s">
        <v>83</v>
      </c>
      <c r="AV253" s="14" t="s">
        <v>83</v>
      </c>
      <c r="AW253" s="14" t="s">
        <v>33</v>
      </c>
      <c r="AX253" s="14" t="s">
        <v>22</v>
      </c>
      <c r="AY253" s="255" t="s">
        <v>143</v>
      </c>
    </row>
    <row r="254" s="2" customFormat="1" ht="55.5" customHeight="1">
      <c r="A254" s="41"/>
      <c r="B254" s="42"/>
      <c r="C254" s="216" t="s">
        <v>479</v>
      </c>
      <c r="D254" s="216" t="s">
        <v>145</v>
      </c>
      <c r="E254" s="217" t="s">
        <v>828</v>
      </c>
      <c r="F254" s="218" t="s">
        <v>829</v>
      </c>
      <c r="G254" s="219" t="s">
        <v>428</v>
      </c>
      <c r="H254" s="220">
        <v>88</v>
      </c>
      <c r="I254" s="221"/>
      <c r="J254" s="222">
        <f>ROUND(I254*H254,2)</f>
        <v>0</v>
      </c>
      <c r="K254" s="218" t="s">
        <v>149</v>
      </c>
      <c r="L254" s="47"/>
      <c r="M254" s="223" t="s">
        <v>20</v>
      </c>
      <c r="N254" s="224" t="s">
        <v>45</v>
      </c>
      <c r="O254" s="87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7" t="s">
        <v>150</v>
      </c>
      <c r="AT254" s="227" t="s">
        <v>145</v>
      </c>
      <c r="AU254" s="227" t="s">
        <v>83</v>
      </c>
      <c r="AY254" s="20" t="s">
        <v>143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20" t="s">
        <v>22</v>
      </c>
      <c r="BK254" s="228">
        <f>ROUND(I254*H254,2)</f>
        <v>0</v>
      </c>
      <c r="BL254" s="20" t="s">
        <v>150</v>
      </c>
      <c r="BM254" s="227" t="s">
        <v>830</v>
      </c>
    </row>
    <row r="255" s="2" customFormat="1">
      <c r="A255" s="41"/>
      <c r="B255" s="42"/>
      <c r="C255" s="43"/>
      <c r="D255" s="229" t="s">
        <v>152</v>
      </c>
      <c r="E255" s="43"/>
      <c r="F255" s="230" t="s">
        <v>831</v>
      </c>
      <c r="G255" s="43"/>
      <c r="H255" s="43"/>
      <c r="I255" s="231"/>
      <c r="J255" s="43"/>
      <c r="K255" s="43"/>
      <c r="L255" s="47"/>
      <c r="M255" s="232"/>
      <c r="N255" s="233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152</v>
      </c>
      <c r="AU255" s="20" t="s">
        <v>83</v>
      </c>
    </row>
    <row r="256" s="13" customFormat="1">
      <c r="A256" s="13"/>
      <c r="B256" s="234"/>
      <c r="C256" s="235"/>
      <c r="D256" s="236" t="s">
        <v>154</v>
      </c>
      <c r="E256" s="237" t="s">
        <v>20</v>
      </c>
      <c r="F256" s="238" t="s">
        <v>703</v>
      </c>
      <c r="G256" s="235"/>
      <c r="H256" s="237" t="s">
        <v>20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154</v>
      </c>
      <c r="AU256" s="244" t="s">
        <v>83</v>
      </c>
      <c r="AV256" s="13" t="s">
        <v>22</v>
      </c>
      <c r="AW256" s="13" t="s">
        <v>33</v>
      </c>
      <c r="AX256" s="13" t="s">
        <v>74</v>
      </c>
      <c r="AY256" s="244" t="s">
        <v>143</v>
      </c>
    </row>
    <row r="257" s="14" customFormat="1">
      <c r="A257" s="14"/>
      <c r="B257" s="245"/>
      <c r="C257" s="246"/>
      <c r="D257" s="236" t="s">
        <v>154</v>
      </c>
      <c r="E257" s="247" t="s">
        <v>20</v>
      </c>
      <c r="F257" s="248" t="s">
        <v>781</v>
      </c>
      <c r="G257" s="246"/>
      <c r="H257" s="249">
        <v>88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154</v>
      </c>
      <c r="AU257" s="255" t="s">
        <v>83</v>
      </c>
      <c r="AV257" s="14" t="s">
        <v>83</v>
      </c>
      <c r="AW257" s="14" t="s">
        <v>33</v>
      </c>
      <c r="AX257" s="14" t="s">
        <v>22</v>
      </c>
      <c r="AY257" s="255" t="s">
        <v>143</v>
      </c>
    </row>
    <row r="258" s="2" customFormat="1" ht="55.5" customHeight="1">
      <c r="A258" s="41"/>
      <c r="B258" s="42"/>
      <c r="C258" s="216" t="s">
        <v>486</v>
      </c>
      <c r="D258" s="216" t="s">
        <v>145</v>
      </c>
      <c r="E258" s="217" t="s">
        <v>832</v>
      </c>
      <c r="F258" s="218" t="s">
        <v>833</v>
      </c>
      <c r="G258" s="219" t="s">
        <v>428</v>
      </c>
      <c r="H258" s="220">
        <v>8</v>
      </c>
      <c r="I258" s="221"/>
      <c r="J258" s="222">
        <f>ROUND(I258*H258,2)</f>
        <v>0</v>
      </c>
      <c r="K258" s="218" t="s">
        <v>149</v>
      </c>
      <c r="L258" s="47"/>
      <c r="M258" s="223" t="s">
        <v>20</v>
      </c>
      <c r="N258" s="224" t="s">
        <v>45</v>
      </c>
      <c r="O258" s="87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7" t="s">
        <v>150</v>
      </c>
      <c r="AT258" s="227" t="s">
        <v>145</v>
      </c>
      <c r="AU258" s="227" t="s">
        <v>83</v>
      </c>
      <c r="AY258" s="20" t="s">
        <v>143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20" t="s">
        <v>22</v>
      </c>
      <c r="BK258" s="228">
        <f>ROUND(I258*H258,2)</f>
        <v>0</v>
      </c>
      <c r="BL258" s="20" t="s">
        <v>150</v>
      </c>
      <c r="BM258" s="227" t="s">
        <v>834</v>
      </c>
    </row>
    <row r="259" s="2" customFormat="1">
      <c r="A259" s="41"/>
      <c r="B259" s="42"/>
      <c r="C259" s="43"/>
      <c r="D259" s="229" t="s">
        <v>152</v>
      </c>
      <c r="E259" s="43"/>
      <c r="F259" s="230" t="s">
        <v>835</v>
      </c>
      <c r="G259" s="43"/>
      <c r="H259" s="43"/>
      <c r="I259" s="231"/>
      <c r="J259" s="43"/>
      <c r="K259" s="43"/>
      <c r="L259" s="47"/>
      <c r="M259" s="232"/>
      <c r="N259" s="23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152</v>
      </c>
      <c r="AU259" s="20" t="s">
        <v>83</v>
      </c>
    </row>
    <row r="260" s="13" customFormat="1">
      <c r="A260" s="13"/>
      <c r="B260" s="234"/>
      <c r="C260" s="235"/>
      <c r="D260" s="236" t="s">
        <v>154</v>
      </c>
      <c r="E260" s="237" t="s">
        <v>20</v>
      </c>
      <c r="F260" s="238" t="s">
        <v>703</v>
      </c>
      <c r="G260" s="235"/>
      <c r="H260" s="237" t="s">
        <v>20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154</v>
      </c>
      <c r="AU260" s="244" t="s">
        <v>83</v>
      </c>
      <c r="AV260" s="13" t="s">
        <v>22</v>
      </c>
      <c r="AW260" s="13" t="s">
        <v>33</v>
      </c>
      <c r="AX260" s="13" t="s">
        <v>74</v>
      </c>
      <c r="AY260" s="244" t="s">
        <v>143</v>
      </c>
    </row>
    <row r="261" s="14" customFormat="1">
      <c r="A261" s="14"/>
      <c r="B261" s="245"/>
      <c r="C261" s="246"/>
      <c r="D261" s="236" t="s">
        <v>154</v>
      </c>
      <c r="E261" s="247" t="s">
        <v>20</v>
      </c>
      <c r="F261" s="248" t="s">
        <v>786</v>
      </c>
      <c r="G261" s="246"/>
      <c r="H261" s="249">
        <v>8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154</v>
      </c>
      <c r="AU261" s="255" t="s">
        <v>83</v>
      </c>
      <c r="AV261" s="14" t="s">
        <v>83</v>
      </c>
      <c r="AW261" s="14" t="s">
        <v>33</v>
      </c>
      <c r="AX261" s="14" t="s">
        <v>22</v>
      </c>
      <c r="AY261" s="255" t="s">
        <v>143</v>
      </c>
    </row>
    <row r="262" s="2" customFormat="1" ht="55.5" customHeight="1">
      <c r="A262" s="41"/>
      <c r="B262" s="42"/>
      <c r="C262" s="216" t="s">
        <v>491</v>
      </c>
      <c r="D262" s="216" t="s">
        <v>145</v>
      </c>
      <c r="E262" s="217" t="s">
        <v>836</v>
      </c>
      <c r="F262" s="218" t="s">
        <v>837</v>
      </c>
      <c r="G262" s="219" t="s">
        <v>428</v>
      </c>
      <c r="H262" s="220">
        <v>16</v>
      </c>
      <c r="I262" s="221"/>
      <c r="J262" s="222">
        <f>ROUND(I262*H262,2)</f>
        <v>0</v>
      </c>
      <c r="K262" s="218" t="s">
        <v>149</v>
      </c>
      <c r="L262" s="47"/>
      <c r="M262" s="223" t="s">
        <v>20</v>
      </c>
      <c r="N262" s="224" t="s">
        <v>45</v>
      </c>
      <c r="O262" s="87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7" t="s">
        <v>150</v>
      </c>
      <c r="AT262" s="227" t="s">
        <v>145</v>
      </c>
      <c r="AU262" s="227" t="s">
        <v>83</v>
      </c>
      <c r="AY262" s="20" t="s">
        <v>143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20" t="s">
        <v>22</v>
      </c>
      <c r="BK262" s="228">
        <f>ROUND(I262*H262,2)</f>
        <v>0</v>
      </c>
      <c r="BL262" s="20" t="s">
        <v>150</v>
      </c>
      <c r="BM262" s="227" t="s">
        <v>838</v>
      </c>
    </row>
    <row r="263" s="2" customFormat="1">
      <c r="A263" s="41"/>
      <c r="B263" s="42"/>
      <c r="C263" s="43"/>
      <c r="D263" s="229" t="s">
        <v>152</v>
      </c>
      <c r="E263" s="43"/>
      <c r="F263" s="230" t="s">
        <v>839</v>
      </c>
      <c r="G263" s="43"/>
      <c r="H263" s="43"/>
      <c r="I263" s="231"/>
      <c r="J263" s="43"/>
      <c r="K263" s="43"/>
      <c r="L263" s="47"/>
      <c r="M263" s="232"/>
      <c r="N263" s="233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152</v>
      </c>
      <c r="AU263" s="20" t="s">
        <v>83</v>
      </c>
    </row>
    <row r="264" s="13" customFormat="1">
      <c r="A264" s="13"/>
      <c r="B264" s="234"/>
      <c r="C264" s="235"/>
      <c r="D264" s="236" t="s">
        <v>154</v>
      </c>
      <c r="E264" s="237" t="s">
        <v>20</v>
      </c>
      <c r="F264" s="238" t="s">
        <v>703</v>
      </c>
      <c r="G264" s="235"/>
      <c r="H264" s="237" t="s">
        <v>20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154</v>
      </c>
      <c r="AU264" s="244" t="s">
        <v>83</v>
      </c>
      <c r="AV264" s="13" t="s">
        <v>22</v>
      </c>
      <c r="AW264" s="13" t="s">
        <v>33</v>
      </c>
      <c r="AX264" s="13" t="s">
        <v>74</v>
      </c>
      <c r="AY264" s="244" t="s">
        <v>143</v>
      </c>
    </row>
    <row r="265" s="14" customFormat="1">
      <c r="A265" s="14"/>
      <c r="B265" s="245"/>
      <c r="C265" s="246"/>
      <c r="D265" s="236" t="s">
        <v>154</v>
      </c>
      <c r="E265" s="247" t="s">
        <v>20</v>
      </c>
      <c r="F265" s="248" t="s">
        <v>791</v>
      </c>
      <c r="G265" s="246"/>
      <c r="H265" s="249">
        <v>16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154</v>
      </c>
      <c r="AU265" s="255" t="s">
        <v>83</v>
      </c>
      <c r="AV265" s="14" t="s">
        <v>83</v>
      </c>
      <c r="AW265" s="14" t="s">
        <v>33</v>
      </c>
      <c r="AX265" s="14" t="s">
        <v>22</v>
      </c>
      <c r="AY265" s="255" t="s">
        <v>143</v>
      </c>
    </row>
    <row r="266" s="2" customFormat="1" ht="55.5" customHeight="1">
      <c r="A266" s="41"/>
      <c r="B266" s="42"/>
      <c r="C266" s="216" t="s">
        <v>498</v>
      </c>
      <c r="D266" s="216" t="s">
        <v>145</v>
      </c>
      <c r="E266" s="217" t="s">
        <v>840</v>
      </c>
      <c r="F266" s="218" t="s">
        <v>841</v>
      </c>
      <c r="G266" s="219" t="s">
        <v>428</v>
      </c>
      <c r="H266" s="220">
        <v>16</v>
      </c>
      <c r="I266" s="221"/>
      <c r="J266" s="222">
        <f>ROUND(I266*H266,2)</f>
        <v>0</v>
      </c>
      <c r="K266" s="218" t="s">
        <v>149</v>
      </c>
      <c r="L266" s="47"/>
      <c r="M266" s="223" t="s">
        <v>20</v>
      </c>
      <c r="N266" s="224" t="s">
        <v>45</v>
      </c>
      <c r="O266" s="87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7" t="s">
        <v>150</v>
      </c>
      <c r="AT266" s="227" t="s">
        <v>145</v>
      </c>
      <c r="AU266" s="227" t="s">
        <v>83</v>
      </c>
      <c r="AY266" s="20" t="s">
        <v>143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20" t="s">
        <v>22</v>
      </c>
      <c r="BK266" s="228">
        <f>ROUND(I266*H266,2)</f>
        <v>0</v>
      </c>
      <c r="BL266" s="20" t="s">
        <v>150</v>
      </c>
      <c r="BM266" s="227" t="s">
        <v>842</v>
      </c>
    </row>
    <row r="267" s="2" customFormat="1">
      <c r="A267" s="41"/>
      <c r="B267" s="42"/>
      <c r="C267" s="43"/>
      <c r="D267" s="229" t="s">
        <v>152</v>
      </c>
      <c r="E267" s="43"/>
      <c r="F267" s="230" t="s">
        <v>843</v>
      </c>
      <c r="G267" s="43"/>
      <c r="H267" s="43"/>
      <c r="I267" s="231"/>
      <c r="J267" s="43"/>
      <c r="K267" s="43"/>
      <c r="L267" s="47"/>
      <c r="M267" s="232"/>
      <c r="N267" s="233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152</v>
      </c>
      <c r="AU267" s="20" t="s">
        <v>83</v>
      </c>
    </row>
    <row r="268" s="13" customFormat="1">
      <c r="A268" s="13"/>
      <c r="B268" s="234"/>
      <c r="C268" s="235"/>
      <c r="D268" s="236" t="s">
        <v>154</v>
      </c>
      <c r="E268" s="237" t="s">
        <v>20</v>
      </c>
      <c r="F268" s="238" t="s">
        <v>703</v>
      </c>
      <c r="G268" s="235"/>
      <c r="H268" s="237" t="s">
        <v>20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154</v>
      </c>
      <c r="AU268" s="244" t="s">
        <v>83</v>
      </c>
      <c r="AV268" s="13" t="s">
        <v>22</v>
      </c>
      <c r="AW268" s="13" t="s">
        <v>33</v>
      </c>
      <c r="AX268" s="13" t="s">
        <v>74</v>
      </c>
      <c r="AY268" s="244" t="s">
        <v>143</v>
      </c>
    </row>
    <row r="269" s="14" customFormat="1">
      <c r="A269" s="14"/>
      <c r="B269" s="245"/>
      <c r="C269" s="246"/>
      <c r="D269" s="236" t="s">
        <v>154</v>
      </c>
      <c r="E269" s="247" t="s">
        <v>20</v>
      </c>
      <c r="F269" s="248" t="s">
        <v>791</v>
      </c>
      <c r="G269" s="246"/>
      <c r="H269" s="249">
        <v>16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154</v>
      </c>
      <c r="AU269" s="255" t="s">
        <v>83</v>
      </c>
      <c r="AV269" s="14" t="s">
        <v>83</v>
      </c>
      <c r="AW269" s="14" t="s">
        <v>33</v>
      </c>
      <c r="AX269" s="14" t="s">
        <v>22</v>
      </c>
      <c r="AY269" s="255" t="s">
        <v>143</v>
      </c>
    </row>
    <row r="270" s="2" customFormat="1" ht="55.5" customHeight="1">
      <c r="A270" s="41"/>
      <c r="B270" s="42"/>
      <c r="C270" s="216" t="s">
        <v>504</v>
      </c>
      <c r="D270" s="216" t="s">
        <v>145</v>
      </c>
      <c r="E270" s="217" t="s">
        <v>844</v>
      </c>
      <c r="F270" s="218" t="s">
        <v>845</v>
      </c>
      <c r="G270" s="219" t="s">
        <v>428</v>
      </c>
      <c r="H270" s="220">
        <v>8</v>
      </c>
      <c r="I270" s="221"/>
      <c r="J270" s="222">
        <f>ROUND(I270*H270,2)</f>
        <v>0</v>
      </c>
      <c r="K270" s="218" t="s">
        <v>149</v>
      </c>
      <c r="L270" s="47"/>
      <c r="M270" s="223" t="s">
        <v>20</v>
      </c>
      <c r="N270" s="224" t="s">
        <v>45</v>
      </c>
      <c r="O270" s="87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7" t="s">
        <v>150</v>
      </c>
      <c r="AT270" s="227" t="s">
        <v>145</v>
      </c>
      <c r="AU270" s="227" t="s">
        <v>83</v>
      </c>
      <c r="AY270" s="20" t="s">
        <v>143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20" t="s">
        <v>22</v>
      </c>
      <c r="BK270" s="228">
        <f>ROUND(I270*H270,2)</f>
        <v>0</v>
      </c>
      <c r="BL270" s="20" t="s">
        <v>150</v>
      </c>
      <c r="BM270" s="227" t="s">
        <v>846</v>
      </c>
    </row>
    <row r="271" s="2" customFormat="1">
      <c r="A271" s="41"/>
      <c r="B271" s="42"/>
      <c r="C271" s="43"/>
      <c r="D271" s="229" t="s">
        <v>152</v>
      </c>
      <c r="E271" s="43"/>
      <c r="F271" s="230" t="s">
        <v>847</v>
      </c>
      <c r="G271" s="43"/>
      <c r="H271" s="43"/>
      <c r="I271" s="231"/>
      <c r="J271" s="43"/>
      <c r="K271" s="43"/>
      <c r="L271" s="47"/>
      <c r="M271" s="232"/>
      <c r="N271" s="233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152</v>
      </c>
      <c r="AU271" s="20" t="s">
        <v>83</v>
      </c>
    </row>
    <row r="272" s="13" customFormat="1">
      <c r="A272" s="13"/>
      <c r="B272" s="234"/>
      <c r="C272" s="235"/>
      <c r="D272" s="236" t="s">
        <v>154</v>
      </c>
      <c r="E272" s="237" t="s">
        <v>20</v>
      </c>
      <c r="F272" s="238" t="s">
        <v>703</v>
      </c>
      <c r="G272" s="235"/>
      <c r="H272" s="237" t="s">
        <v>20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154</v>
      </c>
      <c r="AU272" s="244" t="s">
        <v>83</v>
      </c>
      <c r="AV272" s="13" t="s">
        <v>22</v>
      </c>
      <c r="AW272" s="13" t="s">
        <v>33</v>
      </c>
      <c r="AX272" s="13" t="s">
        <v>74</v>
      </c>
      <c r="AY272" s="244" t="s">
        <v>143</v>
      </c>
    </row>
    <row r="273" s="14" customFormat="1">
      <c r="A273" s="14"/>
      <c r="B273" s="245"/>
      <c r="C273" s="246"/>
      <c r="D273" s="236" t="s">
        <v>154</v>
      </c>
      <c r="E273" s="247" t="s">
        <v>20</v>
      </c>
      <c r="F273" s="248" t="s">
        <v>786</v>
      </c>
      <c r="G273" s="246"/>
      <c r="H273" s="249">
        <v>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154</v>
      </c>
      <c r="AU273" s="255" t="s">
        <v>83</v>
      </c>
      <c r="AV273" s="14" t="s">
        <v>83</v>
      </c>
      <c r="AW273" s="14" t="s">
        <v>33</v>
      </c>
      <c r="AX273" s="14" t="s">
        <v>22</v>
      </c>
      <c r="AY273" s="255" t="s">
        <v>143</v>
      </c>
    </row>
    <row r="274" s="2" customFormat="1" ht="49.05" customHeight="1">
      <c r="A274" s="41"/>
      <c r="B274" s="42"/>
      <c r="C274" s="216" t="s">
        <v>511</v>
      </c>
      <c r="D274" s="216" t="s">
        <v>145</v>
      </c>
      <c r="E274" s="217" t="s">
        <v>848</v>
      </c>
      <c r="F274" s="218" t="s">
        <v>849</v>
      </c>
      <c r="G274" s="219" t="s">
        <v>428</v>
      </c>
      <c r="H274" s="220">
        <v>113</v>
      </c>
      <c r="I274" s="221"/>
      <c r="J274" s="222">
        <f>ROUND(I274*H274,2)</f>
        <v>0</v>
      </c>
      <c r="K274" s="218" t="s">
        <v>149</v>
      </c>
      <c r="L274" s="47"/>
      <c r="M274" s="223" t="s">
        <v>20</v>
      </c>
      <c r="N274" s="224" t="s">
        <v>45</v>
      </c>
      <c r="O274" s="87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7" t="s">
        <v>150</v>
      </c>
      <c r="AT274" s="227" t="s">
        <v>145</v>
      </c>
      <c r="AU274" s="227" t="s">
        <v>83</v>
      </c>
      <c r="AY274" s="20" t="s">
        <v>143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20" t="s">
        <v>22</v>
      </c>
      <c r="BK274" s="228">
        <f>ROUND(I274*H274,2)</f>
        <v>0</v>
      </c>
      <c r="BL274" s="20" t="s">
        <v>150</v>
      </c>
      <c r="BM274" s="227" t="s">
        <v>850</v>
      </c>
    </row>
    <row r="275" s="2" customFormat="1">
      <c r="A275" s="41"/>
      <c r="B275" s="42"/>
      <c r="C275" s="43"/>
      <c r="D275" s="229" t="s">
        <v>152</v>
      </c>
      <c r="E275" s="43"/>
      <c r="F275" s="230" t="s">
        <v>851</v>
      </c>
      <c r="G275" s="43"/>
      <c r="H275" s="43"/>
      <c r="I275" s="231"/>
      <c r="J275" s="43"/>
      <c r="K275" s="43"/>
      <c r="L275" s="47"/>
      <c r="M275" s="232"/>
      <c r="N275" s="233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152</v>
      </c>
      <c r="AU275" s="20" t="s">
        <v>83</v>
      </c>
    </row>
    <row r="276" s="13" customFormat="1">
      <c r="A276" s="13"/>
      <c r="B276" s="234"/>
      <c r="C276" s="235"/>
      <c r="D276" s="236" t="s">
        <v>154</v>
      </c>
      <c r="E276" s="237" t="s">
        <v>20</v>
      </c>
      <c r="F276" s="238" t="s">
        <v>703</v>
      </c>
      <c r="G276" s="235"/>
      <c r="H276" s="237" t="s">
        <v>20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154</v>
      </c>
      <c r="AU276" s="244" t="s">
        <v>83</v>
      </c>
      <c r="AV276" s="13" t="s">
        <v>22</v>
      </c>
      <c r="AW276" s="13" t="s">
        <v>33</v>
      </c>
      <c r="AX276" s="13" t="s">
        <v>74</v>
      </c>
      <c r="AY276" s="244" t="s">
        <v>143</v>
      </c>
    </row>
    <row r="277" s="14" customFormat="1">
      <c r="A277" s="14"/>
      <c r="B277" s="245"/>
      <c r="C277" s="246"/>
      <c r="D277" s="236" t="s">
        <v>154</v>
      </c>
      <c r="E277" s="247" t="s">
        <v>20</v>
      </c>
      <c r="F277" s="248" t="s">
        <v>678</v>
      </c>
      <c r="G277" s="246"/>
      <c r="H277" s="249">
        <v>113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154</v>
      </c>
      <c r="AU277" s="255" t="s">
        <v>83</v>
      </c>
      <c r="AV277" s="14" t="s">
        <v>83</v>
      </c>
      <c r="AW277" s="14" t="s">
        <v>33</v>
      </c>
      <c r="AX277" s="14" t="s">
        <v>22</v>
      </c>
      <c r="AY277" s="255" t="s">
        <v>143</v>
      </c>
    </row>
    <row r="278" s="2" customFormat="1" ht="49.05" customHeight="1">
      <c r="A278" s="41"/>
      <c r="B278" s="42"/>
      <c r="C278" s="216" t="s">
        <v>516</v>
      </c>
      <c r="D278" s="216" t="s">
        <v>145</v>
      </c>
      <c r="E278" s="217" t="s">
        <v>852</v>
      </c>
      <c r="F278" s="218" t="s">
        <v>853</v>
      </c>
      <c r="G278" s="219" t="s">
        <v>428</v>
      </c>
      <c r="H278" s="220">
        <v>11</v>
      </c>
      <c r="I278" s="221"/>
      <c r="J278" s="222">
        <f>ROUND(I278*H278,2)</f>
        <v>0</v>
      </c>
      <c r="K278" s="218" t="s">
        <v>149</v>
      </c>
      <c r="L278" s="47"/>
      <c r="M278" s="223" t="s">
        <v>20</v>
      </c>
      <c r="N278" s="224" t="s">
        <v>45</v>
      </c>
      <c r="O278" s="87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7" t="s">
        <v>150</v>
      </c>
      <c r="AT278" s="227" t="s">
        <v>145</v>
      </c>
      <c r="AU278" s="227" t="s">
        <v>83</v>
      </c>
      <c r="AY278" s="20" t="s">
        <v>143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20" t="s">
        <v>22</v>
      </c>
      <c r="BK278" s="228">
        <f>ROUND(I278*H278,2)</f>
        <v>0</v>
      </c>
      <c r="BL278" s="20" t="s">
        <v>150</v>
      </c>
      <c r="BM278" s="227" t="s">
        <v>854</v>
      </c>
    </row>
    <row r="279" s="2" customFormat="1">
      <c r="A279" s="41"/>
      <c r="B279" s="42"/>
      <c r="C279" s="43"/>
      <c r="D279" s="229" t="s">
        <v>152</v>
      </c>
      <c r="E279" s="43"/>
      <c r="F279" s="230" t="s">
        <v>855</v>
      </c>
      <c r="G279" s="43"/>
      <c r="H279" s="43"/>
      <c r="I279" s="231"/>
      <c r="J279" s="43"/>
      <c r="K279" s="43"/>
      <c r="L279" s="47"/>
      <c r="M279" s="232"/>
      <c r="N279" s="233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152</v>
      </c>
      <c r="AU279" s="20" t="s">
        <v>83</v>
      </c>
    </row>
    <row r="280" s="13" customFormat="1">
      <c r="A280" s="13"/>
      <c r="B280" s="234"/>
      <c r="C280" s="235"/>
      <c r="D280" s="236" t="s">
        <v>154</v>
      </c>
      <c r="E280" s="237" t="s">
        <v>20</v>
      </c>
      <c r="F280" s="238" t="s">
        <v>703</v>
      </c>
      <c r="G280" s="235"/>
      <c r="H280" s="237" t="s">
        <v>20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154</v>
      </c>
      <c r="AU280" s="244" t="s">
        <v>83</v>
      </c>
      <c r="AV280" s="13" t="s">
        <v>22</v>
      </c>
      <c r="AW280" s="13" t="s">
        <v>33</v>
      </c>
      <c r="AX280" s="13" t="s">
        <v>74</v>
      </c>
      <c r="AY280" s="244" t="s">
        <v>143</v>
      </c>
    </row>
    <row r="281" s="14" customFormat="1">
      <c r="A281" s="14"/>
      <c r="B281" s="245"/>
      <c r="C281" s="246"/>
      <c r="D281" s="236" t="s">
        <v>154</v>
      </c>
      <c r="E281" s="247" t="s">
        <v>20</v>
      </c>
      <c r="F281" s="248" t="s">
        <v>234</v>
      </c>
      <c r="G281" s="246"/>
      <c r="H281" s="249">
        <v>11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154</v>
      </c>
      <c r="AU281" s="255" t="s">
        <v>83</v>
      </c>
      <c r="AV281" s="14" t="s">
        <v>83</v>
      </c>
      <c r="AW281" s="14" t="s">
        <v>33</v>
      </c>
      <c r="AX281" s="14" t="s">
        <v>22</v>
      </c>
      <c r="AY281" s="255" t="s">
        <v>143</v>
      </c>
    </row>
    <row r="282" s="2" customFormat="1" ht="49.05" customHeight="1">
      <c r="A282" s="41"/>
      <c r="B282" s="42"/>
      <c r="C282" s="216" t="s">
        <v>523</v>
      </c>
      <c r="D282" s="216" t="s">
        <v>145</v>
      </c>
      <c r="E282" s="217" t="s">
        <v>856</v>
      </c>
      <c r="F282" s="218" t="s">
        <v>857</v>
      </c>
      <c r="G282" s="219" t="s">
        <v>428</v>
      </c>
      <c r="H282" s="220">
        <v>1</v>
      </c>
      <c r="I282" s="221"/>
      <c r="J282" s="222">
        <f>ROUND(I282*H282,2)</f>
        <v>0</v>
      </c>
      <c r="K282" s="218" t="s">
        <v>149</v>
      </c>
      <c r="L282" s="47"/>
      <c r="M282" s="223" t="s">
        <v>20</v>
      </c>
      <c r="N282" s="224" t="s">
        <v>45</v>
      </c>
      <c r="O282" s="87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7" t="s">
        <v>150</v>
      </c>
      <c r="AT282" s="227" t="s">
        <v>145</v>
      </c>
      <c r="AU282" s="227" t="s">
        <v>83</v>
      </c>
      <c r="AY282" s="20" t="s">
        <v>143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20" t="s">
        <v>22</v>
      </c>
      <c r="BK282" s="228">
        <f>ROUND(I282*H282,2)</f>
        <v>0</v>
      </c>
      <c r="BL282" s="20" t="s">
        <v>150</v>
      </c>
      <c r="BM282" s="227" t="s">
        <v>858</v>
      </c>
    </row>
    <row r="283" s="2" customFormat="1">
      <c r="A283" s="41"/>
      <c r="B283" s="42"/>
      <c r="C283" s="43"/>
      <c r="D283" s="229" t="s">
        <v>152</v>
      </c>
      <c r="E283" s="43"/>
      <c r="F283" s="230" t="s">
        <v>859</v>
      </c>
      <c r="G283" s="43"/>
      <c r="H283" s="43"/>
      <c r="I283" s="231"/>
      <c r="J283" s="43"/>
      <c r="K283" s="43"/>
      <c r="L283" s="47"/>
      <c r="M283" s="232"/>
      <c r="N283" s="233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152</v>
      </c>
      <c r="AU283" s="20" t="s">
        <v>83</v>
      </c>
    </row>
    <row r="284" s="13" customFormat="1">
      <c r="A284" s="13"/>
      <c r="B284" s="234"/>
      <c r="C284" s="235"/>
      <c r="D284" s="236" t="s">
        <v>154</v>
      </c>
      <c r="E284" s="237" t="s">
        <v>20</v>
      </c>
      <c r="F284" s="238" t="s">
        <v>703</v>
      </c>
      <c r="G284" s="235"/>
      <c r="H284" s="237" t="s">
        <v>20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154</v>
      </c>
      <c r="AU284" s="244" t="s">
        <v>83</v>
      </c>
      <c r="AV284" s="13" t="s">
        <v>22</v>
      </c>
      <c r="AW284" s="13" t="s">
        <v>33</v>
      </c>
      <c r="AX284" s="13" t="s">
        <v>74</v>
      </c>
      <c r="AY284" s="244" t="s">
        <v>143</v>
      </c>
    </row>
    <row r="285" s="14" customFormat="1">
      <c r="A285" s="14"/>
      <c r="B285" s="245"/>
      <c r="C285" s="246"/>
      <c r="D285" s="236" t="s">
        <v>154</v>
      </c>
      <c r="E285" s="247" t="s">
        <v>20</v>
      </c>
      <c r="F285" s="248" t="s">
        <v>22</v>
      </c>
      <c r="G285" s="246"/>
      <c r="H285" s="249">
        <v>1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154</v>
      </c>
      <c r="AU285" s="255" t="s">
        <v>83</v>
      </c>
      <c r="AV285" s="14" t="s">
        <v>83</v>
      </c>
      <c r="AW285" s="14" t="s">
        <v>33</v>
      </c>
      <c r="AX285" s="14" t="s">
        <v>22</v>
      </c>
      <c r="AY285" s="255" t="s">
        <v>143</v>
      </c>
    </row>
    <row r="286" s="2" customFormat="1" ht="49.05" customHeight="1">
      <c r="A286" s="41"/>
      <c r="B286" s="42"/>
      <c r="C286" s="216" t="s">
        <v>531</v>
      </c>
      <c r="D286" s="216" t="s">
        <v>145</v>
      </c>
      <c r="E286" s="217" t="s">
        <v>860</v>
      </c>
      <c r="F286" s="218" t="s">
        <v>861</v>
      </c>
      <c r="G286" s="219" t="s">
        <v>428</v>
      </c>
      <c r="H286" s="220">
        <v>2</v>
      </c>
      <c r="I286" s="221"/>
      <c r="J286" s="222">
        <f>ROUND(I286*H286,2)</f>
        <v>0</v>
      </c>
      <c r="K286" s="218" t="s">
        <v>149</v>
      </c>
      <c r="L286" s="47"/>
      <c r="M286" s="223" t="s">
        <v>20</v>
      </c>
      <c r="N286" s="224" t="s">
        <v>45</v>
      </c>
      <c r="O286" s="87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7" t="s">
        <v>150</v>
      </c>
      <c r="AT286" s="227" t="s">
        <v>145</v>
      </c>
      <c r="AU286" s="227" t="s">
        <v>83</v>
      </c>
      <c r="AY286" s="20" t="s">
        <v>143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22</v>
      </c>
      <c r="BK286" s="228">
        <f>ROUND(I286*H286,2)</f>
        <v>0</v>
      </c>
      <c r="BL286" s="20" t="s">
        <v>150</v>
      </c>
      <c r="BM286" s="227" t="s">
        <v>862</v>
      </c>
    </row>
    <row r="287" s="2" customFormat="1">
      <c r="A287" s="41"/>
      <c r="B287" s="42"/>
      <c r="C287" s="43"/>
      <c r="D287" s="229" t="s">
        <v>152</v>
      </c>
      <c r="E287" s="43"/>
      <c r="F287" s="230" t="s">
        <v>863</v>
      </c>
      <c r="G287" s="43"/>
      <c r="H287" s="43"/>
      <c r="I287" s="231"/>
      <c r="J287" s="43"/>
      <c r="K287" s="43"/>
      <c r="L287" s="47"/>
      <c r="M287" s="232"/>
      <c r="N287" s="23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152</v>
      </c>
      <c r="AU287" s="20" t="s">
        <v>83</v>
      </c>
    </row>
    <row r="288" s="13" customFormat="1">
      <c r="A288" s="13"/>
      <c r="B288" s="234"/>
      <c r="C288" s="235"/>
      <c r="D288" s="236" t="s">
        <v>154</v>
      </c>
      <c r="E288" s="237" t="s">
        <v>20</v>
      </c>
      <c r="F288" s="238" t="s">
        <v>703</v>
      </c>
      <c r="G288" s="235"/>
      <c r="H288" s="237" t="s">
        <v>20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154</v>
      </c>
      <c r="AU288" s="244" t="s">
        <v>83</v>
      </c>
      <c r="AV288" s="13" t="s">
        <v>22</v>
      </c>
      <c r="AW288" s="13" t="s">
        <v>33</v>
      </c>
      <c r="AX288" s="13" t="s">
        <v>74</v>
      </c>
      <c r="AY288" s="244" t="s">
        <v>143</v>
      </c>
    </row>
    <row r="289" s="14" customFormat="1">
      <c r="A289" s="14"/>
      <c r="B289" s="245"/>
      <c r="C289" s="246"/>
      <c r="D289" s="236" t="s">
        <v>154</v>
      </c>
      <c r="E289" s="247" t="s">
        <v>20</v>
      </c>
      <c r="F289" s="248" t="s">
        <v>83</v>
      </c>
      <c r="G289" s="246"/>
      <c r="H289" s="249">
        <v>2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154</v>
      </c>
      <c r="AU289" s="255" t="s">
        <v>83</v>
      </c>
      <c r="AV289" s="14" t="s">
        <v>83</v>
      </c>
      <c r="AW289" s="14" t="s">
        <v>33</v>
      </c>
      <c r="AX289" s="14" t="s">
        <v>22</v>
      </c>
      <c r="AY289" s="255" t="s">
        <v>143</v>
      </c>
    </row>
    <row r="290" s="2" customFormat="1" ht="49.05" customHeight="1">
      <c r="A290" s="41"/>
      <c r="B290" s="42"/>
      <c r="C290" s="216" t="s">
        <v>539</v>
      </c>
      <c r="D290" s="216" t="s">
        <v>145</v>
      </c>
      <c r="E290" s="217" t="s">
        <v>864</v>
      </c>
      <c r="F290" s="218" t="s">
        <v>865</v>
      </c>
      <c r="G290" s="219" t="s">
        <v>428</v>
      </c>
      <c r="H290" s="220">
        <v>2</v>
      </c>
      <c r="I290" s="221"/>
      <c r="J290" s="222">
        <f>ROUND(I290*H290,2)</f>
        <v>0</v>
      </c>
      <c r="K290" s="218" t="s">
        <v>149</v>
      </c>
      <c r="L290" s="47"/>
      <c r="M290" s="223" t="s">
        <v>20</v>
      </c>
      <c r="N290" s="224" t="s">
        <v>45</v>
      </c>
      <c r="O290" s="87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7" t="s">
        <v>150</v>
      </c>
      <c r="AT290" s="227" t="s">
        <v>145</v>
      </c>
      <c r="AU290" s="227" t="s">
        <v>83</v>
      </c>
      <c r="AY290" s="20" t="s">
        <v>143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20" t="s">
        <v>22</v>
      </c>
      <c r="BK290" s="228">
        <f>ROUND(I290*H290,2)</f>
        <v>0</v>
      </c>
      <c r="BL290" s="20" t="s">
        <v>150</v>
      </c>
      <c r="BM290" s="227" t="s">
        <v>866</v>
      </c>
    </row>
    <row r="291" s="2" customFormat="1">
      <c r="A291" s="41"/>
      <c r="B291" s="42"/>
      <c r="C291" s="43"/>
      <c r="D291" s="229" t="s">
        <v>152</v>
      </c>
      <c r="E291" s="43"/>
      <c r="F291" s="230" t="s">
        <v>867</v>
      </c>
      <c r="G291" s="43"/>
      <c r="H291" s="43"/>
      <c r="I291" s="231"/>
      <c r="J291" s="43"/>
      <c r="K291" s="43"/>
      <c r="L291" s="47"/>
      <c r="M291" s="232"/>
      <c r="N291" s="233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152</v>
      </c>
      <c r="AU291" s="20" t="s">
        <v>83</v>
      </c>
    </row>
    <row r="292" s="13" customFormat="1">
      <c r="A292" s="13"/>
      <c r="B292" s="234"/>
      <c r="C292" s="235"/>
      <c r="D292" s="236" t="s">
        <v>154</v>
      </c>
      <c r="E292" s="237" t="s">
        <v>20</v>
      </c>
      <c r="F292" s="238" t="s">
        <v>703</v>
      </c>
      <c r="G292" s="235"/>
      <c r="H292" s="237" t="s">
        <v>20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154</v>
      </c>
      <c r="AU292" s="244" t="s">
        <v>83</v>
      </c>
      <c r="AV292" s="13" t="s">
        <v>22</v>
      </c>
      <c r="AW292" s="13" t="s">
        <v>33</v>
      </c>
      <c r="AX292" s="13" t="s">
        <v>74</v>
      </c>
      <c r="AY292" s="244" t="s">
        <v>143</v>
      </c>
    </row>
    <row r="293" s="14" customFormat="1">
      <c r="A293" s="14"/>
      <c r="B293" s="245"/>
      <c r="C293" s="246"/>
      <c r="D293" s="236" t="s">
        <v>154</v>
      </c>
      <c r="E293" s="247" t="s">
        <v>20</v>
      </c>
      <c r="F293" s="248" t="s">
        <v>83</v>
      </c>
      <c r="G293" s="246"/>
      <c r="H293" s="249">
        <v>2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154</v>
      </c>
      <c r="AU293" s="255" t="s">
        <v>83</v>
      </c>
      <c r="AV293" s="14" t="s">
        <v>83</v>
      </c>
      <c r="AW293" s="14" t="s">
        <v>33</v>
      </c>
      <c r="AX293" s="14" t="s">
        <v>22</v>
      </c>
      <c r="AY293" s="255" t="s">
        <v>143</v>
      </c>
    </row>
    <row r="294" s="2" customFormat="1" ht="49.05" customHeight="1">
      <c r="A294" s="41"/>
      <c r="B294" s="42"/>
      <c r="C294" s="216" t="s">
        <v>546</v>
      </c>
      <c r="D294" s="216" t="s">
        <v>145</v>
      </c>
      <c r="E294" s="217" t="s">
        <v>868</v>
      </c>
      <c r="F294" s="218" t="s">
        <v>869</v>
      </c>
      <c r="G294" s="219" t="s">
        <v>428</v>
      </c>
      <c r="H294" s="220">
        <v>1</v>
      </c>
      <c r="I294" s="221"/>
      <c r="J294" s="222">
        <f>ROUND(I294*H294,2)</f>
        <v>0</v>
      </c>
      <c r="K294" s="218" t="s">
        <v>149</v>
      </c>
      <c r="L294" s="47"/>
      <c r="M294" s="223" t="s">
        <v>20</v>
      </c>
      <c r="N294" s="224" t="s">
        <v>45</v>
      </c>
      <c r="O294" s="87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7" t="s">
        <v>150</v>
      </c>
      <c r="AT294" s="227" t="s">
        <v>145</v>
      </c>
      <c r="AU294" s="227" t="s">
        <v>83</v>
      </c>
      <c r="AY294" s="20" t="s">
        <v>143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20" t="s">
        <v>22</v>
      </c>
      <c r="BK294" s="228">
        <f>ROUND(I294*H294,2)</f>
        <v>0</v>
      </c>
      <c r="BL294" s="20" t="s">
        <v>150</v>
      </c>
      <c r="BM294" s="227" t="s">
        <v>870</v>
      </c>
    </row>
    <row r="295" s="2" customFormat="1">
      <c r="A295" s="41"/>
      <c r="B295" s="42"/>
      <c r="C295" s="43"/>
      <c r="D295" s="229" t="s">
        <v>152</v>
      </c>
      <c r="E295" s="43"/>
      <c r="F295" s="230" t="s">
        <v>871</v>
      </c>
      <c r="G295" s="43"/>
      <c r="H295" s="43"/>
      <c r="I295" s="231"/>
      <c r="J295" s="43"/>
      <c r="K295" s="43"/>
      <c r="L295" s="47"/>
      <c r="M295" s="232"/>
      <c r="N295" s="23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152</v>
      </c>
      <c r="AU295" s="20" t="s">
        <v>83</v>
      </c>
    </row>
    <row r="296" s="13" customFormat="1">
      <c r="A296" s="13"/>
      <c r="B296" s="234"/>
      <c r="C296" s="235"/>
      <c r="D296" s="236" t="s">
        <v>154</v>
      </c>
      <c r="E296" s="237" t="s">
        <v>20</v>
      </c>
      <c r="F296" s="238" t="s">
        <v>703</v>
      </c>
      <c r="G296" s="235"/>
      <c r="H296" s="237" t="s">
        <v>20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154</v>
      </c>
      <c r="AU296" s="244" t="s">
        <v>83</v>
      </c>
      <c r="AV296" s="13" t="s">
        <v>22</v>
      </c>
      <c r="AW296" s="13" t="s">
        <v>33</v>
      </c>
      <c r="AX296" s="13" t="s">
        <v>74</v>
      </c>
      <c r="AY296" s="244" t="s">
        <v>143</v>
      </c>
    </row>
    <row r="297" s="14" customFormat="1">
      <c r="A297" s="14"/>
      <c r="B297" s="245"/>
      <c r="C297" s="246"/>
      <c r="D297" s="236" t="s">
        <v>154</v>
      </c>
      <c r="E297" s="247" t="s">
        <v>20</v>
      </c>
      <c r="F297" s="248" t="s">
        <v>22</v>
      </c>
      <c r="G297" s="246"/>
      <c r="H297" s="249">
        <v>1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154</v>
      </c>
      <c r="AU297" s="255" t="s">
        <v>83</v>
      </c>
      <c r="AV297" s="14" t="s">
        <v>83</v>
      </c>
      <c r="AW297" s="14" t="s">
        <v>33</v>
      </c>
      <c r="AX297" s="14" t="s">
        <v>22</v>
      </c>
      <c r="AY297" s="255" t="s">
        <v>143</v>
      </c>
    </row>
    <row r="298" s="2" customFormat="1" ht="44.25" customHeight="1">
      <c r="A298" s="41"/>
      <c r="B298" s="42"/>
      <c r="C298" s="216" t="s">
        <v>551</v>
      </c>
      <c r="D298" s="216" t="s">
        <v>145</v>
      </c>
      <c r="E298" s="217" t="s">
        <v>872</v>
      </c>
      <c r="F298" s="218" t="s">
        <v>873</v>
      </c>
      <c r="G298" s="219" t="s">
        <v>229</v>
      </c>
      <c r="H298" s="220">
        <v>32.142000000000003</v>
      </c>
      <c r="I298" s="221"/>
      <c r="J298" s="222">
        <f>ROUND(I298*H298,2)</f>
        <v>0</v>
      </c>
      <c r="K298" s="218" t="s">
        <v>149</v>
      </c>
      <c r="L298" s="47"/>
      <c r="M298" s="223" t="s">
        <v>20</v>
      </c>
      <c r="N298" s="224" t="s">
        <v>45</v>
      </c>
      <c r="O298" s="87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7" t="s">
        <v>150</v>
      </c>
      <c r="AT298" s="227" t="s">
        <v>145</v>
      </c>
      <c r="AU298" s="227" t="s">
        <v>83</v>
      </c>
      <c r="AY298" s="20" t="s">
        <v>143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20" t="s">
        <v>22</v>
      </c>
      <c r="BK298" s="228">
        <f>ROUND(I298*H298,2)</f>
        <v>0</v>
      </c>
      <c r="BL298" s="20" t="s">
        <v>150</v>
      </c>
      <c r="BM298" s="227" t="s">
        <v>874</v>
      </c>
    </row>
    <row r="299" s="2" customFormat="1">
      <c r="A299" s="41"/>
      <c r="B299" s="42"/>
      <c r="C299" s="43"/>
      <c r="D299" s="229" t="s">
        <v>152</v>
      </c>
      <c r="E299" s="43"/>
      <c r="F299" s="230" t="s">
        <v>875</v>
      </c>
      <c r="G299" s="43"/>
      <c r="H299" s="43"/>
      <c r="I299" s="231"/>
      <c r="J299" s="43"/>
      <c r="K299" s="43"/>
      <c r="L299" s="47"/>
      <c r="M299" s="232"/>
      <c r="N299" s="23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152</v>
      </c>
      <c r="AU299" s="20" t="s">
        <v>83</v>
      </c>
    </row>
    <row r="300" s="13" customFormat="1">
      <c r="A300" s="13"/>
      <c r="B300" s="234"/>
      <c r="C300" s="235"/>
      <c r="D300" s="236" t="s">
        <v>154</v>
      </c>
      <c r="E300" s="237" t="s">
        <v>20</v>
      </c>
      <c r="F300" s="238" t="s">
        <v>876</v>
      </c>
      <c r="G300" s="235"/>
      <c r="H300" s="237" t="s">
        <v>20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154</v>
      </c>
      <c r="AU300" s="244" t="s">
        <v>83</v>
      </c>
      <c r="AV300" s="13" t="s">
        <v>22</v>
      </c>
      <c r="AW300" s="13" t="s">
        <v>33</v>
      </c>
      <c r="AX300" s="13" t="s">
        <v>74</v>
      </c>
      <c r="AY300" s="244" t="s">
        <v>143</v>
      </c>
    </row>
    <row r="301" s="14" customFormat="1">
      <c r="A301" s="14"/>
      <c r="B301" s="245"/>
      <c r="C301" s="246"/>
      <c r="D301" s="236" t="s">
        <v>154</v>
      </c>
      <c r="E301" s="247" t="s">
        <v>20</v>
      </c>
      <c r="F301" s="248" t="s">
        <v>877</v>
      </c>
      <c r="G301" s="246"/>
      <c r="H301" s="249">
        <v>7.9100000000000001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154</v>
      </c>
      <c r="AU301" s="255" t="s">
        <v>83</v>
      </c>
      <c r="AV301" s="14" t="s">
        <v>83</v>
      </c>
      <c r="AW301" s="14" t="s">
        <v>33</v>
      </c>
      <c r="AX301" s="14" t="s">
        <v>74</v>
      </c>
      <c r="AY301" s="255" t="s">
        <v>143</v>
      </c>
    </row>
    <row r="302" s="14" customFormat="1">
      <c r="A302" s="14"/>
      <c r="B302" s="245"/>
      <c r="C302" s="246"/>
      <c r="D302" s="236" t="s">
        <v>154</v>
      </c>
      <c r="E302" s="247" t="s">
        <v>20</v>
      </c>
      <c r="F302" s="248" t="s">
        <v>878</v>
      </c>
      <c r="G302" s="246"/>
      <c r="H302" s="249">
        <v>2.5666666666666664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154</v>
      </c>
      <c r="AU302" s="255" t="s">
        <v>83</v>
      </c>
      <c r="AV302" s="14" t="s">
        <v>83</v>
      </c>
      <c r="AW302" s="14" t="s">
        <v>33</v>
      </c>
      <c r="AX302" s="14" t="s">
        <v>74</v>
      </c>
      <c r="AY302" s="255" t="s">
        <v>143</v>
      </c>
    </row>
    <row r="303" s="14" customFormat="1">
      <c r="A303" s="14"/>
      <c r="B303" s="245"/>
      <c r="C303" s="246"/>
      <c r="D303" s="236" t="s">
        <v>154</v>
      </c>
      <c r="E303" s="247" t="s">
        <v>20</v>
      </c>
      <c r="F303" s="248" t="s">
        <v>879</v>
      </c>
      <c r="G303" s="246"/>
      <c r="H303" s="249">
        <v>1.3999999999999999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154</v>
      </c>
      <c r="AU303" s="255" t="s">
        <v>83</v>
      </c>
      <c r="AV303" s="14" t="s">
        <v>83</v>
      </c>
      <c r="AW303" s="14" t="s">
        <v>33</v>
      </c>
      <c r="AX303" s="14" t="s">
        <v>74</v>
      </c>
      <c r="AY303" s="255" t="s">
        <v>143</v>
      </c>
    </row>
    <row r="304" s="14" customFormat="1">
      <c r="A304" s="14"/>
      <c r="B304" s="245"/>
      <c r="C304" s="246"/>
      <c r="D304" s="236" t="s">
        <v>154</v>
      </c>
      <c r="E304" s="247" t="s">
        <v>20</v>
      </c>
      <c r="F304" s="248" t="s">
        <v>880</v>
      </c>
      <c r="G304" s="246"/>
      <c r="H304" s="249">
        <v>4.1999999999999993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154</v>
      </c>
      <c r="AU304" s="255" t="s">
        <v>83</v>
      </c>
      <c r="AV304" s="14" t="s">
        <v>83</v>
      </c>
      <c r="AW304" s="14" t="s">
        <v>33</v>
      </c>
      <c r="AX304" s="14" t="s">
        <v>74</v>
      </c>
      <c r="AY304" s="255" t="s">
        <v>143</v>
      </c>
    </row>
    <row r="305" s="14" customFormat="1">
      <c r="A305" s="14"/>
      <c r="B305" s="245"/>
      <c r="C305" s="246"/>
      <c r="D305" s="236" t="s">
        <v>154</v>
      </c>
      <c r="E305" s="247" t="s">
        <v>20</v>
      </c>
      <c r="F305" s="248" t="s">
        <v>881</v>
      </c>
      <c r="G305" s="246"/>
      <c r="H305" s="249">
        <v>5.5999999999999996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154</v>
      </c>
      <c r="AU305" s="255" t="s">
        <v>83</v>
      </c>
      <c r="AV305" s="14" t="s">
        <v>83</v>
      </c>
      <c r="AW305" s="14" t="s">
        <v>33</v>
      </c>
      <c r="AX305" s="14" t="s">
        <v>74</v>
      </c>
      <c r="AY305" s="255" t="s">
        <v>143</v>
      </c>
    </row>
    <row r="306" s="14" customFormat="1">
      <c r="A306" s="14"/>
      <c r="B306" s="245"/>
      <c r="C306" s="246"/>
      <c r="D306" s="236" t="s">
        <v>154</v>
      </c>
      <c r="E306" s="247" t="s">
        <v>20</v>
      </c>
      <c r="F306" s="248" t="s">
        <v>882</v>
      </c>
      <c r="G306" s="246"/>
      <c r="H306" s="249">
        <v>3.5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154</v>
      </c>
      <c r="AU306" s="255" t="s">
        <v>83</v>
      </c>
      <c r="AV306" s="14" t="s">
        <v>83</v>
      </c>
      <c r="AW306" s="14" t="s">
        <v>33</v>
      </c>
      <c r="AX306" s="14" t="s">
        <v>74</v>
      </c>
      <c r="AY306" s="255" t="s">
        <v>143</v>
      </c>
    </row>
    <row r="307" s="13" customFormat="1">
      <c r="A307" s="13"/>
      <c r="B307" s="234"/>
      <c r="C307" s="235"/>
      <c r="D307" s="236" t="s">
        <v>154</v>
      </c>
      <c r="E307" s="237" t="s">
        <v>20</v>
      </c>
      <c r="F307" s="238" t="s">
        <v>883</v>
      </c>
      <c r="G307" s="235"/>
      <c r="H307" s="237" t="s">
        <v>20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154</v>
      </c>
      <c r="AU307" s="244" t="s">
        <v>83</v>
      </c>
      <c r="AV307" s="13" t="s">
        <v>22</v>
      </c>
      <c r="AW307" s="13" t="s">
        <v>33</v>
      </c>
      <c r="AX307" s="13" t="s">
        <v>74</v>
      </c>
      <c r="AY307" s="244" t="s">
        <v>143</v>
      </c>
    </row>
    <row r="308" s="14" customFormat="1">
      <c r="A308" s="14"/>
      <c r="B308" s="245"/>
      <c r="C308" s="246"/>
      <c r="D308" s="236" t="s">
        <v>154</v>
      </c>
      <c r="E308" s="247" t="s">
        <v>20</v>
      </c>
      <c r="F308" s="248" t="s">
        <v>884</v>
      </c>
      <c r="G308" s="246"/>
      <c r="H308" s="249">
        <v>6.964999999999999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154</v>
      </c>
      <c r="AU308" s="255" t="s">
        <v>83</v>
      </c>
      <c r="AV308" s="14" t="s">
        <v>83</v>
      </c>
      <c r="AW308" s="14" t="s">
        <v>33</v>
      </c>
      <c r="AX308" s="14" t="s">
        <v>74</v>
      </c>
      <c r="AY308" s="255" t="s">
        <v>143</v>
      </c>
    </row>
    <row r="309" s="15" customFormat="1">
      <c r="A309" s="15"/>
      <c r="B309" s="256"/>
      <c r="C309" s="257"/>
      <c r="D309" s="236" t="s">
        <v>154</v>
      </c>
      <c r="E309" s="258" t="s">
        <v>20</v>
      </c>
      <c r="F309" s="259" t="s">
        <v>178</v>
      </c>
      <c r="G309" s="257"/>
      <c r="H309" s="260">
        <v>32.141666666666666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6" t="s">
        <v>154</v>
      </c>
      <c r="AU309" s="266" t="s">
        <v>83</v>
      </c>
      <c r="AV309" s="15" t="s">
        <v>150</v>
      </c>
      <c r="AW309" s="15" t="s">
        <v>33</v>
      </c>
      <c r="AX309" s="15" t="s">
        <v>22</v>
      </c>
      <c r="AY309" s="266" t="s">
        <v>143</v>
      </c>
    </row>
    <row r="310" s="2" customFormat="1" ht="37.8" customHeight="1">
      <c r="A310" s="41"/>
      <c r="B310" s="42"/>
      <c r="C310" s="216" t="s">
        <v>557</v>
      </c>
      <c r="D310" s="216" t="s">
        <v>145</v>
      </c>
      <c r="E310" s="217" t="s">
        <v>885</v>
      </c>
      <c r="F310" s="218" t="s">
        <v>886</v>
      </c>
      <c r="G310" s="219" t="s">
        <v>428</v>
      </c>
      <c r="H310" s="220">
        <v>113</v>
      </c>
      <c r="I310" s="221"/>
      <c r="J310" s="222">
        <f>ROUND(I310*H310,2)</f>
        <v>0</v>
      </c>
      <c r="K310" s="218" t="s">
        <v>149</v>
      </c>
      <c r="L310" s="47"/>
      <c r="M310" s="223" t="s">
        <v>20</v>
      </c>
      <c r="N310" s="224" t="s">
        <v>45</v>
      </c>
      <c r="O310" s="87"/>
      <c r="P310" s="225">
        <f>O310*H310</f>
        <v>0</v>
      </c>
      <c r="Q310" s="225">
        <v>0</v>
      </c>
      <c r="R310" s="225">
        <f>Q310*H310</f>
        <v>0</v>
      </c>
      <c r="S310" s="225">
        <v>0</v>
      </c>
      <c r="T310" s="226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7" t="s">
        <v>150</v>
      </c>
      <c r="AT310" s="227" t="s">
        <v>145</v>
      </c>
      <c r="AU310" s="227" t="s">
        <v>83</v>
      </c>
      <c r="AY310" s="20" t="s">
        <v>143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20" t="s">
        <v>22</v>
      </c>
      <c r="BK310" s="228">
        <f>ROUND(I310*H310,2)</f>
        <v>0</v>
      </c>
      <c r="BL310" s="20" t="s">
        <v>150</v>
      </c>
      <c r="BM310" s="227" t="s">
        <v>887</v>
      </c>
    </row>
    <row r="311" s="2" customFormat="1">
      <c r="A311" s="41"/>
      <c r="B311" s="42"/>
      <c r="C311" s="43"/>
      <c r="D311" s="229" t="s">
        <v>152</v>
      </c>
      <c r="E311" s="43"/>
      <c r="F311" s="230" t="s">
        <v>888</v>
      </c>
      <c r="G311" s="43"/>
      <c r="H311" s="43"/>
      <c r="I311" s="231"/>
      <c r="J311" s="43"/>
      <c r="K311" s="43"/>
      <c r="L311" s="47"/>
      <c r="M311" s="232"/>
      <c r="N311" s="23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152</v>
      </c>
      <c r="AU311" s="20" t="s">
        <v>83</v>
      </c>
    </row>
    <row r="312" s="13" customFormat="1">
      <c r="A312" s="13"/>
      <c r="B312" s="234"/>
      <c r="C312" s="235"/>
      <c r="D312" s="236" t="s">
        <v>154</v>
      </c>
      <c r="E312" s="237" t="s">
        <v>20</v>
      </c>
      <c r="F312" s="238" t="s">
        <v>677</v>
      </c>
      <c r="G312" s="235"/>
      <c r="H312" s="237" t="s">
        <v>20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154</v>
      </c>
      <c r="AU312" s="244" t="s">
        <v>83</v>
      </c>
      <c r="AV312" s="13" t="s">
        <v>22</v>
      </c>
      <c r="AW312" s="13" t="s">
        <v>33</v>
      </c>
      <c r="AX312" s="13" t="s">
        <v>74</v>
      </c>
      <c r="AY312" s="244" t="s">
        <v>143</v>
      </c>
    </row>
    <row r="313" s="14" customFormat="1">
      <c r="A313" s="14"/>
      <c r="B313" s="245"/>
      <c r="C313" s="246"/>
      <c r="D313" s="236" t="s">
        <v>154</v>
      </c>
      <c r="E313" s="247" t="s">
        <v>20</v>
      </c>
      <c r="F313" s="248" t="s">
        <v>678</v>
      </c>
      <c r="G313" s="246"/>
      <c r="H313" s="249">
        <v>113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154</v>
      </c>
      <c r="AU313" s="255" t="s">
        <v>83</v>
      </c>
      <c r="AV313" s="14" t="s">
        <v>83</v>
      </c>
      <c r="AW313" s="14" t="s">
        <v>33</v>
      </c>
      <c r="AX313" s="14" t="s">
        <v>22</v>
      </c>
      <c r="AY313" s="255" t="s">
        <v>143</v>
      </c>
    </row>
    <row r="314" s="2" customFormat="1" ht="37.8" customHeight="1">
      <c r="A314" s="41"/>
      <c r="B314" s="42"/>
      <c r="C314" s="216" t="s">
        <v>563</v>
      </c>
      <c r="D314" s="216" t="s">
        <v>145</v>
      </c>
      <c r="E314" s="217" t="s">
        <v>889</v>
      </c>
      <c r="F314" s="218" t="s">
        <v>890</v>
      </c>
      <c r="G314" s="219" t="s">
        <v>428</v>
      </c>
      <c r="H314" s="220">
        <v>11</v>
      </c>
      <c r="I314" s="221"/>
      <c r="J314" s="222">
        <f>ROUND(I314*H314,2)</f>
        <v>0</v>
      </c>
      <c r="K314" s="218" t="s">
        <v>149</v>
      </c>
      <c r="L314" s="47"/>
      <c r="M314" s="223" t="s">
        <v>20</v>
      </c>
      <c r="N314" s="224" t="s">
        <v>45</v>
      </c>
      <c r="O314" s="87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7" t="s">
        <v>150</v>
      </c>
      <c r="AT314" s="227" t="s">
        <v>145</v>
      </c>
      <c r="AU314" s="227" t="s">
        <v>83</v>
      </c>
      <c r="AY314" s="20" t="s">
        <v>143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20" t="s">
        <v>22</v>
      </c>
      <c r="BK314" s="228">
        <f>ROUND(I314*H314,2)</f>
        <v>0</v>
      </c>
      <c r="BL314" s="20" t="s">
        <v>150</v>
      </c>
      <c r="BM314" s="227" t="s">
        <v>891</v>
      </c>
    </row>
    <row r="315" s="2" customFormat="1">
      <c r="A315" s="41"/>
      <c r="B315" s="42"/>
      <c r="C315" s="43"/>
      <c r="D315" s="229" t="s">
        <v>152</v>
      </c>
      <c r="E315" s="43"/>
      <c r="F315" s="230" t="s">
        <v>892</v>
      </c>
      <c r="G315" s="43"/>
      <c r="H315" s="43"/>
      <c r="I315" s="231"/>
      <c r="J315" s="43"/>
      <c r="K315" s="43"/>
      <c r="L315" s="47"/>
      <c r="M315" s="232"/>
      <c r="N315" s="233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152</v>
      </c>
      <c r="AU315" s="20" t="s">
        <v>83</v>
      </c>
    </row>
    <row r="316" s="13" customFormat="1">
      <c r="A316" s="13"/>
      <c r="B316" s="234"/>
      <c r="C316" s="235"/>
      <c r="D316" s="236" t="s">
        <v>154</v>
      </c>
      <c r="E316" s="237" t="s">
        <v>20</v>
      </c>
      <c r="F316" s="238" t="s">
        <v>677</v>
      </c>
      <c r="G316" s="235"/>
      <c r="H316" s="237" t="s">
        <v>20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154</v>
      </c>
      <c r="AU316" s="244" t="s">
        <v>83</v>
      </c>
      <c r="AV316" s="13" t="s">
        <v>22</v>
      </c>
      <c r="AW316" s="13" t="s">
        <v>33</v>
      </c>
      <c r="AX316" s="13" t="s">
        <v>74</v>
      </c>
      <c r="AY316" s="244" t="s">
        <v>143</v>
      </c>
    </row>
    <row r="317" s="14" customFormat="1">
      <c r="A317" s="14"/>
      <c r="B317" s="245"/>
      <c r="C317" s="246"/>
      <c r="D317" s="236" t="s">
        <v>154</v>
      </c>
      <c r="E317" s="247" t="s">
        <v>20</v>
      </c>
      <c r="F317" s="248" t="s">
        <v>234</v>
      </c>
      <c r="G317" s="246"/>
      <c r="H317" s="249">
        <v>11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154</v>
      </c>
      <c r="AU317" s="255" t="s">
        <v>83</v>
      </c>
      <c r="AV317" s="14" t="s">
        <v>83</v>
      </c>
      <c r="AW317" s="14" t="s">
        <v>33</v>
      </c>
      <c r="AX317" s="14" t="s">
        <v>22</v>
      </c>
      <c r="AY317" s="255" t="s">
        <v>143</v>
      </c>
    </row>
    <row r="318" s="2" customFormat="1" ht="37.8" customHeight="1">
      <c r="A318" s="41"/>
      <c r="B318" s="42"/>
      <c r="C318" s="216" t="s">
        <v>568</v>
      </c>
      <c r="D318" s="216" t="s">
        <v>145</v>
      </c>
      <c r="E318" s="217" t="s">
        <v>893</v>
      </c>
      <c r="F318" s="218" t="s">
        <v>894</v>
      </c>
      <c r="G318" s="219" t="s">
        <v>428</v>
      </c>
      <c r="H318" s="220">
        <v>1</v>
      </c>
      <c r="I318" s="221"/>
      <c r="J318" s="222">
        <f>ROUND(I318*H318,2)</f>
        <v>0</v>
      </c>
      <c r="K318" s="218" t="s">
        <v>20</v>
      </c>
      <c r="L318" s="47"/>
      <c r="M318" s="223" t="s">
        <v>20</v>
      </c>
      <c r="N318" s="224" t="s">
        <v>45</v>
      </c>
      <c r="O318" s="87"/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7" t="s">
        <v>150</v>
      </c>
      <c r="AT318" s="227" t="s">
        <v>145</v>
      </c>
      <c r="AU318" s="227" t="s">
        <v>83</v>
      </c>
      <c r="AY318" s="20" t="s">
        <v>143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20" t="s">
        <v>22</v>
      </c>
      <c r="BK318" s="228">
        <f>ROUND(I318*H318,2)</f>
        <v>0</v>
      </c>
      <c r="BL318" s="20" t="s">
        <v>150</v>
      </c>
      <c r="BM318" s="227" t="s">
        <v>895</v>
      </c>
    </row>
    <row r="319" s="13" customFormat="1">
      <c r="A319" s="13"/>
      <c r="B319" s="234"/>
      <c r="C319" s="235"/>
      <c r="D319" s="236" t="s">
        <v>154</v>
      </c>
      <c r="E319" s="237" t="s">
        <v>20</v>
      </c>
      <c r="F319" s="238" t="s">
        <v>677</v>
      </c>
      <c r="G319" s="235"/>
      <c r="H319" s="237" t="s">
        <v>20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154</v>
      </c>
      <c r="AU319" s="244" t="s">
        <v>83</v>
      </c>
      <c r="AV319" s="13" t="s">
        <v>22</v>
      </c>
      <c r="AW319" s="13" t="s">
        <v>33</v>
      </c>
      <c r="AX319" s="13" t="s">
        <v>74</v>
      </c>
      <c r="AY319" s="244" t="s">
        <v>143</v>
      </c>
    </row>
    <row r="320" s="14" customFormat="1">
      <c r="A320" s="14"/>
      <c r="B320" s="245"/>
      <c r="C320" s="246"/>
      <c r="D320" s="236" t="s">
        <v>154</v>
      </c>
      <c r="E320" s="247" t="s">
        <v>20</v>
      </c>
      <c r="F320" s="248" t="s">
        <v>22</v>
      </c>
      <c r="G320" s="246"/>
      <c r="H320" s="249">
        <v>1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154</v>
      </c>
      <c r="AU320" s="255" t="s">
        <v>83</v>
      </c>
      <c r="AV320" s="14" t="s">
        <v>83</v>
      </c>
      <c r="AW320" s="14" t="s">
        <v>33</v>
      </c>
      <c r="AX320" s="14" t="s">
        <v>22</v>
      </c>
      <c r="AY320" s="255" t="s">
        <v>143</v>
      </c>
    </row>
    <row r="321" s="2" customFormat="1" ht="37.8" customHeight="1">
      <c r="A321" s="41"/>
      <c r="B321" s="42"/>
      <c r="C321" s="216" t="s">
        <v>576</v>
      </c>
      <c r="D321" s="216" t="s">
        <v>145</v>
      </c>
      <c r="E321" s="217" t="s">
        <v>896</v>
      </c>
      <c r="F321" s="218" t="s">
        <v>897</v>
      </c>
      <c r="G321" s="219" t="s">
        <v>428</v>
      </c>
      <c r="H321" s="220">
        <v>2</v>
      </c>
      <c r="I321" s="221"/>
      <c r="J321" s="222">
        <f>ROUND(I321*H321,2)</f>
        <v>0</v>
      </c>
      <c r="K321" s="218" t="s">
        <v>20</v>
      </c>
      <c r="L321" s="47"/>
      <c r="M321" s="223" t="s">
        <v>20</v>
      </c>
      <c r="N321" s="224" t="s">
        <v>45</v>
      </c>
      <c r="O321" s="87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7" t="s">
        <v>150</v>
      </c>
      <c r="AT321" s="227" t="s">
        <v>145</v>
      </c>
      <c r="AU321" s="227" t="s">
        <v>83</v>
      </c>
      <c r="AY321" s="20" t="s">
        <v>143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20" t="s">
        <v>22</v>
      </c>
      <c r="BK321" s="228">
        <f>ROUND(I321*H321,2)</f>
        <v>0</v>
      </c>
      <c r="BL321" s="20" t="s">
        <v>150</v>
      </c>
      <c r="BM321" s="227" t="s">
        <v>898</v>
      </c>
    </row>
    <row r="322" s="13" customFormat="1">
      <c r="A322" s="13"/>
      <c r="B322" s="234"/>
      <c r="C322" s="235"/>
      <c r="D322" s="236" t="s">
        <v>154</v>
      </c>
      <c r="E322" s="237" t="s">
        <v>20</v>
      </c>
      <c r="F322" s="238" t="s">
        <v>677</v>
      </c>
      <c r="G322" s="235"/>
      <c r="H322" s="237" t="s">
        <v>20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154</v>
      </c>
      <c r="AU322" s="244" t="s">
        <v>83</v>
      </c>
      <c r="AV322" s="13" t="s">
        <v>22</v>
      </c>
      <c r="AW322" s="13" t="s">
        <v>33</v>
      </c>
      <c r="AX322" s="13" t="s">
        <v>74</v>
      </c>
      <c r="AY322" s="244" t="s">
        <v>143</v>
      </c>
    </row>
    <row r="323" s="14" customFormat="1">
      <c r="A323" s="14"/>
      <c r="B323" s="245"/>
      <c r="C323" s="246"/>
      <c r="D323" s="236" t="s">
        <v>154</v>
      </c>
      <c r="E323" s="247" t="s">
        <v>20</v>
      </c>
      <c r="F323" s="248" t="s">
        <v>83</v>
      </c>
      <c r="G323" s="246"/>
      <c r="H323" s="249">
        <v>2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154</v>
      </c>
      <c r="AU323" s="255" t="s">
        <v>83</v>
      </c>
      <c r="AV323" s="14" t="s">
        <v>83</v>
      </c>
      <c r="AW323" s="14" t="s">
        <v>33</v>
      </c>
      <c r="AX323" s="14" t="s">
        <v>22</v>
      </c>
      <c r="AY323" s="255" t="s">
        <v>143</v>
      </c>
    </row>
    <row r="324" s="2" customFormat="1" ht="37.8" customHeight="1">
      <c r="A324" s="41"/>
      <c r="B324" s="42"/>
      <c r="C324" s="216" t="s">
        <v>582</v>
      </c>
      <c r="D324" s="216" t="s">
        <v>145</v>
      </c>
      <c r="E324" s="217" t="s">
        <v>899</v>
      </c>
      <c r="F324" s="218" t="s">
        <v>900</v>
      </c>
      <c r="G324" s="219" t="s">
        <v>428</v>
      </c>
      <c r="H324" s="220">
        <v>2</v>
      </c>
      <c r="I324" s="221"/>
      <c r="J324" s="222">
        <f>ROUND(I324*H324,2)</f>
        <v>0</v>
      </c>
      <c r="K324" s="218" t="s">
        <v>20</v>
      </c>
      <c r="L324" s="47"/>
      <c r="M324" s="223" t="s">
        <v>20</v>
      </c>
      <c r="N324" s="224" t="s">
        <v>45</v>
      </c>
      <c r="O324" s="87"/>
      <c r="P324" s="225">
        <f>O324*H324</f>
        <v>0</v>
      </c>
      <c r="Q324" s="225">
        <v>0</v>
      </c>
      <c r="R324" s="225">
        <f>Q324*H324</f>
        <v>0</v>
      </c>
      <c r="S324" s="225">
        <v>0</v>
      </c>
      <c r="T324" s="226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7" t="s">
        <v>150</v>
      </c>
      <c r="AT324" s="227" t="s">
        <v>145</v>
      </c>
      <c r="AU324" s="227" t="s">
        <v>83</v>
      </c>
      <c r="AY324" s="20" t="s">
        <v>143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20" t="s">
        <v>22</v>
      </c>
      <c r="BK324" s="228">
        <f>ROUND(I324*H324,2)</f>
        <v>0</v>
      </c>
      <c r="BL324" s="20" t="s">
        <v>150</v>
      </c>
      <c r="BM324" s="227" t="s">
        <v>901</v>
      </c>
    </row>
    <row r="325" s="13" customFormat="1">
      <c r="A325" s="13"/>
      <c r="B325" s="234"/>
      <c r="C325" s="235"/>
      <c r="D325" s="236" t="s">
        <v>154</v>
      </c>
      <c r="E325" s="237" t="s">
        <v>20</v>
      </c>
      <c r="F325" s="238" t="s">
        <v>677</v>
      </c>
      <c r="G325" s="235"/>
      <c r="H325" s="237" t="s">
        <v>20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154</v>
      </c>
      <c r="AU325" s="244" t="s">
        <v>83</v>
      </c>
      <c r="AV325" s="13" t="s">
        <v>22</v>
      </c>
      <c r="AW325" s="13" t="s">
        <v>33</v>
      </c>
      <c r="AX325" s="13" t="s">
        <v>74</v>
      </c>
      <c r="AY325" s="244" t="s">
        <v>143</v>
      </c>
    </row>
    <row r="326" s="14" customFormat="1">
      <c r="A326" s="14"/>
      <c r="B326" s="245"/>
      <c r="C326" s="246"/>
      <c r="D326" s="236" t="s">
        <v>154</v>
      </c>
      <c r="E326" s="247" t="s">
        <v>20</v>
      </c>
      <c r="F326" s="248" t="s">
        <v>83</v>
      </c>
      <c r="G326" s="246"/>
      <c r="H326" s="249">
        <v>2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154</v>
      </c>
      <c r="AU326" s="255" t="s">
        <v>83</v>
      </c>
      <c r="AV326" s="14" t="s">
        <v>83</v>
      </c>
      <c r="AW326" s="14" t="s">
        <v>33</v>
      </c>
      <c r="AX326" s="14" t="s">
        <v>22</v>
      </c>
      <c r="AY326" s="255" t="s">
        <v>143</v>
      </c>
    </row>
    <row r="327" s="2" customFormat="1" ht="37.8" customHeight="1">
      <c r="A327" s="41"/>
      <c r="B327" s="42"/>
      <c r="C327" s="216" t="s">
        <v>589</v>
      </c>
      <c r="D327" s="216" t="s">
        <v>145</v>
      </c>
      <c r="E327" s="217" t="s">
        <v>902</v>
      </c>
      <c r="F327" s="218" t="s">
        <v>903</v>
      </c>
      <c r="G327" s="219" t="s">
        <v>428</v>
      </c>
      <c r="H327" s="220">
        <v>1</v>
      </c>
      <c r="I327" s="221"/>
      <c r="J327" s="222">
        <f>ROUND(I327*H327,2)</f>
        <v>0</v>
      </c>
      <c r="K327" s="218" t="s">
        <v>20</v>
      </c>
      <c r="L327" s="47"/>
      <c r="M327" s="223" t="s">
        <v>20</v>
      </c>
      <c r="N327" s="224" t="s">
        <v>45</v>
      </c>
      <c r="O327" s="87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7" t="s">
        <v>150</v>
      </c>
      <c r="AT327" s="227" t="s">
        <v>145</v>
      </c>
      <c r="AU327" s="227" t="s">
        <v>83</v>
      </c>
      <c r="AY327" s="20" t="s">
        <v>143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20" t="s">
        <v>22</v>
      </c>
      <c r="BK327" s="228">
        <f>ROUND(I327*H327,2)</f>
        <v>0</v>
      </c>
      <c r="BL327" s="20" t="s">
        <v>150</v>
      </c>
      <c r="BM327" s="227" t="s">
        <v>904</v>
      </c>
    </row>
    <row r="328" s="13" customFormat="1">
      <c r="A328" s="13"/>
      <c r="B328" s="234"/>
      <c r="C328" s="235"/>
      <c r="D328" s="236" t="s">
        <v>154</v>
      </c>
      <c r="E328" s="237" t="s">
        <v>20</v>
      </c>
      <c r="F328" s="238" t="s">
        <v>677</v>
      </c>
      <c r="G328" s="235"/>
      <c r="H328" s="237" t="s">
        <v>20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154</v>
      </c>
      <c r="AU328" s="244" t="s">
        <v>83</v>
      </c>
      <c r="AV328" s="13" t="s">
        <v>22</v>
      </c>
      <c r="AW328" s="13" t="s">
        <v>33</v>
      </c>
      <c r="AX328" s="13" t="s">
        <v>74</v>
      </c>
      <c r="AY328" s="244" t="s">
        <v>143</v>
      </c>
    </row>
    <row r="329" s="14" customFormat="1">
      <c r="A329" s="14"/>
      <c r="B329" s="245"/>
      <c r="C329" s="246"/>
      <c r="D329" s="236" t="s">
        <v>154</v>
      </c>
      <c r="E329" s="247" t="s">
        <v>20</v>
      </c>
      <c r="F329" s="248" t="s">
        <v>22</v>
      </c>
      <c r="G329" s="246"/>
      <c r="H329" s="249">
        <v>1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154</v>
      </c>
      <c r="AU329" s="255" t="s">
        <v>83</v>
      </c>
      <c r="AV329" s="14" t="s">
        <v>83</v>
      </c>
      <c r="AW329" s="14" t="s">
        <v>33</v>
      </c>
      <c r="AX329" s="14" t="s">
        <v>22</v>
      </c>
      <c r="AY329" s="255" t="s">
        <v>143</v>
      </c>
    </row>
    <row r="330" s="2" customFormat="1" ht="24.15" customHeight="1">
      <c r="A330" s="41"/>
      <c r="B330" s="42"/>
      <c r="C330" s="216" t="s">
        <v>595</v>
      </c>
      <c r="D330" s="216" t="s">
        <v>145</v>
      </c>
      <c r="E330" s="217" t="s">
        <v>905</v>
      </c>
      <c r="F330" s="218" t="s">
        <v>906</v>
      </c>
      <c r="G330" s="219" t="s">
        <v>148</v>
      </c>
      <c r="H330" s="220">
        <v>995</v>
      </c>
      <c r="I330" s="221"/>
      <c r="J330" s="222">
        <f>ROUND(I330*H330,2)</f>
        <v>0</v>
      </c>
      <c r="K330" s="218" t="s">
        <v>149</v>
      </c>
      <c r="L330" s="47"/>
      <c r="M330" s="223" t="s">
        <v>20</v>
      </c>
      <c r="N330" s="224" t="s">
        <v>45</v>
      </c>
      <c r="O330" s="87"/>
      <c r="P330" s="225">
        <f>O330*H330</f>
        <v>0</v>
      </c>
      <c r="Q330" s="225">
        <v>0</v>
      </c>
      <c r="R330" s="225">
        <f>Q330*H330</f>
        <v>0</v>
      </c>
      <c r="S330" s="225">
        <v>0</v>
      </c>
      <c r="T330" s="226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7" t="s">
        <v>150</v>
      </c>
      <c r="AT330" s="227" t="s">
        <v>145</v>
      </c>
      <c r="AU330" s="227" t="s">
        <v>83</v>
      </c>
      <c r="AY330" s="20" t="s">
        <v>143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20" t="s">
        <v>22</v>
      </c>
      <c r="BK330" s="228">
        <f>ROUND(I330*H330,2)</f>
        <v>0</v>
      </c>
      <c r="BL330" s="20" t="s">
        <v>150</v>
      </c>
      <c r="BM330" s="227" t="s">
        <v>907</v>
      </c>
    </row>
    <row r="331" s="2" customFormat="1">
      <c r="A331" s="41"/>
      <c r="B331" s="42"/>
      <c r="C331" s="43"/>
      <c r="D331" s="229" t="s">
        <v>152</v>
      </c>
      <c r="E331" s="43"/>
      <c r="F331" s="230" t="s">
        <v>908</v>
      </c>
      <c r="G331" s="43"/>
      <c r="H331" s="43"/>
      <c r="I331" s="231"/>
      <c r="J331" s="43"/>
      <c r="K331" s="43"/>
      <c r="L331" s="47"/>
      <c r="M331" s="232"/>
      <c r="N331" s="233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152</v>
      </c>
      <c r="AU331" s="20" t="s">
        <v>83</v>
      </c>
    </row>
    <row r="332" s="13" customFormat="1">
      <c r="A332" s="13"/>
      <c r="B332" s="234"/>
      <c r="C332" s="235"/>
      <c r="D332" s="236" t="s">
        <v>154</v>
      </c>
      <c r="E332" s="237" t="s">
        <v>20</v>
      </c>
      <c r="F332" s="238" t="s">
        <v>662</v>
      </c>
      <c r="G332" s="235"/>
      <c r="H332" s="237" t="s">
        <v>20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154</v>
      </c>
      <c r="AU332" s="244" t="s">
        <v>83</v>
      </c>
      <c r="AV332" s="13" t="s">
        <v>22</v>
      </c>
      <c r="AW332" s="13" t="s">
        <v>33</v>
      </c>
      <c r="AX332" s="13" t="s">
        <v>74</v>
      </c>
      <c r="AY332" s="244" t="s">
        <v>143</v>
      </c>
    </row>
    <row r="333" s="14" customFormat="1">
      <c r="A333" s="14"/>
      <c r="B333" s="245"/>
      <c r="C333" s="246"/>
      <c r="D333" s="236" t="s">
        <v>154</v>
      </c>
      <c r="E333" s="247" t="s">
        <v>20</v>
      </c>
      <c r="F333" s="248" t="s">
        <v>663</v>
      </c>
      <c r="G333" s="246"/>
      <c r="H333" s="249">
        <v>995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154</v>
      </c>
      <c r="AU333" s="255" t="s">
        <v>83</v>
      </c>
      <c r="AV333" s="14" t="s">
        <v>83</v>
      </c>
      <c r="AW333" s="14" t="s">
        <v>33</v>
      </c>
      <c r="AX333" s="14" t="s">
        <v>22</v>
      </c>
      <c r="AY333" s="255" t="s">
        <v>143</v>
      </c>
    </row>
    <row r="334" s="12" customFormat="1" ht="22.8" customHeight="1">
      <c r="A334" s="12"/>
      <c r="B334" s="200"/>
      <c r="C334" s="201"/>
      <c r="D334" s="202" t="s">
        <v>73</v>
      </c>
      <c r="E334" s="214" t="s">
        <v>276</v>
      </c>
      <c r="F334" s="214" t="s">
        <v>909</v>
      </c>
      <c r="G334" s="201"/>
      <c r="H334" s="201"/>
      <c r="I334" s="204"/>
      <c r="J334" s="215">
        <f>BK334</f>
        <v>0</v>
      </c>
      <c r="K334" s="201"/>
      <c r="L334" s="206"/>
      <c r="M334" s="207"/>
      <c r="N334" s="208"/>
      <c r="O334" s="208"/>
      <c r="P334" s="209">
        <f>SUM(P335:P573)</f>
        <v>0</v>
      </c>
      <c r="Q334" s="208"/>
      <c r="R334" s="209">
        <f>SUM(R335:R573)</f>
        <v>12.569353589999999</v>
      </c>
      <c r="S334" s="208"/>
      <c r="T334" s="210">
        <f>SUM(T335:T573)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1" t="s">
        <v>22</v>
      </c>
      <c r="AT334" s="212" t="s">
        <v>73</v>
      </c>
      <c r="AU334" s="212" t="s">
        <v>22</v>
      </c>
      <c r="AY334" s="211" t="s">
        <v>143</v>
      </c>
      <c r="BK334" s="213">
        <f>SUM(BK335:BK573)</f>
        <v>0</v>
      </c>
    </row>
    <row r="335" s="2" customFormat="1" ht="24.15" customHeight="1">
      <c r="A335" s="41"/>
      <c r="B335" s="42"/>
      <c r="C335" s="216" t="s">
        <v>602</v>
      </c>
      <c r="D335" s="216" t="s">
        <v>145</v>
      </c>
      <c r="E335" s="217" t="s">
        <v>910</v>
      </c>
      <c r="F335" s="218" t="s">
        <v>911</v>
      </c>
      <c r="G335" s="219" t="s">
        <v>912</v>
      </c>
      <c r="H335" s="220">
        <v>0.54600000000000004</v>
      </c>
      <c r="I335" s="221"/>
      <c r="J335" s="222">
        <f>ROUND(I335*H335,2)</f>
        <v>0</v>
      </c>
      <c r="K335" s="218" t="s">
        <v>149</v>
      </c>
      <c r="L335" s="47"/>
      <c r="M335" s="223" t="s">
        <v>20</v>
      </c>
      <c r="N335" s="224" t="s">
        <v>45</v>
      </c>
      <c r="O335" s="87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7" t="s">
        <v>150</v>
      </c>
      <c r="AT335" s="227" t="s">
        <v>145</v>
      </c>
      <c r="AU335" s="227" t="s">
        <v>83</v>
      </c>
      <c r="AY335" s="20" t="s">
        <v>143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20" t="s">
        <v>22</v>
      </c>
      <c r="BK335" s="228">
        <f>ROUND(I335*H335,2)</f>
        <v>0</v>
      </c>
      <c r="BL335" s="20" t="s">
        <v>150</v>
      </c>
      <c r="BM335" s="227" t="s">
        <v>913</v>
      </c>
    </row>
    <row r="336" s="2" customFormat="1">
      <c r="A336" s="41"/>
      <c r="B336" s="42"/>
      <c r="C336" s="43"/>
      <c r="D336" s="229" t="s">
        <v>152</v>
      </c>
      <c r="E336" s="43"/>
      <c r="F336" s="230" t="s">
        <v>914</v>
      </c>
      <c r="G336" s="43"/>
      <c r="H336" s="43"/>
      <c r="I336" s="231"/>
      <c r="J336" s="43"/>
      <c r="K336" s="43"/>
      <c r="L336" s="47"/>
      <c r="M336" s="232"/>
      <c r="N336" s="233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152</v>
      </c>
      <c r="AU336" s="20" t="s">
        <v>83</v>
      </c>
    </row>
    <row r="337" s="13" customFormat="1">
      <c r="A337" s="13"/>
      <c r="B337" s="234"/>
      <c r="C337" s="235"/>
      <c r="D337" s="236" t="s">
        <v>154</v>
      </c>
      <c r="E337" s="237" t="s">
        <v>20</v>
      </c>
      <c r="F337" s="238" t="s">
        <v>915</v>
      </c>
      <c r="G337" s="235"/>
      <c r="H337" s="237" t="s">
        <v>20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154</v>
      </c>
      <c r="AU337" s="244" t="s">
        <v>83</v>
      </c>
      <c r="AV337" s="13" t="s">
        <v>22</v>
      </c>
      <c r="AW337" s="13" t="s">
        <v>33</v>
      </c>
      <c r="AX337" s="13" t="s">
        <v>74</v>
      </c>
      <c r="AY337" s="244" t="s">
        <v>143</v>
      </c>
    </row>
    <row r="338" s="13" customFormat="1">
      <c r="A338" s="13"/>
      <c r="B338" s="234"/>
      <c r="C338" s="235"/>
      <c r="D338" s="236" t="s">
        <v>154</v>
      </c>
      <c r="E338" s="237" t="s">
        <v>20</v>
      </c>
      <c r="F338" s="238" t="s">
        <v>916</v>
      </c>
      <c r="G338" s="235"/>
      <c r="H338" s="237" t="s">
        <v>20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154</v>
      </c>
      <c r="AU338" s="244" t="s">
        <v>83</v>
      </c>
      <c r="AV338" s="13" t="s">
        <v>22</v>
      </c>
      <c r="AW338" s="13" t="s">
        <v>33</v>
      </c>
      <c r="AX338" s="13" t="s">
        <v>74</v>
      </c>
      <c r="AY338" s="244" t="s">
        <v>143</v>
      </c>
    </row>
    <row r="339" s="14" customFormat="1">
      <c r="A339" s="14"/>
      <c r="B339" s="245"/>
      <c r="C339" s="246"/>
      <c r="D339" s="236" t="s">
        <v>154</v>
      </c>
      <c r="E339" s="247" t="s">
        <v>20</v>
      </c>
      <c r="F339" s="248" t="s">
        <v>917</v>
      </c>
      <c r="G339" s="246"/>
      <c r="H339" s="249">
        <v>0.54633030000000005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154</v>
      </c>
      <c r="AU339" s="255" t="s">
        <v>83</v>
      </c>
      <c r="AV339" s="14" t="s">
        <v>83</v>
      </c>
      <c r="AW339" s="14" t="s">
        <v>33</v>
      </c>
      <c r="AX339" s="14" t="s">
        <v>22</v>
      </c>
      <c r="AY339" s="255" t="s">
        <v>143</v>
      </c>
    </row>
    <row r="340" s="2" customFormat="1" ht="33" customHeight="1">
      <c r="A340" s="41"/>
      <c r="B340" s="42"/>
      <c r="C340" s="216" t="s">
        <v>608</v>
      </c>
      <c r="D340" s="216" t="s">
        <v>145</v>
      </c>
      <c r="E340" s="217" t="s">
        <v>918</v>
      </c>
      <c r="F340" s="218" t="s">
        <v>919</v>
      </c>
      <c r="G340" s="219" t="s">
        <v>912</v>
      </c>
      <c r="H340" s="220">
        <v>0.54600000000000004</v>
      </c>
      <c r="I340" s="221"/>
      <c r="J340" s="222">
        <f>ROUND(I340*H340,2)</f>
        <v>0</v>
      </c>
      <c r="K340" s="218" t="s">
        <v>149</v>
      </c>
      <c r="L340" s="47"/>
      <c r="M340" s="223" t="s">
        <v>20</v>
      </c>
      <c r="N340" s="224" t="s">
        <v>45</v>
      </c>
      <c r="O340" s="87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7" t="s">
        <v>150</v>
      </c>
      <c r="AT340" s="227" t="s">
        <v>145</v>
      </c>
      <c r="AU340" s="227" t="s">
        <v>83</v>
      </c>
      <c r="AY340" s="20" t="s">
        <v>143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20" t="s">
        <v>22</v>
      </c>
      <c r="BK340" s="228">
        <f>ROUND(I340*H340,2)</f>
        <v>0</v>
      </c>
      <c r="BL340" s="20" t="s">
        <v>150</v>
      </c>
      <c r="BM340" s="227" t="s">
        <v>920</v>
      </c>
    </row>
    <row r="341" s="2" customFormat="1">
      <c r="A341" s="41"/>
      <c r="B341" s="42"/>
      <c r="C341" s="43"/>
      <c r="D341" s="229" t="s">
        <v>152</v>
      </c>
      <c r="E341" s="43"/>
      <c r="F341" s="230" t="s">
        <v>921</v>
      </c>
      <c r="G341" s="43"/>
      <c r="H341" s="43"/>
      <c r="I341" s="231"/>
      <c r="J341" s="43"/>
      <c r="K341" s="43"/>
      <c r="L341" s="47"/>
      <c r="M341" s="232"/>
      <c r="N341" s="233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152</v>
      </c>
      <c r="AU341" s="20" t="s">
        <v>83</v>
      </c>
    </row>
    <row r="342" s="13" customFormat="1">
      <c r="A342" s="13"/>
      <c r="B342" s="234"/>
      <c r="C342" s="235"/>
      <c r="D342" s="236" t="s">
        <v>154</v>
      </c>
      <c r="E342" s="237" t="s">
        <v>20</v>
      </c>
      <c r="F342" s="238" t="s">
        <v>922</v>
      </c>
      <c r="G342" s="235"/>
      <c r="H342" s="237" t="s">
        <v>20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154</v>
      </c>
      <c r="AU342" s="244" t="s">
        <v>83</v>
      </c>
      <c r="AV342" s="13" t="s">
        <v>22</v>
      </c>
      <c r="AW342" s="13" t="s">
        <v>33</v>
      </c>
      <c r="AX342" s="13" t="s">
        <v>74</v>
      </c>
      <c r="AY342" s="244" t="s">
        <v>143</v>
      </c>
    </row>
    <row r="343" s="14" customFormat="1">
      <c r="A343" s="14"/>
      <c r="B343" s="245"/>
      <c r="C343" s="246"/>
      <c r="D343" s="236" t="s">
        <v>154</v>
      </c>
      <c r="E343" s="247" t="s">
        <v>20</v>
      </c>
      <c r="F343" s="248" t="s">
        <v>923</v>
      </c>
      <c r="G343" s="246"/>
      <c r="H343" s="249">
        <v>0.54600000000000004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154</v>
      </c>
      <c r="AU343" s="255" t="s">
        <v>83</v>
      </c>
      <c r="AV343" s="14" t="s">
        <v>83</v>
      </c>
      <c r="AW343" s="14" t="s">
        <v>33</v>
      </c>
      <c r="AX343" s="14" t="s">
        <v>22</v>
      </c>
      <c r="AY343" s="255" t="s">
        <v>143</v>
      </c>
    </row>
    <row r="344" s="2" customFormat="1" ht="44.25" customHeight="1">
      <c r="A344" s="41"/>
      <c r="B344" s="42"/>
      <c r="C344" s="216" t="s">
        <v>616</v>
      </c>
      <c r="D344" s="216" t="s">
        <v>145</v>
      </c>
      <c r="E344" s="217" t="s">
        <v>924</v>
      </c>
      <c r="F344" s="218" t="s">
        <v>925</v>
      </c>
      <c r="G344" s="219" t="s">
        <v>428</v>
      </c>
      <c r="H344" s="220">
        <v>112</v>
      </c>
      <c r="I344" s="221"/>
      <c r="J344" s="222">
        <f>ROUND(I344*H344,2)</f>
        <v>0</v>
      </c>
      <c r="K344" s="218" t="s">
        <v>149</v>
      </c>
      <c r="L344" s="47"/>
      <c r="M344" s="223" t="s">
        <v>20</v>
      </c>
      <c r="N344" s="224" t="s">
        <v>45</v>
      </c>
      <c r="O344" s="87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7" t="s">
        <v>150</v>
      </c>
      <c r="AT344" s="227" t="s">
        <v>145</v>
      </c>
      <c r="AU344" s="227" t="s">
        <v>83</v>
      </c>
      <c r="AY344" s="20" t="s">
        <v>143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20" t="s">
        <v>22</v>
      </c>
      <c r="BK344" s="228">
        <f>ROUND(I344*H344,2)</f>
        <v>0</v>
      </c>
      <c r="BL344" s="20" t="s">
        <v>150</v>
      </c>
      <c r="BM344" s="227" t="s">
        <v>926</v>
      </c>
    </row>
    <row r="345" s="2" customFormat="1">
      <c r="A345" s="41"/>
      <c r="B345" s="42"/>
      <c r="C345" s="43"/>
      <c r="D345" s="229" t="s">
        <v>152</v>
      </c>
      <c r="E345" s="43"/>
      <c r="F345" s="230" t="s">
        <v>927</v>
      </c>
      <c r="G345" s="43"/>
      <c r="H345" s="43"/>
      <c r="I345" s="231"/>
      <c r="J345" s="43"/>
      <c r="K345" s="43"/>
      <c r="L345" s="47"/>
      <c r="M345" s="232"/>
      <c r="N345" s="233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152</v>
      </c>
      <c r="AU345" s="20" t="s">
        <v>83</v>
      </c>
    </row>
    <row r="346" s="13" customFormat="1">
      <c r="A346" s="13"/>
      <c r="B346" s="234"/>
      <c r="C346" s="235"/>
      <c r="D346" s="236" t="s">
        <v>154</v>
      </c>
      <c r="E346" s="237" t="s">
        <v>20</v>
      </c>
      <c r="F346" s="238" t="s">
        <v>928</v>
      </c>
      <c r="G346" s="235"/>
      <c r="H346" s="237" t="s">
        <v>20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154</v>
      </c>
      <c r="AU346" s="244" t="s">
        <v>83</v>
      </c>
      <c r="AV346" s="13" t="s">
        <v>22</v>
      </c>
      <c r="AW346" s="13" t="s">
        <v>33</v>
      </c>
      <c r="AX346" s="13" t="s">
        <v>74</v>
      </c>
      <c r="AY346" s="244" t="s">
        <v>143</v>
      </c>
    </row>
    <row r="347" s="13" customFormat="1">
      <c r="A347" s="13"/>
      <c r="B347" s="234"/>
      <c r="C347" s="235"/>
      <c r="D347" s="236" t="s">
        <v>154</v>
      </c>
      <c r="E347" s="237" t="s">
        <v>20</v>
      </c>
      <c r="F347" s="238" t="s">
        <v>929</v>
      </c>
      <c r="G347" s="235"/>
      <c r="H347" s="237" t="s">
        <v>20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154</v>
      </c>
      <c r="AU347" s="244" t="s">
        <v>83</v>
      </c>
      <c r="AV347" s="13" t="s">
        <v>22</v>
      </c>
      <c r="AW347" s="13" t="s">
        <v>33</v>
      </c>
      <c r="AX347" s="13" t="s">
        <v>74</v>
      </c>
      <c r="AY347" s="244" t="s">
        <v>143</v>
      </c>
    </row>
    <row r="348" s="14" customFormat="1">
      <c r="A348" s="14"/>
      <c r="B348" s="245"/>
      <c r="C348" s="246"/>
      <c r="D348" s="236" t="s">
        <v>154</v>
      </c>
      <c r="E348" s="247" t="s">
        <v>20</v>
      </c>
      <c r="F348" s="248" t="s">
        <v>253</v>
      </c>
      <c r="G348" s="246"/>
      <c r="H348" s="249">
        <v>14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154</v>
      </c>
      <c r="AU348" s="255" t="s">
        <v>83</v>
      </c>
      <c r="AV348" s="14" t="s">
        <v>83</v>
      </c>
      <c r="AW348" s="14" t="s">
        <v>33</v>
      </c>
      <c r="AX348" s="14" t="s">
        <v>74</v>
      </c>
      <c r="AY348" s="255" t="s">
        <v>143</v>
      </c>
    </row>
    <row r="349" s="13" customFormat="1">
      <c r="A349" s="13"/>
      <c r="B349" s="234"/>
      <c r="C349" s="235"/>
      <c r="D349" s="236" t="s">
        <v>154</v>
      </c>
      <c r="E349" s="237" t="s">
        <v>20</v>
      </c>
      <c r="F349" s="238" t="s">
        <v>930</v>
      </c>
      <c r="G349" s="235"/>
      <c r="H349" s="237" t="s">
        <v>20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154</v>
      </c>
      <c r="AU349" s="244" t="s">
        <v>83</v>
      </c>
      <c r="AV349" s="13" t="s">
        <v>22</v>
      </c>
      <c r="AW349" s="13" t="s">
        <v>33</v>
      </c>
      <c r="AX349" s="13" t="s">
        <v>74</v>
      </c>
      <c r="AY349" s="244" t="s">
        <v>143</v>
      </c>
    </row>
    <row r="350" s="14" customFormat="1">
      <c r="A350" s="14"/>
      <c r="B350" s="245"/>
      <c r="C350" s="246"/>
      <c r="D350" s="236" t="s">
        <v>154</v>
      </c>
      <c r="E350" s="247" t="s">
        <v>20</v>
      </c>
      <c r="F350" s="248" t="s">
        <v>8</v>
      </c>
      <c r="G350" s="246"/>
      <c r="H350" s="249">
        <v>15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154</v>
      </c>
      <c r="AU350" s="255" t="s">
        <v>83</v>
      </c>
      <c r="AV350" s="14" t="s">
        <v>83</v>
      </c>
      <c r="AW350" s="14" t="s">
        <v>33</v>
      </c>
      <c r="AX350" s="14" t="s">
        <v>74</v>
      </c>
      <c r="AY350" s="255" t="s">
        <v>143</v>
      </c>
    </row>
    <row r="351" s="13" customFormat="1">
      <c r="A351" s="13"/>
      <c r="B351" s="234"/>
      <c r="C351" s="235"/>
      <c r="D351" s="236" t="s">
        <v>154</v>
      </c>
      <c r="E351" s="237" t="s">
        <v>20</v>
      </c>
      <c r="F351" s="238" t="s">
        <v>931</v>
      </c>
      <c r="G351" s="235"/>
      <c r="H351" s="237" t="s">
        <v>20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154</v>
      </c>
      <c r="AU351" s="244" t="s">
        <v>83</v>
      </c>
      <c r="AV351" s="13" t="s">
        <v>22</v>
      </c>
      <c r="AW351" s="13" t="s">
        <v>33</v>
      </c>
      <c r="AX351" s="13" t="s">
        <v>74</v>
      </c>
      <c r="AY351" s="244" t="s">
        <v>143</v>
      </c>
    </row>
    <row r="352" s="14" customFormat="1">
      <c r="A352" s="14"/>
      <c r="B352" s="245"/>
      <c r="C352" s="246"/>
      <c r="D352" s="236" t="s">
        <v>154</v>
      </c>
      <c r="E352" s="247" t="s">
        <v>20</v>
      </c>
      <c r="F352" s="248" t="s">
        <v>458</v>
      </c>
      <c r="G352" s="246"/>
      <c r="H352" s="249">
        <v>38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154</v>
      </c>
      <c r="AU352" s="255" t="s">
        <v>83</v>
      </c>
      <c r="AV352" s="14" t="s">
        <v>83</v>
      </c>
      <c r="AW352" s="14" t="s">
        <v>33</v>
      </c>
      <c r="AX352" s="14" t="s">
        <v>74</v>
      </c>
      <c r="AY352" s="255" t="s">
        <v>143</v>
      </c>
    </row>
    <row r="353" s="13" customFormat="1">
      <c r="A353" s="13"/>
      <c r="B353" s="234"/>
      <c r="C353" s="235"/>
      <c r="D353" s="236" t="s">
        <v>154</v>
      </c>
      <c r="E353" s="237" t="s">
        <v>20</v>
      </c>
      <c r="F353" s="238" t="s">
        <v>932</v>
      </c>
      <c r="G353" s="235"/>
      <c r="H353" s="237" t="s">
        <v>20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154</v>
      </c>
      <c r="AU353" s="244" t="s">
        <v>83</v>
      </c>
      <c r="AV353" s="13" t="s">
        <v>22</v>
      </c>
      <c r="AW353" s="13" t="s">
        <v>33</v>
      </c>
      <c r="AX353" s="13" t="s">
        <v>74</v>
      </c>
      <c r="AY353" s="244" t="s">
        <v>143</v>
      </c>
    </row>
    <row r="354" s="14" customFormat="1">
      <c r="A354" s="14"/>
      <c r="B354" s="245"/>
      <c r="C354" s="246"/>
      <c r="D354" s="236" t="s">
        <v>154</v>
      </c>
      <c r="E354" s="247" t="s">
        <v>20</v>
      </c>
      <c r="F354" s="248" t="s">
        <v>458</v>
      </c>
      <c r="G354" s="246"/>
      <c r="H354" s="249">
        <v>38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154</v>
      </c>
      <c r="AU354" s="255" t="s">
        <v>83</v>
      </c>
      <c r="AV354" s="14" t="s">
        <v>83</v>
      </c>
      <c r="AW354" s="14" t="s">
        <v>33</v>
      </c>
      <c r="AX354" s="14" t="s">
        <v>74</v>
      </c>
      <c r="AY354" s="255" t="s">
        <v>143</v>
      </c>
    </row>
    <row r="355" s="13" customFormat="1">
      <c r="A355" s="13"/>
      <c r="B355" s="234"/>
      <c r="C355" s="235"/>
      <c r="D355" s="236" t="s">
        <v>154</v>
      </c>
      <c r="E355" s="237" t="s">
        <v>20</v>
      </c>
      <c r="F355" s="238" t="s">
        <v>933</v>
      </c>
      <c r="G355" s="235"/>
      <c r="H355" s="237" t="s">
        <v>20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154</v>
      </c>
      <c r="AU355" s="244" t="s">
        <v>83</v>
      </c>
      <c r="AV355" s="13" t="s">
        <v>22</v>
      </c>
      <c r="AW355" s="13" t="s">
        <v>33</v>
      </c>
      <c r="AX355" s="13" t="s">
        <v>74</v>
      </c>
      <c r="AY355" s="244" t="s">
        <v>143</v>
      </c>
    </row>
    <row r="356" s="14" customFormat="1">
      <c r="A356" s="14"/>
      <c r="B356" s="245"/>
      <c r="C356" s="246"/>
      <c r="D356" s="236" t="s">
        <v>154</v>
      </c>
      <c r="E356" s="247" t="s">
        <v>20</v>
      </c>
      <c r="F356" s="248" t="s">
        <v>92</v>
      </c>
      <c r="G356" s="246"/>
      <c r="H356" s="249">
        <v>3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154</v>
      </c>
      <c r="AU356" s="255" t="s">
        <v>83</v>
      </c>
      <c r="AV356" s="14" t="s">
        <v>83</v>
      </c>
      <c r="AW356" s="14" t="s">
        <v>33</v>
      </c>
      <c r="AX356" s="14" t="s">
        <v>74</v>
      </c>
      <c r="AY356" s="255" t="s">
        <v>143</v>
      </c>
    </row>
    <row r="357" s="13" customFormat="1">
      <c r="A357" s="13"/>
      <c r="B357" s="234"/>
      <c r="C357" s="235"/>
      <c r="D357" s="236" t="s">
        <v>154</v>
      </c>
      <c r="E357" s="237" t="s">
        <v>20</v>
      </c>
      <c r="F357" s="238" t="s">
        <v>934</v>
      </c>
      <c r="G357" s="235"/>
      <c r="H357" s="237" t="s">
        <v>20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154</v>
      </c>
      <c r="AU357" s="244" t="s">
        <v>83</v>
      </c>
      <c r="AV357" s="13" t="s">
        <v>22</v>
      </c>
      <c r="AW357" s="13" t="s">
        <v>33</v>
      </c>
      <c r="AX357" s="13" t="s">
        <v>74</v>
      </c>
      <c r="AY357" s="244" t="s">
        <v>143</v>
      </c>
    </row>
    <row r="358" s="14" customFormat="1">
      <c r="A358" s="14"/>
      <c r="B358" s="245"/>
      <c r="C358" s="246"/>
      <c r="D358" s="236" t="s">
        <v>154</v>
      </c>
      <c r="E358" s="247" t="s">
        <v>20</v>
      </c>
      <c r="F358" s="248" t="s">
        <v>150</v>
      </c>
      <c r="G358" s="246"/>
      <c r="H358" s="249">
        <v>4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154</v>
      </c>
      <c r="AU358" s="255" t="s">
        <v>83</v>
      </c>
      <c r="AV358" s="14" t="s">
        <v>83</v>
      </c>
      <c r="AW358" s="14" t="s">
        <v>33</v>
      </c>
      <c r="AX358" s="14" t="s">
        <v>74</v>
      </c>
      <c r="AY358" s="255" t="s">
        <v>143</v>
      </c>
    </row>
    <row r="359" s="15" customFormat="1">
      <c r="A359" s="15"/>
      <c r="B359" s="256"/>
      <c r="C359" s="257"/>
      <c r="D359" s="236" t="s">
        <v>154</v>
      </c>
      <c r="E359" s="258" t="s">
        <v>20</v>
      </c>
      <c r="F359" s="259" t="s">
        <v>178</v>
      </c>
      <c r="G359" s="257"/>
      <c r="H359" s="260">
        <v>112</v>
      </c>
      <c r="I359" s="261"/>
      <c r="J359" s="257"/>
      <c r="K359" s="257"/>
      <c r="L359" s="262"/>
      <c r="M359" s="263"/>
      <c r="N359" s="264"/>
      <c r="O359" s="264"/>
      <c r="P359" s="264"/>
      <c r="Q359" s="264"/>
      <c r="R359" s="264"/>
      <c r="S359" s="264"/>
      <c r="T359" s="26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6" t="s">
        <v>154</v>
      </c>
      <c r="AU359" s="266" t="s">
        <v>83</v>
      </c>
      <c r="AV359" s="15" t="s">
        <v>150</v>
      </c>
      <c r="AW359" s="15" t="s">
        <v>33</v>
      </c>
      <c r="AX359" s="15" t="s">
        <v>22</v>
      </c>
      <c r="AY359" s="266" t="s">
        <v>143</v>
      </c>
    </row>
    <row r="360" s="2" customFormat="1" ht="16.5" customHeight="1">
      <c r="A360" s="41"/>
      <c r="B360" s="42"/>
      <c r="C360" s="267" t="s">
        <v>625</v>
      </c>
      <c r="D360" s="267" t="s">
        <v>283</v>
      </c>
      <c r="E360" s="268" t="s">
        <v>935</v>
      </c>
      <c r="F360" s="269" t="s">
        <v>936</v>
      </c>
      <c r="G360" s="270" t="s">
        <v>160</v>
      </c>
      <c r="H360" s="271">
        <v>28</v>
      </c>
      <c r="I360" s="272"/>
      <c r="J360" s="273">
        <f>ROUND(I360*H360,2)</f>
        <v>0</v>
      </c>
      <c r="K360" s="269" t="s">
        <v>149</v>
      </c>
      <c r="L360" s="274"/>
      <c r="M360" s="275" t="s">
        <v>20</v>
      </c>
      <c r="N360" s="276" t="s">
        <v>45</v>
      </c>
      <c r="O360" s="87"/>
      <c r="P360" s="225">
        <f>O360*H360</f>
        <v>0</v>
      </c>
      <c r="Q360" s="225">
        <v>0.22</v>
      </c>
      <c r="R360" s="225">
        <f>Q360*H360</f>
        <v>6.1600000000000001</v>
      </c>
      <c r="S360" s="225">
        <v>0</v>
      </c>
      <c r="T360" s="226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7" t="s">
        <v>211</v>
      </c>
      <c r="AT360" s="227" t="s">
        <v>283</v>
      </c>
      <c r="AU360" s="227" t="s">
        <v>83</v>
      </c>
      <c r="AY360" s="20" t="s">
        <v>143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20" t="s">
        <v>22</v>
      </c>
      <c r="BK360" s="228">
        <f>ROUND(I360*H360,2)</f>
        <v>0</v>
      </c>
      <c r="BL360" s="20" t="s">
        <v>150</v>
      </c>
      <c r="BM360" s="227" t="s">
        <v>937</v>
      </c>
    </row>
    <row r="361" s="13" customFormat="1">
      <c r="A361" s="13"/>
      <c r="B361" s="234"/>
      <c r="C361" s="235"/>
      <c r="D361" s="236" t="s">
        <v>154</v>
      </c>
      <c r="E361" s="237" t="s">
        <v>20</v>
      </c>
      <c r="F361" s="238" t="s">
        <v>938</v>
      </c>
      <c r="G361" s="235"/>
      <c r="H361" s="237" t="s">
        <v>20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154</v>
      </c>
      <c r="AU361" s="244" t="s">
        <v>83</v>
      </c>
      <c r="AV361" s="13" t="s">
        <v>22</v>
      </c>
      <c r="AW361" s="13" t="s">
        <v>33</v>
      </c>
      <c r="AX361" s="13" t="s">
        <v>74</v>
      </c>
      <c r="AY361" s="244" t="s">
        <v>143</v>
      </c>
    </row>
    <row r="362" s="14" customFormat="1">
      <c r="A362" s="14"/>
      <c r="B362" s="245"/>
      <c r="C362" s="246"/>
      <c r="D362" s="236" t="s">
        <v>154</v>
      </c>
      <c r="E362" s="247" t="s">
        <v>20</v>
      </c>
      <c r="F362" s="248" t="s">
        <v>939</v>
      </c>
      <c r="G362" s="246"/>
      <c r="H362" s="249">
        <v>28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154</v>
      </c>
      <c r="AU362" s="255" t="s">
        <v>83</v>
      </c>
      <c r="AV362" s="14" t="s">
        <v>83</v>
      </c>
      <c r="AW362" s="14" t="s">
        <v>33</v>
      </c>
      <c r="AX362" s="14" t="s">
        <v>22</v>
      </c>
      <c r="AY362" s="255" t="s">
        <v>143</v>
      </c>
    </row>
    <row r="363" s="2" customFormat="1" ht="37.8" customHeight="1">
      <c r="A363" s="41"/>
      <c r="B363" s="42"/>
      <c r="C363" s="216" t="s">
        <v>632</v>
      </c>
      <c r="D363" s="216" t="s">
        <v>145</v>
      </c>
      <c r="E363" s="217" t="s">
        <v>940</v>
      </c>
      <c r="F363" s="218" t="s">
        <v>941</v>
      </c>
      <c r="G363" s="219" t="s">
        <v>428</v>
      </c>
      <c r="H363" s="220">
        <v>112</v>
      </c>
      <c r="I363" s="221"/>
      <c r="J363" s="222">
        <f>ROUND(I363*H363,2)</f>
        <v>0</v>
      </c>
      <c r="K363" s="218" t="s">
        <v>149</v>
      </c>
      <c r="L363" s="47"/>
      <c r="M363" s="223" t="s">
        <v>20</v>
      </c>
      <c r="N363" s="224" t="s">
        <v>45</v>
      </c>
      <c r="O363" s="87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7" t="s">
        <v>150</v>
      </c>
      <c r="AT363" s="227" t="s">
        <v>145</v>
      </c>
      <c r="AU363" s="227" t="s">
        <v>83</v>
      </c>
      <c r="AY363" s="20" t="s">
        <v>143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20" t="s">
        <v>22</v>
      </c>
      <c r="BK363" s="228">
        <f>ROUND(I363*H363,2)</f>
        <v>0</v>
      </c>
      <c r="BL363" s="20" t="s">
        <v>150</v>
      </c>
      <c r="BM363" s="227" t="s">
        <v>942</v>
      </c>
    </row>
    <row r="364" s="2" customFormat="1">
      <c r="A364" s="41"/>
      <c r="B364" s="42"/>
      <c r="C364" s="43"/>
      <c r="D364" s="229" t="s">
        <v>152</v>
      </c>
      <c r="E364" s="43"/>
      <c r="F364" s="230" t="s">
        <v>943</v>
      </c>
      <c r="G364" s="43"/>
      <c r="H364" s="43"/>
      <c r="I364" s="231"/>
      <c r="J364" s="43"/>
      <c r="K364" s="43"/>
      <c r="L364" s="47"/>
      <c r="M364" s="232"/>
      <c r="N364" s="233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152</v>
      </c>
      <c r="AU364" s="20" t="s">
        <v>83</v>
      </c>
    </row>
    <row r="365" s="13" customFormat="1">
      <c r="A365" s="13"/>
      <c r="B365" s="234"/>
      <c r="C365" s="235"/>
      <c r="D365" s="236" t="s">
        <v>154</v>
      </c>
      <c r="E365" s="237" t="s">
        <v>20</v>
      </c>
      <c r="F365" s="238" t="s">
        <v>928</v>
      </c>
      <c r="G365" s="235"/>
      <c r="H365" s="237" t="s">
        <v>20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154</v>
      </c>
      <c r="AU365" s="244" t="s">
        <v>83</v>
      </c>
      <c r="AV365" s="13" t="s">
        <v>22</v>
      </c>
      <c r="AW365" s="13" t="s">
        <v>33</v>
      </c>
      <c r="AX365" s="13" t="s">
        <v>74</v>
      </c>
      <c r="AY365" s="244" t="s">
        <v>143</v>
      </c>
    </row>
    <row r="366" s="13" customFormat="1">
      <c r="A366" s="13"/>
      <c r="B366" s="234"/>
      <c r="C366" s="235"/>
      <c r="D366" s="236" t="s">
        <v>154</v>
      </c>
      <c r="E366" s="237" t="s">
        <v>20</v>
      </c>
      <c r="F366" s="238" t="s">
        <v>929</v>
      </c>
      <c r="G366" s="235"/>
      <c r="H366" s="237" t="s">
        <v>20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154</v>
      </c>
      <c r="AU366" s="244" t="s">
        <v>83</v>
      </c>
      <c r="AV366" s="13" t="s">
        <v>22</v>
      </c>
      <c r="AW366" s="13" t="s">
        <v>33</v>
      </c>
      <c r="AX366" s="13" t="s">
        <v>74</v>
      </c>
      <c r="AY366" s="244" t="s">
        <v>143</v>
      </c>
    </row>
    <row r="367" s="14" customFormat="1">
      <c r="A367" s="14"/>
      <c r="B367" s="245"/>
      <c r="C367" s="246"/>
      <c r="D367" s="236" t="s">
        <v>154</v>
      </c>
      <c r="E367" s="247" t="s">
        <v>20</v>
      </c>
      <c r="F367" s="248" t="s">
        <v>253</v>
      </c>
      <c r="G367" s="246"/>
      <c r="H367" s="249">
        <v>14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154</v>
      </c>
      <c r="AU367" s="255" t="s">
        <v>83</v>
      </c>
      <c r="AV367" s="14" t="s">
        <v>83</v>
      </c>
      <c r="AW367" s="14" t="s">
        <v>33</v>
      </c>
      <c r="AX367" s="14" t="s">
        <v>74</v>
      </c>
      <c r="AY367" s="255" t="s">
        <v>143</v>
      </c>
    </row>
    <row r="368" s="13" customFormat="1">
      <c r="A368" s="13"/>
      <c r="B368" s="234"/>
      <c r="C368" s="235"/>
      <c r="D368" s="236" t="s">
        <v>154</v>
      </c>
      <c r="E368" s="237" t="s">
        <v>20</v>
      </c>
      <c r="F368" s="238" t="s">
        <v>930</v>
      </c>
      <c r="G368" s="235"/>
      <c r="H368" s="237" t="s">
        <v>20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154</v>
      </c>
      <c r="AU368" s="244" t="s">
        <v>83</v>
      </c>
      <c r="AV368" s="13" t="s">
        <v>22</v>
      </c>
      <c r="AW368" s="13" t="s">
        <v>33</v>
      </c>
      <c r="AX368" s="13" t="s">
        <v>74</v>
      </c>
      <c r="AY368" s="244" t="s">
        <v>143</v>
      </c>
    </row>
    <row r="369" s="14" customFormat="1">
      <c r="A369" s="14"/>
      <c r="B369" s="245"/>
      <c r="C369" s="246"/>
      <c r="D369" s="236" t="s">
        <v>154</v>
      </c>
      <c r="E369" s="247" t="s">
        <v>20</v>
      </c>
      <c r="F369" s="248" t="s">
        <v>8</v>
      </c>
      <c r="G369" s="246"/>
      <c r="H369" s="249">
        <v>15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154</v>
      </c>
      <c r="AU369" s="255" t="s">
        <v>83</v>
      </c>
      <c r="AV369" s="14" t="s">
        <v>83</v>
      </c>
      <c r="AW369" s="14" t="s">
        <v>33</v>
      </c>
      <c r="AX369" s="14" t="s">
        <v>74</v>
      </c>
      <c r="AY369" s="255" t="s">
        <v>143</v>
      </c>
    </row>
    <row r="370" s="13" customFormat="1">
      <c r="A370" s="13"/>
      <c r="B370" s="234"/>
      <c r="C370" s="235"/>
      <c r="D370" s="236" t="s">
        <v>154</v>
      </c>
      <c r="E370" s="237" t="s">
        <v>20</v>
      </c>
      <c r="F370" s="238" t="s">
        <v>931</v>
      </c>
      <c r="G370" s="235"/>
      <c r="H370" s="237" t="s">
        <v>20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154</v>
      </c>
      <c r="AU370" s="244" t="s">
        <v>83</v>
      </c>
      <c r="AV370" s="13" t="s">
        <v>22</v>
      </c>
      <c r="AW370" s="13" t="s">
        <v>33</v>
      </c>
      <c r="AX370" s="13" t="s">
        <v>74</v>
      </c>
      <c r="AY370" s="244" t="s">
        <v>143</v>
      </c>
    </row>
    <row r="371" s="14" customFormat="1">
      <c r="A371" s="14"/>
      <c r="B371" s="245"/>
      <c r="C371" s="246"/>
      <c r="D371" s="236" t="s">
        <v>154</v>
      </c>
      <c r="E371" s="247" t="s">
        <v>20</v>
      </c>
      <c r="F371" s="248" t="s">
        <v>458</v>
      </c>
      <c r="G371" s="246"/>
      <c r="H371" s="249">
        <v>38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154</v>
      </c>
      <c r="AU371" s="255" t="s">
        <v>83</v>
      </c>
      <c r="AV371" s="14" t="s">
        <v>83</v>
      </c>
      <c r="AW371" s="14" t="s">
        <v>33</v>
      </c>
      <c r="AX371" s="14" t="s">
        <v>74</v>
      </c>
      <c r="AY371" s="255" t="s">
        <v>143</v>
      </c>
    </row>
    <row r="372" s="13" customFormat="1">
      <c r="A372" s="13"/>
      <c r="B372" s="234"/>
      <c r="C372" s="235"/>
      <c r="D372" s="236" t="s">
        <v>154</v>
      </c>
      <c r="E372" s="237" t="s">
        <v>20</v>
      </c>
      <c r="F372" s="238" t="s">
        <v>932</v>
      </c>
      <c r="G372" s="235"/>
      <c r="H372" s="237" t="s">
        <v>20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154</v>
      </c>
      <c r="AU372" s="244" t="s">
        <v>83</v>
      </c>
      <c r="AV372" s="13" t="s">
        <v>22</v>
      </c>
      <c r="AW372" s="13" t="s">
        <v>33</v>
      </c>
      <c r="AX372" s="13" t="s">
        <v>74</v>
      </c>
      <c r="AY372" s="244" t="s">
        <v>143</v>
      </c>
    </row>
    <row r="373" s="14" customFormat="1">
      <c r="A373" s="14"/>
      <c r="B373" s="245"/>
      <c r="C373" s="246"/>
      <c r="D373" s="236" t="s">
        <v>154</v>
      </c>
      <c r="E373" s="247" t="s">
        <v>20</v>
      </c>
      <c r="F373" s="248" t="s">
        <v>458</v>
      </c>
      <c r="G373" s="246"/>
      <c r="H373" s="249">
        <v>38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154</v>
      </c>
      <c r="AU373" s="255" t="s">
        <v>83</v>
      </c>
      <c r="AV373" s="14" t="s">
        <v>83</v>
      </c>
      <c r="AW373" s="14" t="s">
        <v>33</v>
      </c>
      <c r="AX373" s="14" t="s">
        <v>74</v>
      </c>
      <c r="AY373" s="255" t="s">
        <v>143</v>
      </c>
    </row>
    <row r="374" s="13" customFormat="1">
      <c r="A374" s="13"/>
      <c r="B374" s="234"/>
      <c r="C374" s="235"/>
      <c r="D374" s="236" t="s">
        <v>154</v>
      </c>
      <c r="E374" s="237" t="s">
        <v>20</v>
      </c>
      <c r="F374" s="238" t="s">
        <v>933</v>
      </c>
      <c r="G374" s="235"/>
      <c r="H374" s="237" t="s">
        <v>20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154</v>
      </c>
      <c r="AU374" s="244" t="s">
        <v>83</v>
      </c>
      <c r="AV374" s="13" t="s">
        <v>22</v>
      </c>
      <c r="AW374" s="13" t="s">
        <v>33</v>
      </c>
      <c r="AX374" s="13" t="s">
        <v>74</v>
      </c>
      <c r="AY374" s="244" t="s">
        <v>143</v>
      </c>
    </row>
    <row r="375" s="14" customFormat="1">
      <c r="A375" s="14"/>
      <c r="B375" s="245"/>
      <c r="C375" s="246"/>
      <c r="D375" s="236" t="s">
        <v>154</v>
      </c>
      <c r="E375" s="247" t="s">
        <v>20</v>
      </c>
      <c r="F375" s="248" t="s">
        <v>92</v>
      </c>
      <c r="G375" s="246"/>
      <c r="H375" s="249">
        <v>3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154</v>
      </c>
      <c r="AU375" s="255" t="s">
        <v>83</v>
      </c>
      <c r="AV375" s="14" t="s">
        <v>83</v>
      </c>
      <c r="AW375" s="14" t="s">
        <v>33</v>
      </c>
      <c r="AX375" s="14" t="s">
        <v>74</v>
      </c>
      <c r="AY375" s="255" t="s">
        <v>143</v>
      </c>
    </row>
    <row r="376" s="13" customFormat="1">
      <c r="A376" s="13"/>
      <c r="B376" s="234"/>
      <c r="C376" s="235"/>
      <c r="D376" s="236" t="s">
        <v>154</v>
      </c>
      <c r="E376" s="237" t="s">
        <v>20</v>
      </c>
      <c r="F376" s="238" t="s">
        <v>934</v>
      </c>
      <c r="G376" s="235"/>
      <c r="H376" s="237" t="s">
        <v>20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154</v>
      </c>
      <c r="AU376" s="244" t="s">
        <v>83</v>
      </c>
      <c r="AV376" s="13" t="s">
        <v>22</v>
      </c>
      <c r="AW376" s="13" t="s">
        <v>33</v>
      </c>
      <c r="AX376" s="13" t="s">
        <v>74</v>
      </c>
      <c r="AY376" s="244" t="s">
        <v>143</v>
      </c>
    </row>
    <row r="377" s="14" customFormat="1">
      <c r="A377" s="14"/>
      <c r="B377" s="245"/>
      <c r="C377" s="246"/>
      <c r="D377" s="236" t="s">
        <v>154</v>
      </c>
      <c r="E377" s="247" t="s">
        <v>20</v>
      </c>
      <c r="F377" s="248" t="s">
        <v>150</v>
      </c>
      <c r="G377" s="246"/>
      <c r="H377" s="249">
        <v>4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154</v>
      </c>
      <c r="AU377" s="255" t="s">
        <v>83</v>
      </c>
      <c r="AV377" s="14" t="s">
        <v>83</v>
      </c>
      <c r="AW377" s="14" t="s">
        <v>33</v>
      </c>
      <c r="AX377" s="14" t="s">
        <v>74</v>
      </c>
      <c r="AY377" s="255" t="s">
        <v>143</v>
      </c>
    </row>
    <row r="378" s="15" customFormat="1">
      <c r="A378" s="15"/>
      <c r="B378" s="256"/>
      <c r="C378" s="257"/>
      <c r="D378" s="236" t="s">
        <v>154</v>
      </c>
      <c r="E378" s="258" t="s">
        <v>20</v>
      </c>
      <c r="F378" s="259" t="s">
        <v>178</v>
      </c>
      <c r="G378" s="257"/>
      <c r="H378" s="260">
        <v>112</v>
      </c>
      <c r="I378" s="261"/>
      <c r="J378" s="257"/>
      <c r="K378" s="257"/>
      <c r="L378" s="262"/>
      <c r="M378" s="263"/>
      <c r="N378" s="264"/>
      <c r="O378" s="264"/>
      <c r="P378" s="264"/>
      <c r="Q378" s="264"/>
      <c r="R378" s="264"/>
      <c r="S378" s="264"/>
      <c r="T378" s="26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6" t="s">
        <v>154</v>
      </c>
      <c r="AU378" s="266" t="s">
        <v>83</v>
      </c>
      <c r="AV378" s="15" t="s">
        <v>150</v>
      </c>
      <c r="AW378" s="15" t="s">
        <v>33</v>
      </c>
      <c r="AX378" s="15" t="s">
        <v>22</v>
      </c>
      <c r="AY378" s="266" t="s">
        <v>143</v>
      </c>
    </row>
    <row r="379" s="2" customFormat="1" ht="21.75" customHeight="1">
      <c r="A379" s="41"/>
      <c r="B379" s="42"/>
      <c r="C379" s="267" t="s">
        <v>636</v>
      </c>
      <c r="D379" s="267" t="s">
        <v>283</v>
      </c>
      <c r="E379" s="268" t="s">
        <v>944</v>
      </c>
      <c r="F379" s="269" t="s">
        <v>945</v>
      </c>
      <c r="G379" s="270" t="s">
        <v>946</v>
      </c>
      <c r="H379" s="271">
        <v>14</v>
      </c>
      <c r="I379" s="272"/>
      <c r="J379" s="273">
        <f>ROUND(I379*H379,2)</f>
        <v>0</v>
      </c>
      <c r="K379" s="269" t="s">
        <v>20</v>
      </c>
      <c r="L379" s="274"/>
      <c r="M379" s="275" t="s">
        <v>20</v>
      </c>
      <c r="N379" s="276" t="s">
        <v>45</v>
      </c>
      <c r="O379" s="87"/>
      <c r="P379" s="225">
        <f>O379*H379</f>
        <v>0</v>
      </c>
      <c r="Q379" s="225">
        <v>0</v>
      </c>
      <c r="R379" s="225">
        <f>Q379*H379</f>
        <v>0</v>
      </c>
      <c r="S379" s="225">
        <v>0</v>
      </c>
      <c r="T379" s="226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7" t="s">
        <v>211</v>
      </c>
      <c r="AT379" s="227" t="s">
        <v>283</v>
      </c>
      <c r="AU379" s="227" t="s">
        <v>83</v>
      </c>
      <c r="AY379" s="20" t="s">
        <v>143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20" t="s">
        <v>22</v>
      </c>
      <c r="BK379" s="228">
        <f>ROUND(I379*H379,2)</f>
        <v>0</v>
      </c>
      <c r="BL379" s="20" t="s">
        <v>150</v>
      </c>
      <c r="BM379" s="227" t="s">
        <v>947</v>
      </c>
    </row>
    <row r="380" s="13" customFormat="1">
      <c r="A380" s="13"/>
      <c r="B380" s="234"/>
      <c r="C380" s="235"/>
      <c r="D380" s="236" t="s">
        <v>154</v>
      </c>
      <c r="E380" s="237" t="s">
        <v>20</v>
      </c>
      <c r="F380" s="238" t="s">
        <v>948</v>
      </c>
      <c r="G380" s="235"/>
      <c r="H380" s="237" t="s">
        <v>20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154</v>
      </c>
      <c r="AU380" s="244" t="s">
        <v>83</v>
      </c>
      <c r="AV380" s="13" t="s">
        <v>22</v>
      </c>
      <c r="AW380" s="13" t="s">
        <v>33</v>
      </c>
      <c r="AX380" s="13" t="s">
        <v>74</v>
      </c>
      <c r="AY380" s="244" t="s">
        <v>143</v>
      </c>
    </row>
    <row r="381" s="14" customFormat="1">
      <c r="A381" s="14"/>
      <c r="B381" s="245"/>
      <c r="C381" s="246"/>
      <c r="D381" s="236" t="s">
        <v>154</v>
      </c>
      <c r="E381" s="247" t="s">
        <v>20</v>
      </c>
      <c r="F381" s="248" t="s">
        <v>253</v>
      </c>
      <c r="G381" s="246"/>
      <c r="H381" s="249">
        <v>14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154</v>
      </c>
      <c r="AU381" s="255" t="s">
        <v>83</v>
      </c>
      <c r="AV381" s="14" t="s">
        <v>83</v>
      </c>
      <c r="AW381" s="14" t="s">
        <v>33</v>
      </c>
      <c r="AX381" s="14" t="s">
        <v>22</v>
      </c>
      <c r="AY381" s="255" t="s">
        <v>143</v>
      </c>
    </row>
    <row r="382" s="2" customFormat="1" ht="21.75" customHeight="1">
      <c r="A382" s="41"/>
      <c r="B382" s="42"/>
      <c r="C382" s="267" t="s">
        <v>643</v>
      </c>
      <c r="D382" s="267" t="s">
        <v>283</v>
      </c>
      <c r="E382" s="268" t="s">
        <v>949</v>
      </c>
      <c r="F382" s="269" t="s">
        <v>950</v>
      </c>
      <c r="G382" s="270" t="s">
        <v>946</v>
      </c>
      <c r="H382" s="271">
        <v>15</v>
      </c>
      <c r="I382" s="272"/>
      <c r="J382" s="273">
        <f>ROUND(I382*H382,2)</f>
        <v>0</v>
      </c>
      <c r="K382" s="269" t="s">
        <v>20</v>
      </c>
      <c r="L382" s="274"/>
      <c r="M382" s="275" t="s">
        <v>20</v>
      </c>
      <c r="N382" s="276" t="s">
        <v>45</v>
      </c>
      <c r="O382" s="87"/>
      <c r="P382" s="225">
        <f>O382*H382</f>
        <v>0</v>
      </c>
      <c r="Q382" s="225">
        <v>0</v>
      </c>
      <c r="R382" s="225">
        <f>Q382*H382</f>
        <v>0</v>
      </c>
      <c r="S382" s="225">
        <v>0</v>
      </c>
      <c r="T382" s="226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7" t="s">
        <v>211</v>
      </c>
      <c r="AT382" s="227" t="s">
        <v>283</v>
      </c>
      <c r="AU382" s="227" t="s">
        <v>83</v>
      </c>
      <c r="AY382" s="20" t="s">
        <v>143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20" t="s">
        <v>22</v>
      </c>
      <c r="BK382" s="228">
        <f>ROUND(I382*H382,2)</f>
        <v>0</v>
      </c>
      <c r="BL382" s="20" t="s">
        <v>150</v>
      </c>
      <c r="BM382" s="227" t="s">
        <v>951</v>
      </c>
    </row>
    <row r="383" s="13" customFormat="1">
      <c r="A383" s="13"/>
      <c r="B383" s="234"/>
      <c r="C383" s="235"/>
      <c r="D383" s="236" t="s">
        <v>154</v>
      </c>
      <c r="E383" s="237" t="s">
        <v>20</v>
      </c>
      <c r="F383" s="238" t="s">
        <v>948</v>
      </c>
      <c r="G383" s="235"/>
      <c r="H383" s="237" t="s">
        <v>20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154</v>
      </c>
      <c r="AU383" s="244" t="s">
        <v>83</v>
      </c>
      <c r="AV383" s="13" t="s">
        <v>22</v>
      </c>
      <c r="AW383" s="13" t="s">
        <v>33</v>
      </c>
      <c r="AX383" s="13" t="s">
        <v>74</v>
      </c>
      <c r="AY383" s="244" t="s">
        <v>143</v>
      </c>
    </row>
    <row r="384" s="14" customFormat="1">
      <c r="A384" s="14"/>
      <c r="B384" s="245"/>
      <c r="C384" s="246"/>
      <c r="D384" s="236" t="s">
        <v>154</v>
      </c>
      <c r="E384" s="247" t="s">
        <v>20</v>
      </c>
      <c r="F384" s="248" t="s">
        <v>8</v>
      </c>
      <c r="G384" s="246"/>
      <c r="H384" s="249">
        <v>15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154</v>
      </c>
      <c r="AU384" s="255" t="s">
        <v>83</v>
      </c>
      <c r="AV384" s="14" t="s">
        <v>83</v>
      </c>
      <c r="AW384" s="14" t="s">
        <v>33</v>
      </c>
      <c r="AX384" s="14" t="s">
        <v>22</v>
      </c>
      <c r="AY384" s="255" t="s">
        <v>143</v>
      </c>
    </row>
    <row r="385" s="2" customFormat="1" ht="21.75" customHeight="1">
      <c r="A385" s="41"/>
      <c r="B385" s="42"/>
      <c r="C385" s="267" t="s">
        <v>647</v>
      </c>
      <c r="D385" s="267" t="s">
        <v>283</v>
      </c>
      <c r="E385" s="268" t="s">
        <v>952</v>
      </c>
      <c r="F385" s="269" t="s">
        <v>953</v>
      </c>
      <c r="G385" s="270" t="s">
        <v>946</v>
      </c>
      <c r="H385" s="271">
        <v>38</v>
      </c>
      <c r="I385" s="272"/>
      <c r="J385" s="273">
        <f>ROUND(I385*H385,2)</f>
        <v>0</v>
      </c>
      <c r="K385" s="269" t="s">
        <v>20</v>
      </c>
      <c r="L385" s="274"/>
      <c r="M385" s="275" t="s">
        <v>20</v>
      </c>
      <c r="N385" s="276" t="s">
        <v>45</v>
      </c>
      <c r="O385" s="87"/>
      <c r="P385" s="225">
        <f>O385*H385</f>
        <v>0</v>
      </c>
      <c r="Q385" s="225">
        <v>0</v>
      </c>
      <c r="R385" s="225">
        <f>Q385*H385</f>
        <v>0</v>
      </c>
      <c r="S385" s="225">
        <v>0</v>
      </c>
      <c r="T385" s="226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7" t="s">
        <v>211</v>
      </c>
      <c r="AT385" s="227" t="s">
        <v>283</v>
      </c>
      <c r="AU385" s="227" t="s">
        <v>83</v>
      </c>
      <c r="AY385" s="20" t="s">
        <v>143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20" t="s">
        <v>22</v>
      </c>
      <c r="BK385" s="228">
        <f>ROUND(I385*H385,2)</f>
        <v>0</v>
      </c>
      <c r="BL385" s="20" t="s">
        <v>150</v>
      </c>
      <c r="BM385" s="227" t="s">
        <v>954</v>
      </c>
    </row>
    <row r="386" s="13" customFormat="1">
      <c r="A386" s="13"/>
      <c r="B386" s="234"/>
      <c r="C386" s="235"/>
      <c r="D386" s="236" t="s">
        <v>154</v>
      </c>
      <c r="E386" s="237" t="s">
        <v>20</v>
      </c>
      <c r="F386" s="238" t="s">
        <v>948</v>
      </c>
      <c r="G386" s="235"/>
      <c r="H386" s="237" t="s">
        <v>20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154</v>
      </c>
      <c r="AU386" s="244" t="s">
        <v>83</v>
      </c>
      <c r="AV386" s="13" t="s">
        <v>22</v>
      </c>
      <c r="AW386" s="13" t="s">
        <v>33</v>
      </c>
      <c r="AX386" s="13" t="s">
        <v>74</v>
      </c>
      <c r="AY386" s="244" t="s">
        <v>143</v>
      </c>
    </row>
    <row r="387" s="14" customFormat="1">
      <c r="A387" s="14"/>
      <c r="B387" s="245"/>
      <c r="C387" s="246"/>
      <c r="D387" s="236" t="s">
        <v>154</v>
      </c>
      <c r="E387" s="247" t="s">
        <v>20</v>
      </c>
      <c r="F387" s="248" t="s">
        <v>458</v>
      </c>
      <c r="G387" s="246"/>
      <c r="H387" s="249">
        <v>38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154</v>
      </c>
      <c r="AU387" s="255" t="s">
        <v>83</v>
      </c>
      <c r="AV387" s="14" t="s">
        <v>83</v>
      </c>
      <c r="AW387" s="14" t="s">
        <v>33</v>
      </c>
      <c r="AX387" s="14" t="s">
        <v>22</v>
      </c>
      <c r="AY387" s="255" t="s">
        <v>143</v>
      </c>
    </row>
    <row r="388" s="2" customFormat="1" ht="16.5" customHeight="1">
      <c r="A388" s="41"/>
      <c r="B388" s="42"/>
      <c r="C388" s="267" t="s">
        <v>955</v>
      </c>
      <c r="D388" s="267" t="s">
        <v>283</v>
      </c>
      <c r="E388" s="268" t="s">
        <v>956</v>
      </c>
      <c r="F388" s="269" t="s">
        <v>957</v>
      </c>
      <c r="G388" s="270" t="s">
        <v>946</v>
      </c>
      <c r="H388" s="271">
        <v>38</v>
      </c>
      <c r="I388" s="272"/>
      <c r="J388" s="273">
        <f>ROUND(I388*H388,2)</f>
        <v>0</v>
      </c>
      <c r="K388" s="269" t="s">
        <v>20</v>
      </c>
      <c r="L388" s="274"/>
      <c r="M388" s="275" t="s">
        <v>20</v>
      </c>
      <c r="N388" s="276" t="s">
        <v>45</v>
      </c>
      <c r="O388" s="87"/>
      <c r="P388" s="225">
        <f>O388*H388</f>
        <v>0</v>
      </c>
      <c r="Q388" s="225">
        <v>0</v>
      </c>
      <c r="R388" s="225">
        <f>Q388*H388</f>
        <v>0</v>
      </c>
      <c r="S388" s="225">
        <v>0</v>
      </c>
      <c r="T388" s="226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7" t="s">
        <v>211</v>
      </c>
      <c r="AT388" s="227" t="s">
        <v>283</v>
      </c>
      <c r="AU388" s="227" t="s">
        <v>83</v>
      </c>
      <c r="AY388" s="20" t="s">
        <v>143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20" t="s">
        <v>22</v>
      </c>
      <c r="BK388" s="228">
        <f>ROUND(I388*H388,2)</f>
        <v>0</v>
      </c>
      <c r="BL388" s="20" t="s">
        <v>150</v>
      </c>
      <c r="BM388" s="227" t="s">
        <v>958</v>
      </c>
    </row>
    <row r="389" s="13" customFormat="1">
      <c r="A389" s="13"/>
      <c r="B389" s="234"/>
      <c r="C389" s="235"/>
      <c r="D389" s="236" t="s">
        <v>154</v>
      </c>
      <c r="E389" s="237" t="s">
        <v>20</v>
      </c>
      <c r="F389" s="238" t="s">
        <v>948</v>
      </c>
      <c r="G389" s="235"/>
      <c r="H389" s="237" t="s">
        <v>20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154</v>
      </c>
      <c r="AU389" s="244" t="s">
        <v>83</v>
      </c>
      <c r="AV389" s="13" t="s">
        <v>22</v>
      </c>
      <c r="AW389" s="13" t="s">
        <v>33</v>
      </c>
      <c r="AX389" s="13" t="s">
        <v>74</v>
      </c>
      <c r="AY389" s="244" t="s">
        <v>143</v>
      </c>
    </row>
    <row r="390" s="14" customFormat="1">
      <c r="A390" s="14"/>
      <c r="B390" s="245"/>
      <c r="C390" s="246"/>
      <c r="D390" s="236" t="s">
        <v>154</v>
      </c>
      <c r="E390" s="247" t="s">
        <v>20</v>
      </c>
      <c r="F390" s="248" t="s">
        <v>458</v>
      </c>
      <c r="G390" s="246"/>
      <c r="H390" s="249">
        <v>38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154</v>
      </c>
      <c r="AU390" s="255" t="s">
        <v>83</v>
      </c>
      <c r="AV390" s="14" t="s">
        <v>83</v>
      </c>
      <c r="AW390" s="14" t="s">
        <v>33</v>
      </c>
      <c r="AX390" s="14" t="s">
        <v>22</v>
      </c>
      <c r="AY390" s="255" t="s">
        <v>143</v>
      </c>
    </row>
    <row r="391" s="2" customFormat="1" ht="21.75" customHeight="1">
      <c r="A391" s="41"/>
      <c r="B391" s="42"/>
      <c r="C391" s="267" t="s">
        <v>959</v>
      </c>
      <c r="D391" s="267" t="s">
        <v>283</v>
      </c>
      <c r="E391" s="268" t="s">
        <v>960</v>
      </c>
      <c r="F391" s="269" t="s">
        <v>961</v>
      </c>
      <c r="G391" s="270" t="s">
        <v>946</v>
      </c>
      <c r="H391" s="271">
        <v>3</v>
      </c>
      <c r="I391" s="272"/>
      <c r="J391" s="273">
        <f>ROUND(I391*H391,2)</f>
        <v>0</v>
      </c>
      <c r="K391" s="269" t="s">
        <v>20</v>
      </c>
      <c r="L391" s="274"/>
      <c r="M391" s="275" t="s">
        <v>20</v>
      </c>
      <c r="N391" s="276" t="s">
        <v>45</v>
      </c>
      <c r="O391" s="87"/>
      <c r="P391" s="225">
        <f>O391*H391</f>
        <v>0</v>
      </c>
      <c r="Q391" s="225">
        <v>0</v>
      </c>
      <c r="R391" s="225">
        <f>Q391*H391</f>
        <v>0</v>
      </c>
      <c r="S391" s="225">
        <v>0</v>
      </c>
      <c r="T391" s="226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7" t="s">
        <v>211</v>
      </c>
      <c r="AT391" s="227" t="s">
        <v>283</v>
      </c>
      <c r="AU391" s="227" t="s">
        <v>83</v>
      </c>
      <c r="AY391" s="20" t="s">
        <v>143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20" t="s">
        <v>22</v>
      </c>
      <c r="BK391" s="228">
        <f>ROUND(I391*H391,2)</f>
        <v>0</v>
      </c>
      <c r="BL391" s="20" t="s">
        <v>150</v>
      </c>
      <c r="BM391" s="227" t="s">
        <v>962</v>
      </c>
    </row>
    <row r="392" s="13" customFormat="1">
      <c r="A392" s="13"/>
      <c r="B392" s="234"/>
      <c r="C392" s="235"/>
      <c r="D392" s="236" t="s">
        <v>154</v>
      </c>
      <c r="E392" s="237" t="s">
        <v>20</v>
      </c>
      <c r="F392" s="238" t="s">
        <v>948</v>
      </c>
      <c r="G392" s="235"/>
      <c r="H392" s="237" t="s">
        <v>20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154</v>
      </c>
      <c r="AU392" s="244" t="s">
        <v>83</v>
      </c>
      <c r="AV392" s="13" t="s">
        <v>22</v>
      </c>
      <c r="AW392" s="13" t="s">
        <v>33</v>
      </c>
      <c r="AX392" s="13" t="s">
        <v>74</v>
      </c>
      <c r="AY392" s="244" t="s">
        <v>143</v>
      </c>
    </row>
    <row r="393" s="14" customFormat="1">
      <c r="A393" s="14"/>
      <c r="B393" s="245"/>
      <c r="C393" s="246"/>
      <c r="D393" s="236" t="s">
        <v>154</v>
      </c>
      <c r="E393" s="247" t="s">
        <v>20</v>
      </c>
      <c r="F393" s="248" t="s">
        <v>92</v>
      </c>
      <c r="G393" s="246"/>
      <c r="H393" s="249">
        <v>3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154</v>
      </c>
      <c r="AU393" s="255" t="s">
        <v>83</v>
      </c>
      <c r="AV393" s="14" t="s">
        <v>83</v>
      </c>
      <c r="AW393" s="14" t="s">
        <v>33</v>
      </c>
      <c r="AX393" s="14" t="s">
        <v>22</v>
      </c>
      <c r="AY393" s="255" t="s">
        <v>143</v>
      </c>
    </row>
    <row r="394" s="2" customFormat="1" ht="16.5" customHeight="1">
      <c r="A394" s="41"/>
      <c r="B394" s="42"/>
      <c r="C394" s="267" t="s">
        <v>963</v>
      </c>
      <c r="D394" s="267" t="s">
        <v>283</v>
      </c>
      <c r="E394" s="268" t="s">
        <v>964</v>
      </c>
      <c r="F394" s="269" t="s">
        <v>965</v>
      </c>
      <c r="G394" s="270" t="s">
        <v>946</v>
      </c>
      <c r="H394" s="271">
        <v>4</v>
      </c>
      <c r="I394" s="272"/>
      <c r="J394" s="273">
        <f>ROUND(I394*H394,2)</f>
        <v>0</v>
      </c>
      <c r="K394" s="269" t="s">
        <v>20</v>
      </c>
      <c r="L394" s="274"/>
      <c r="M394" s="275" t="s">
        <v>20</v>
      </c>
      <c r="N394" s="276" t="s">
        <v>45</v>
      </c>
      <c r="O394" s="87"/>
      <c r="P394" s="225">
        <f>O394*H394</f>
        <v>0</v>
      </c>
      <c r="Q394" s="225">
        <v>0</v>
      </c>
      <c r="R394" s="225">
        <f>Q394*H394</f>
        <v>0</v>
      </c>
      <c r="S394" s="225">
        <v>0</v>
      </c>
      <c r="T394" s="226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7" t="s">
        <v>211</v>
      </c>
      <c r="AT394" s="227" t="s">
        <v>283</v>
      </c>
      <c r="AU394" s="227" t="s">
        <v>83</v>
      </c>
      <c r="AY394" s="20" t="s">
        <v>143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20" t="s">
        <v>22</v>
      </c>
      <c r="BK394" s="228">
        <f>ROUND(I394*H394,2)</f>
        <v>0</v>
      </c>
      <c r="BL394" s="20" t="s">
        <v>150</v>
      </c>
      <c r="BM394" s="227" t="s">
        <v>966</v>
      </c>
    </row>
    <row r="395" s="13" customFormat="1">
      <c r="A395" s="13"/>
      <c r="B395" s="234"/>
      <c r="C395" s="235"/>
      <c r="D395" s="236" t="s">
        <v>154</v>
      </c>
      <c r="E395" s="237" t="s">
        <v>20</v>
      </c>
      <c r="F395" s="238" t="s">
        <v>948</v>
      </c>
      <c r="G395" s="235"/>
      <c r="H395" s="237" t="s">
        <v>20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154</v>
      </c>
      <c r="AU395" s="244" t="s">
        <v>83</v>
      </c>
      <c r="AV395" s="13" t="s">
        <v>22</v>
      </c>
      <c r="AW395" s="13" t="s">
        <v>33</v>
      </c>
      <c r="AX395" s="13" t="s">
        <v>74</v>
      </c>
      <c r="AY395" s="244" t="s">
        <v>143</v>
      </c>
    </row>
    <row r="396" s="14" customFormat="1">
      <c r="A396" s="14"/>
      <c r="B396" s="245"/>
      <c r="C396" s="246"/>
      <c r="D396" s="236" t="s">
        <v>154</v>
      </c>
      <c r="E396" s="247" t="s">
        <v>20</v>
      </c>
      <c r="F396" s="248" t="s">
        <v>150</v>
      </c>
      <c r="G396" s="246"/>
      <c r="H396" s="249">
        <v>4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154</v>
      </c>
      <c r="AU396" s="255" t="s">
        <v>83</v>
      </c>
      <c r="AV396" s="14" t="s">
        <v>83</v>
      </c>
      <c r="AW396" s="14" t="s">
        <v>33</v>
      </c>
      <c r="AX396" s="14" t="s">
        <v>22</v>
      </c>
      <c r="AY396" s="255" t="s">
        <v>143</v>
      </c>
    </row>
    <row r="397" s="2" customFormat="1" ht="21.75" customHeight="1">
      <c r="A397" s="41"/>
      <c r="B397" s="42"/>
      <c r="C397" s="216" t="s">
        <v>967</v>
      </c>
      <c r="D397" s="216" t="s">
        <v>145</v>
      </c>
      <c r="E397" s="217" t="s">
        <v>968</v>
      </c>
      <c r="F397" s="218" t="s">
        <v>969</v>
      </c>
      <c r="G397" s="219" t="s">
        <v>428</v>
      </c>
      <c r="H397" s="220">
        <v>112</v>
      </c>
      <c r="I397" s="221"/>
      <c r="J397" s="222">
        <f>ROUND(I397*H397,2)</f>
        <v>0</v>
      </c>
      <c r="K397" s="218" t="s">
        <v>149</v>
      </c>
      <c r="L397" s="47"/>
      <c r="M397" s="223" t="s">
        <v>20</v>
      </c>
      <c r="N397" s="224" t="s">
        <v>45</v>
      </c>
      <c r="O397" s="87"/>
      <c r="P397" s="225">
        <f>O397*H397</f>
        <v>0</v>
      </c>
      <c r="Q397" s="225">
        <v>6.0000000000000002E-05</v>
      </c>
      <c r="R397" s="225">
        <f>Q397*H397</f>
        <v>0.0067200000000000003</v>
      </c>
      <c r="S397" s="225">
        <v>0</v>
      </c>
      <c r="T397" s="226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7" t="s">
        <v>150</v>
      </c>
      <c r="AT397" s="227" t="s">
        <v>145</v>
      </c>
      <c r="AU397" s="227" t="s">
        <v>83</v>
      </c>
      <c r="AY397" s="20" t="s">
        <v>143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20" t="s">
        <v>22</v>
      </c>
      <c r="BK397" s="228">
        <f>ROUND(I397*H397,2)</f>
        <v>0</v>
      </c>
      <c r="BL397" s="20" t="s">
        <v>150</v>
      </c>
      <c r="BM397" s="227" t="s">
        <v>970</v>
      </c>
    </row>
    <row r="398" s="2" customFormat="1">
      <c r="A398" s="41"/>
      <c r="B398" s="42"/>
      <c r="C398" s="43"/>
      <c r="D398" s="229" t="s">
        <v>152</v>
      </c>
      <c r="E398" s="43"/>
      <c r="F398" s="230" t="s">
        <v>971</v>
      </c>
      <c r="G398" s="43"/>
      <c r="H398" s="43"/>
      <c r="I398" s="231"/>
      <c r="J398" s="43"/>
      <c r="K398" s="43"/>
      <c r="L398" s="47"/>
      <c r="M398" s="232"/>
      <c r="N398" s="233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152</v>
      </c>
      <c r="AU398" s="20" t="s">
        <v>83</v>
      </c>
    </row>
    <row r="399" s="13" customFormat="1">
      <c r="A399" s="13"/>
      <c r="B399" s="234"/>
      <c r="C399" s="235"/>
      <c r="D399" s="236" t="s">
        <v>154</v>
      </c>
      <c r="E399" s="237" t="s">
        <v>20</v>
      </c>
      <c r="F399" s="238" t="s">
        <v>928</v>
      </c>
      <c r="G399" s="235"/>
      <c r="H399" s="237" t="s">
        <v>20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154</v>
      </c>
      <c r="AU399" s="244" t="s">
        <v>83</v>
      </c>
      <c r="AV399" s="13" t="s">
        <v>22</v>
      </c>
      <c r="AW399" s="13" t="s">
        <v>33</v>
      </c>
      <c r="AX399" s="13" t="s">
        <v>74</v>
      </c>
      <c r="AY399" s="244" t="s">
        <v>143</v>
      </c>
    </row>
    <row r="400" s="13" customFormat="1">
      <c r="A400" s="13"/>
      <c r="B400" s="234"/>
      <c r="C400" s="235"/>
      <c r="D400" s="236" t="s">
        <v>154</v>
      </c>
      <c r="E400" s="237" t="s">
        <v>20</v>
      </c>
      <c r="F400" s="238" t="s">
        <v>929</v>
      </c>
      <c r="G400" s="235"/>
      <c r="H400" s="237" t="s">
        <v>20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154</v>
      </c>
      <c r="AU400" s="244" t="s">
        <v>83</v>
      </c>
      <c r="AV400" s="13" t="s">
        <v>22</v>
      </c>
      <c r="AW400" s="13" t="s">
        <v>33</v>
      </c>
      <c r="AX400" s="13" t="s">
        <v>74</v>
      </c>
      <c r="AY400" s="244" t="s">
        <v>143</v>
      </c>
    </row>
    <row r="401" s="14" customFormat="1">
      <c r="A401" s="14"/>
      <c r="B401" s="245"/>
      <c r="C401" s="246"/>
      <c r="D401" s="236" t="s">
        <v>154</v>
      </c>
      <c r="E401" s="247" t="s">
        <v>20</v>
      </c>
      <c r="F401" s="248" t="s">
        <v>253</v>
      </c>
      <c r="G401" s="246"/>
      <c r="H401" s="249">
        <v>14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154</v>
      </c>
      <c r="AU401" s="255" t="s">
        <v>83</v>
      </c>
      <c r="AV401" s="14" t="s">
        <v>83</v>
      </c>
      <c r="AW401" s="14" t="s">
        <v>33</v>
      </c>
      <c r="AX401" s="14" t="s">
        <v>74</v>
      </c>
      <c r="AY401" s="255" t="s">
        <v>143</v>
      </c>
    </row>
    <row r="402" s="13" customFormat="1">
      <c r="A402" s="13"/>
      <c r="B402" s="234"/>
      <c r="C402" s="235"/>
      <c r="D402" s="236" t="s">
        <v>154</v>
      </c>
      <c r="E402" s="237" t="s">
        <v>20</v>
      </c>
      <c r="F402" s="238" t="s">
        <v>930</v>
      </c>
      <c r="G402" s="235"/>
      <c r="H402" s="237" t="s">
        <v>20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154</v>
      </c>
      <c r="AU402" s="244" t="s">
        <v>83</v>
      </c>
      <c r="AV402" s="13" t="s">
        <v>22</v>
      </c>
      <c r="AW402" s="13" t="s">
        <v>33</v>
      </c>
      <c r="AX402" s="13" t="s">
        <v>74</v>
      </c>
      <c r="AY402" s="244" t="s">
        <v>143</v>
      </c>
    </row>
    <row r="403" s="14" customFormat="1">
      <c r="A403" s="14"/>
      <c r="B403" s="245"/>
      <c r="C403" s="246"/>
      <c r="D403" s="236" t="s">
        <v>154</v>
      </c>
      <c r="E403" s="247" t="s">
        <v>20</v>
      </c>
      <c r="F403" s="248" t="s">
        <v>8</v>
      </c>
      <c r="G403" s="246"/>
      <c r="H403" s="249">
        <v>15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154</v>
      </c>
      <c r="AU403" s="255" t="s">
        <v>83</v>
      </c>
      <c r="AV403" s="14" t="s">
        <v>83</v>
      </c>
      <c r="AW403" s="14" t="s">
        <v>33</v>
      </c>
      <c r="AX403" s="14" t="s">
        <v>74</v>
      </c>
      <c r="AY403" s="255" t="s">
        <v>143</v>
      </c>
    </row>
    <row r="404" s="13" customFormat="1">
      <c r="A404" s="13"/>
      <c r="B404" s="234"/>
      <c r="C404" s="235"/>
      <c r="D404" s="236" t="s">
        <v>154</v>
      </c>
      <c r="E404" s="237" t="s">
        <v>20</v>
      </c>
      <c r="F404" s="238" t="s">
        <v>931</v>
      </c>
      <c r="G404" s="235"/>
      <c r="H404" s="237" t="s">
        <v>20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154</v>
      </c>
      <c r="AU404" s="244" t="s">
        <v>83</v>
      </c>
      <c r="AV404" s="13" t="s">
        <v>22</v>
      </c>
      <c r="AW404" s="13" t="s">
        <v>33</v>
      </c>
      <c r="AX404" s="13" t="s">
        <v>74</v>
      </c>
      <c r="AY404" s="244" t="s">
        <v>143</v>
      </c>
    </row>
    <row r="405" s="14" customFormat="1">
      <c r="A405" s="14"/>
      <c r="B405" s="245"/>
      <c r="C405" s="246"/>
      <c r="D405" s="236" t="s">
        <v>154</v>
      </c>
      <c r="E405" s="247" t="s">
        <v>20</v>
      </c>
      <c r="F405" s="248" t="s">
        <v>458</v>
      </c>
      <c r="G405" s="246"/>
      <c r="H405" s="249">
        <v>38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154</v>
      </c>
      <c r="AU405" s="255" t="s">
        <v>83</v>
      </c>
      <c r="AV405" s="14" t="s">
        <v>83</v>
      </c>
      <c r="AW405" s="14" t="s">
        <v>33</v>
      </c>
      <c r="AX405" s="14" t="s">
        <v>74</v>
      </c>
      <c r="AY405" s="255" t="s">
        <v>143</v>
      </c>
    </row>
    <row r="406" s="13" customFormat="1">
      <c r="A406" s="13"/>
      <c r="B406" s="234"/>
      <c r="C406" s="235"/>
      <c r="D406" s="236" t="s">
        <v>154</v>
      </c>
      <c r="E406" s="237" t="s">
        <v>20</v>
      </c>
      <c r="F406" s="238" t="s">
        <v>932</v>
      </c>
      <c r="G406" s="235"/>
      <c r="H406" s="237" t="s">
        <v>20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154</v>
      </c>
      <c r="AU406" s="244" t="s">
        <v>83</v>
      </c>
      <c r="AV406" s="13" t="s">
        <v>22</v>
      </c>
      <c r="AW406" s="13" t="s">
        <v>33</v>
      </c>
      <c r="AX406" s="13" t="s">
        <v>74</v>
      </c>
      <c r="AY406" s="244" t="s">
        <v>143</v>
      </c>
    </row>
    <row r="407" s="14" customFormat="1">
      <c r="A407" s="14"/>
      <c r="B407" s="245"/>
      <c r="C407" s="246"/>
      <c r="D407" s="236" t="s">
        <v>154</v>
      </c>
      <c r="E407" s="247" t="s">
        <v>20</v>
      </c>
      <c r="F407" s="248" t="s">
        <v>458</v>
      </c>
      <c r="G407" s="246"/>
      <c r="H407" s="249">
        <v>38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154</v>
      </c>
      <c r="AU407" s="255" t="s">
        <v>83</v>
      </c>
      <c r="AV407" s="14" t="s">
        <v>83</v>
      </c>
      <c r="AW407" s="14" t="s">
        <v>33</v>
      </c>
      <c r="AX407" s="14" t="s">
        <v>74</v>
      </c>
      <c r="AY407" s="255" t="s">
        <v>143</v>
      </c>
    </row>
    <row r="408" s="13" customFormat="1">
      <c r="A408" s="13"/>
      <c r="B408" s="234"/>
      <c r="C408" s="235"/>
      <c r="D408" s="236" t="s">
        <v>154</v>
      </c>
      <c r="E408" s="237" t="s">
        <v>20</v>
      </c>
      <c r="F408" s="238" t="s">
        <v>933</v>
      </c>
      <c r="G408" s="235"/>
      <c r="H408" s="237" t="s">
        <v>20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154</v>
      </c>
      <c r="AU408" s="244" t="s">
        <v>83</v>
      </c>
      <c r="AV408" s="13" t="s">
        <v>22</v>
      </c>
      <c r="AW408" s="13" t="s">
        <v>33</v>
      </c>
      <c r="AX408" s="13" t="s">
        <v>74</v>
      </c>
      <c r="AY408" s="244" t="s">
        <v>143</v>
      </c>
    </row>
    <row r="409" s="14" customFormat="1">
      <c r="A409" s="14"/>
      <c r="B409" s="245"/>
      <c r="C409" s="246"/>
      <c r="D409" s="236" t="s">
        <v>154</v>
      </c>
      <c r="E409" s="247" t="s">
        <v>20</v>
      </c>
      <c r="F409" s="248" t="s">
        <v>92</v>
      </c>
      <c r="G409" s="246"/>
      <c r="H409" s="249">
        <v>3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154</v>
      </c>
      <c r="AU409" s="255" t="s">
        <v>83</v>
      </c>
      <c r="AV409" s="14" t="s">
        <v>83</v>
      </c>
      <c r="AW409" s="14" t="s">
        <v>33</v>
      </c>
      <c r="AX409" s="14" t="s">
        <v>74</v>
      </c>
      <c r="AY409" s="255" t="s">
        <v>143</v>
      </c>
    </row>
    <row r="410" s="13" customFormat="1">
      <c r="A410" s="13"/>
      <c r="B410" s="234"/>
      <c r="C410" s="235"/>
      <c r="D410" s="236" t="s">
        <v>154</v>
      </c>
      <c r="E410" s="237" t="s">
        <v>20</v>
      </c>
      <c r="F410" s="238" t="s">
        <v>934</v>
      </c>
      <c r="G410" s="235"/>
      <c r="H410" s="237" t="s">
        <v>20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154</v>
      </c>
      <c r="AU410" s="244" t="s">
        <v>83</v>
      </c>
      <c r="AV410" s="13" t="s">
        <v>22</v>
      </c>
      <c r="AW410" s="13" t="s">
        <v>33</v>
      </c>
      <c r="AX410" s="13" t="s">
        <v>74</v>
      </c>
      <c r="AY410" s="244" t="s">
        <v>143</v>
      </c>
    </row>
    <row r="411" s="14" customFormat="1">
      <c r="A411" s="14"/>
      <c r="B411" s="245"/>
      <c r="C411" s="246"/>
      <c r="D411" s="236" t="s">
        <v>154</v>
      </c>
      <c r="E411" s="247" t="s">
        <v>20</v>
      </c>
      <c r="F411" s="248" t="s">
        <v>150</v>
      </c>
      <c r="G411" s="246"/>
      <c r="H411" s="249">
        <v>4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154</v>
      </c>
      <c r="AU411" s="255" t="s">
        <v>83</v>
      </c>
      <c r="AV411" s="14" t="s">
        <v>83</v>
      </c>
      <c r="AW411" s="14" t="s">
        <v>33</v>
      </c>
      <c r="AX411" s="14" t="s">
        <v>74</v>
      </c>
      <c r="AY411" s="255" t="s">
        <v>143</v>
      </c>
    </row>
    <row r="412" s="15" customFormat="1">
      <c r="A412" s="15"/>
      <c r="B412" s="256"/>
      <c r="C412" s="257"/>
      <c r="D412" s="236" t="s">
        <v>154</v>
      </c>
      <c r="E412" s="258" t="s">
        <v>20</v>
      </c>
      <c r="F412" s="259" t="s">
        <v>178</v>
      </c>
      <c r="G412" s="257"/>
      <c r="H412" s="260">
        <v>112</v>
      </c>
      <c r="I412" s="261"/>
      <c r="J412" s="257"/>
      <c r="K412" s="257"/>
      <c r="L412" s="262"/>
      <c r="M412" s="263"/>
      <c r="N412" s="264"/>
      <c r="O412" s="264"/>
      <c r="P412" s="264"/>
      <c r="Q412" s="264"/>
      <c r="R412" s="264"/>
      <c r="S412" s="264"/>
      <c r="T412" s="26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6" t="s">
        <v>154</v>
      </c>
      <c r="AU412" s="266" t="s">
        <v>83</v>
      </c>
      <c r="AV412" s="15" t="s">
        <v>150</v>
      </c>
      <c r="AW412" s="15" t="s">
        <v>33</v>
      </c>
      <c r="AX412" s="15" t="s">
        <v>22</v>
      </c>
      <c r="AY412" s="266" t="s">
        <v>143</v>
      </c>
    </row>
    <row r="413" s="2" customFormat="1" ht="21.75" customHeight="1">
      <c r="A413" s="41"/>
      <c r="B413" s="42"/>
      <c r="C413" s="267" t="s">
        <v>972</v>
      </c>
      <c r="D413" s="267" t="s">
        <v>283</v>
      </c>
      <c r="E413" s="268" t="s">
        <v>973</v>
      </c>
      <c r="F413" s="269" t="s">
        <v>974</v>
      </c>
      <c r="G413" s="270" t="s">
        <v>428</v>
      </c>
      <c r="H413" s="271">
        <v>336</v>
      </c>
      <c r="I413" s="272"/>
      <c r="J413" s="273">
        <f>ROUND(I413*H413,2)</f>
        <v>0</v>
      </c>
      <c r="K413" s="269" t="s">
        <v>149</v>
      </c>
      <c r="L413" s="274"/>
      <c r="M413" s="275" t="s">
        <v>20</v>
      </c>
      <c r="N413" s="276" t="s">
        <v>45</v>
      </c>
      <c r="O413" s="87"/>
      <c r="P413" s="225">
        <f>O413*H413</f>
        <v>0</v>
      </c>
      <c r="Q413" s="225">
        <v>0.0058999999999999999</v>
      </c>
      <c r="R413" s="225">
        <f>Q413*H413</f>
        <v>1.9823999999999999</v>
      </c>
      <c r="S413" s="225">
        <v>0</v>
      </c>
      <c r="T413" s="226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7" t="s">
        <v>211</v>
      </c>
      <c r="AT413" s="227" t="s">
        <v>283</v>
      </c>
      <c r="AU413" s="227" t="s">
        <v>83</v>
      </c>
      <c r="AY413" s="20" t="s">
        <v>143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20" t="s">
        <v>22</v>
      </c>
      <c r="BK413" s="228">
        <f>ROUND(I413*H413,2)</f>
        <v>0</v>
      </c>
      <c r="BL413" s="20" t="s">
        <v>150</v>
      </c>
      <c r="BM413" s="227" t="s">
        <v>975</v>
      </c>
    </row>
    <row r="414" s="13" customFormat="1">
      <c r="A414" s="13"/>
      <c r="B414" s="234"/>
      <c r="C414" s="235"/>
      <c r="D414" s="236" t="s">
        <v>154</v>
      </c>
      <c r="E414" s="237" t="s">
        <v>20</v>
      </c>
      <c r="F414" s="238" t="s">
        <v>976</v>
      </c>
      <c r="G414" s="235"/>
      <c r="H414" s="237" t="s">
        <v>20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154</v>
      </c>
      <c r="AU414" s="244" t="s">
        <v>83</v>
      </c>
      <c r="AV414" s="13" t="s">
        <v>22</v>
      </c>
      <c r="AW414" s="13" t="s">
        <v>33</v>
      </c>
      <c r="AX414" s="13" t="s">
        <v>74</v>
      </c>
      <c r="AY414" s="244" t="s">
        <v>143</v>
      </c>
    </row>
    <row r="415" s="14" customFormat="1">
      <c r="A415" s="14"/>
      <c r="B415" s="245"/>
      <c r="C415" s="246"/>
      <c r="D415" s="236" t="s">
        <v>154</v>
      </c>
      <c r="E415" s="247" t="s">
        <v>20</v>
      </c>
      <c r="F415" s="248" t="s">
        <v>977</v>
      </c>
      <c r="G415" s="246"/>
      <c r="H415" s="249">
        <v>112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154</v>
      </c>
      <c r="AU415" s="255" t="s">
        <v>83</v>
      </c>
      <c r="AV415" s="14" t="s">
        <v>83</v>
      </c>
      <c r="AW415" s="14" t="s">
        <v>33</v>
      </c>
      <c r="AX415" s="14" t="s">
        <v>74</v>
      </c>
      <c r="AY415" s="255" t="s">
        <v>143</v>
      </c>
    </row>
    <row r="416" s="14" customFormat="1">
      <c r="A416" s="14"/>
      <c r="B416" s="245"/>
      <c r="C416" s="246"/>
      <c r="D416" s="236" t="s">
        <v>154</v>
      </c>
      <c r="E416" s="247" t="s">
        <v>20</v>
      </c>
      <c r="F416" s="248" t="s">
        <v>978</v>
      </c>
      <c r="G416" s="246"/>
      <c r="H416" s="249">
        <v>336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154</v>
      </c>
      <c r="AU416" s="255" t="s">
        <v>83</v>
      </c>
      <c r="AV416" s="14" t="s">
        <v>83</v>
      </c>
      <c r="AW416" s="14" t="s">
        <v>33</v>
      </c>
      <c r="AX416" s="14" t="s">
        <v>22</v>
      </c>
      <c r="AY416" s="255" t="s">
        <v>143</v>
      </c>
    </row>
    <row r="417" s="2" customFormat="1" ht="33" customHeight="1">
      <c r="A417" s="41"/>
      <c r="B417" s="42"/>
      <c r="C417" s="216" t="s">
        <v>979</v>
      </c>
      <c r="D417" s="216" t="s">
        <v>145</v>
      </c>
      <c r="E417" s="217" t="s">
        <v>980</v>
      </c>
      <c r="F417" s="218" t="s">
        <v>981</v>
      </c>
      <c r="G417" s="219" t="s">
        <v>148</v>
      </c>
      <c r="H417" s="220">
        <v>84.403000000000006</v>
      </c>
      <c r="I417" s="221"/>
      <c r="J417" s="222">
        <f>ROUND(I417*H417,2)</f>
        <v>0</v>
      </c>
      <c r="K417" s="218" t="s">
        <v>149</v>
      </c>
      <c r="L417" s="47"/>
      <c r="M417" s="223" t="s">
        <v>20</v>
      </c>
      <c r="N417" s="224" t="s">
        <v>45</v>
      </c>
      <c r="O417" s="87"/>
      <c r="P417" s="225">
        <f>O417*H417</f>
        <v>0</v>
      </c>
      <c r="Q417" s="225">
        <v>3.0000000000000001E-05</v>
      </c>
      <c r="R417" s="225">
        <f>Q417*H417</f>
        <v>0.0025320900000000003</v>
      </c>
      <c r="S417" s="225">
        <v>0</v>
      </c>
      <c r="T417" s="226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7" t="s">
        <v>150</v>
      </c>
      <c r="AT417" s="227" t="s">
        <v>145</v>
      </c>
      <c r="AU417" s="227" t="s">
        <v>83</v>
      </c>
      <c r="AY417" s="20" t="s">
        <v>143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20" t="s">
        <v>22</v>
      </c>
      <c r="BK417" s="228">
        <f>ROUND(I417*H417,2)</f>
        <v>0</v>
      </c>
      <c r="BL417" s="20" t="s">
        <v>150</v>
      </c>
      <c r="BM417" s="227" t="s">
        <v>982</v>
      </c>
    </row>
    <row r="418" s="2" customFormat="1">
      <c r="A418" s="41"/>
      <c r="B418" s="42"/>
      <c r="C418" s="43"/>
      <c r="D418" s="229" t="s">
        <v>152</v>
      </c>
      <c r="E418" s="43"/>
      <c r="F418" s="230" t="s">
        <v>983</v>
      </c>
      <c r="G418" s="43"/>
      <c r="H418" s="43"/>
      <c r="I418" s="231"/>
      <c r="J418" s="43"/>
      <c r="K418" s="43"/>
      <c r="L418" s="47"/>
      <c r="M418" s="232"/>
      <c r="N418" s="233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152</v>
      </c>
      <c r="AU418" s="20" t="s">
        <v>83</v>
      </c>
    </row>
    <row r="419" s="13" customFormat="1">
      <c r="A419" s="13"/>
      <c r="B419" s="234"/>
      <c r="C419" s="235"/>
      <c r="D419" s="236" t="s">
        <v>154</v>
      </c>
      <c r="E419" s="237" t="s">
        <v>20</v>
      </c>
      <c r="F419" s="238" t="s">
        <v>976</v>
      </c>
      <c r="G419" s="235"/>
      <c r="H419" s="237" t="s">
        <v>20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154</v>
      </c>
      <c r="AU419" s="244" t="s">
        <v>83</v>
      </c>
      <c r="AV419" s="13" t="s">
        <v>22</v>
      </c>
      <c r="AW419" s="13" t="s">
        <v>33</v>
      </c>
      <c r="AX419" s="13" t="s">
        <v>74</v>
      </c>
      <c r="AY419" s="244" t="s">
        <v>143</v>
      </c>
    </row>
    <row r="420" s="14" customFormat="1">
      <c r="A420" s="14"/>
      <c r="B420" s="245"/>
      <c r="C420" s="246"/>
      <c r="D420" s="236" t="s">
        <v>154</v>
      </c>
      <c r="E420" s="247" t="s">
        <v>20</v>
      </c>
      <c r="F420" s="248" t="s">
        <v>984</v>
      </c>
      <c r="G420" s="246"/>
      <c r="H420" s="249">
        <v>84.403199999999998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5" t="s">
        <v>154</v>
      </c>
      <c r="AU420" s="255" t="s">
        <v>83</v>
      </c>
      <c r="AV420" s="14" t="s">
        <v>83</v>
      </c>
      <c r="AW420" s="14" t="s">
        <v>33</v>
      </c>
      <c r="AX420" s="14" t="s">
        <v>22</v>
      </c>
      <c r="AY420" s="255" t="s">
        <v>143</v>
      </c>
    </row>
    <row r="421" s="2" customFormat="1" ht="16.5" customHeight="1">
      <c r="A421" s="41"/>
      <c r="B421" s="42"/>
      <c r="C421" s="267" t="s">
        <v>985</v>
      </c>
      <c r="D421" s="267" t="s">
        <v>283</v>
      </c>
      <c r="E421" s="268" t="s">
        <v>986</v>
      </c>
      <c r="F421" s="269" t="s">
        <v>987</v>
      </c>
      <c r="G421" s="270" t="s">
        <v>148</v>
      </c>
      <c r="H421" s="271">
        <v>84.403000000000006</v>
      </c>
      <c r="I421" s="272"/>
      <c r="J421" s="273">
        <f>ROUND(I421*H421,2)</f>
        <v>0</v>
      </c>
      <c r="K421" s="269" t="s">
        <v>149</v>
      </c>
      <c r="L421" s="274"/>
      <c r="M421" s="275" t="s">
        <v>20</v>
      </c>
      <c r="N421" s="276" t="s">
        <v>45</v>
      </c>
      <c r="O421" s="87"/>
      <c r="P421" s="225">
        <f>O421*H421</f>
        <v>0</v>
      </c>
      <c r="Q421" s="225">
        <v>0.00050000000000000001</v>
      </c>
      <c r="R421" s="225">
        <f>Q421*H421</f>
        <v>0.042201500000000003</v>
      </c>
      <c r="S421" s="225">
        <v>0</v>
      </c>
      <c r="T421" s="226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7" t="s">
        <v>211</v>
      </c>
      <c r="AT421" s="227" t="s">
        <v>283</v>
      </c>
      <c r="AU421" s="227" t="s">
        <v>83</v>
      </c>
      <c r="AY421" s="20" t="s">
        <v>143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20" t="s">
        <v>22</v>
      </c>
      <c r="BK421" s="228">
        <f>ROUND(I421*H421,2)</f>
        <v>0</v>
      </c>
      <c r="BL421" s="20" t="s">
        <v>150</v>
      </c>
      <c r="BM421" s="227" t="s">
        <v>988</v>
      </c>
    </row>
    <row r="422" s="13" customFormat="1">
      <c r="A422" s="13"/>
      <c r="B422" s="234"/>
      <c r="C422" s="235"/>
      <c r="D422" s="236" t="s">
        <v>154</v>
      </c>
      <c r="E422" s="237" t="s">
        <v>20</v>
      </c>
      <c r="F422" s="238" t="s">
        <v>989</v>
      </c>
      <c r="G422" s="235"/>
      <c r="H422" s="237" t="s">
        <v>20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154</v>
      </c>
      <c r="AU422" s="244" t="s">
        <v>83</v>
      </c>
      <c r="AV422" s="13" t="s">
        <v>22</v>
      </c>
      <c r="AW422" s="13" t="s">
        <v>33</v>
      </c>
      <c r="AX422" s="13" t="s">
        <v>74</v>
      </c>
      <c r="AY422" s="244" t="s">
        <v>143</v>
      </c>
    </row>
    <row r="423" s="14" customFormat="1">
      <c r="A423" s="14"/>
      <c r="B423" s="245"/>
      <c r="C423" s="246"/>
      <c r="D423" s="236" t="s">
        <v>154</v>
      </c>
      <c r="E423" s="247" t="s">
        <v>20</v>
      </c>
      <c r="F423" s="248" t="s">
        <v>984</v>
      </c>
      <c r="G423" s="246"/>
      <c r="H423" s="249">
        <v>84.403199999999998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154</v>
      </c>
      <c r="AU423" s="255" t="s">
        <v>83</v>
      </c>
      <c r="AV423" s="14" t="s">
        <v>83</v>
      </c>
      <c r="AW423" s="14" t="s">
        <v>33</v>
      </c>
      <c r="AX423" s="14" t="s">
        <v>74</v>
      </c>
      <c r="AY423" s="255" t="s">
        <v>143</v>
      </c>
    </row>
    <row r="424" s="15" customFormat="1">
      <c r="A424" s="15"/>
      <c r="B424" s="256"/>
      <c r="C424" s="257"/>
      <c r="D424" s="236" t="s">
        <v>154</v>
      </c>
      <c r="E424" s="258" t="s">
        <v>20</v>
      </c>
      <c r="F424" s="259" t="s">
        <v>178</v>
      </c>
      <c r="G424" s="257"/>
      <c r="H424" s="260">
        <v>84.403199999999998</v>
      </c>
      <c r="I424" s="261"/>
      <c r="J424" s="257"/>
      <c r="K424" s="257"/>
      <c r="L424" s="262"/>
      <c r="M424" s="263"/>
      <c r="N424" s="264"/>
      <c r="O424" s="264"/>
      <c r="P424" s="264"/>
      <c r="Q424" s="264"/>
      <c r="R424" s="264"/>
      <c r="S424" s="264"/>
      <c r="T424" s="26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6" t="s">
        <v>154</v>
      </c>
      <c r="AU424" s="266" t="s">
        <v>83</v>
      </c>
      <c r="AV424" s="15" t="s">
        <v>150</v>
      </c>
      <c r="AW424" s="15" t="s">
        <v>33</v>
      </c>
      <c r="AX424" s="15" t="s">
        <v>22</v>
      </c>
      <c r="AY424" s="266" t="s">
        <v>143</v>
      </c>
    </row>
    <row r="425" s="2" customFormat="1" ht="24.15" customHeight="1">
      <c r="A425" s="41"/>
      <c r="B425" s="42"/>
      <c r="C425" s="216" t="s">
        <v>990</v>
      </c>
      <c r="D425" s="216" t="s">
        <v>145</v>
      </c>
      <c r="E425" s="217" t="s">
        <v>991</v>
      </c>
      <c r="F425" s="218" t="s">
        <v>992</v>
      </c>
      <c r="G425" s="219" t="s">
        <v>428</v>
      </c>
      <c r="H425" s="220">
        <v>112</v>
      </c>
      <c r="I425" s="221"/>
      <c r="J425" s="222">
        <f>ROUND(I425*H425,2)</f>
        <v>0</v>
      </c>
      <c r="K425" s="218" t="s">
        <v>149</v>
      </c>
      <c r="L425" s="47"/>
      <c r="M425" s="223" t="s">
        <v>20</v>
      </c>
      <c r="N425" s="224" t="s">
        <v>45</v>
      </c>
      <c r="O425" s="87"/>
      <c r="P425" s="225">
        <f>O425*H425</f>
        <v>0</v>
      </c>
      <c r="Q425" s="225">
        <v>0</v>
      </c>
      <c r="R425" s="225">
        <f>Q425*H425</f>
        <v>0</v>
      </c>
      <c r="S425" s="225">
        <v>0</v>
      </c>
      <c r="T425" s="226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7" t="s">
        <v>150</v>
      </c>
      <c r="AT425" s="227" t="s">
        <v>145</v>
      </c>
      <c r="AU425" s="227" t="s">
        <v>83</v>
      </c>
      <c r="AY425" s="20" t="s">
        <v>143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20" t="s">
        <v>22</v>
      </c>
      <c r="BK425" s="228">
        <f>ROUND(I425*H425,2)</f>
        <v>0</v>
      </c>
      <c r="BL425" s="20" t="s">
        <v>150</v>
      </c>
      <c r="BM425" s="227" t="s">
        <v>993</v>
      </c>
    </row>
    <row r="426" s="2" customFormat="1">
      <c r="A426" s="41"/>
      <c r="B426" s="42"/>
      <c r="C426" s="43"/>
      <c r="D426" s="229" t="s">
        <v>152</v>
      </c>
      <c r="E426" s="43"/>
      <c r="F426" s="230" t="s">
        <v>994</v>
      </c>
      <c r="G426" s="43"/>
      <c r="H426" s="43"/>
      <c r="I426" s="231"/>
      <c r="J426" s="43"/>
      <c r="K426" s="43"/>
      <c r="L426" s="47"/>
      <c r="M426" s="232"/>
      <c r="N426" s="233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152</v>
      </c>
      <c r="AU426" s="20" t="s">
        <v>83</v>
      </c>
    </row>
    <row r="427" s="13" customFormat="1">
      <c r="A427" s="13"/>
      <c r="B427" s="234"/>
      <c r="C427" s="235"/>
      <c r="D427" s="236" t="s">
        <v>154</v>
      </c>
      <c r="E427" s="237" t="s">
        <v>20</v>
      </c>
      <c r="F427" s="238" t="s">
        <v>995</v>
      </c>
      <c r="G427" s="235"/>
      <c r="H427" s="237" t="s">
        <v>20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4" t="s">
        <v>154</v>
      </c>
      <c r="AU427" s="244" t="s">
        <v>83</v>
      </c>
      <c r="AV427" s="13" t="s">
        <v>22</v>
      </c>
      <c r="AW427" s="13" t="s">
        <v>33</v>
      </c>
      <c r="AX427" s="13" t="s">
        <v>74</v>
      </c>
      <c r="AY427" s="244" t="s">
        <v>143</v>
      </c>
    </row>
    <row r="428" s="14" customFormat="1">
      <c r="A428" s="14"/>
      <c r="B428" s="245"/>
      <c r="C428" s="246"/>
      <c r="D428" s="236" t="s">
        <v>154</v>
      </c>
      <c r="E428" s="247" t="s">
        <v>20</v>
      </c>
      <c r="F428" s="248" t="s">
        <v>977</v>
      </c>
      <c r="G428" s="246"/>
      <c r="H428" s="249">
        <v>112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154</v>
      </c>
      <c r="AU428" s="255" t="s">
        <v>83</v>
      </c>
      <c r="AV428" s="14" t="s">
        <v>83</v>
      </c>
      <c r="AW428" s="14" t="s">
        <v>33</v>
      </c>
      <c r="AX428" s="14" t="s">
        <v>22</v>
      </c>
      <c r="AY428" s="255" t="s">
        <v>143</v>
      </c>
    </row>
    <row r="429" s="2" customFormat="1" ht="24.15" customHeight="1">
      <c r="A429" s="41"/>
      <c r="B429" s="42"/>
      <c r="C429" s="216" t="s">
        <v>996</v>
      </c>
      <c r="D429" s="216" t="s">
        <v>145</v>
      </c>
      <c r="E429" s="217" t="s">
        <v>997</v>
      </c>
      <c r="F429" s="218" t="s">
        <v>998</v>
      </c>
      <c r="G429" s="219" t="s">
        <v>148</v>
      </c>
      <c r="H429" s="220">
        <v>224</v>
      </c>
      <c r="I429" s="221"/>
      <c r="J429" s="222">
        <f>ROUND(I429*H429,2)</f>
        <v>0</v>
      </c>
      <c r="K429" s="218" t="s">
        <v>149</v>
      </c>
      <c r="L429" s="47"/>
      <c r="M429" s="223" t="s">
        <v>20</v>
      </c>
      <c r="N429" s="224" t="s">
        <v>45</v>
      </c>
      <c r="O429" s="87"/>
      <c r="P429" s="225">
        <f>O429*H429</f>
        <v>0</v>
      </c>
      <c r="Q429" s="225">
        <v>0</v>
      </c>
      <c r="R429" s="225">
        <f>Q429*H429</f>
        <v>0</v>
      </c>
      <c r="S429" s="225">
        <v>0</v>
      </c>
      <c r="T429" s="226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7" t="s">
        <v>150</v>
      </c>
      <c r="AT429" s="227" t="s">
        <v>145</v>
      </c>
      <c r="AU429" s="227" t="s">
        <v>83</v>
      </c>
      <c r="AY429" s="20" t="s">
        <v>143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20" t="s">
        <v>22</v>
      </c>
      <c r="BK429" s="228">
        <f>ROUND(I429*H429,2)</f>
        <v>0</v>
      </c>
      <c r="BL429" s="20" t="s">
        <v>150</v>
      </c>
      <c r="BM429" s="227" t="s">
        <v>999</v>
      </c>
    </row>
    <row r="430" s="2" customFormat="1">
      <c r="A430" s="41"/>
      <c r="B430" s="42"/>
      <c r="C430" s="43"/>
      <c r="D430" s="229" t="s">
        <v>152</v>
      </c>
      <c r="E430" s="43"/>
      <c r="F430" s="230" t="s">
        <v>1000</v>
      </c>
      <c r="G430" s="43"/>
      <c r="H430" s="43"/>
      <c r="I430" s="231"/>
      <c r="J430" s="43"/>
      <c r="K430" s="43"/>
      <c r="L430" s="47"/>
      <c r="M430" s="232"/>
      <c r="N430" s="233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152</v>
      </c>
      <c r="AU430" s="20" t="s">
        <v>83</v>
      </c>
    </row>
    <row r="431" s="13" customFormat="1">
      <c r="A431" s="13"/>
      <c r="B431" s="234"/>
      <c r="C431" s="235"/>
      <c r="D431" s="236" t="s">
        <v>154</v>
      </c>
      <c r="E431" s="237" t="s">
        <v>20</v>
      </c>
      <c r="F431" s="238" t="s">
        <v>995</v>
      </c>
      <c r="G431" s="235"/>
      <c r="H431" s="237" t="s">
        <v>20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154</v>
      </c>
      <c r="AU431" s="244" t="s">
        <v>83</v>
      </c>
      <c r="AV431" s="13" t="s">
        <v>22</v>
      </c>
      <c r="AW431" s="13" t="s">
        <v>33</v>
      </c>
      <c r="AX431" s="13" t="s">
        <v>74</v>
      </c>
      <c r="AY431" s="244" t="s">
        <v>143</v>
      </c>
    </row>
    <row r="432" s="14" customFormat="1">
      <c r="A432" s="14"/>
      <c r="B432" s="245"/>
      <c r="C432" s="246"/>
      <c r="D432" s="236" t="s">
        <v>154</v>
      </c>
      <c r="E432" s="247" t="s">
        <v>20</v>
      </c>
      <c r="F432" s="248" t="s">
        <v>1001</v>
      </c>
      <c r="G432" s="246"/>
      <c r="H432" s="249">
        <v>224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154</v>
      </c>
      <c r="AU432" s="255" t="s">
        <v>83</v>
      </c>
      <c r="AV432" s="14" t="s">
        <v>83</v>
      </c>
      <c r="AW432" s="14" t="s">
        <v>33</v>
      </c>
      <c r="AX432" s="14" t="s">
        <v>22</v>
      </c>
      <c r="AY432" s="255" t="s">
        <v>143</v>
      </c>
    </row>
    <row r="433" s="2" customFormat="1" ht="21.75" customHeight="1">
      <c r="A433" s="41"/>
      <c r="B433" s="42"/>
      <c r="C433" s="216" t="s">
        <v>1002</v>
      </c>
      <c r="D433" s="216" t="s">
        <v>145</v>
      </c>
      <c r="E433" s="217" t="s">
        <v>1003</v>
      </c>
      <c r="F433" s="218" t="s">
        <v>1004</v>
      </c>
      <c r="G433" s="219" t="s">
        <v>428</v>
      </c>
      <c r="H433" s="220">
        <v>112</v>
      </c>
      <c r="I433" s="221"/>
      <c r="J433" s="222">
        <f>ROUND(I433*H433,2)</f>
        <v>0</v>
      </c>
      <c r="K433" s="218" t="s">
        <v>20</v>
      </c>
      <c r="L433" s="47"/>
      <c r="M433" s="223" t="s">
        <v>20</v>
      </c>
      <c r="N433" s="224" t="s">
        <v>45</v>
      </c>
      <c r="O433" s="87"/>
      <c r="P433" s="225">
        <f>O433*H433</f>
        <v>0</v>
      </c>
      <c r="Q433" s="225">
        <v>0</v>
      </c>
      <c r="R433" s="225">
        <f>Q433*H433</f>
        <v>0</v>
      </c>
      <c r="S433" s="225">
        <v>0</v>
      </c>
      <c r="T433" s="226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7" t="s">
        <v>150</v>
      </c>
      <c r="AT433" s="227" t="s">
        <v>145</v>
      </c>
      <c r="AU433" s="227" t="s">
        <v>83</v>
      </c>
      <c r="AY433" s="20" t="s">
        <v>143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20" t="s">
        <v>22</v>
      </c>
      <c r="BK433" s="228">
        <f>ROUND(I433*H433,2)</f>
        <v>0</v>
      </c>
      <c r="BL433" s="20" t="s">
        <v>150</v>
      </c>
      <c r="BM433" s="227" t="s">
        <v>1005</v>
      </c>
    </row>
    <row r="434" s="13" customFormat="1">
      <c r="A434" s="13"/>
      <c r="B434" s="234"/>
      <c r="C434" s="235"/>
      <c r="D434" s="236" t="s">
        <v>154</v>
      </c>
      <c r="E434" s="237" t="s">
        <v>20</v>
      </c>
      <c r="F434" s="238" t="s">
        <v>928</v>
      </c>
      <c r="G434" s="235"/>
      <c r="H434" s="237" t="s">
        <v>20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154</v>
      </c>
      <c r="AU434" s="244" t="s">
        <v>83</v>
      </c>
      <c r="AV434" s="13" t="s">
        <v>22</v>
      </c>
      <c r="AW434" s="13" t="s">
        <v>33</v>
      </c>
      <c r="AX434" s="13" t="s">
        <v>74</v>
      </c>
      <c r="AY434" s="244" t="s">
        <v>143</v>
      </c>
    </row>
    <row r="435" s="14" customFormat="1">
      <c r="A435" s="14"/>
      <c r="B435" s="245"/>
      <c r="C435" s="246"/>
      <c r="D435" s="236" t="s">
        <v>154</v>
      </c>
      <c r="E435" s="247" t="s">
        <v>20</v>
      </c>
      <c r="F435" s="248" t="s">
        <v>977</v>
      </c>
      <c r="G435" s="246"/>
      <c r="H435" s="249">
        <v>112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154</v>
      </c>
      <c r="AU435" s="255" t="s">
        <v>83</v>
      </c>
      <c r="AV435" s="14" t="s">
        <v>83</v>
      </c>
      <c r="AW435" s="14" t="s">
        <v>33</v>
      </c>
      <c r="AX435" s="14" t="s">
        <v>22</v>
      </c>
      <c r="AY435" s="255" t="s">
        <v>143</v>
      </c>
    </row>
    <row r="436" s="2" customFormat="1" ht="24.15" customHeight="1">
      <c r="A436" s="41"/>
      <c r="B436" s="42"/>
      <c r="C436" s="216" t="s">
        <v>1006</v>
      </c>
      <c r="D436" s="216" t="s">
        <v>145</v>
      </c>
      <c r="E436" s="217" t="s">
        <v>1007</v>
      </c>
      <c r="F436" s="218" t="s">
        <v>1008</v>
      </c>
      <c r="G436" s="219" t="s">
        <v>148</v>
      </c>
      <c r="H436" s="220">
        <v>87.920000000000002</v>
      </c>
      <c r="I436" s="221"/>
      <c r="J436" s="222">
        <f>ROUND(I436*H436,2)</f>
        <v>0</v>
      </c>
      <c r="K436" s="218" t="s">
        <v>149</v>
      </c>
      <c r="L436" s="47"/>
      <c r="M436" s="223" t="s">
        <v>20</v>
      </c>
      <c r="N436" s="224" t="s">
        <v>45</v>
      </c>
      <c r="O436" s="87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7" t="s">
        <v>150</v>
      </c>
      <c r="AT436" s="227" t="s">
        <v>145</v>
      </c>
      <c r="AU436" s="227" t="s">
        <v>83</v>
      </c>
      <c r="AY436" s="20" t="s">
        <v>143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20" t="s">
        <v>22</v>
      </c>
      <c r="BK436" s="228">
        <f>ROUND(I436*H436,2)</f>
        <v>0</v>
      </c>
      <c r="BL436" s="20" t="s">
        <v>150</v>
      </c>
      <c r="BM436" s="227" t="s">
        <v>1009</v>
      </c>
    </row>
    <row r="437" s="2" customFormat="1">
      <c r="A437" s="41"/>
      <c r="B437" s="42"/>
      <c r="C437" s="43"/>
      <c r="D437" s="229" t="s">
        <v>152</v>
      </c>
      <c r="E437" s="43"/>
      <c r="F437" s="230" t="s">
        <v>1010</v>
      </c>
      <c r="G437" s="43"/>
      <c r="H437" s="43"/>
      <c r="I437" s="231"/>
      <c r="J437" s="43"/>
      <c r="K437" s="43"/>
      <c r="L437" s="47"/>
      <c r="M437" s="232"/>
      <c r="N437" s="233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152</v>
      </c>
      <c r="AU437" s="20" t="s">
        <v>83</v>
      </c>
    </row>
    <row r="438" s="13" customFormat="1">
      <c r="A438" s="13"/>
      <c r="B438" s="234"/>
      <c r="C438" s="235"/>
      <c r="D438" s="236" t="s">
        <v>154</v>
      </c>
      <c r="E438" s="237" t="s">
        <v>20</v>
      </c>
      <c r="F438" s="238" t="s">
        <v>995</v>
      </c>
      <c r="G438" s="235"/>
      <c r="H438" s="237" t="s">
        <v>20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154</v>
      </c>
      <c r="AU438" s="244" t="s">
        <v>83</v>
      </c>
      <c r="AV438" s="13" t="s">
        <v>22</v>
      </c>
      <c r="AW438" s="13" t="s">
        <v>33</v>
      </c>
      <c r="AX438" s="13" t="s">
        <v>74</v>
      </c>
      <c r="AY438" s="244" t="s">
        <v>143</v>
      </c>
    </row>
    <row r="439" s="13" customFormat="1">
      <c r="A439" s="13"/>
      <c r="B439" s="234"/>
      <c r="C439" s="235"/>
      <c r="D439" s="236" t="s">
        <v>154</v>
      </c>
      <c r="E439" s="237" t="s">
        <v>20</v>
      </c>
      <c r="F439" s="238" t="s">
        <v>1011</v>
      </c>
      <c r="G439" s="235"/>
      <c r="H439" s="237" t="s">
        <v>20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154</v>
      </c>
      <c r="AU439" s="244" t="s">
        <v>83</v>
      </c>
      <c r="AV439" s="13" t="s">
        <v>22</v>
      </c>
      <c r="AW439" s="13" t="s">
        <v>33</v>
      </c>
      <c r="AX439" s="13" t="s">
        <v>74</v>
      </c>
      <c r="AY439" s="244" t="s">
        <v>143</v>
      </c>
    </row>
    <row r="440" s="14" customFormat="1">
      <c r="A440" s="14"/>
      <c r="B440" s="245"/>
      <c r="C440" s="246"/>
      <c r="D440" s="236" t="s">
        <v>154</v>
      </c>
      <c r="E440" s="247" t="s">
        <v>20</v>
      </c>
      <c r="F440" s="248" t="s">
        <v>1012</v>
      </c>
      <c r="G440" s="246"/>
      <c r="H440" s="249">
        <v>87.920000000000002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154</v>
      </c>
      <c r="AU440" s="255" t="s">
        <v>83</v>
      </c>
      <c r="AV440" s="14" t="s">
        <v>83</v>
      </c>
      <c r="AW440" s="14" t="s">
        <v>33</v>
      </c>
      <c r="AX440" s="14" t="s">
        <v>22</v>
      </c>
      <c r="AY440" s="255" t="s">
        <v>143</v>
      </c>
    </row>
    <row r="441" s="2" customFormat="1" ht="16.5" customHeight="1">
      <c r="A441" s="41"/>
      <c r="B441" s="42"/>
      <c r="C441" s="267" t="s">
        <v>1013</v>
      </c>
      <c r="D441" s="267" t="s">
        <v>283</v>
      </c>
      <c r="E441" s="268" t="s">
        <v>1014</v>
      </c>
      <c r="F441" s="269" t="s">
        <v>1015</v>
      </c>
      <c r="G441" s="270" t="s">
        <v>160</v>
      </c>
      <c r="H441" s="271">
        <v>8.7919999999999998</v>
      </c>
      <c r="I441" s="272"/>
      <c r="J441" s="273">
        <f>ROUND(I441*H441,2)</f>
        <v>0</v>
      </c>
      <c r="K441" s="269" t="s">
        <v>149</v>
      </c>
      <c r="L441" s="274"/>
      <c r="M441" s="275" t="s">
        <v>20</v>
      </c>
      <c r="N441" s="276" t="s">
        <v>45</v>
      </c>
      <c r="O441" s="87"/>
      <c r="P441" s="225">
        <f>O441*H441</f>
        <v>0</v>
      </c>
      <c r="Q441" s="225">
        <v>0.20000000000000001</v>
      </c>
      <c r="R441" s="225">
        <f>Q441*H441</f>
        <v>1.7584</v>
      </c>
      <c r="S441" s="225">
        <v>0</v>
      </c>
      <c r="T441" s="226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27" t="s">
        <v>211</v>
      </c>
      <c r="AT441" s="227" t="s">
        <v>283</v>
      </c>
      <c r="AU441" s="227" t="s">
        <v>83</v>
      </c>
      <c r="AY441" s="20" t="s">
        <v>143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20" t="s">
        <v>22</v>
      </c>
      <c r="BK441" s="228">
        <f>ROUND(I441*H441,2)</f>
        <v>0</v>
      </c>
      <c r="BL441" s="20" t="s">
        <v>150</v>
      </c>
      <c r="BM441" s="227" t="s">
        <v>1016</v>
      </c>
    </row>
    <row r="442" s="13" customFormat="1">
      <c r="A442" s="13"/>
      <c r="B442" s="234"/>
      <c r="C442" s="235"/>
      <c r="D442" s="236" t="s">
        <v>154</v>
      </c>
      <c r="E442" s="237" t="s">
        <v>20</v>
      </c>
      <c r="F442" s="238" t="s">
        <v>1017</v>
      </c>
      <c r="G442" s="235"/>
      <c r="H442" s="237" t="s">
        <v>20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154</v>
      </c>
      <c r="AU442" s="244" t="s">
        <v>83</v>
      </c>
      <c r="AV442" s="13" t="s">
        <v>22</v>
      </c>
      <c r="AW442" s="13" t="s">
        <v>33</v>
      </c>
      <c r="AX442" s="13" t="s">
        <v>74</v>
      </c>
      <c r="AY442" s="244" t="s">
        <v>143</v>
      </c>
    </row>
    <row r="443" s="14" customFormat="1">
      <c r="A443" s="14"/>
      <c r="B443" s="245"/>
      <c r="C443" s="246"/>
      <c r="D443" s="236" t="s">
        <v>154</v>
      </c>
      <c r="E443" s="247" t="s">
        <v>20</v>
      </c>
      <c r="F443" s="248" t="s">
        <v>1018</v>
      </c>
      <c r="G443" s="246"/>
      <c r="H443" s="249">
        <v>8.7919999999999998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154</v>
      </c>
      <c r="AU443" s="255" t="s">
        <v>83</v>
      </c>
      <c r="AV443" s="14" t="s">
        <v>83</v>
      </c>
      <c r="AW443" s="14" t="s">
        <v>33</v>
      </c>
      <c r="AX443" s="14" t="s">
        <v>22</v>
      </c>
      <c r="AY443" s="255" t="s">
        <v>143</v>
      </c>
    </row>
    <row r="444" s="2" customFormat="1" ht="16.5" customHeight="1">
      <c r="A444" s="41"/>
      <c r="B444" s="42"/>
      <c r="C444" s="216" t="s">
        <v>1019</v>
      </c>
      <c r="D444" s="216" t="s">
        <v>145</v>
      </c>
      <c r="E444" s="217" t="s">
        <v>1020</v>
      </c>
      <c r="F444" s="218" t="s">
        <v>1021</v>
      </c>
      <c r="G444" s="219" t="s">
        <v>428</v>
      </c>
      <c r="H444" s="220">
        <v>112</v>
      </c>
      <c r="I444" s="221"/>
      <c r="J444" s="222">
        <f>ROUND(I444*H444,2)</f>
        <v>0</v>
      </c>
      <c r="K444" s="218" t="s">
        <v>20</v>
      </c>
      <c r="L444" s="47"/>
      <c r="M444" s="223" t="s">
        <v>20</v>
      </c>
      <c r="N444" s="224" t="s">
        <v>45</v>
      </c>
      <c r="O444" s="87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7" t="s">
        <v>150</v>
      </c>
      <c r="AT444" s="227" t="s">
        <v>145</v>
      </c>
      <c r="AU444" s="227" t="s">
        <v>83</v>
      </c>
      <c r="AY444" s="20" t="s">
        <v>143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20" t="s">
        <v>22</v>
      </c>
      <c r="BK444" s="228">
        <f>ROUND(I444*H444,2)</f>
        <v>0</v>
      </c>
      <c r="BL444" s="20" t="s">
        <v>150</v>
      </c>
      <c r="BM444" s="227" t="s">
        <v>1022</v>
      </c>
    </row>
    <row r="445" s="13" customFormat="1">
      <c r="A445" s="13"/>
      <c r="B445" s="234"/>
      <c r="C445" s="235"/>
      <c r="D445" s="236" t="s">
        <v>154</v>
      </c>
      <c r="E445" s="237" t="s">
        <v>20</v>
      </c>
      <c r="F445" s="238" t="s">
        <v>928</v>
      </c>
      <c r="G445" s="235"/>
      <c r="H445" s="237" t="s">
        <v>20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154</v>
      </c>
      <c r="AU445" s="244" t="s">
        <v>83</v>
      </c>
      <c r="AV445" s="13" t="s">
        <v>22</v>
      </c>
      <c r="AW445" s="13" t="s">
        <v>33</v>
      </c>
      <c r="AX445" s="13" t="s">
        <v>74</v>
      </c>
      <c r="AY445" s="244" t="s">
        <v>143</v>
      </c>
    </row>
    <row r="446" s="13" customFormat="1">
      <c r="A446" s="13"/>
      <c r="B446" s="234"/>
      <c r="C446" s="235"/>
      <c r="D446" s="236" t="s">
        <v>154</v>
      </c>
      <c r="E446" s="237" t="s">
        <v>20</v>
      </c>
      <c r="F446" s="238" t="s">
        <v>929</v>
      </c>
      <c r="G446" s="235"/>
      <c r="H446" s="237" t="s">
        <v>20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154</v>
      </c>
      <c r="AU446" s="244" t="s">
        <v>83</v>
      </c>
      <c r="AV446" s="13" t="s">
        <v>22</v>
      </c>
      <c r="AW446" s="13" t="s">
        <v>33</v>
      </c>
      <c r="AX446" s="13" t="s">
        <v>74</v>
      </c>
      <c r="AY446" s="244" t="s">
        <v>143</v>
      </c>
    </row>
    <row r="447" s="14" customFormat="1">
      <c r="A447" s="14"/>
      <c r="B447" s="245"/>
      <c r="C447" s="246"/>
      <c r="D447" s="236" t="s">
        <v>154</v>
      </c>
      <c r="E447" s="247" t="s">
        <v>20</v>
      </c>
      <c r="F447" s="248" t="s">
        <v>253</v>
      </c>
      <c r="G447" s="246"/>
      <c r="H447" s="249">
        <v>14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154</v>
      </c>
      <c r="AU447" s="255" t="s">
        <v>83</v>
      </c>
      <c r="AV447" s="14" t="s">
        <v>83</v>
      </c>
      <c r="AW447" s="14" t="s">
        <v>33</v>
      </c>
      <c r="AX447" s="14" t="s">
        <v>74</v>
      </c>
      <c r="AY447" s="255" t="s">
        <v>143</v>
      </c>
    </row>
    <row r="448" s="13" customFormat="1">
      <c r="A448" s="13"/>
      <c r="B448" s="234"/>
      <c r="C448" s="235"/>
      <c r="D448" s="236" t="s">
        <v>154</v>
      </c>
      <c r="E448" s="237" t="s">
        <v>20</v>
      </c>
      <c r="F448" s="238" t="s">
        <v>930</v>
      </c>
      <c r="G448" s="235"/>
      <c r="H448" s="237" t="s">
        <v>20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154</v>
      </c>
      <c r="AU448" s="244" t="s">
        <v>83</v>
      </c>
      <c r="AV448" s="13" t="s">
        <v>22</v>
      </c>
      <c r="AW448" s="13" t="s">
        <v>33</v>
      </c>
      <c r="AX448" s="13" t="s">
        <v>74</v>
      </c>
      <c r="AY448" s="244" t="s">
        <v>143</v>
      </c>
    </row>
    <row r="449" s="14" customFormat="1">
      <c r="A449" s="14"/>
      <c r="B449" s="245"/>
      <c r="C449" s="246"/>
      <c r="D449" s="236" t="s">
        <v>154</v>
      </c>
      <c r="E449" s="247" t="s">
        <v>20</v>
      </c>
      <c r="F449" s="248" t="s">
        <v>8</v>
      </c>
      <c r="G449" s="246"/>
      <c r="H449" s="249">
        <v>15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154</v>
      </c>
      <c r="AU449" s="255" t="s">
        <v>83</v>
      </c>
      <c r="AV449" s="14" t="s">
        <v>83</v>
      </c>
      <c r="AW449" s="14" t="s">
        <v>33</v>
      </c>
      <c r="AX449" s="14" t="s">
        <v>74</v>
      </c>
      <c r="AY449" s="255" t="s">
        <v>143</v>
      </c>
    </row>
    <row r="450" s="13" customFormat="1">
      <c r="A450" s="13"/>
      <c r="B450" s="234"/>
      <c r="C450" s="235"/>
      <c r="D450" s="236" t="s">
        <v>154</v>
      </c>
      <c r="E450" s="237" t="s">
        <v>20</v>
      </c>
      <c r="F450" s="238" t="s">
        <v>931</v>
      </c>
      <c r="G450" s="235"/>
      <c r="H450" s="237" t="s">
        <v>20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154</v>
      </c>
      <c r="AU450" s="244" t="s">
        <v>83</v>
      </c>
      <c r="AV450" s="13" t="s">
        <v>22</v>
      </c>
      <c r="AW450" s="13" t="s">
        <v>33</v>
      </c>
      <c r="AX450" s="13" t="s">
        <v>74</v>
      </c>
      <c r="AY450" s="244" t="s">
        <v>143</v>
      </c>
    </row>
    <row r="451" s="14" customFormat="1">
      <c r="A451" s="14"/>
      <c r="B451" s="245"/>
      <c r="C451" s="246"/>
      <c r="D451" s="236" t="s">
        <v>154</v>
      </c>
      <c r="E451" s="247" t="s">
        <v>20</v>
      </c>
      <c r="F451" s="248" t="s">
        <v>458</v>
      </c>
      <c r="G451" s="246"/>
      <c r="H451" s="249">
        <v>38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154</v>
      </c>
      <c r="AU451" s="255" t="s">
        <v>83</v>
      </c>
      <c r="AV451" s="14" t="s">
        <v>83</v>
      </c>
      <c r="AW451" s="14" t="s">
        <v>33</v>
      </c>
      <c r="AX451" s="14" t="s">
        <v>74</v>
      </c>
      <c r="AY451" s="255" t="s">
        <v>143</v>
      </c>
    </row>
    <row r="452" s="13" customFormat="1">
      <c r="A452" s="13"/>
      <c r="B452" s="234"/>
      <c r="C452" s="235"/>
      <c r="D452" s="236" t="s">
        <v>154</v>
      </c>
      <c r="E452" s="237" t="s">
        <v>20</v>
      </c>
      <c r="F452" s="238" t="s">
        <v>932</v>
      </c>
      <c r="G452" s="235"/>
      <c r="H452" s="237" t="s">
        <v>20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154</v>
      </c>
      <c r="AU452" s="244" t="s">
        <v>83</v>
      </c>
      <c r="AV452" s="13" t="s">
        <v>22</v>
      </c>
      <c r="AW452" s="13" t="s">
        <v>33</v>
      </c>
      <c r="AX452" s="13" t="s">
        <v>74</v>
      </c>
      <c r="AY452" s="244" t="s">
        <v>143</v>
      </c>
    </row>
    <row r="453" s="14" customFormat="1">
      <c r="A453" s="14"/>
      <c r="B453" s="245"/>
      <c r="C453" s="246"/>
      <c r="D453" s="236" t="s">
        <v>154</v>
      </c>
      <c r="E453" s="247" t="s">
        <v>20</v>
      </c>
      <c r="F453" s="248" t="s">
        <v>458</v>
      </c>
      <c r="G453" s="246"/>
      <c r="H453" s="249">
        <v>38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154</v>
      </c>
      <c r="AU453" s="255" t="s">
        <v>83</v>
      </c>
      <c r="AV453" s="14" t="s">
        <v>83</v>
      </c>
      <c r="AW453" s="14" t="s">
        <v>33</v>
      </c>
      <c r="AX453" s="14" t="s">
        <v>74</v>
      </c>
      <c r="AY453" s="255" t="s">
        <v>143</v>
      </c>
    </row>
    <row r="454" s="13" customFormat="1">
      <c r="A454" s="13"/>
      <c r="B454" s="234"/>
      <c r="C454" s="235"/>
      <c r="D454" s="236" t="s">
        <v>154</v>
      </c>
      <c r="E454" s="237" t="s">
        <v>20</v>
      </c>
      <c r="F454" s="238" t="s">
        <v>933</v>
      </c>
      <c r="G454" s="235"/>
      <c r="H454" s="237" t="s">
        <v>20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154</v>
      </c>
      <c r="AU454" s="244" t="s">
        <v>83</v>
      </c>
      <c r="AV454" s="13" t="s">
        <v>22</v>
      </c>
      <c r="AW454" s="13" t="s">
        <v>33</v>
      </c>
      <c r="AX454" s="13" t="s">
        <v>74</v>
      </c>
      <c r="AY454" s="244" t="s">
        <v>143</v>
      </c>
    </row>
    <row r="455" s="14" customFormat="1">
      <c r="A455" s="14"/>
      <c r="B455" s="245"/>
      <c r="C455" s="246"/>
      <c r="D455" s="236" t="s">
        <v>154</v>
      </c>
      <c r="E455" s="247" t="s">
        <v>20</v>
      </c>
      <c r="F455" s="248" t="s">
        <v>92</v>
      </c>
      <c r="G455" s="246"/>
      <c r="H455" s="249">
        <v>3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154</v>
      </c>
      <c r="AU455" s="255" t="s">
        <v>83</v>
      </c>
      <c r="AV455" s="14" t="s">
        <v>83</v>
      </c>
      <c r="AW455" s="14" t="s">
        <v>33</v>
      </c>
      <c r="AX455" s="14" t="s">
        <v>74</v>
      </c>
      <c r="AY455" s="255" t="s">
        <v>143</v>
      </c>
    </row>
    <row r="456" s="13" customFormat="1">
      <c r="A456" s="13"/>
      <c r="B456" s="234"/>
      <c r="C456" s="235"/>
      <c r="D456" s="236" t="s">
        <v>154</v>
      </c>
      <c r="E456" s="237" t="s">
        <v>20</v>
      </c>
      <c r="F456" s="238" t="s">
        <v>934</v>
      </c>
      <c r="G456" s="235"/>
      <c r="H456" s="237" t="s">
        <v>20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154</v>
      </c>
      <c r="AU456" s="244" t="s">
        <v>83</v>
      </c>
      <c r="AV456" s="13" t="s">
        <v>22</v>
      </c>
      <c r="AW456" s="13" t="s">
        <v>33</v>
      </c>
      <c r="AX456" s="13" t="s">
        <v>74</v>
      </c>
      <c r="AY456" s="244" t="s">
        <v>143</v>
      </c>
    </row>
    <row r="457" s="14" customFormat="1">
      <c r="A457" s="14"/>
      <c r="B457" s="245"/>
      <c r="C457" s="246"/>
      <c r="D457" s="236" t="s">
        <v>154</v>
      </c>
      <c r="E457" s="247" t="s">
        <v>20</v>
      </c>
      <c r="F457" s="248" t="s">
        <v>150</v>
      </c>
      <c r="G457" s="246"/>
      <c r="H457" s="249">
        <v>4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154</v>
      </c>
      <c r="AU457" s="255" t="s">
        <v>83</v>
      </c>
      <c r="AV457" s="14" t="s">
        <v>83</v>
      </c>
      <c r="AW457" s="14" t="s">
        <v>33</v>
      </c>
      <c r="AX457" s="14" t="s">
        <v>74</v>
      </c>
      <c r="AY457" s="255" t="s">
        <v>143</v>
      </c>
    </row>
    <row r="458" s="15" customFormat="1">
      <c r="A458" s="15"/>
      <c r="B458" s="256"/>
      <c r="C458" s="257"/>
      <c r="D458" s="236" t="s">
        <v>154</v>
      </c>
      <c r="E458" s="258" t="s">
        <v>20</v>
      </c>
      <c r="F458" s="259" t="s">
        <v>178</v>
      </c>
      <c r="G458" s="257"/>
      <c r="H458" s="260">
        <v>112</v>
      </c>
      <c r="I458" s="261"/>
      <c r="J458" s="257"/>
      <c r="K458" s="257"/>
      <c r="L458" s="262"/>
      <c r="M458" s="263"/>
      <c r="N458" s="264"/>
      <c r="O458" s="264"/>
      <c r="P458" s="264"/>
      <c r="Q458" s="264"/>
      <c r="R458" s="264"/>
      <c r="S458" s="264"/>
      <c r="T458" s="26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6" t="s">
        <v>154</v>
      </c>
      <c r="AU458" s="266" t="s">
        <v>83</v>
      </c>
      <c r="AV458" s="15" t="s">
        <v>150</v>
      </c>
      <c r="AW458" s="15" t="s">
        <v>33</v>
      </c>
      <c r="AX458" s="15" t="s">
        <v>22</v>
      </c>
      <c r="AY458" s="266" t="s">
        <v>143</v>
      </c>
    </row>
    <row r="459" s="2" customFormat="1" ht="16.5" customHeight="1">
      <c r="A459" s="41"/>
      <c r="B459" s="42"/>
      <c r="C459" s="267" t="s">
        <v>1023</v>
      </c>
      <c r="D459" s="267" t="s">
        <v>283</v>
      </c>
      <c r="E459" s="268" t="s">
        <v>1024</v>
      </c>
      <c r="F459" s="269" t="s">
        <v>1025</v>
      </c>
      <c r="G459" s="270" t="s">
        <v>534</v>
      </c>
      <c r="H459" s="271">
        <v>224</v>
      </c>
      <c r="I459" s="272"/>
      <c r="J459" s="273">
        <f>ROUND(I459*H459,2)</f>
        <v>0</v>
      </c>
      <c r="K459" s="269" t="s">
        <v>20</v>
      </c>
      <c r="L459" s="274"/>
      <c r="M459" s="275" t="s">
        <v>20</v>
      </c>
      <c r="N459" s="276" t="s">
        <v>45</v>
      </c>
      <c r="O459" s="87"/>
      <c r="P459" s="225">
        <f>O459*H459</f>
        <v>0</v>
      </c>
      <c r="Q459" s="225">
        <v>0.00080000000000000004</v>
      </c>
      <c r="R459" s="225">
        <f>Q459*H459</f>
        <v>0.1792</v>
      </c>
      <c r="S459" s="225">
        <v>0</v>
      </c>
      <c r="T459" s="226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7" t="s">
        <v>211</v>
      </c>
      <c r="AT459" s="227" t="s">
        <v>283</v>
      </c>
      <c r="AU459" s="227" t="s">
        <v>83</v>
      </c>
      <c r="AY459" s="20" t="s">
        <v>143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20" t="s">
        <v>22</v>
      </c>
      <c r="BK459" s="228">
        <f>ROUND(I459*H459,2)</f>
        <v>0</v>
      </c>
      <c r="BL459" s="20" t="s">
        <v>150</v>
      </c>
      <c r="BM459" s="227" t="s">
        <v>1026</v>
      </c>
    </row>
    <row r="460" s="13" customFormat="1">
      <c r="A460" s="13"/>
      <c r="B460" s="234"/>
      <c r="C460" s="235"/>
      <c r="D460" s="236" t="s">
        <v>154</v>
      </c>
      <c r="E460" s="237" t="s">
        <v>20</v>
      </c>
      <c r="F460" s="238" t="s">
        <v>1027</v>
      </c>
      <c r="G460" s="235"/>
      <c r="H460" s="237" t="s">
        <v>20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154</v>
      </c>
      <c r="AU460" s="244" t="s">
        <v>83</v>
      </c>
      <c r="AV460" s="13" t="s">
        <v>22</v>
      </c>
      <c r="AW460" s="13" t="s">
        <v>33</v>
      </c>
      <c r="AX460" s="13" t="s">
        <v>74</v>
      </c>
      <c r="AY460" s="244" t="s">
        <v>143</v>
      </c>
    </row>
    <row r="461" s="14" customFormat="1">
      <c r="A461" s="14"/>
      <c r="B461" s="245"/>
      <c r="C461" s="246"/>
      <c r="D461" s="236" t="s">
        <v>154</v>
      </c>
      <c r="E461" s="247" t="s">
        <v>20</v>
      </c>
      <c r="F461" s="248" t="s">
        <v>1001</v>
      </c>
      <c r="G461" s="246"/>
      <c r="H461" s="249">
        <v>224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154</v>
      </c>
      <c r="AU461" s="255" t="s">
        <v>83</v>
      </c>
      <c r="AV461" s="14" t="s">
        <v>83</v>
      </c>
      <c r="AW461" s="14" t="s">
        <v>33</v>
      </c>
      <c r="AX461" s="14" t="s">
        <v>22</v>
      </c>
      <c r="AY461" s="255" t="s">
        <v>143</v>
      </c>
    </row>
    <row r="462" s="2" customFormat="1" ht="16.5" customHeight="1">
      <c r="A462" s="41"/>
      <c r="B462" s="42"/>
      <c r="C462" s="216" t="s">
        <v>1028</v>
      </c>
      <c r="D462" s="216" t="s">
        <v>145</v>
      </c>
      <c r="E462" s="217" t="s">
        <v>1029</v>
      </c>
      <c r="F462" s="218" t="s">
        <v>1030</v>
      </c>
      <c r="G462" s="219" t="s">
        <v>946</v>
      </c>
      <c r="H462" s="220">
        <v>560</v>
      </c>
      <c r="I462" s="221"/>
      <c r="J462" s="222">
        <f>ROUND(I462*H462,2)</f>
        <v>0</v>
      </c>
      <c r="K462" s="218" t="s">
        <v>20</v>
      </c>
      <c r="L462" s="47"/>
      <c r="M462" s="223" t="s">
        <v>20</v>
      </c>
      <c r="N462" s="224" t="s">
        <v>45</v>
      </c>
      <c r="O462" s="87"/>
      <c r="P462" s="225">
        <f>O462*H462</f>
        <v>0</v>
      </c>
      <c r="Q462" s="225">
        <v>0</v>
      </c>
      <c r="R462" s="225">
        <f>Q462*H462</f>
        <v>0</v>
      </c>
      <c r="S462" s="225">
        <v>0</v>
      </c>
      <c r="T462" s="226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7" t="s">
        <v>150</v>
      </c>
      <c r="AT462" s="227" t="s">
        <v>145</v>
      </c>
      <c r="AU462" s="227" t="s">
        <v>83</v>
      </c>
      <c r="AY462" s="20" t="s">
        <v>143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20" t="s">
        <v>22</v>
      </c>
      <c r="BK462" s="228">
        <f>ROUND(I462*H462,2)</f>
        <v>0</v>
      </c>
      <c r="BL462" s="20" t="s">
        <v>150</v>
      </c>
      <c r="BM462" s="227" t="s">
        <v>1031</v>
      </c>
    </row>
    <row r="463" s="13" customFormat="1">
      <c r="A463" s="13"/>
      <c r="B463" s="234"/>
      <c r="C463" s="235"/>
      <c r="D463" s="236" t="s">
        <v>154</v>
      </c>
      <c r="E463" s="237" t="s">
        <v>20</v>
      </c>
      <c r="F463" s="238" t="s">
        <v>995</v>
      </c>
      <c r="G463" s="235"/>
      <c r="H463" s="237" t="s">
        <v>20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154</v>
      </c>
      <c r="AU463" s="244" t="s">
        <v>83</v>
      </c>
      <c r="AV463" s="13" t="s">
        <v>22</v>
      </c>
      <c r="AW463" s="13" t="s">
        <v>33</v>
      </c>
      <c r="AX463" s="13" t="s">
        <v>74</v>
      </c>
      <c r="AY463" s="244" t="s">
        <v>143</v>
      </c>
    </row>
    <row r="464" s="14" customFormat="1">
      <c r="A464" s="14"/>
      <c r="B464" s="245"/>
      <c r="C464" s="246"/>
      <c r="D464" s="236" t="s">
        <v>154</v>
      </c>
      <c r="E464" s="247" t="s">
        <v>20</v>
      </c>
      <c r="F464" s="248" t="s">
        <v>1032</v>
      </c>
      <c r="G464" s="246"/>
      <c r="H464" s="249">
        <v>560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154</v>
      </c>
      <c r="AU464" s="255" t="s">
        <v>83</v>
      </c>
      <c r="AV464" s="14" t="s">
        <v>83</v>
      </c>
      <c r="AW464" s="14" t="s">
        <v>33</v>
      </c>
      <c r="AX464" s="14" t="s">
        <v>22</v>
      </c>
      <c r="AY464" s="255" t="s">
        <v>143</v>
      </c>
    </row>
    <row r="465" s="2" customFormat="1" ht="16.5" customHeight="1">
      <c r="A465" s="41"/>
      <c r="B465" s="42"/>
      <c r="C465" s="267" t="s">
        <v>1033</v>
      </c>
      <c r="D465" s="267" t="s">
        <v>283</v>
      </c>
      <c r="E465" s="268" t="s">
        <v>1034</v>
      </c>
      <c r="F465" s="269" t="s">
        <v>1035</v>
      </c>
      <c r="G465" s="270" t="s">
        <v>946</v>
      </c>
      <c r="H465" s="271">
        <v>560</v>
      </c>
      <c r="I465" s="272"/>
      <c r="J465" s="273">
        <f>ROUND(I465*H465,2)</f>
        <v>0</v>
      </c>
      <c r="K465" s="269" t="s">
        <v>20</v>
      </c>
      <c r="L465" s="274"/>
      <c r="M465" s="275" t="s">
        <v>20</v>
      </c>
      <c r="N465" s="276" t="s">
        <v>45</v>
      </c>
      <c r="O465" s="87"/>
      <c r="P465" s="225">
        <f>O465*H465</f>
        <v>0</v>
      </c>
      <c r="Q465" s="225">
        <v>0.001</v>
      </c>
      <c r="R465" s="225">
        <f>Q465*H465</f>
        <v>0.56000000000000005</v>
      </c>
      <c r="S465" s="225">
        <v>0</v>
      </c>
      <c r="T465" s="226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7" t="s">
        <v>211</v>
      </c>
      <c r="AT465" s="227" t="s">
        <v>283</v>
      </c>
      <c r="AU465" s="227" t="s">
        <v>83</v>
      </c>
      <c r="AY465" s="20" t="s">
        <v>143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20" t="s">
        <v>22</v>
      </c>
      <c r="BK465" s="228">
        <f>ROUND(I465*H465,2)</f>
        <v>0</v>
      </c>
      <c r="BL465" s="20" t="s">
        <v>150</v>
      </c>
      <c r="BM465" s="227" t="s">
        <v>1036</v>
      </c>
    </row>
    <row r="466" s="13" customFormat="1">
      <c r="A466" s="13"/>
      <c r="B466" s="234"/>
      <c r="C466" s="235"/>
      <c r="D466" s="236" t="s">
        <v>154</v>
      </c>
      <c r="E466" s="237" t="s">
        <v>20</v>
      </c>
      <c r="F466" s="238" t="s">
        <v>1037</v>
      </c>
      <c r="G466" s="235"/>
      <c r="H466" s="237" t="s">
        <v>20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154</v>
      </c>
      <c r="AU466" s="244" t="s">
        <v>83</v>
      </c>
      <c r="AV466" s="13" t="s">
        <v>22</v>
      </c>
      <c r="AW466" s="13" t="s">
        <v>33</v>
      </c>
      <c r="AX466" s="13" t="s">
        <v>74</v>
      </c>
      <c r="AY466" s="244" t="s">
        <v>143</v>
      </c>
    </row>
    <row r="467" s="14" customFormat="1">
      <c r="A467" s="14"/>
      <c r="B467" s="245"/>
      <c r="C467" s="246"/>
      <c r="D467" s="236" t="s">
        <v>154</v>
      </c>
      <c r="E467" s="247" t="s">
        <v>20</v>
      </c>
      <c r="F467" s="248" t="s">
        <v>1038</v>
      </c>
      <c r="G467" s="246"/>
      <c r="H467" s="249">
        <v>560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154</v>
      </c>
      <c r="AU467" s="255" t="s">
        <v>83</v>
      </c>
      <c r="AV467" s="14" t="s">
        <v>83</v>
      </c>
      <c r="AW467" s="14" t="s">
        <v>33</v>
      </c>
      <c r="AX467" s="14" t="s">
        <v>22</v>
      </c>
      <c r="AY467" s="255" t="s">
        <v>143</v>
      </c>
    </row>
    <row r="468" s="2" customFormat="1" ht="21.75" customHeight="1">
      <c r="A468" s="41"/>
      <c r="B468" s="42"/>
      <c r="C468" s="216" t="s">
        <v>1039</v>
      </c>
      <c r="D468" s="216" t="s">
        <v>145</v>
      </c>
      <c r="E468" s="217" t="s">
        <v>1040</v>
      </c>
      <c r="F468" s="218" t="s">
        <v>1041</v>
      </c>
      <c r="G468" s="219" t="s">
        <v>160</v>
      </c>
      <c r="H468" s="220">
        <v>3.3599999999999999</v>
      </c>
      <c r="I468" s="221"/>
      <c r="J468" s="222">
        <f>ROUND(I468*H468,2)</f>
        <v>0</v>
      </c>
      <c r="K468" s="218" t="s">
        <v>149</v>
      </c>
      <c r="L468" s="47"/>
      <c r="M468" s="223" t="s">
        <v>20</v>
      </c>
      <c r="N468" s="224" t="s">
        <v>45</v>
      </c>
      <c r="O468" s="87"/>
      <c r="P468" s="225">
        <f>O468*H468</f>
        <v>0</v>
      </c>
      <c r="Q468" s="225">
        <v>0</v>
      </c>
      <c r="R468" s="225">
        <f>Q468*H468</f>
        <v>0</v>
      </c>
      <c r="S468" s="225">
        <v>0</v>
      </c>
      <c r="T468" s="226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7" t="s">
        <v>150</v>
      </c>
      <c r="AT468" s="227" t="s">
        <v>145</v>
      </c>
      <c r="AU468" s="227" t="s">
        <v>83</v>
      </c>
      <c r="AY468" s="20" t="s">
        <v>143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20" t="s">
        <v>22</v>
      </c>
      <c r="BK468" s="228">
        <f>ROUND(I468*H468,2)</f>
        <v>0</v>
      </c>
      <c r="BL468" s="20" t="s">
        <v>150</v>
      </c>
      <c r="BM468" s="227" t="s">
        <v>1042</v>
      </c>
    </row>
    <row r="469" s="2" customFormat="1">
      <c r="A469" s="41"/>
      <c r="B469" s="42"/>
      <c r="C469" s="43"/>
      <c r="D469" s="229" t="s">
        <v>152</v>
      </c>
      <c r="E469" s="43"/>
      <c r="F469" s="230" t="s">
        <v>1043</v>
      </c>
      <c r="G469" s="43"/>
      <c r="H469" s="43"/>
      <c r="I469" s="231"/>
      <c r="J469" s="43"/>
      <c r="K469" s="43"/>
      <c r="L469" s="47"/>
      <c r="M469" s="232"/>
      <c r="N469" s="233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152</v>
      </c>
      <c r="AU469" s="20" t="s">
        <v>83</v>
      </c>
    </row>
    <row r="470" s="13" customFormat="1">
      <c r="A470" s="13"/>
      <c r="B470" s="234"/>
      <c r="C470" s="235"/>
      <c r="D470" s="236" t="s">
        <v>154</v>
      </c>
      <c r="E470" s="237" t="s">
        <v>20</v>
      </c>
      <c r="F470" s="238" t="s">
        <v>995</v>
      </c>
      <c r="G470" s="235"/>
      <c r="H470" s="237" t="s">
        <v>20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154</v>
      </c>
      <c r="AU470" s="244" t="s">
        <v>83</v>
      </c>
      <c r="AV470" s="13" t="s">
        <v>22</v>
      </c>
      <c r="AW470" s="13" t="s">
        <v>33</v>
      </c>
      <c r="AX470" s="13" t="s">
        <v>74</v>
      </c>
      <c r="AY470" s="244" t="s">
        <v>143</v>
      </c>
    </row>
    <row r="471" s="14" customFormat="1">
      <c r="A471" s="14"/>
      <c r="B471" s="245"/>
      <c r="C471" s="246"/>
      <c r="D471" s="236" t="s">
        <v>154</v>
      </c>
      <c r="E471" s="247" t="s">
        <v>20</v>
      </c>
      <c r="F471" s="248" t="s">
        <v>1044</v>
      </c>
      <c r="G471" s="246"/>
      <c r="H471" s="249">
        <v>3.3599999999999999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154</v>
      </c>
      <c r="AU471" s="255" t="s">
        <v>83</v>
      </c>
      <c r="AV471" s="14" t="s">
        <v>83</v>
      </c>
      <c r="AW471" s="14" t="s">
        <v>33</v>
      </c>
      <c r="AX471" s="14" t="s">
        <v>22</v>
      </c>
      <c r="AY471" s="255" t="s">
        <v>143</v>
      </c>
    </row>
    <row r="472" s="2" customFormat="1" ht="21.75" customHeight="1">
      <c r="A472" s="41"/>
      <c r="B472" s="42"/>
      <c r="C472" s="216" t="s">
        <v>1045</v>
      </c>
      <c r="D472" s="216" t="s">
        <v>145</v>
      </c>
      <c r="E472" s="217" t="s">
        <v>1046</v>
      </c>
      <c r="F472" s="218" t="s">
        <v>1047</v>
      </c>
      <c r="G472" s="219" t="s">
        <v>160</v>
      </c>
      <c r="H472" s="220">
        <v>3.3599999999999999</v>
      </c>
      <c r="I472" s="221"/>
      <c r="J472" s="222">
        <f>ROUND(I472*H472,2)</f>
        <v>0</v>
      </c>
      <c r="K472" s="218" t="s">
        <v>149</v>
      </c>
      <c r="L472" s="47"/>
      <c r="M472" s="223" t="s">
        <v>20</v>
      </c>
      <c r="N472" s="224" t="s">
        <v>45</v>
      </c>
      <c r="O472" s="87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7" t="s">
        <v>150</v>
      </c>
      <c r="AT472" s="227" t="s">
        <v>145</v>
      </c>
      <c r="AU472" s="227" t="s">
        <v>83</v>
      </c>
      <c r="AY472" s="20" t="s">
        <v>143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20" t="s">
        <v>22</v>
      </c>
      <c r="BK472" s="228">
        <f>ROUND(I472*H472,2)</f>
        <v>0</v>
      </c>
      <c r="BL472" s="20" t="s">
        <v>150</v>
      </c>
      <c r="BM472" s="227" t="s">
        <v>1048</v>
      </c>
    </row>
    <row r="473" s="2" customFormat="1">
      <c r="A473" s="41"/>
      <c r="B473" s="42"/>
      <c r="C473" s="43"/>
      <c r="D473" s="229" t="s">
        <v>152</v>
      </c>
      <c r="E473" s="43"/>
      <c r="F473" s="230" t="s">
        <v>1049</v>
      </c>
      <c r="G473" s="43"/>
      <c r="H473" s="43"/>
      <c r="I473" s="231"/>
      <c r="J473" s="43"/>
      <c r="K473" s="43"/>
      <c r="L473" s="47"/>
      <c r="M473" s="232"/>
      <c r="N473" s="233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152</v>
      </c>
      <c r="AU473" s="20" t="s">
        <v>83</v>
      </c>
    </row>
    <row r="474" s="13" customFormat="1">
      <c r="A474" s="13"/>
      <c r="B474" s="234"/>
      <c r="C474" s="235"/>
      <c r="D474" s="236" t="s">
        <v>154</v>
      </c>
      <c r="E474" s="237" t="s">
        <v>20</v>
      </c>
      <c r="F474" s="238" t="s">
        <v>1050</v>
      </c>
      <c r="G474" s="235"/>
      <c r="H474" s="237" t="s">
        <v>20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154</v>
      </c>
      <c r="AU474" s="244" t="s">
        <v>83</v>
      </c>
      <c r="AV474" s="13" t="s">
        <v>22</v>
      </c>
      <c r="AW474" s="13" t="s">
        <v>33</v>
      </c>
      <c r="AX474" s="13" t="s">
        <v>74</v>
      </c>
      <c r="AY474" s="244" t="s">
        <v>143</v>
      </c>
    </row>
    <row r="475" s="14" customFormat="1">
      <c r="A475" s="14"/>
      <c r="B475" s="245"/>
      <c r="C475" s="246"/>
      <c r="D475" s="236" t="s">
        <v>154</v>
      </c>
      <c r="E475" s="247" t="s">
        <v>20</v>
      </c>
      <c r="F475" s="248" t="s">
        <v>1051</v>
      </c>
      <c r="G475" s="246"/>
      <c r="H475" s="249">
        <v>3.3599999999999999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154</v>
      </c>
      <c r="AU475" s="255" t="s">
        <v>83</v>
      </c>
      <c r="AV475" s="14" t="s">
        <v>83</v>
      </c>
      <c r="AW475" s="14" t="s">
        <v>33</v>
      </c>
      <c r="AX475" s="14" t="s">
        <v>22</v>
      </c>
      <c r="AY475" s="255" t="s">
        <v>143</v>
      </c>
    </row>
    <row r="476" s="2" customFormat="1" ht="16.5" customHeight="1">
      <c r="A476" s="41"/>
      <c r="B476" s="42"/>
      <c r="C476" s="267" t="s">
        <v>1052</v>
      </c>
      <c r="D476" s="267" t="s">
        <v>283</v>
      </c>
      <c r="E476" s="268" t="s">
        <v>1053</v>
      </c>
      <c r="F476" s="269" t="s">
        <v>1054</v>
      </c>
      <c r="G476" s="270" t="s">
        <v>160</v>
      </c>
      <c r="H476" s="271">
        <v>3.3599999999999999</v>
      </c>
      <c r="I476" s="272"/>
      <c r="J476" s="273">
        <f>ROUND(I476*H476,2)</f>
        <v>0</v>
      </c>
      <c r="K476" s="269" t="s">
        <v>149</v>
      </c>
      <c r="L476" s="274"/>
      <c r="M476" s="275" t="s">
        <v>20</v>
      </c>
      <c r="N476" s="276" t="s">
        <v>45</v>
      </c>
      <c r="O476" s="87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7" t="s">
        <v>211</v>
      </c>
      <c r="AT476" s="227" t="s">
        <v>283</v>
      </c>
      <c r="AU476" s="227" t="s">
        <v>83</v>
      </c>
      <c r="AY476" s="20" t="s">
        <v>143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20" t="s">
        <v>22</v>
      </c>
      <c r="BK476" s="228">
        <f>ROUND(I476*H476,2)</f>
        <v>0</v>
      </c>
      <c r="BL476" s="20" t="s">
        <v>150</v>
      </c>
      <c r="BM476" s="227" t="s">
        <v>1055</v>
      </c>
    </row>
    <row r="477" s="13" customFormat="1">
      <c r="A477" s="13"/>
      <c r="B477" s="234"/>
      <c r="C477" s="235"/>
      <c r="D477" s="236" t="s">
        <v>154</v>
      </c>
      <c r="E477" s="237" t="s">
        <v>20</v>
      </c>
      <c r="F477" s="238" t="s">
        <v>1050</v>
      </c>
      <c r="G477" s="235"/>
      <c r="H477" s="237" t="s">
        <v>20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154</v>
      </c>
      <c r="AU477" s="244" t="s">
        <v>83</v>
      </c>
      <c r="AV477" s="13" t="s">
        <v>22</v>
      </c>
      <c r="AW477" s="13" t="s">
        <v>33</v>
      </c>
      <c r="AX477" s="13" t="s">
        <v>74</v>
      </c>
      <c r="AY477" s="244" t="s">
        <v>143</v>
      </c>
    </row>
    <row r="478" s="14" customFormat="1">
      <c r="A478" s="14"/>
      <c r="B478" s="245"/>
      <c r="C478" s="246"/>
      <c r="D478" s="236" t="s">
        <v>154</v>
      </c>
      <c r="E478" s="247" t="s">
        <v>20</v>
      </c>
      <c r="F478" s="248" t="s">
        <v>1051</v>
      </c>
      <c r="G478" s="246"/>
      <c r="H478" s="249">
        <v>3.3599999999999999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154</v>
      </c>
      <c r="AU478" s="255" t="s">
        <v>83</v>
      </c>
      <c r="AV478" s="14" t="s">
        <v>83</v>
      </c>
      <c r="AW478" s="14" t="s">
        <v>33</v>
      </c>
      <c r="AX478" s="14" t="s">
        <v>22</v>
      </c>
      <c r="AY478" s="255" t="s">
        <v>143</v>
      </c>
    </row>
    <row r="479" s="2" customFormat="1" ht="44.25" customHeight="1">
      <c r="A479" s="41"/>
      <c r="B479" s="42"/>
      <c r="C479" s="216" t="s">
        <v>1056</v>
      </c>
      <c r="D479" s="216" t="s">
        <v>145</v>
      </c>
      <c r="E479" s="217" t="s">
        <v>1057</v>
      </c>
      <c r="F479" s="218" t="s">
        <v>1058</v>
      </c>
      <c r="G479" s="219" t="s">
        <v>428</v>
      </c>
      <c r="H479" s="220">
        <v>69</v>
      </c>
      <c r="I479" s="221"/>
      <c r="J479" s="222">
        <f>ROUND(I479*H479,2)</f>
        <v>0</v>
      </c>
      <c r="K479" s="218" t="s">
        <v>149</v>
      </c>
      <c r="L479" s="47"/>
      <c r="M479" s="223" t="s">
        <v>20</v>
      </c>
      <c r="N479" s="224" t="s">
        <v>45</v>
      </c>
      <c r="O479" s="87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7" t="s">
        <v>150</v>
      </c>
      <c r="AT479" s="227" t="s">
        <v>145</v>
      </c>
      <c r="AU479" s="227" t="s">
        <v>83</v>
      </c>
      <c r="AY479" s="20" t="s">
        <v>143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20" t="s">
        <v>22</v>
      </c>
      <c r="BK479" s="228">
        <f>ROUND(I479*H479,2)</f>
        <v>0</v>
      </c>
      <c r="BL479" s="20" t="s">
        <v>150</v>
      </c>
      <c r="BM479" s="227" t="s">
        <v>1059</v>
      </c>
    </row>
    <row r="480" s="2" customFormat="1">
      <c r="A480" s="41"/>
      <c r="B480" s="42"/>
      <c r="C480" s="43"/>
      <c r="D480" s="229" t="s">
        <v>152</v>
      </c>
      <c r="E480" s="43"/>
      <c r="F480" s="230" t="s">
        <v>1060</v>
      </c>
      <c r="G480" s="43"/>
      <c r="H480" s="43"/>
      <c r="I480" s="231"/>
      <c r="J480" s="43"/>
      <c r="K480" s="43"/>
      <c r="L480" s="47"/>
      <c r="M480" s="232"/>
      <c r="N480" s="233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152</v>
      </c>
      <c r="AU480" s="20" t="s">
        <v>83</v>
      </c>
    </row>
    <row r="481" s="13" customFormat="1">
      <c r="A481" s="13"/>
      <c r="B481" s="234"/>
      <c r="C481" s="235"/>
      <c r="D481" s="236" t="s">
        <v>154</v>
      </c>
      <c r="E481" s="237" t="s">
        <v>20</v>
      </c>
      <c r="F481" s="238" t="s">
        <v>1061</v>
      </c>
      <c r="G481" s="235"/>
      <c r="H481" s="237" t="s">
        <v>20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154</v>
      </c>
      <c r="AU481" s="244" t="s">
        <v>83</v>
      </c>
      <c r="AV481" s="13" t="s">
        <v>22</v>
      </c>
      <c r="AW481" s="13" t="s">
        <v>33</v>
      </c>
      <c r="AX481" s="13" t="s">
        <v>74</v>
      </c>
      <c r="AY481" s="244" t="s">
        <v>143</v>
      </c>
    </row>
    <row r="482" s="13" customFormat="1">
      <c r="A482" s="13"/>
      <c r="B482" s="234"/>
      <c r="C482" s="235"/>
      <c r="D482" s="236" t="s">
        <v>154</v>
      </c>
      <c r="E482" s="237" t="s">
        <v>20</v>
      </c>
      <c r="F482" s="238" t="s">
        <v>1062</v>
      </c>
      <c r="G482" s="235"/>
      <c r="H482" s="237" t="s">
        <v>20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154</v>
      </c>
      <c r="AU482" s="244" t="s">
        <v>83</v>
      </c>
      <c r="AV482" s="13" t="s">
        <v>22</v>
      </c>
      <c r="AW482" s="13" t="s">
        <v>33</v>
      </c>
      <c r="AX482" s="13" t="s">
        <v>74</v>
      </c>
      <c r="AY482" s="244" t="s">
        <v>143</v>
      </c>
    </row>
    <row r="483" s="14" customFormat="1">
      <c r="A483" s="14"/>
      <c r="B483" s="245"/>
      <c r="C483" s="246"/>
      <c r="D483" s="236" t="s">
        <v>154</v>
      </c>
      <c r="E483" s="247" t="s">
        <v>20</v>
      </c>
      <c r="F483" s="248" t="s">
        <v>8</v>
      </c>
      <c r="G483" s="246"/>
      <c r="H483" s="249">
        <v>15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154</v>
      </c>
      <c r="AU483" s="255" t="s">
        <v>83</v>
      </c>
      <c r="AV483" s="14" t="s">
        <v>83</v>
      </c>
      <c r="AW483" s="14" t="s">
        <v>33</v>
      </c>
      <c r="AX483" s="14" t="s">
        <v>74</v>
      </c>
      <c r="AY483" s="255" t="s">
        <v>143</v>
      </c>
    </row>
    <row r="484" s="13" customFormat="1">
      <c r="A484" s="13"/>
      <c r="B484" s="234"/>
      <c r="C484" s="235"/>
      <c r="D484" s="236" t="s">
        <v>154</v>
      </c>
      <c r="E484" s="237" t="s">
        <v>20</v>
      </c>
      <c r="F484" s="238" t="s">
        <v>1063</v>
      </c>
      <c r="G484" s="235"/>
      <c r="H484" s="237" t="s">
        <v>20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154</v>
      </c>
      <c r="AU484" s="244" t="s">
        <v>83</v>
      </c>
      <c r="AV484" s="13" t="s">
        <v>22</v>
      </c>
      <c r="AW484" s="13" t="s">
        <v>33</v>
      </c>
      <c r="AX484" s="13" t="s">
        <v>74</v>
      </c>
      <c r="AY484" s="244" t="s">
        <v>143</v>
      </c>
    </row>
    <row r="485" s="14" customFormat="1">
      <c r="A485" s="14"/>
      <c r="B485" s="245"/>
      <c r="C485" s="246"/>
      <c r="D485" s="236" t="s">
        <v>154</v>
      </c>
      <c r="E485" s="247" t="s">
        <v>20</v>
      </c>
      <c r="F485" s="248" t="s">
        <v>244</v>
      </c>
      <c r="G485" s="246"/>
      <c r="H485" s="249">
        <v>13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154</v>
      </c>
      <c r="AU485" s="255" t="s">
        <v>83</v>
      </c>
      <c r="AV485" s="14" t="s">
        <v>83</v>
      </c>
      <c r="AW485" s="14" t="s">
        <v>33</v>
      </c>
      <c r="AX485" s="14" t="s">
        <v>74</v>
      </c>
      <c r="AY485" s="255" t="s">
        <v>143</v>
      </c>
    </row>
    <row r="486" s="13" customFormat="1">
      <c r="A486" s="13"/>
      <c r="B486" s="234"/>
      <c r="C486" s="235"/>
      <c r="D486" s="236" t="s">
        <v>154</v>
      </c>
      <c r="E486" s="237" t="s">
        <v>20</v>
      </c>
      <c r="F486" s="238" t="s">
        <v>1064</v>
      </c>
      <c r="G486" s="235"/>
      <c r="H486" s="237" t="s">
        <v>20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154</v>
      </c>
      <c r="AU486" s="244" t="s">
        <v>83</v>
      </c>
      <c r="AV486" s="13" t="s">
        <v>22</v>
      </c>
      <c r="AW486" s="13" t="s">
        <v>33</v>
      </c>
      <c r="AX486" s="13" t="s">
        <v>74</v>
      </c>
      <c r="AY486" s="244" t="s">
        <v>143</v>
      </c>
    </row>
    <row r="487" s="14" customFormat="1">
      <c r="A487" s="14"/>
      <c r="B487" s="245"/>
      <c r="C487" s="246"/>
      <c r="D487" s="236" t="s">
        <v>154</v>
      </c>
      <c r="E487" s="247" t="s">
        <v>20</v>
      </c>
      <c r="F487" s="248" t="s">
        <v>8</v>
      </c>
      <c r="G487" s="246"/>
      <c r="H487" s="249">
        <v>15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154</v>
      </c>
      <c r="AU487" s="255" t="s">
        <v>83</v>
      </c>
      <c r="AV487" s="14" t="s">
        <v>83</v>
      </c>
      <c r="AW487" s="14" t="s">
        <v>33</v>
      </c>
      <c r="AX487" s="14" t="s">
        <v>74</v>
      </c>
      <c r="AY487" s="255" t="s">
        <v>143</v>
      </c>
    </row>
    <row r="488" s="13" customFormat="1">
      <c r="A488" s="13"/>
      <c r="B488" s="234"/>
      <c r="C488" s="235"/>
      <c r="D488" s="236" t="s">
        <v>154</v>
      </c>
      <c r="E488" s="237" t="s">
        <v>20</v>
      </c>
      <c r="F488" s="238" t="s">
        <v>1065</v>
      </c>
      <c r="G488" s="235"/>
      <c r="H488" s="237" t="s">
        <v>20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154</v>
      </c>
      <c r="AU488" s="244" t="s">
        <v>83</v>
      </c>
      <c r="AV488" s="13" t="s">
        <v>22</v>
      </c>
      <c r="AW488" s="13" t="s">
        <v>33</v>
      </c>
      <c r="AX488" s="13" t="s">
        <v>74</v>
      </c>
      <c r="AY488" s="244" t="s">
        <v>143</v>
      </c>
    </row>
    <row r="489" s="14" customFormat="1">
      <c r="A489" s="14"/>
      <c r="B489" s="245"/>
      <c r="C489" s="246"/>
      <c r="D489" s="236" t="s">
        <v>154</v>
      </c>
      <c r="E489" s="247" t="s">
        <v>20</v>
      </c>
      <c r="F489" s="248" t="s">
        <v>226</v>
      </c>
      <c r="G489" s="246"/>
      <c r="H489" s="249">
        <v>10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5" t="s">
        <v>154</v>
      </c>
      <c r="AU489" s="255" t="s">
        <v>83</v>
      </c>
      <c r="AV489" s="14" t="s">
        <v>83</v>
      </c>
      <c r="AW489" s="14" t="s">
        <v>33</v>
      </c>
      <c r="AX489" s="14" t="s">
        <v>74</v>
      </c>
      <c r="AY489" s="255" t="s">
        <v>143</v>
      </c>
    </row>
    <row r="490" s="13" customFormat="1">
      <c r="A490" s="13"/>
      <c r="B490" s="234"/>
      <c r="C490" s="235"/>
      <c r="D490" s="236" t="s">
        <v>154</v>
      </c>
      <c r="E490" s="237" t="s">
        <v>20</v>
      </c>
      <c r="F490" s="238" t="s">
        <v>1066</v>
      </c>
      <c r="G490" s="235"/>
      <c r="H490" s="237" t="s">
        <v>20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154</v>
      </c>
      <c r="AU490" s="244" t="s">
        <v>83</v>
      </c>
      <c r="AV490" s="13" t="s">
        <v>22</v>
      </c>
      <c r="AW490" s="13" t="s">
        <v>33</v>
      </c>
      <c r="AX490" s="13" t="s">
        <v>74</v>
      </c>
      <c r="AY490" s="244" t="s">
        <v>143</v>
      </c>
    </row>
    <row r="491" s="14" customFormat="1">
      <c r="A491" s="14"/>
      <c r="B491" s="245"/>
      <c r="C491" s="246"/>
      <c r="D491" s="236" t="s">
        <v>154</v>
      </c>
      <c r="E491" s="247" t="s">
        <v>20</v>
      </c>
      <c r="F491" s="248" t="s">
        <v>185</v>
      </c>
      <c r="G491" s="246"/>
      <c r="H491" s="249">
        <v>5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5" t="s">
        <v>154</v>
      </c>
      <c r="AU491" s="255" t="s">
        <v>83</v>
      </c>
      <c r="AV491" s="14" t="s">
        <v>83</v>
      </c>
      <c r="AW491" s="14" t="s">
        <v>33</v>
      </c>
      <c r="AX491" s="14" t="s">
        <v>74</v>
      </c>
      <c r="AY491" s="255" t="s">
        <v>143</v>
      </c>
    </row>
    <row r="492" s="13" customFormat="1">
      <c r="A492" s="13"/>
      <c r="B492" s="234"/>
      <c r="C492" s="235"/>
      <c r="D492" s="236" t="s">
        <v>154</v>
      </c>
      <c r="E492" s="237" t="s">
        <v>20</v>
      </c>
      <c r="F492" s="238" t="s">
        <v>1067</v>
      </c>
      <c r="G492" s="235"/>
      <c r="H492" s="237" t="s">
        <v>20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154</v>
      </c>
      <c r="AU492" s="244" t="s">
        <v>83</v>
      </c>
      <c r="AV492" s="13" t="s">
        <v>22</v>
      </c>
      <c r="AW492" s="13" t="s">
        <v>33</v>
      </c>
      <c r="AX492" s="13" t="s">
        <v>74</v>
      </c>
      <c r="AY492" s="244" t="s">
        <v>143</v>
      </c>
    </row>
    <row r="493" s="14" customFormat="1">
      <c r="A493" s="14"/>
      <c r="B493" s="245"/>
      <c r="C493" s="246"/>
      <c r="D493" s="236" t="s">
        <v>154</v>
      </c>
      <c r="E493" s="247" t="s">
        <v>20</v>
      </c>
      <c r="F493" s="248" t="s">
        <v>234</v>
      </c>
      <c r="G493" s="246"/>
      <c r="H493" s="249">
        <v>11</v>
      </c>
      <c r="I493" s="250"/>
      <c r="J493" s="246"/>
      <c r="K493" s="246"/>
      <c r="L493" s="251"/>
      <c r="M493" s="252"/>
      <c r="N493" s="253"/>
      <c r="O493" s="253"/>
      <c r="P493" s="253"/>
      <c r="Q493" s="253"/>
      <c r="R493" s="253"/>
      <c r="S493" s="253"/>
      <c r="T493" s="25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5" t="s">
        <v>154</v>
      </c>
      <c r="AU493" s="255" t="s">
        <v>83</v>
      </c>
      <c r="AV493" s="14" t="s">
        <v>83</v>
      </c>
      <c r="AW493" s="14" t="s">
        <v>33</v>
      </c>
      <c r="AX493" s="14" t="s">
        <v>74</v>
      </c>
      <c r="AY493" s="255" t="s">
        <v>143</v>
      </c>
    </row>
    <row r="494" s="15" customFormat="1">
      <c r="A494" s="15"/>
      <c r="B494" s="256"/>
      <c r="C494" s="257"/>
      <c r="D494" s="236" t="s">
        <v>154</v>
      </c>
      <c r="E494" s="258" t="s">
        <v>20</v>
      </c>
      <c r="F494" s="259" t="s">
        <v>178</v>
      </c>
      <c r="G494" s="257"/>
      <c r="H494" s="260">
        <v>69</v>
      </c>
      <c r="I494" s="261"/>
      <c r="J494" s="257"/>
      <c r="K494" s="257"/>
      <c r="L494" s="262"/>
      <c r="M494" s="263"/>
      <c r="N494" s="264"/>
      <c r="O494" s="264"/>
      <c r="P494" s="264"/>
      <c r="Q494" s="264"/>
      <c r="R494" s="264"/>
      <c r="S494" s="264"/>
      <c r="T494" s="26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6" t="s">
        <v>154</v>
      </c>
      <c r="AU494" s="266" t="s">
        <v>83</v>
      </c>
      <c r="AV494" s="15" t="s">
        <v>150</v>
      </c>
      <c r="AW494" s="15" t="s">
        <v>33</v>
      </c>
      <c r="AX494" s="15" t="s">
        <v>22</v>
      </c>
      <c r="AY494" s="266" t="s">
        <v>143</v>
      </c>
    </row>
    <row r="495" s="2" customFormat="1" ht="16.5" customHeight="1">
      <c r="A495" s="41"/>
      <c r="B495" s="42"/>
      <c r="C495" s="267" t="s">
        <v>1068</v>
      </c>
      <c r="D495" s="267" t="s">
        <v>283</v>
      </c>
      <c r="E495" s="268" t="s">
        <v>935</v>
      </c>
      <c r="F495" s="269" t="s">
        <v>936</v>
      </c>
      <c r="G495" s="270" t="s">
        <v>160</v>
      </c>
      <c r="H495" s="271">
        <v>1.7250000000000001</v>
      </c>
      <c r="I495" s="272"/>
      <c r="J495" s="273">
        <f>ROUND(I495*H495,2)</f>
        <v>0</v>
      </c>
      <c r="K495" s="269" t="s">
        <v>149</v>
      </c>
      <c r="L495" s="274"/>
      <c r="M495" s="275" t="s">
        <v>20</v>
      </c>
      <c r="N495" s="276" t="s">
        <v>45</v>
      </c>
      <c r="O495" s="87"/>
      <c r="P495" s="225">
        <f>O495*H495</f>
        <v>0</v>
      </c>
      <c r="Q495" s="225">
        <v>0.22</v>
      </c>
      <c r="R495" s="225">
        <f>Q495*H495</f>
        <v>0.3795</v>
      </c>
      <c r="S495" s="225">
        <v>0</v>
      </c>
      <c r="T495" s="226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7" t="s">
        <v>211</v>
      </c>
      <c r="AT495" s="227" t="s">
        <v>283</v>
      </c>
      <c r="AU495" s="227" t="s">
        <v>83</v>
      </c>
      <c r="AY495" s="20" t="s">
        <v>143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20" t="s">
        <v>22</v>
      </c>
      <c r="BK495" s="228">
        <f>ROUND(I495*H495,2)</f>
        <v>0</v>
      </c>
      <c r="BL495" s="20" t="s">
        <v>150</v>
      </c>
      <c r="BM495" s="227" t="s">
        <v>1069</v>
      </c>
    </row>
    <row r="496" s="13" customFormat="1">
      <c r="A496" s="13"/>
      <c r="B496" s="234"/>
      <c r="C496" s="235"/>
      <c r="D496" s="236" t="s">
        <v>154</v>
      </c>
      <c r="E496" s="237" t="s">
        <v>20</v>
      </c>
      <c r="F496" s="238" t="s">
        <v>938</v>
      </c>
      <c r="G496" s="235"/>
      <c r="H496" s="237" t="s">
        <v>20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154</v>
      </c>
      <c r="AU496" s="244" t="s">
        <v>83</v>
      </c>
      <c r="AV496" s="13" t="s">
        <v>22</v>
      </c>
      <c r="AW496" s="13" t="s">
        <v>33</v>
      </c>
      <c r="AX496" s="13" t="s">
        <v>74</v>
      </c>
      <c r="AY496" s="244" t="s">
        <v>143</v>
      </c>
    </row>
    <row r="497" s="14" customFormat="1">
      <c r="A497" s="14"/>
      <c r="B497" s="245"/>
      <c r="C497" s="246"/>
      <c r="D497" s="236" t="s">
        <v>154</v>
      </c>
      <c r="E497" s="247" t="s">
        <v>20</v>
      </c>
      <c r="F497" s="248" t="s">
        <v>1070</v>
      </c>
      <c r="G497" s="246"/>
      <c r="H497" s="249">
        <v>1.7250000000000001</v>
      </c>
      <c r="I497" s="250"/>
      <c r="J497" s="246"/>
      <c r="K497" s="246"/>
      <c r="L497" s="251"/>
      <c r="M497" s="252"/>
      <c r="N497" s="253"/>
      <c r="O497" s="253"/>
      <c r="P497" s="253"/>
      <c r="Q497" s="253"/>
      <c r="R497" s="253"/>
      <c r="S497" s="253"/>
      <c r="T497" s="25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5" t="s">
        <v>154</v>
      </c>
      <c r="AU497" s="255" t="s">
        <v>83</v>
      </c>
      <c r="AV497" s="14" t="s">
        <v>83</v>
      </c>
      <c r="AW497" s="14" t="s">
        <v>33</v>
      </c>
      <c r="AX497" s="14" t="s">
        <v>22</v>
      </c>
      <c r="AY497" s="255" t="s">
        <v>143</v>
      </c>
    </row>
    <row r="498" s="2" customFormat="1" ht="37.8" customHeight="1">
      <c r="A498" s="41"/>
      <c r="B498" s="42"/>
      <c r="C498" s="216" t="s">
        <v>1071</v>
      </c>
      <c r="D498" s="216" t="s">
        <v>145</v>
      </c>
      <c r="E498" s="217" t="s">
        <v>1072</v>
      </c>
      <c r="F498" s="218" t="s">
        <v>1073</v>
      </c>
      <c r="G498" s="219" t="s">
        <v>428</v>
      </c>
      <c r="H498" s="220">
        <v>69</v>
      </c>
      <c r="I498" s="221"/>
      <c r="J498" s="222">
        <f>ROUND(I498*H498,2)</f>
        <v>0</v>
      </c>
      <c r="K498" s="218" t="s">
        <v>149</v>
      </c>
      <c r="L498" s="47"/>
      <c r="M498" s="223" t="s">
        <v>20</v>
      </c>
      <c r="N498" s="224" t="s">
        <v>45</v>
      </c>
      <c r="O498" s="87"/>
      <c r="P498" s="225">
        <f>O498*H498</f>
        <v>0</v>
      </c>
      <c r="Q498" s="225">
        <v>0</v>
      </c>
      <c r="R498" s="225">
        <f>Q498*H498</f>
        <v>0</v>
      </c>
      <c r="S498" s="225">
        <v>0</v>
      </c>
      <c r="T498" s="226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7" t="s">
        <v>150</v>
      </c>
      <c r="AT498" s="227" t="s">
        <v>145</v>
      </c>
      <c r="AU498" s="227" t="s">
        <v>83</v>
      </c>
      <c r="AY498" s="20" t="s">
        <v>143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20" t="s">
        <v>22</v>
      </c>
      <c r="BK498" s="228">
        <f>ROUND(I498*H498,2)</f>
        <v>0</v>
      </c>
      <c r="BL498" s="20" t="s">
        <v>150</v>
      </c>
      <c r="BM498" s="227" t="s">
        <v>1074</v>
      </c>
    </row>
    <row r="499" s="2" customFormat="1">
      <c r="A499" s="41"/>
      <c r="B499" s="42"/>
      <c r="C499" s="43"/>
      <c r="D499" s="229" t="s">
        <v>152</v>
      </c>
      <c r="E499" s="43"/>
      <c r="F499" s="230" t="s">
        <v>1075</v>
      </c>
      <c r="G499" s="43"/>
      <c r="H499" s="43"/>
      <c r="I499" s="231"/>
      <c r="J499" s="43"/>
      <c r="K499" s="43"/>
      <c r="L499" s="47"/>
      <c r="M499" s="232"/>
      <c r="N499" s="233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152</v>
      </c>
      <c r="AU499" s="20" t="s">
        <v>83</v>
      </c>
    </row>
    <row r="500" s="13" customFormat="1">
      <c r="A500" s="13"/>
      <c r="B500" s="234"/>
      <c r="C500" s="235"/>
      <c r="D500" s="236" t="s">
        <v>154</v>
      </c>
      <c r="E500" s="237" t="s">
        <v>20</v>
      </c>
      <c r="F500" s="238" t="s">
        <v>1061</v>
      </c>
      <c r="G500" s="235"/>
      <c r="H500" s="237" t="s">
        <v>20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154</v>
      </c>
      <c r="AU500" s="244" t="s">
        <v>83</v>
      </c>
      <c r="AV500" s="13" t="s">
        <v>22</v>
      </c>
      <c r="AW500" s="13" t="s">
        <v>33</v>
      </c>
      <c r="AX500" s="13" t="s">
        <v>74</v>
      </c>
      <c r="AY500" s="244" t="s">
        <v>143</v>
      </c>
    </row>
    <row r="501" s="13" customFormat="1">
      <c r="A501" s="13"/>
      <c r="B501" s="234"/>
      <c r="C501" s="235"/>
      <c r="D501" s="236" t="s">
        <v>154</v>
      </c>
      <c r="E501" s="237" t="s">
        <v>20</v>
      </c>
      <c r="F501" s="238" t="s">
        <v>1062</v>
      </c>
      <c r="G501" s="235"/>
      <c r="H501" s="237" t="s">
        <v>20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154</v>
      </c>
      <c r="AU501" s="244" t="s">
        <v>83</v>
      </c>
      <c r="AV501" s="13" t="s">
        <v>22</v>
      </c>
      <c r="AW501" s="13" t="s">
        <v>33</v>
      </c>
      <c r="AX501" s="13" t="s">
        <v>74</v>
      </c>
      <c r="AY501" s="244" t="s">
        <v>143</v>
      </c>
    </row>
    <row r="502" s="14" customFormat="1">
      <c r="A502" s="14"/>
      <c r="B502" s="245"/>
      <c r="C502" s="246"/>
      <c r="D502" s="236" t="s">
        <v>154</v>
      </c>
      <c r="E502" s="247" t="s">
        <v>20</v>
      </c>
      <c r="F502" s="248" t="s">
        <v>8</v>
      </c>
      <c r="G502" s="246"/>
      <c r="H502" s="249">
        <v>15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5" t="s">
        <v>154</v>
      </c>
      <c r="AU502" s="255" t="s">
        <v>83</v>
      </c>
      <c r="AV502" s="14" t="s">
        <v>83</v>
      </c>
      <c r="AW502" s="14" t="s">
        <v>33</v>
      </c>
      <c r="AX502" s="14" t="s">
        <v>74</v>
      </c>
      <c r="AY502" s="255" t="s">
        <v>143</v>
      </c>
    </row>
    <row r="503" s="13" customFormat="1">
      <c r="A503" s="13"/>
      <c r="B503" s="234"/>
      <c r="C503" s="235"/>
      <c r="D503" s="236" t="s">
        <v>154</v>
      </c>
      <c r="E503" s="237" t="s">
        <v>20</v>
      </c>
      <c r="F503" s="238" t="s">
        <v>1063</v>
      </c>
      <c r="G503" s="235"/>
      <c r="H503" s="237" t="s">
        <v>20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154</v>
      </c>
      <c r="AU503" s="244" t="s">
        <v>83</v>
      </c>
      <c r="AV503" s="13" t="s">
        <v>22</v>
      </c>
      <c r="AW503" s="13" t="s">
        <v>33</v>
      </c>
      <c r="AX503" s="13" t="s">
        <v>74</v>
      </c>
      <c r="AY503" s="244" t="s">
        <v>143</v>
      </c>
    </row>
    <row r="504" s="14" customFormat="1">
      <c r="A504" s="14"/>
      <c r="B504" s="245"/>
      <c r="C504" s="246"/>
      <c r="D504" s="236" t="s">
        <v>154</v>
      </c>
      <c r="E504" s="247" t="s">
        <v>20</v>
      </c>
      <c r="F504" s="248" t="s">
        <v>244</v>
      </c>
      <c r="G504" s="246"/>
      <c r="H504" s="249">
        <v>13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154</v>
      </c>
      <c r="AU504" s="255" t="s">
        <v>83</v>
      </c>
      <c r="AV504" s="14" t="s">
        <v>83</v>
      </c>
      <c r="AW504" s="14" t="s">
        <v>33</v>
      </c>
      <c r="AX504" s="14" t="s">
        <v>74</v>
      </c>
      <c r="AY504" s="255" t="s">
        <v>143</v>
      </c>
    </row>
    <row r="505" s="13" customFormat="1">
      <c r="A505" s="13"/>
      <c r="B505" s="234"/>
      <c r="C505" s="235"/>
      <c r="D505" s="236" t="s">
        <v>154</v>
      </c>
      <c r="E505" s="237" t="s">
        <v>20</v>
      </c>
      <c r="F505" s="238" t="s">
        <v>1064</v>
      </c>
      <c r="G505" s="235"/>
      <c r="H505" s="237" t="s">
        <v>20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154</v>
      </c>
      <c r="AU505" s="244" t="s">
        <v>83</v>
      </c>
      <c r="AV505" s="13" t="s">
        <v>22</v>
      </c>
      <c r="AW505" s="13" t="s">
        <v>33</v>
      </c>
      <c r="AX505" s="13" t="s">
        <v>74</v>
      </c>
      <c r="AY505" s="244" t="s">
        <v>143</v>
      </c>
    </row>
    <row r="506" s="14" customFormat="1">
      <c r="A506" s="14"/>
      <c r="B506" s="245"/>
      <c r="C506" s="246"/>
      <c r="D506" s="236" t="s">
        <v>154</v>
      </c>
      <c r="E506" s="247" t="s">
        <v>20</v>
      </c>
      <c r="F506" s="248" t="s">
        <v>8</v>
      </c>
      <c r="G506" s="246"/>
      <c r="H506" s="249">
        <v>15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154</v>
      </c>
      <c r="AU506" s="255" t="s">
        <v>83</v>
      </c>
      <c r="AV506" s="14" t="s">
        <v>83</v>
      </c>
      <c r="AW506" s="14" t="s">
        <v>33</v>
      </c>
      <c r="AX506" s="14" t="s">
        <v>74</v>
      </c>
      <c r="AY506" s="255" t="s">
        <v>143</v>
      </c>
    </row>
    <row r="507" s="13" customFormat="1">
      <c r="A507" s="13"/>
      <c r="B507" s="234"/>
      <c r="C507" s="235"/>
      <c r="D507" s="236" t="s">
        <v>154</v>
      </c>
      <c r="E507" s="237" t="s">
        <v>20</v>
      </c>
      <c r="F507" s="238" t="s">
        <v>1065</v>
      </c>
      <c r="G507" s="235"/>
      <c r="H507" s="237" t="s">
        <v>20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154</v>
      </c>
      <c r="AU507" s="244" t="s">
        <v>83</v>
      </c>
      <c r="AV507" s="13" t="s">
        <v>22</v>
      </c>
      <c r="AW507" s="13" t="s">
        <v>33</v>
      </c>
      <c r="AX507" s="13" t="s">
        <v>74</v>
      </c>
      <c r="AY507" s="244" t="s">
        <v>143</v>
      </c>
    </row>
    <row r="508" s="14" customFormat="1">
      <c r="A508" s="14"/>
      <c r="B508" s="245"/>
      <c r="C508" s="246"/>
      <c r="D508" s="236" t="s">
        <v>154</v>
      </c>
      <c r="E508" s="247" t="s">
        <v>20</v>
      </c>
      <c r="F508" s="248" t="s">
        <v>226</v>
      </c>
      <c r="G508" s="246"/>
      <c r="H508" s="249">
        <v>10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5" t="s">
        <v>154</v>
      </c>
      <c r="AU508" s="255" t="s">
        <v>83</v>
      </c>
      <c r="AV508" s="14" t="s">
        <v>83</v>
      </c>
      <c r="AW508" s="14" t="s">
        <v>33</v>
      </c>
      <c r="AX508" s="14" t="s">
        <v>74</v>
      </c>
      <c r="AY508" s="255" t="s">
        <v>143</v>
      </c>
    </row>
    <row r="509" s="13" customFormat="1">
      <c r="A509" s="13"/>
      <c r="B509" s="234"/>
      <c r="C509" s="235"/>
      <c r="D509" s="236" t="s">
        <v>154</v>
      </c>
      <c r="E509" s="237" t="s">
        <v>20</v>
      </c>
      <c r="F509" s="238" t="s">
        <v>1066</v>
      </c>
      <c r="G509" s="235"/>
      <c r="H509" s="237" t="s">
        <v>20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154</v>
      </c>
      <c r="AU509" s="244" t="s">
        <v>83</v>
      </c>
      <c r="AV509" s="13" t="s">
        <v>22</v>
      </c>
      <c r="AW509" s="13" t="s">
        <v>33</v>
      </c>
      <c r="AX509" s="13" t="s">
        <v>74</v>
      </c>
      <c r="AY509" s="244" t="s">
        <v>143</v>
      </c>
    </row>
    <row r="510" s="14" customFormat="1">
      <c r="A510" s="14"/>
      <c r="B510" s="245"/>
      <c r="C510" s="246"/>
      <c r="D510" s="236" t="s">
        <v>154</v>
      </c>
      <c r="E510" s="247" t="s">
        <v>20</v>
      </c>
      <c r="F510" s="248" t="s">
        <v>185</v>
      </c>
      <c r="G510" s="246"/>
      <c r="H510" s="249">
        <v>5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154</v>
      </c>
      <c r="AU510" s="255" t="s">
        <v>83</v>
      </c>
      <c r="AV510" s="14" t="s">
        <v>83</v>
      </c>
      <c r="AW510" s="14" t="s">
        <v>33</v>
      </c>
      <c r="AX510" s="14" t="s">
        <v>74</v>
      </c>
      <c r="AY510" s="255" t="s">
        <v>143</v>
      </c>
    </row>
    <row r="511" s="13" customFormat="1">
      <c r="A511" s="13"/>
      <c r="B511" s="234"/>
      <c r="C511" s="235"/>
      <c r="D511" s="236" t="s">
        <v>154</v>
      </c>
      <c r="E511" s="237" t="s">
        <v>20</v>
      </c>
      <c r="F511" s="238" t="s">
        <v>1067</v>
      </c>
      <c r="G511" s="235"/>
      <c r="H511" s="237" t="s">
        <v>20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154</v>
      </c>
      <c r="AU511" s="244" t="s">
        <v>83</v>
      </c>
      <c r="AV511" s="13" t="s">
        <v>22</v>
      </c>
      <c r="AW511" s="13" t="s">
        <v>33</v>
      </c>
      <c r="AX511" s="13" t="s">
        <v>74</v>
      </c>
      <c r="AY511" s="244" t="s">
        <v>143</v>
      </c>
    </row>
    <row r="512" s="14" customFormat="1">
      <c r="A512" s="14"/>
      <c r="B512" s="245"/>
      <c r="C512" s="246"/>
      <c r="D512" s="236" t="s">
        <v>154</v>
      </c>
      <c r="E512" s="247" t="s">
        <v>20</v>
      </c>
      <c r="F512" s="248" t="s">
        <v>234</v>
      </c>
      <c r="G512" s="246"/>
      <c r="H512" s="249">
        <v>11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154</v>
      </c>
      <c r="AU512" s="255" t="s">
        <v>83</v>
      </c>
      <c r="AV512" s="14" t="s">
        <v>83</v>
      </c>
      <c r="AW512" s="14" t="s">
        <v>33</v>
      </c>
      <c r="AX512" s="14" t="s">
        <v>74</v>
      </c>
      <c r="AY512" s="255" t="s">
        <v>143</v>
      </c>
    </row>
    <row r="513" s="15" customFormat="1">
      <c r="A513" s="15"/>
      <c r="B513" s="256"/>
      <c r="C513" s="257"/>
      <c r="D513" s="236" t="s">
        <v>154</v>
      </c>
      <c r="E513" s="258" t="s">
        <v>20</v>
      </c>
      <c r="F513" s="259" t="s">
        <v>178</v>
      </c>
      <c r="G513" s="257"/>
      <c r="H513" s="260">
        <v>69</v>
      </c>
      <c r="I513" s="261"/>
      <c r="J513" s="257"/>
      <c r="K513" s="257"/>
      <c r="L513" s="262"/>
      <c r="M513" s="263"/>
      <c r="N513" s="264"/>
      <c r="O513" s="264"/>
      <c r="P513" s="264"/>
      <c r="Q513" s="264"/>
      <c r="R513" s="264"/>
      <c r="S513" s="264"/>
      <c r="T513" s="26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6" t="s">
        <v>154</v>
      </c>
      <c r="AU513" s="266" t="s">
        <v>83</v>
      </c>
      <c r="AV513" s="15" t="s">
        <v>150</v>
      </c>
      <c r="AW513" s="15" t="s">
        <v>33</v>
      </c>
      <c r="AX513" s="15" t="s">
        <v>22</v>
      </c>
      <c r="AY513" s="266" t="s">
        <v>143</v>
      </c>
    </row>
    <row r="514" s="2" customFormat="1" ht="16.5" customHeight="1">
      <c r="A514" s="41"/>
      <c r="B514" s="42"/>
      <c r="C514" s="267" t="s">
        <v>1076</v>
      </c>
      <c r="D514" s="267" t="s">
        <v>283</v>
      </c>
      <c r="E514" s="268" t="s">
        <v>1077</v>
      </c>
      <c r="F514" s="269" t="s">
        <v>1078</v>
      </c>
      <c r="G514" s="270" t="s">
        <v>428</v>
      </c>
      <c r="H514" s="271">
        <v>15</v>
      </c>
      <c r="I514" s="272"/>
      <c r="J514" s="273">
        <f>ROUND(I514*H514,2)</f>
        <v>0</v>
      </c>
      <c r="K514" s="269" t="s">
        <v>20</v>
      </c>
      <c r="L514" s="274"/>
      <c r="M514" s="275" t="s">
        <v>20</v>
      </c>
      <c r="N514" s="276" t="s">
        <v>45</v>
      </c>
      <c r="O514" s="87"/>
      <c r="P514" s="225">
        <f>O514*H514</f>
        <v>0</v>
      </c>
      <c r="Q514" s="225">
        <v>0.001</v>
      </c>
      <c r="R514" s="225">
        <f>Q514*H514</f>
        <v>0.014999999999999999</v>
      </c>
      <c r="S514" s="225">
        <v>0</v>
      </c>
      <c r="T514" s="226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7" t="s">
        <v>211</v>
      </c>
      <c r="AT514" s="227" t="s">
        <v>283</v>
      </c>
      <c r="AU514" s="227" t="s">
        <v>83</v>
      </c>
      <c r="AY514" s="20" t="s">
        <v>143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20" t="s">
        <v>22</v>
      </c>
      <c r="BK514" s="228">
        <f>ROUND(I514*H514,2)</f>
        <v>0</v>
      </c>
      <c r="BL514" s="20" t="s">
        <v>150</v>
      </c>
      <c r="BM514" s="227" t="s">
        <v>1079</v>
      </c>
    </row>
    <row r="515" s="13" customFormat="1">
      <c r="A515" s="13"/>
      <c r="B515" s="234"/>
      <c r="C515" s="235"/>
      <c r="D515" s="236" t="s">
        <v>154</v>
      </c>
      <c r="E515" s="237" t="s">
        <v>20</v>
      </c>
      <c r="F515" s="238" t="s">
        <v>1027</v>
      </c>
      <c r="G515" s="235"/>
      <c r="H515" s="237" t="s">
        <v>20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154</v>
      </c>
      <c r="AU515" s="244" t="s">
        <v>83</v>
      </c>
      <c r="AV515" s="13" t="s">
        <v>22</v>
      </c>
      <c r="AW515" s="13" t="s">
        <v>33</v>
      </c>
      <c r="AX515" s="13" t="s">
        <v>74</v>
      </c>
      <c r="AY515" s="244" t="s">
        <v>143</v>
      </c>
    </row>
    <row r="516" s="14" customFormat="1">
      <c r="A516" s="14"/>
      <c r="B516" s="245"/>
      <c r="C516" s="246"/>
      <c r="D516" s="236" t="s">
        <v>154</v>
      </c>
      <c r="E516" s="247" t="s">
        <v>20</v>
      </c>
      <c r="F516" s="248" t="s">
        <v>8</v>
      </c>
      <c r="G516" s="246"/>
      <c r="H516" s="249">
        <v>15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154</v>
      </c>
      <c r="AU516" s="255" t="s">
        <v>83</v>
      </c>
      <c r="AV516" s="14" t="s">
        <v>83</v>
      </c>
      <c r="AW516" s="14" t="s">
        <v>33</v>
      </c>
      <c r="AX516" s="14" t="s">
        <v>22</v>
      </c>
      <c r="AY516" s="255" t="s">
        <v>143</v>
      </c>
    </row>
    <row r="517" s="2" customFormat="1" ht="16.5" customHeight="1">
      <c r="A517" s="41"/>
      <c r="B517" s="42"/>
      <c r="C517" s="267" t="s">
        <v>1080</v>
      </c>
      <c r="D517" s="267" t="s">
        <v>283</v>
      </c>
      <c r="E517" s="268" t="s">
        <v>1081</v>
      </c>
      <c r="F517" s="269" t="s">
        <v>1082</v>
      </c>
      <c r="G517" s="270" t="s">
        <v>428</v>
      </c>
      <c r="H517" s="271">
        <v>13</v>
      </c>
      <c r="I517" s="272"/>
      <c r="J517" s="273">
        <f>ROUND(I517*H517,2)</f>
        <v>0</v>
      </c>
      <c r="K517" s="269" t="s">
        <v>20</v>
      </c>
      <c r="L517" s="274"/>
      <c r="M517" s="275" t="s">
        <v>20</v>
      </c>
      <c r="N517" s="276" t="s">
        <v>45</v>
      </c>
      <c r="O517" s="87"/>
      <c r="P517" s="225">
        <f>O517*H517</f>
        <v>0</v>
      </c>
      <c r="Q517" s="225">
        <v>0.001</v>
      </c>
      <c r="R517" s="225">
        <f>Q517*H517</f>
        <v>0.013000000000000001</v>
      </c>
      <c r="S517" s="225">
        <v>0</v>
      </c>
      <c r="T517" s="226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7" t="s">
        <v>211</v>
      </c>
      <c r="AT517" s="227" t="s">
        <v>283</v>
      </c>
      <c r="AU517" s="227" t="s">
        <v>83</v>
      </c>
      <c r="AY517" s="20" t="s">
        <v>143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20" t="s">
        <v>22</v>
      </c>
      <c r="BK517" s="228">
        <f>ROUND(I517*H517,2)</f>
        <v>0</v>
      </c>
      <c r="BL517" s="20" t="s">
        <v>150</v>
      </c>
      <c r="BM517" s="227" t="s">
        <v>1083</v>
      </c>
    </row>
    <row r="518" s="13" customFormat="1">
      <c r="A518" s="13"/>
      <c r="B518" s="234"/>
      <c r="C518" s="235"/>
      <c r="D518" s="236" t="s">
        <v>154</v>
      </c>
      <c r="E518" s="237" t="s">
        <v>20</v>
      </c>
      <c r="F518" s="238" t="s">
        <v>1027</v>
      </c>
      <c r="G518" s="235"/>
      <c r="H518" s="237" t="s">
        <v>20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4" t="s">
        <v>154</v>
      </c>
      <c r="AU518" s="244" t="s">
        <v>83</v>
      </c>
      <c r="AV518" s="13" t="s">
        <v>22</v>
      </c>
      <c r="AW518" s="13" t="s">
        <v>33</v>
      </c>
      <c r="AX518" s="13" t="s">
        <v>74</v>
      </c>
      <c r="AY518" s="244" t="s">
        <v>143</v>
      </c>
    </row>
    <row r="519" s="14" customFormat="1">
      <c r="A519" s="14"/>
      <c r="B519" s="245"/>
      <c r="C519" s="246"/>
      <c r="D519" s="236" t="s">
        <v>154</v>
      </c>
      <c r="E519" s="247" t="s">
        <v>20</v>
      </c>
      <c r="F519" s="248" t="s">
        <v>244</v>
      </c>
      <c r="G519" s="246"/>
      <c r="H519" s="249">
        <v>13</v>
      </c>
      <c r="I519" s="250"/>
      <c r="J519" s="246"/>
      <c r="K519" s="246"/>
      <c r="L519" s="251"/>
      <c r="M519" s="252"/>
      <c r="N519" s="253"/>
      <c r="O519" s="253"/>
      <c r="P519" s="253"/>
      <c r="Q519" s="253"/>
      <c r="R519" s="253"/>
      <c r="S519" s="253"/>
      <c r="T519" s="25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5" t="s">
        <v>154</v>
      </c>
      <c r="AU519" s="255" t="s">
        <v>83</v>
      </c>
      <c r="AV519" s="14" t="s">
        <v>83</v>
      </c>
      <c r="AW519" s="14" t="s">
        <v>33</v>
      </c>
      <c r="AX519" s="14" t="s">
        <v>22</v>
      </c>
      <c r="AY519" s="255" t="s">
        <v>143</v>
      </c>
    </row>
    <row r="520" s="2" customFormat="1" ht="16.5" customHeight="1">
      <c r="A520" s="41"/>
      <c r="B520" s="42"/>
      <c r="C520" s="267" t="s">
        <v>1084</v>
      </c>
      <c r="D520" s="267" t="s">
        <v>283</v>
      </c>
      <c r="E520" s="268" t="s">
        <v>1085</v>
      </c>
      <c r="F520" s="269" t="s">
        <v>1086</v>
      </c>
      <c r="G520" s="270" t="s">
        <v>428</v>
      </c>
      <c r="H520" s="271">
        <v>15</v>
      </c>
      <c r="I520" s="272"/>
      <c r="J520" s="273">
        <f>ROUND(I520*H520,2)</f>
        <v>0</v>
      </c>
      <c r="K520" s="269" t="s">
        <v>20</v>
      </c>
      <c r="L520" s="274"/>
      <c r="M520" s="275" t="s">
        <v>20</v>
      </c>
      <c r="N520" s="276" t="s">
        <v>45</v>
      </c>
      <c r="O520" s="87"/>
      <c r="P520" s="225">
        <f>O520*H520</f>
        <v>0</v>
      </c>
      <c r="Q520" s="225">
        <v>0.001</v>
      </c>
      <c r="R520" s="225">
        <f>Q520*H520</f>
        <v>0.014999999999999999</v>
      </c>
      <c r="S520" s="225">
        <v>0</v>
      </c>
      <c r="T520" s="226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27" t="s">
        <v>211</v>
      </c>
      <c r="AT520" s="227" t="s">
        <v>283</v>
      </c>
      <c r="AU520" s="227" t="s">
        <v>83</v>
      </c>
      <c r="AY520" s="20" t="s">
        <v>143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20" t="s">
        <v>22</v>
      </c>
      <c r="BK520" s="228">
        <f>ROUND(I520*H520,2)</f>
        <v>0</v>
      </c>
      <c r="BL520" s="20" t="s">
        <v>150</v>
      </c>
      <c r="BM520" s="227" t="s">
        <v>1087</v>
      </c>
    </row>
    <row r="521" s="13" customFormat="1">
      <c r="A521" s="13"/>
      <c r="B521" s="234"/>
      <c r="C521" s="235"/>
      <c r="D521" s="236" t="s">
        <v>154</v>
      </c>
      <c r="E521" s="237" t="s">
        <v>20</v>
      </c>
      <c r="F521" s="238" t="s">
        <v>1027</v>
      </c>
      <c r="G521" s="235"/>
      <c r="H521" s="237" t="s">
        <v>20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154</v>
      </c>
      <c r="AU521" s="244" t="s">
        <v>83</v>
      </c>
      <c r="AV521" s="13" t="s">
        <v>22</v>
      </c>
      <c r="AW521" s="13" t="s">
        <v>33</v>
      </c>
      <c r="AX521" s="13" t="s">
        <v>74</v>
      </c>
      <c r="AY521" s="244" t="s">
        <v>143</v>
      </c>
    </row>
    <row r="522" s="14" customFormat="1">
      <c r="A522" s="14"/>
      <c r="B522" s="245"/>
      <c r="C522" s="246"/>
      <c r="D522" s="236" t="s">
        <v>154</v>
      </c>
      <c r="E522" s="247" t="s">
        <v>20</v>
      </c>
      <c r="F522" s="248" t="s">
        <v>8</v>
      </c>
      <c r="G522" s="246"/>
      <c r="H522" s="249">
        <v>15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5" t="s">
        <v>154</v>
      </c>
      <c r="AU522" s="255" t="s">
        <v>83</v>
      </c>
      <c r="AV522" s="14" t="s">
        <v>83</v>
      </c>
      <c r="AW522" s="14" t="s">
        <v>33</v>
      </c>
      <c r="AX522" s="14" t="s">
        <v>22</v>
      </c>
      <c r="AY522" s="255" t="s">
        <v>143</v>
      </c>
    </row>
    <row r="523" s="2" customFormat="1" ht="16.5" customHeight="1">
      <c r="A523" s="41"/>
      <c r="B523" s="42"/>
      <c r="C523" s="267" t="s">
        <v>1088</v>
      </c>
      <c r="D523" s="267" t="s">
        <v>283</v>
      </c>
      <c r="E523" s="268" t="s">
        <v>1089</v>
      </c>
      <c r="F523" s="269" t="s">
        <v>1090</v>
      </c>
      <c r="G523" s="270" t="s">
        <v>428</v>
      </c>
      <c r="H523" s="271">
        <v>10</v>
      </c>
      <c r="I523" s="272"/>
      <c r="J523" s="273">
        <f>ROUND(I523*H523,2)</f>
        <v>0</v>
      </c>
      <c r="K523" s="269" t="s">
        <v>20</v>
      </c>
      <c r="L523" s="274"/>
      <c r="M523" s="275" t="s">
        <v>20</v>
      </c>
      <c r="N523" s="276" t="s">
        <v>45</v>
      </c>
      <c r="O523" s="87"/>
      <c r="P523" s="225">
        <f>O523*H523</f>
        <v>0</v>
      </c>
      <c r="Q523" s="225">
        <v>0.001</v>
      </c>
      <c r="R523" s="225">
        <f>Q523*H523</f>
        <v>0.01</v>
      </c>
      <c r="S523" s="225">
        <v>0</v>
      </c>
      <c r="T523" s="226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7" t="s">
        <v>211</v>
      </c>
      <c r="AT523" s="227" t="s">
        <v>283</v>
      </c>
      <c r="AU523" s="227" t="s">
        <v>83</v>
      </c>
      <c r="AY523" s="20" t="s">
        <v>143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20" t="s">
        <v>22</v>
      </c>
      <c r="BK523" s="228">
        <f>ROUND(I523*H523,2)</f>
        <v>0</v>
      </c>
      <c r="BL523" s="20" t="s">
        <v>150</v>
      </c>
      <c r="BM523" s="227" t="s">
        <v>1091</v>
      </c>
    </row>
    <row r="524" s="13" customFormat="1">
      <c r="A524" s="13"/>
      <c r="B524" s="234"/>
      <c r="C524" s="235"/>
      <c r="D524" s="236" t="s">
        <v>154</v>
      </c>
      <c r="E524" s="237" t="s">
        <v>20</v>
      </c>
      <c r="F524" s="238" t="s">
        <v>1027</v>
      </c>
      <c r="G524" s="235"/>
      <c r="H524" s="237" t="s">
        <v>20</v>
      </c>
      <c r="I524" s="239"/>
      <c r="J524" s="235"/>
      <c r="K524" s="235"/>
      <c r="L524" s="240"/>
      <c r="M524" s="241"/>
      <c r="N524" s="242"/>
      <c r="O524" s="242"/>
      <c r="P524" s="242"/>
      <c r="Q524" s="242"/>
      <c r="R524" s="242"/>
      <c r="S524" s="242"/>
      <c r="T524" s="24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4" t="s">
        <v>154</v>
      </c>
      <c r="AU524" s="244" t="s">
        <v>83</v>
      </c>
      <c r="AV524" s="13" t="s">
        <v>22</v>
      </c>
      <c r="AW524" s="13" t="s">
        <v>33</v>
      </c>
      <c r="AX524" s="13" t="s">
        <v>74</v>
      </c>
      <c r="AY524" s="244" t="s">
        <v>143</v>
      </c>
    </row>
    <row r="525" s="14" customFormat="1">
      <c r="A525" s="14"/>
      <c r="B525" s="245"/>
      <c r="C525" s="246"/>
      <c r="D525" s="236" t="s">
        <v>154</v>
      </c>
      <c r="E525" s="247" t="s">
        <v>20</v>
      </c>
      <c r="F525" s="248" t="s">
        <v>226</v>
      </c>
      <c r="G525" s="246"/>
      <c r="H525" s="249">
        <v>10</v>
      </c>
      <c r="I525" s="250"/>
      <c r="J525" s="246"/>
      <c r="K525" s="246"/>
      <c r="L525" s="251"/>
      <c r="M525" s="252"/>
      <c r="N525" s="253"/>
      <c r="O525" s="253"/>
      <c r="P525" s="253"/>
      <c r="Q525" s="253"/>
      <c r="R525" s="253"/>
      <c r="S525" s="253"/>
      <c r="T525" s="25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5" t="s">
        <v>154</v>
      </c>
      <c r="AU525" s="255" t="s">
        <v>83</v>
      </c>
      <c r="AV525" s="14" t="s">
        <v>83</v>
      </c>
      <c r="AW525" s="14" t="s">
        <v>33</v>
      </c>
      <c r="AX525" s="14" t="s">
        <v>22</v>
      </c>
      <c r="AY525" s="255" t="s">
        <v>143</v>
      </c>
    </row>
    <row r="526" s="2" customFormat="1" ht="16.5" customHeight="1">
      <c r="A526" s="41"/>
      <c r="B526" s="42"/>
      <c r="C526" s="267" t="s">
        <v>1092</v>
      </c>
      <c r="D526" s="267" t="s">
        <v>283</v>
      </c>
      <c r="E526" s="268" t="s">
        <v>1093</v>
      </c>
      <c r="F526" s="269" t="s">
        <v>1094</v>
      </c>
      <c r="G526" s="270" t="s">
        <v>428</v>
      </c>
      <c r="H526" s="271">
        <v>5</v>
      </c>
      <c r="I526" s="272"/>
      <c r="J526" s="273">
        <f>ROUND(I526*H526,2)</f>
        <v>0</v>
      </c>
      <c r="K526" s="269" t="s">
        <v>20</v>
      </c>
      <c r="L526" s="274"/>
      <c r="M526" s="275" t="s">
        <v>20</v>
      </c>
      <c r="N526" s="276" t="s">
        <v>45</v>
      </c>
      <c r="O526" s="87"/>
      <c r="P526" s="225">
        <f>O526*H526</f>
        <v>0</v>
      </c>
      <c r="Q526" s="225">
        <v>0.001</v>
      </c>
      <c r="R526" s="225">
        <f>Q526*H526</f>
        <v>0.0050000000000000001</v>
      </c>
      <c r="S526" s="225">
        <v>0</v>
      </c>
      <c r="T526" s="226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27" t="s">
        <v>211</v>
      </c>
      <c r="AT526" s="227" t="s">
        <v>283</v>
      </c>
      <c r="AU526" s="227" t="s">
        <v>83</v>
      </c>
      <c r="AY526" s="20" t="s">
        <v>143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20" t="s">
        <v>22</v>
      </c>
      <c r="BK526" s="228">
        <f>ROUND(I526*H526,2)</f>
        <v>0</v>
      </c>
      <c r="BL526" s="20" t="s">
        <v>150</v>
      </c>
      <c r="BM526" s="227" t="s">
        <v>1095</v>
      </c>
    </row>
    <row r="527" s="13" customFormat="1">
      <c r="A527" s="13"/>
      <c r="B527" s="234"/>
      <c r="C527" s="235"/>
      <c r="D527" s="236" t="s">
        <v>154</v>
      </c>
      <c r="E527" s="237" t="s">
        <v>20</v>
      </c>
      <c r="F527" s="238" t="s">
        <v>1027</v>
      </c>
      <c r="G527" s="235"/>
      <c r="H527" s="237" t="s">
        <v>20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154</v>
      </c>
      <c r="AU527" s="244" t="s">
        <v>83</v>
      </c>
      <c r="AV527" s="13" t="s">
        <v>22</v>
      </c>
      <c r="AW527" s="13" t="s">
        <v>33</v>
      </c>
      <c r="AX527" s="13" t="s">
        <v>74</v>
      </c>
      <c r="AY527" s="244" t="s">
        <v>143</v>
      </c>
    </row>
    <row r="528" s="14" customFormat="1">
      <c r="A528" s="14"/>
      <c r="B528" s="245"/>
      <c r="C528" s="246"/>
      <c r="D528" s="236" t="s">
        <v>154</v>
      </c>
      <c r="E528" s="247" t="s">
        <v>20</v>
      </c>
      <c r="F528" s="248" t="s">
        <v>185</v>
      </c>
      <c r="G528" s="246"/>
      <c r="H528" s="249">
        <v>5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154</v>
      </c>
      <c r="AU528" s="255" t="s">
        <v>83</v>
      </c>
      <c r="AV528" s="14" t="s">
        <v>83</v>
      </c>
      <c r="AW528" s="14" t="s">
        <v>33</v>
      </c>
      <c r="AX528" s="14" t="s">
        <v>22</v>
      </c>
      <c r="AY528" s="255" t="s">
        <v>143</v>
      </c>
    </row>
    <row r="529" s="2" customFormat="1" ht="16.5" customHeight="1">
      <c r="A529" s="41"/>
      <c r="B529" s="42"/>
      <c r="C529" s="267" t="s">
        <v>1096</v>
      </c>
      <c r="D529" s="267" t="s">
        <v>283</v>
      </c>
      <c r="E529" s="268" t="s">
        <v>1097</v>
      </c>
      <c r="F529" s="269" t="s">
        <v>1098</v>
      </c>
      <c r="G529" s="270" t="s">
        <v>428</v>
      </c>
      <c r="H529" s="271">
        <v>11</v>
      </c>
      <c r="I529" s="272"/>
      <c r="J529" s="273">
        <f>ROUND(I529*H529,2)</f>
        <v>0</v>
      </c>
      <c r="K529" s="269" t="s">
        <v>20</v>
      </c>
      <c r="L529" s="274"/>
      <c r="M529" s="275" t="s">
        <v>20</v>
      </c>
      <c r="N529" s="276" t="s">
        <v>45</v>
      </c>
      <c r="O529" s="87"/>
      <c r="P529" s="225">
        <f>O529*H529</f>
        <v>0</v>
      </c>
      <c r="Q529" s="225">
        <v>0.001</v>
      </c>
      <c r="R529" s="225">
        <f>Q529*H529</f>
        <v>0.010999999999999999</v>
      </c>
      <c r="S529" s="225">
        <v>0</v>
      </c>
      <c r="T529" s="226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7" t="s">
        <v>211</v>
      </c>
      <c r="AT529" s="227" t="s">
        <v>283</v>
      </c>
      <c r="AU529" s="227" t="s">
        <v>83</v>
      </c>
      <c r="AY529" s="20" t="s">
        <v>143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20" t="s">
        <v>22</v>
      </c>
      <c r="BK529" s="228">
        <f>ROUND(I529*H529,2)</f>
        <v>0</v>
      </c>
      <c r="BL529" s="20" t="s">
        <v>150</v>
      </c>
      <c r="BM529" s="227" t="s">
        <v>1099</v>
      </c>
    </row>
    <row r="530" s="13" customFormat="1">
      <c r="A530" s="13"/>
      <c r="B530" s="234"/>
      <c r="C530" s="235"/>
      <c r="D530" s="236" t="s">
        <v>154</v>
      </c>
      <c r="E530" s="237" t="s">
        <v>20</v>
      </c>
      <c r="F530" s="238" t="s">
        <v>1027</v>
      </c>
      <c r="G530" s="235"/>
      <c r="H530" s="237" t="s">
        <v>20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154</v>
      </c>
      <c r="AU530" s="244" t="s">
        <v>83</v>
      </c>
      <c r="AV530" s="13" t="s">
        <v>22</v>
      </c>
      <c r="AW530" s="13" t="s">
        <v>33</v>
      </c>
      <c r="AX530" s="13" t="s">
        <v>74</v>
      </c>
      <c r="AY530" s="244" t="s">
        <v>143</v>
      </c>
    </row>
    <row r="531" s="14" customFormat="1">
      <c r="A531" s="14"/>
      <c r="B531" s="245"/>
      <c r="C531" s="246"/>
      <c r="D531" s="236" t="s">
        <v>154</v>
      </c>
      <c r="E531" s="247" t="s">
        <v>20</v>
      </c>
      <c r="F531" s="248" t="s">
        <v>234</v>
      </c>
      <c r="G531" s="246"/>
      <c r="H531" s="249">
        <v>11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154</v>
      </c>
      <c r="AU531" s="255" t="s">
        <v>83</v>
      </c>
      <c r="AV531" s="14" t="s">
        <v>83</v>
      </c>
      <c r="AW531" s="14" t="s">
        <v>33</v>
      </c>
      <c r="AX531" s="14" t="s">
        <v>22</v>
      </c>
      <c r="AY531" s="255" t="s">
        <v>143</v>
      </c>
    </row>
    <row r="532" s="2" customFormat="1" ht="24.15" customHeight="1">
      <c r="A532" s="41"/>
      <c r="B532" s="42"/>
      <c r="C532" s="216" t="s">
        <v>1100</v>
      </c>
      <c r="D532" s="216" t="s">
        <v>145</v>
      </c>
      <c r="E532" s="217" t="s">
        <v>1101</v>
      </c>
      <c r="F532" s="218" t="s">
        <v>1102</v>
      </c>
      <c r="G532" s="219" t="s">
        <v>428</v>
      </c>
      <c r="H532" s="220">
        <v>69</v>
      </c>
      <c r="I532" s="221"/>
      <c r="J532" s="222">
        <f>ROUND(I532*H532,2)</f>
        <v>0</v>
      </c>
      <c r="K532" s="218" t="s">
        <v>149</v>
      </c>
      <c r="L532" s="47"/>
      <c r="M532" s="223" t="s">
        <v>20</v>
      </c>
      <c r="N532" s="224" t="s">
        <v>45</v>
      </c>
      <c r="O532" s="87"/>
      <c r="P532" s="225">
        <f>O532*H532</f>
        <v>0</v>
      </c>
      <c r="Q532" s="225">
        <v>0</v>
      </c>
      <c r="R532" s="225">
        <f>Q532*H532</f>
        <v>0</v>
      </c>
      <c r="S532" s="225">
        <v>0</v>
      </c>
      <c r="T532" s="226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7" t="s">
        <v>150</v>
      </c>
      <c r="AT532" s="227" t="s">
        <v>145</v>
      </c>
      <c r="AU532" s="227" t="s">
        <v>83</v>
      </c>
      <c r="AY532" s="20" t="s">
        <v>143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20" t="s">
        <v>22</v>
      </c>
      <c r="BK532" s="228">
        <f>ROUND(I532*H532,2)</f>
        <v>0</v>
      </c>
      <c r="BL532" s="20" t="s">
        <v>150</v>
      </c>
      <c r="BM532" s="227" t="s">
        <v>1103</v>
      </c>
    </row>
    <row r="533" s="2" customFormat="1">
      <c r="A533" s="41"/>
      <c r="B533" s="42"/>
      <c r="C533" s="43"/>
      <c r="D533" s="229" t="s">
        <v>152</v>
      </c>
      <c r="E533" s="43"/>
      <c r="F533" s="230" t="s">
        <v>1104</v>
      </c>
      <c r="G533" s="43"/>
      <c r="H533" s="43"/>
      <c r="I533" s="231"/>
      <c r="J533" s="43"/>
      <c r="K533" s="43"/>
      <c r="L533" s="47"/>
      <c r="M533" s="232"/>
      <c r="N533" s="233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152</v>
      </c>
      <c r="AU533" s="20" t="s">
        <v>83</v>
      </c>
    </row>
    <row r="534" s="13" customFormat="1">
      <c r="A534" s="13"/>
      <c r="B534" s="234"/>
      <c r="C534" s="235"/>
      <c r="D534" s="236" t="s">
        <v>154</v>
      </c>
      <c r="E534" s="237" t="s">
        <v>20</v>
      </c>
      <c r="F534" s="238" t="s">
        <v>1105</v>
      </c>
      <c r="G534" s="235"/>
      <c r="H534" s="237" t="s">
        <v>20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154</v>
      </c>
      <c r="AU534" s="244" t="s">
        <v>83</v>
      </c>
      <c r="AV534" s="13" t="s">
        <v>22</v>
      </c>
      <c r="AW534" s="13" t="s">
        <v>33</v>
      </c>
      <c r="AX534" s="13" t="s">
        <v>74</v>
      </c>
      <c r="AY534" s="244" t="s">
        <v>143</v>
      </c>
    </row>
    <row r="535" s="13" customFormat="1">
      <c r="A535" s="13"/>
      <c r="B535" s="234"/>
      <c r="C535" s="235"/>
      <c r="D535" s="236" t="s">
        <v>154</v>
      </c>
      <c r="E535" s="237" t="s">
        <v>20</v>
      </c>
      <c r="F535" s="238" t="s">
        <v>1106</v>
      </c>
      <c r="G535" s="235"/>
      <c r="H535" s="237" t="s">
        <v>20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154</v>
      </c>
      <c r="AU535" s="244" t="s">
        <v>83</v>
      </c>
      <c r="AV535" s="13" t="s">
        <v>22</v>
      </c>
      <c r="AW535" s="13" t="s">
        <v>33</v>
      </c>
      <c r="AX535" s="13" t="s">
        <v>74</v>
      </c>
      <c r="AY535" s="244" t="s">
        <v>143</v>
      </c>
    </row>
    <row r="536" s="14" customFormat="1">
      <c r="A536" s="14"/>
      <c r="B536" s="245"/>
      <c r="C536" s="246"/>
      <c r="D536" s="236" t="s">
        <v>154</v>
      </c>
      <c r="E536" s="247" t="s">
        <v>20</v>
      </c>
      <c r="F536" s="248" t="s">
        <v>959</v>
      </c>
      <c r="G536" s="246"/>
      <c r="H536" s="249">
        <v>69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5" t="s">
        <v>154</v>
      </c>
      <c r="AU536" s="255" t="s">
        <v>83</v>
      </c>
      <c r="AV536" s="14" t="s">
        <v>83</v>
      </c>
      <c r="AW536" s="14" t="s">
        <v>33</v>
      </c>
      <c r="AX536" s="14" t="s">
        <v>22</v>
      </c>
      <c r="AY536" s="255" t="s">
        <v>143</v>
      </c>
    </row>
    <row r="537" s="2" customFormat="1" ht="24.15" customHeight="1">
      <c r="A537" s="41"/>
      <c r="B537" s="42"/>
      <c r="C537" s="216" t="s">
        <v>1107</v>
      </c>
      <c r="D537" s="216" t="s">
        <v>145</v>
      </c>
      <c r="E537" s="217" t="s">
        <v>1007</v>
      </c>
      <c r="F537" s="218" t="s">
        <v>1008</v>
      </c>
      <c r="G537" s="219" t="s">
        <v>148</v>
      </c>
      <c r="H537" s="220">
        <v>54.164999999999999</v>
      </c>
      <c r="I537" s="221"/>
      <c r="J537" s="222">
        <f>ROUND(I537*H537,2)</f>
        <v>0</v>
      </c>
      <c r="K537" s="218" t="s">
        <v>149</v>
      </c>
      <c r="L537" s="47"/>
      <c r="M537" s="223" t="s">
        <v>20</v>
      </c>
      <c r="N537" s="224" t="s">
        <v>45</v>
      </c>
      <c r="O537" s="87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7" t="s">
        <v>150</v>
      </c>
      <c r="AT537" s="227" t="s">
        <v>145</v>
      </c>
      <c r="AU537" s="227" t="s">
        <v>83</v>
      </c>
      <c r="AY537" s="20" t="s">
        <v>143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20" t="s">
        <v>22</v>
      </c>
      <c r="BK537" s="228">
        <f>ROUND(I537*H537,2)</f>
        <v>0</v>
      </c>
      <c r="BL537" s="20" t="s">
        <v>150</v>
      </c>
      <c r="BM537" s="227" t="s">
        <v>1108</v>
      </c>
    </row>
    <row r="538" s="2" customFormat="1">
      <c r="A538" s="41"/>
      <c r="B538" s="42"/>
      <c r="C538" s="43"/>
      <c r="D538" s="229" t="s">
        <v>152</v>
      </c>
      <c r="E538" s="43"/>
      <c r="F538" s="230" t="s">
        <v>1010</v>
      </c>
      <c r="G538" s="43"/>
      <c r="H538" s="43"/>
      <c r="I538" s="231"/>
      <c r="J538" s="43"/>
      <c r="K538" s="43"/>
      <c r="L538" s="47"/>
      <c r="M538" s="232"/>
      <c r="N538" s="233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152</v>
      </c>
      <c r="AU538" s="20" t="s">
        <v>83</v>
      </c>
    </row>
    <row r="539" s="13" customFormat="1">
      <c r="A539" s="13"/>
      <c r="B539" s="234"/>
      <c r="C539" s="235"/>
      <c r="D539" s="236" t="s">
        <v>154</v>
      </c>
      <c r="E539" s="237" t="s">
        <v>20</v>
      </c>
      <c r="F539" s="238" t="s">
        <v>1109</v>
      </c>
      <c r="G539" s="235"/>
      <c r="H539" s="237" t="s">
        <v>20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154</v>
      </c>
      <c r="AU539" s="244" t="s">
        <v>83</v>
      </c>
      <c r="AV539" s="13" t="s">
        <v>22</v>
      </c>
      <c r="AW539" s="13" t="s">
        <v>33</v>
      </c>
      <c r="AX539" s="13" t="s">
        <v>74</v>
      </c>
      <c r="AY539" s="244" t="s">
        <v>143</v>
      </c>
    </row>
    <row r="540" s="14" customFormat="1">
      <c r="A540" s="14"/>
      <c r="B540" s="245"/>
      <c r="C540" s="246"/>
      <c r="D540" s="236" t="s">
        <v>154</v>
      </c>
      <c r="E540" s="247" t="s">
        <v>20</v>
      </c>
      <c r="F540" s="248" t="s">
        <v>1110</v>
      </c>
      <c r="G540" s="246"/>
      <c r="H540" s="249">
        <v>54.164999999999999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5" t="s">
        <v>154</v>
      </c>
      <c r="AU540" s="255" t="s">
        <v>83</v>
      </c>
      <c r="AV540" s="14" t="s">
        <v>83</v>
      </c>
      <c r="AW540" s="14" t="s">
        <v>33</v>
      </c>
      <c r="AX540" s="14" t="s">
        <v>22</v>
      </c>
      <c r="AY540" s="255" t="s">
        <v>143</v>
      </c>
    </row>
    <row r="541" s="2" customFormat="1" ht="16.5" customHeight="1">
      <c r="A541" s="41"/>
      <c r="B541" s="42"/>
      <c r="C541" s="267" t="s">
        <v>1111</v>
      </c>
      <c r="D541" s="267" t="s">
        <v>283</v>
      </c>
      <c r="E541" s="268" t="s">
        <v>1112</v>
      </c>
      <c r="F541" s="269" t="s">
        <v>1015</v>
      </c>
      <c r="G541" s="270" t="s">
        <v>160</v>
      </c>
      <c r="H541" s="271">
        <v>5.4169999999999998</v>
      </c>
      <c r="I541" s="272"/>
      <c r="J541" s="273">
        <f>ROUND(I541*H541,2)</f>
        <v>0</v>
      </c>
      <c r="K541" s="269" t="s">
        <v>149</v>
      </c>
      <c r="L541" s="274"/>
      <c r="M541" s="275" t="s">
        <v>20</v>
      </c>
      <c r="N541" s="276" t="s">
        <v>45</v>
      </c>
      <c r="O541" s="87"/>
      <c r="P541" s="225">
        <f>O541*H541</f>
        <v>0</v>
      </c>
      <c r="Q541" s="225">
        <v>0.20000000000000001</v>
      </c>
      <c r="R541" s="225">
        <f>Q541*H541</f>
        <v>1.0833999999999999</v>
      </c>
      <c r="S541" s="225">
        <v>0</v>
      </c>
      <c r="T541" s="226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27" t="s">
        <v>211</v>
      </c>
      <c r="AT541" s="227" t="s">
        <v>283</v>
      </c>
      <c r="AU541" s="227" t="s">
        <v>83</v>
      </c>
      <c r="AY541" s="20" t="s">
        <v>143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20" t="s">
        <v>22</v>
      </c>
      <c r="BK541" s="228">
        <f>ROUND(I541*H541,2)</f>
        <v>0</v>
      </c>
      <c r="BL541" s="20" t="s">
        <v>150</v>
      </c>
      <c r="BM541" s="227" t="s">
        <v>1113</v>
      </c>
    </row>
    <row r="542" s="13" customFormat="1">
      <c r="A542" s="13"/>
      <c r="B542" s="234"/>
      <c r="C542" s="235"/>
      <c r="D542" s="236" t="s">
        <v>154</v>
      </c>
      <c r="E542" s="237" t="s">
        <v>20</v>
      </c>
      <c r="F542" s="238" t="s">
        <v>1114</v>
      </c>
      <c r="G542" s="235"/>
      <c r="H542" s="237" t="s">
        <v>20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4" t="s">
        <v>154</v>
      </c>
      <c r="AU542" s="244" t="s">
        <v>83</v>
      </c>
      <c r="AV542" s="13" t="s">
        <v>22</v>
      </c>
      <c r="AW542" s="13" t="s">
        <v>33</v>
      </c>
      <c r="AX542" s="13" t="s">
        <v>74</v>
      </c>
      <c r="AY542" s="244" t="s">
        <v>143</v>
      </c>
    </row>
    <row r="543" s="14" customFormat="1">
      <c r="A543" s="14"/>
      <c r="B543" s="245"/>
      <c r="C543" s="246"/>
      <c r="D543" s="236" t="s">
        <v>154</v>
      </c>
      <c r="E543" s="247" t="s">
        <v>20</v>
      </c>
      <c r="F543" s="248" t="s">
        <v>1115</v>
      </c>
      <c r="G543" s="246"/>
      <c r="H543" s="249">
        <v>5.4165000000000001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154</v>
      </c>
      <c r="AU543" s="255" t="s">
        <v>83</v>
      </c>
      <c r="AV543" s="14" t="s">
        <v>83</v>
      </c>
      <c r="AW543" s="14" t="s">
        <v>33</v>
      </c>
      <c r="AX543" s="14" t="s">
        <v>22</v>
      </c>
      <c r="AY543" s="255" t="s">
        <v>143</v>
      </c>
    </row>
    <row r="544" s="2" customFormat="1" ht="24.15" customHeight="1">
      <c r="A544" s="41"/>
      <c r="B544" s="42"/>
      <c r="C544" s="216" t="s">
        <v>1116</v>
      </c>
      <c r="D544" s="216" t="s">
        <v>145</v>
      </c>
      <c r="E544" s="217" t="s">
        <v>1117</v>
      </c>
      <c r="F544" s="218" t="s">
        <v>1118</v>
      </c>
      <c r="G544" s="219" t="s">
        <v>148</v>
      </c>
      <c r="H544" s="220">
        <v>138</v>
      </c>
      <c r="I544" s="221"/>
      <c r="J544" s="222">
        <f>ROUND(I544*H544,2)</f>
        <v>0</v>
      </c>
      <c r="K544" s="218" t="s">
        <v>149</v>
      </c>
      <c r="L544" s="47"/>
      <c r="M544" s="223" t="s">
        <v>20</v>
      </c>
      <c r="N544" s="224" t="s">
        <v>45</v>
      </c>
      <c r="O544" s="87"/>
      <c r="P544" s="225">
        <f>O544*H544</f>
        <v>0</v>
      </c>
      <c r="Q544" s="225">
        <v>0</v>
      </c>
      <c r="R544" s="225">
        <f>Q544*H544</f>
        <v>0</v>
      </c>
      <c r="S544" s="225">
        <v>0</v>
      </c>
      <c r="T544" s="226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7" t="s">
        <v>150</v>
      </c>
      <c r="AT544" s="227" t="s">
        <v>145</v>
      </c>
      <c r="AU544" s="227" t="s">
        <v>83</v>
      </c>
      <c r="AY544" s="20" t="s">
        <v>143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20" t="s">
        <v>22</v>
      </c>
      <c r="BK544" s="228">
        <f>ROUND(I544*H544,2)</f>
        <v>0</v>
      </c>
      <c r="BL544" s="20" t="s">
        <v>150</v>
      </c>
      <c r="BM544" s="227" t="s">
        <v>1119</v>
      </c>
    </row>
    <row r="545" s="2" customFormat="1">
      <c r="A545" s="41"/>
      <c r="B545" s="42"/>
      <c r="C545" s="43"/>
      <c r="D545" s="229" t="s">
        <v>152</v>
      </c>
      <c r="E545" s="43"/>
      <c r="F545" s="230" t="s">
        <v>1120</v>
      </c>
      <c r="G545" s="43"/>
      <c r="H545" s="43"/>
      <c r="I545" s="231"/>
      <c r="J545" s="43"/>
      <c r="K545" s="43"/>
      <c r="L545" s="47"/>
      <c r="M545" s="232"/>
      <c r="N545" s="233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152</v>
      </c>
      <c r="AU545" s="20" t="s">
        <v>83</v>
      </c>
    </row>
    <row r="546" s="13" customFormat="1">
      <c r="A546" s="13"/>
      <c r="B546" s="234"/>
      <c r="C546" s="235"/>
      <c r="D546" s="236" t="s">
        <v>154</v>
      </c>
      <c r="E546" s="237" t="s">
        <v>20</v>
      </c>
      <c r="F546" s="238" t="s">
        <v>1121</v>
      </c>
      <c r="G546" s="235"/>
      <c r="H546" s="237" t="s">
        <v>20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154</v>
      </c>
      <c r="AU546" s="244" t="s">
        <v>83</v>
      </c>
      <c r="AV546" s="13" t="s">
        <v>22</v>
      </c>
      <c r="AW546" s="13" t="s">
        <v>33</v>
      </c>
      <c r="AX546" s="13" t="s">
        <v>74</v>
      </c>
      <c r="AY546" s="244" t="s">
        <v>143</v>
      </c>
    </row>
    <row r="547" s="14" customFormat="1">
      <c r="A547" s="14"/>
      <c r="B547" s="245"/>
      <c r="C547" s="246"/>
      <c r="D547" s="236" t="s">
        <v>154</v>
      </c>
      <c r="E547" s="247" t="s">
        <v>20</v>
      </c>
      <c r="F547" s="248" t="s">
        <v>1122</v>
      </c>
      <c r="G547" s="246"/>
      <c r="H547" s="249">
        <v>138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154</v>
      </c>
      <c r="AU547" s="255" t="s">
        <v>83</v>
      </c>
      <c r="AV547" s="14" t="s">
        <v>83</v>
      </c>
      <c r="AW547" s="14" t="s">
        <v>33</v>
      </c>
      <c r="AX547" s="14" t="s">
        <v>22</v>
      </c>
      <c r="AY547" s="255" t="s">
        <v>143</v>
      </c>
    </row>
    <row r="548" s="2" customFormat="1" ht="21.75" customHeight="1">
      <c r="A548" s="41"/>
      <c r="B548" s="42"/>
      <c r="C548" s="216" t="s">
        <v>1123</v>
      </c>
      <c r="D548" s="216" t="s">
        <v>145</v>
      </c>
      <c r="E548" s="217" t="s">
        <v>1003</v>
      </c>
      <c r="F548" s="218" t="s">
        <v>1004</v>
      </c>
      <c r="G548" s="219" t="s">
        <v>428</v>
      </c>
      <c r="H548" s="220">
        <v>69</v>
      </c>
      <c r="I548" s="221"/>
      <c r="J548" s="222">
        <f>ROUND(I548*H548,2)</f>
        <v>0</v>
      </c>
      <c r="K548" s="218" t="s">
        <v>20</v>
      </c>
      <c r="L548" s="47"/>
      <c r="M548" s="223" t="s">
        <v>20</v>
      </c>
      <c r="N548" s="224" t="s">
        <v>45</v>
      </c>
      <c r="O548" s="87"/>
      <c r="P548" s="225">
        <f>O548*H548</f>
        <v>0</v>
      </c>
      <c r="Q548" s="225">
        <v>0</v>
      </c>
      <c r="R548" s="225">
        <f>Q548*H548</f>
        <v>0</v>
      </c>
      <c r="S548" s="225">
        <v>0</v>
      </c>
      <c r="T548" s="226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27" t="s">
        <v>150</v>
      </c>
      <c r="AT548" s="227" t="s">
        <v>145</v>
      </c>
      <c r="AU548" s="227" t="s">
        <v>83</v>
      </c>
      <c r="AY548" s="20" t="s">
        <v>143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20" t="s">
        <v>22</v>
      </c>
      <c r="BK548" s="228">
        <f>ROUND(I548*H548,2)</f>
        <v>0</v>
      </c>
      <c r="BL548" s="20" t="s">
        <v>150</v>
      </c>
      <c r="BM548" s="227" t="s">
        <v>1124</v>
      </c>
    </row>
    <row r="549" s="13" customFormat="1">
      <c r="A549" s="13"/>
      <c r="B549" s="234"/>
      <c r="C549" s="235"/>
      <c r="D549" s="236" t="s">
        <v>154</v>
      </c>
      <c r="E549" s="237" t="s">
        <v>20</v>
      </c>
      <c r="F549" s="238" t="s">
        <v>1106</v>
      </c>
      <c r="G549" s="235"/>
      <c r="H549" s="237" t="s">
        <v>20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154</v>
      </c>
      <c r="AU549" s="244" t="s">
        <v>83</v>
      </c>
      <c r="AV549" s="13" t="s">
        <v>22</v>
      </c>
      <c r="AW549" s="13" t="s">
        <v>33</v>
      </c>
      <c r="AX549" s="13" t="s">
        <v>74</v>
      </c>
      <c r="AY549" s="244" t="s">
        <v>143</v>
      </c>
    </row>
    <row r="550" s="14" customFormat="1">
      <c r="A550" s="14"/>
      <c r="B550" s="245"/>
      <c r="C550" s="246"/>
      <c r="D550" s="236" t="s">
        <v>154</v>
      </c>
      <c r="E550" s="247" t="s">
        <v>20</v>
      </c>
      <c r="F550" s="248" t="s">
        <v>959</v>
      </c>
      <c r="G550" s="246"/>
      <c r="H550" s="249">
        <v>69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154</v>
      </c>
      <c r="AU550" s="255" t="s">
        <v>83</v>
      </c>
      <c r="AV550" s="14" t="s">
        <v>83</v>
      </c>
      <c r="AW550" s="14" t="s">
        <v>33</v>
      </c>
      <c r="AX550" s="14" t="s">
        <v>22</v>
      </c>
      <c r="AY550" s="255" t="s">
        <v>143</v>
      </c>
    </row>
    <row r="551" s="2" customFormat="1" ht="24.15" customHeight="1">
      <c r="A551" s="41"/>
      <c r="B551" s="42"/>
      <c r="C551" s="216" t="s">
        <v>1125</v>
      </c>
      <c r="D551" s="216" t="s">
        <v>145</v>
      </c>
      <c r="E551" s="217" t="s">
        <v>1126</v>
      </c>
      <c r="F551" s="218" t="s">
        <v>1127</v>
      </c>
      <c r="G551" s="219" t="s">
        <v>1128</v>
      </c>
      <c r="H551" s="220">
        <v>0.68999999999999995</v>
      </c>
      <c r="I551" s="221"/>
      <c r="J551" s="222">
        <f>ROUND(I551*H551,2)</f>
        <v>0</v>
      </c>
      <c r="K551" s="218" t="s">
        <v>149</v>
      </c>
      <c r="L551" s="47"/>
      <c r="M551" s="223" t="s">
        <v>20</v>
      </c>
      <c r="N551" s="224" t="s">
        <v>45</v>
      </c>
      <c r="O551" s="87"/>
      <c r="P551" s="225">
        <f>O551*H551</f>
        <v>0</v>
      </c>
      <c r="Q551" s="225">
        <v>0</v>
      </c>
      <c r="R551" s="225">
        <f>Q551*H551</f>
        <v>0</v>
      </c>
      <c r="S551" s="225">
        <v>0</v>
      </c>
      <c r="T551" s="226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7" t="s">
        <v>150</v>
      </c>
      <c r="AT551" s="227" t="s">
        <v>145</v>
      </c>
      <c r="AU551" s="227" t="s">
        <v>83</v>
      </c>
      <c r="AY551" s="20" t="s">
        <v>143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20" t="s">
        <v>22</v>
      </c>
      <c r="BK551" s="228">
        <f>ROUND(I551*H551,2)</f>
        <v>0</v>
      </c>
      <c r="BL551" s="20" t="s">
        <v>150</v>
      </c>
      <c r="BM551" s="227" t="s">
        <v>1129</v>
      </c>
    </row>
    <row r="552" s="2" customFormat="1">
      <c r="A552" s="41"/>
      <c r="B552" s="42"/>
      <c r="C552" s="43"/>
      <c r="D552" s="229" t="s">
        <v>152</v>
      </c>
      <c r="E552" s="43"/>
      <c r="F552" s="230" t="s">
        <v>1130</v>
      </c>
      <c r="G552" s="43"/>
      <c r="H552" s="43"/>
      <c r="I552" s="231"/>
      <c r="J552" s="43"/>
      <c r="K552" s="43"/>
      <c r="L552" s="47"/>
      <c r="M552" s="232"/>
      <c r="N552" s="233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152</v>
      </c>
      <c r="AU552" s="20" t="s">
        <v>83</v>
      </c>
    </row>
    <row r="553" s="13" customFormat="1">
      <c r="A553" s="13"/>
      <c r="B553" s="234"/>
      <c r="C553" s="235"/>
      <c r="D553" s="236" t="s">
        <v>154</v>
      </c>
      <c r="E553" s="237" t="s">
        <v>20</v>
      </c>
      <c r="F553" s="238" t="s">
        <v>1061</v>
      </c>
      <c r="G553" s="235"/>
      <c r="H553" s="237" t="s">
        <v>20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154</v>
      </c>
      <c r="AU553" s="244" t="s">
        <v>83</v>
      </c>
      <c r="AV553" s="13" t="s">
        <v>22</v>
      </c>
      <c r="AW553" s="13" t="s">
        <v>33</v>
      </c>
      <c r="AX553" s="13" t="s">
        <v>74</v>
      </c>
      <c r="AY553" s="244" t="s">
        <v>143</v>
      </c>
    </row>
    <row r="554" s="14" customFormat="1">
      <c r="A554" s="14"/>
      <c r="B554" s="245"/>
      <c r="C554" s="246"/>
      <c r="D554" s="236" t="s">
        <v>154</v>
      </c>
      <c r="E554" s="247" t="s">
        <v>20</v>
      </c>
      <c r="F554" s="248" t="s">
        <v>1131</v>
      </c>
      <c r="G554" s="246"/>
      <c r="H554" s="249">
        <v>0.68999999999999995</v>
      </c>
      <c r="I554" s="250"/>
      <c r="J554" s="246"/>
      <c r="K554" s="246"/>
      <c r="L554" s="251"/>
      <c r="M554" s="252"/>
      <c r="N554" s="253"/>
      <c r="O554" s="253"/>
      <c r="P554" s="253"/>
      <c r="Q554" s="253"/>
      <c r="R554" s="253"/>
      <c r="S554" s="253"/>
      <c r="T554" s="25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5" t="s">
        <v>154</v>
      </c>
      <c r="AU554" s="255" t="s">
        <v>83</v>
      </c>
      <c r="AV554" s="14" t="s">
        <v>83</v>
      </c>
      <c r="AW554" s="14" t="s">
        <v>33</v>
      </c>
      <c r="AX554" s="14" t="s">
        <v>22</v>
      </c>
      <c r="AY554" s="255" t="s">
        <v>143</v>
      </c>
    </row>
    <row r="555" s="2" customFormat="1" ht="16.5" customHeight="1">
      <c r="A555" s="41"/>
      <c r="B555" s="42"/>
      <c r="C555" s="267" t="s">
        <v>1132</v>
      </c>
      <c r="D555" s="267" t="s">
        <v>283</v>
      </c>
      <c r="E555" s="268" t="s">
        <v>1133</v>
      </c>
      <c r="F555" s="269" t="s">
        <v>1134</v>
      </c>
      <c r="G555" s="270" t="s">
        <v>1135</v>
      </c>
      <c r="H555" s="271">
        <v>1</v>
      </c>
      <c r="I555" s="272"/>
      <c r="J555" s="273">
        <f>ROUND(I555*H555,2)</f>
        <v>0</v>
      </c>
      <c r="K555" s="269" t="s">
        <v>149</v>
      </c>
      <c r="L555" s="274"/>
      <c r="M555" s="275" t="s">
        <v>20</v>
      </c>
      <c r="N555" s="276" t="s">
        <v>45</v>
      </c>
      <c r="O555" s="87"/>
      <c r="P555" s="225">
        <f>O555*H555</f>
        <v>0</v>
      </c>
      <c r="Q555" s="225">
        <v>0.001</v>
      </c>
      <c r="R555" s="225">
        <f>Q555*H555</f>
        <v>0.001</v>
      </c>
      <c r="S555" s="225">
        <v>0</v>
      </c>
      <c r="T555" s="226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7" t="s">
        <v>211</v>
      </c>
      <c r="AT555" s="227" t="s">
        <v>283</v>
      </c>
      <c r="AU555" s="227" t="s">
        <v>83</v>
      </c>
      <c r="AY555" s="20" t="s">
        <v>143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20" t="s">
        <v>22</v>
      </c>
      <c r="BK555" s="228">
        <f>ROUND(I555*H555,2)</f>
        <v>0</v>
      </c>
      <c r="BL555" s="20" t="s">
        <v>150</v>
      </c>
      <c r="BM555" s="227" t="s">
        <v>1136</v>
      </c>
    </row>
    <row r="556" s="14" customFormat="1">
      <c r="A556" s="14"/>
      <c r="B556" s="245"/>
      <c r="C556" s="246"/>
      <c r="D556" s="236" t="s">
        <v>154</v>
      </c>
      <c r="E556" s="247" t="s">
        <v>20</v>
      </c>
      <c r="F556" s="248" t="s">
        <v>22</v>
      </c>
      <c r="G556" s="246"/>
      <c r="H556" s="249">
        <v>1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5" t="s">
        <v>154</v>
      </c>
      <c r="AU556" s="255" t="s">
        <v>83</v>
      </c>
      <c r="AV556" s="14" t="s">
        <v>83</v>
      </c>
      <c r="AW556" s="14" t="s">
        <v>33</v>
      </c>
      <c r="AX556" s="14" t="s">
        <v>22</v>
      </c>
      <c r="AY556" s="255" t="s">
        <v>143</v>
      </c>
    </row>
    <row r="557" s="2" customFormat="1" ht="16.5" customHeight="1">
      <c r="A557" s="41"/>
      <c r="B557" s="42"/>
      <c r="C557" s="216" t="s">
        <v>1137</v>
      </c>
      <c r="D557" s="216" t="s">
        <v>145</v>
      </c>
      <c r="E557" s="217" t="s">
        <v>1029</v>
      </c>
      <c r="F557" s="218" t="s">
        <v>1030</v>
      </c>
      <c r="G557" s="219" t="s">
        <v>946</v>
      </c>
      <c r="H557" s="220">
        <v>345</v>
      </c>
      <c r="I557" s="221"/>
      <c r="J557" s="222">
        <f>ROUND(I557*H557,2)</f>
        <v>0</v>
      </c>
      <c r="K557" s="218" t="s">
        <v>20</v>
      </c>
      <c r="L557" s="47"/>
      <c r="M557" s="223" t="s">
        <v>20</v>
      </c>
      <c r="N557" s="224" t="s">
        <v>45</v>
      </c>
      <c r="O557" s="87"/>
      <c r="P557" s="225">
        <f>O557*H557</f>
        <v>0</v>
      </c>
      <c r="Q557" s="225">
        <v>0</v>
      </c>
      <c r="R557" s="225">
        <f>Q557*H557</f>
        <v>0</v>
      </c>
      <c r="S557" s="225">
        <v>0</v>
      </c>
      <c r="T557" s="226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27" t="s">
        <v>150</v>
      </c>
      <c r="AT557" s="227" t="s">
        <v>145</v>
      </c>
      <c r="AU557" s="227" t="s">
        <v>83</v>
      </c>
      <c r="AY557" s="20" t="s">
        <v>143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20" t="s">
        <v>22</v>
      </c>
      <c r="BK557" s="228">
        <f>ROUND(I557*H557,2)</f>
        <v>0</v>
      </c>
      <c r="BL557" s="20" t="s">
        <v>150</v>
      </c>
      <c r="BM557" s="227" t="s">
        <v>1138</v>
      </c>
    </row>
    <row r="558" s="13" customFormat="1">
      <c r="A558" s="13"/>
      <c r="B558" s="234"/>
      <c r="C558" s="235"/>
      <c r="D558" s="236" t="s">
        <v>154</v>
      </c>
      <c r="E558" s="237" t="s">
        <v>20</v>
      </c>
      <c r="F558" s="238" t="s">
        <v>1139</v>
      </c>
      <c r="G558" s="235"/>
      <c r="H558" s="237" t="s">
        <v>20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4" t="s">
        <v>154</v>
      </c>
      <c r="AU558" s="244" t="s">
        <v>83</v>
      </c>
      <c r="AV558" s="13" t="s">
        <v>22</v>
      </c>
      <c r="AW558" s="13" t="s">
        <v>33</v>
      </c>
      <c r="AX558" s="13" t="s">
        <v>74</v>
      </c>
      <c r="AY558" s="244" t="s">
        <v>143</v>
      </c>
    </row>
    <row r="559" s="14" customFormat="1">
      <c r="A559" s="14"/>
      <c r="B559" s="245"/>
      <c r="C559" s="246"/>
      <c r="D559" s="236" t="s">
        <v>154</v>
      </c>
      <c r="E559" s="247" t="s">
        <v>20</v>
      </c>
      <c r="F559" s="248" t="s">
        <v>1140</v>
      </c>
      <c r="G559" s="246"/>
      <c r="H559" s="249">
        <v>345</v>
      </c>
      <c r="I559" s="250"/>
      <c r="J559" s="246"/>
      <c r="K559" s="246"/>
      <c r="L559" s="251"/>
      <c r="M559" s="252"/>
      <c r="N559" s="253"/>
      <c r="O559" s="253"/>
      <c r="P559" s="253"/>
      <c r="Q559" s="253"/>
      <c r="R559" s="253"/>
      <c r="S559" s="253"/>
      <c r="T559" s="25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5" t="s">
        <v>154</v>
      </c>
      <c r="AU559" s="255" t="s">
        <v>83</v>
      </c>
      <c r="AV559" s="14" t="s">
        <v>83</v>
      </c>
      <c r="AW559" s="14" t="s">
        <v>33</v>
      </c>
      <c r="AX559" s="14" t="s">
        <v>22</v>
      </c>
      <c r="AY559" s="255" t="s">
        <v>143</v>
      </c>
    </row>
    <row r="560" s="2" customFormat="1" ht="16.5" customHeight="1">
      <c r="A560" s="41"/>
      <c r="B560" s="42"/>
      <c r="C560" s="267" t="s">
        <v>1141</v>
      </c>
      <c r="D560" s="267" t="s">
        <v>283</v>
      </c>
      <c r="E560" s="268" t="s">
        <v>1034</v>
      </c>
      <c r="F560" s="269" t="s">
        <v>1035</v>
      </c>
      <c r="G560" s="270" t="s">
        <v>946</v>
      </c>
      <c r="H560" s="271">
        <v>345</v>
      </c>
      <c r="I560" s="272"/>
      <c r="J560" s="273">
        <f>ROUND(I560*H560,2)</f>
        <v>0</v>
      </c>
      <c r="K560" s="269" t="s">
        <v>20</v>
      </c>
      <c r="L560" s="274"/>
      <c r="M560" s="275" t="s">
        <v>20</v>
      </c>
      <c r="N560" s="276" t="s">
        <v>45</v>
      </c>
      <c r="O560" s="87"/>
      <c r="P560" s="225">
        <f>O560*H560</f>
        <v>0</v>
      </c>
      <c r="Q560" s="225">
        <v>0.001</v>
      </c>
      <c r="R560" s="225">
        <f>Q560*H560</f>
        <v>0.34500000000000003</v>
      </c>
      <c r="S560" s="225">
        <v>0</v>
      </c>
      <c r="T560" s="226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27" t="s">
        <v>211</v>
      </c>
      <c r="AT560" s="227" t="s">
        <v>283</v>
      </c>
      <c r="AU560" s="227" t="s">
        <v>83</v>
      </c>
      <c r="AY560" s="20" t="s">
        <v>143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20" t="s">
        <v>22</v>
      </c>
      <c r="BK560" s="228">
        <f>ROUND(I560*H560,2)</f>
        <v>0</v>
      </c>
      <c r="BL560" s="20" t="s">
        <v>150</v>
      </c>
      <c r="BM560" s="227" t="s">
        <v>1142</v>
      </c>
    </row>
    <row r="561" s="13" customFormat="1">
      <c r="A561" s="13"/>
      <c r="B561" s="234"/>
      <c r="C561" s="235"/>
      <c r="D561" s="236" t="s">
        <v>154</v>
      </c>
      <c r="E561" s="237" t="s">
        <v>20</v>
      </c>
      <c r="F561" s="238" t="s">
        <v>1037</v>
      </c>
      <c r="G561" s="235"/>
      <c r="H561" s="237" t="s">
        <v>20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154</v>
      </c>
      <c r="AU561" s="244" t="s">
        <v>83</v>
      </c>
      <c r="AV561" s="13" t="s">
        <v>22</v>
      </c>
      <c r="AW561" s="13" t="s">
        <v>33</v>
      </c>
      <c r="AX561" s="13" t="s">
        <v>74</v>
      </c>
      <c r="AY561" s="244" t="s">
        <v>143</v>
      </c>
    </row>
    <row r="562" s="14" customFormat="1">
      <c r="A562" s="14"/>
      <c r="B562" s="245"/>
      <c r="C562" s="246"/>
      <c r="D562" s="236" t="s">
        <v>154</v>
      </c>
      <c r="E562" s="247" t="s">
        <v>20</v>
      </c>
      <c r="F562" s="248" t="s">
        <v>1143</v>
      </c>
      <c r="G562" s="246"/>
      <c r="H562" s="249">
        <v>345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154</v>
      </c>
      <c r="AU562" s="255" t="s">
        <v>83</v>
      </c>
      <c r="AV562" s="14" t="s">
        <v>83</v>
      </c>
      <c r="AW562" s="14" t="s">
        <v>33</v>
      </c>
      <c r="AX562" s="14" t="s">
        <v>22</v>
      </c>
      <c r="AY562" s="255" t="s">
        <v>143</v>
      </c>
    </row>
    <row r="563" s="2" customFormat="1" ht="21.75" customHeight="1">
      <c r="A563" s="41"/>
      <c r="B563" s="42"/>
      <c r="C563" s="216" t="s">
        <v>1144</v>
      </c>
      <c r="D563" s="216" t="s">
        <v>145</v>
      </c>
      <c r="E563" s="217" t="s">
        <v>1040</v>
      </c>
      <c r="F563" s="218" t="s">
        <v>1041</v>
      </c>
      <c r="G563" s="219" t="s">
        <v>160</v>
      </c>
      <c r="H563" s="220">
        <v>2.0699999999999998</v>
      </c>
      <c r="I563" s="221"/>
      <c r="J563" s="222">
        <f>ROUND(I563*H563,2)</f>
        <v>0</v>
      </c>
      <c r="K563" s="218" t="s">
        <v>149</v>
      </c>
      <c r="L563" s="47"/>
      <c r="M563" s="223" t="s">
        <v>20</v>
      </c>
      <c r="N563" s="224" t="s">
        <v>45</v>
      </c>
      <c r="O563" s="87"/>
      <c r="P563" s="225">
        <f>O563*H563</f>
        <v>0</v>
      </c>
      <c r="Q563" s="225">
        <v>0</v>
      </c>
      <c r="R563" s="225">
        <f>Q563*H563</f>
        <v>0</v>
      </c>
      <c r="S563" s="225">
        <v>0</v>
      </c>
      <c r="T563" s="226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27" t="s">
        <v>150</v>
      </c>
      <c r="AT563" s="227" t="s">
        <v>145</v>
      </c>
      <c r="AU563" s="227" t="s">
        <v>83</v>
      </c>
      <c r="AY563" s="20" t="s">
        <v>143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20" t="s">
        <v>22</v>
      </c>
      <c r="BK563" s="228">
        <f>ROUND(I563*H563,2)</f>
        <v>0</v>
      </c>
      <c r="BL563" s="20" t="s">
        <v>150</v>
      </c>
      <c r="BM563" s="227" t="s">
        <v>1145</v>
      </c>
    </row>
    <row r="564" s="2" customFormat="1">
      <c r="A564" s="41"/>
      <c r="B564" s="42"/>
      <c r="C564" s="43"/>
      <c r="D564" s="229" t="s">
        <v>152</v>
      </c>
      <c r="E564" s="43"/>
      <c r="F564" s="230" t="s">
        <v>1043</v>
      </c>
      <c r="G564" s="43"/>
      <c r="H564" s="43"/>
      <c r="I564" s="231"/>
      <c r="J564" s="43"/>
      <c r="K564" s="43"/>
      <c r="L564" s="47"/>
      <c r="M564" s="232"/>
      <c r="N564" s="233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152</v>
      </c>
      <c r="AU564" s="20" t="s">
        <v>83</v>
      </c>
    </row>
    <row r="565" s="13" customFormat="1">
      <c r="A565" s="13"/>
      <c r="B565" s="234"/>
      <c r="C565" s="235"/>
      <c r="D565" s="236" t="s">
        <v>154</v>
      </c>
      <c r="E565" s="237" t="s">
        <v>20</v>
      </c>
      <c r="F565" s="238" t="s">
        <v>995</v>
      </c>
      <c r="G565" s="235"/>
      <c r="H565" s="237" t="s">
        <v>20</v>
      </c>
      <c r="I565" s="239"/>
      <c r="J565" s="235"/>
      <c r="K565" s="235"/>
      <c r="L565" s="240"/>
      <c r="M565" s="241"/>
      <c r="N565" s="242"/>
      <c r="O565" s="242"/>
      <c r="P565" s="242"/>
      <c r="Q565" s="242"/>
      <c r="R565" s="242"/>
      <c r="S565" s="242"/>
      <c r="T565" s="24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4" t="s">
        <v>154</v>
      </c>
      <c r="AU565" s="244" t="s">
        <v>83</v>
      </c>
      <c r="AV565" s="13" t="s">
        <v>22</v>
      </c>
      <c r="AW565" s="13" t="s">
        <v>33</v>
      </c>
      <c r="AX565" s="13" t="s">
        <v>74</v>
      </c>
      <c r="AY565" s="244" t="s">
        <v>143</v>
      </c>
    </row>
    <row r="566" s="14" customFormat="1">
      <c r="A566" s="14"/>
      <c r="B566" s="245"/>
      <c r="C566" s="246"/>
      <c r="D566" s="236" t="s">
        <v>154</v>
      </c>
      <c r="E566" s="247" t="s">
        <v>20</v>
      </c>
      <c r="F566" s="248" t="s">
        <v>1146</v>
      </c>
      <c r="G566" s="246"/>
      <c r="H566" s="249">
        <v>2.0699999999999998</v>
      </c>
      <c r="I566" s="250"/>
      <c r="J566" s="246"/>
      <c r="K566" s="246"/>
      <c r="L566" s="251"/>
      <c r="M566" s="252"/>
      <c r="N566" s="253"/>
      <c r="O566" s="253"/>
      <c r="P566" s="253"/>
      <c r="Q566" s="253"/>
      <c r="R566" s="253"/>
      <c r="S566" s="253"/>
      <c r="T566" s="25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5" t="s">
        <v>154</v>
      </c>
      <c r="AU566" s="255" t="s">
        <v>83</v>
      </c>
      <c r="AV566" s="14" t="s">
        <v>83</v>
      </c>
      <c r="AW566" s="14" t="s">
        <v>33</v>
      </c>
      <c r="AX566" s="14" t="s">
        <v>22</v>
      </c>
      <c r="AY566" s="255" t="s">
        <v>143</v>
      </c>
    </row>
    <row r="567" s="2" customFormat="1" ht="21.75" customHeight="1">
      <c r="A567" s="41"/>
      <c r="B567" s="42"/>
      <c r="C567" s="216" t="s">
        <v>1147</v>
      </c>
      <c r="D567" s="216" t="s">
        <v>145</v>
      </c>
      <c r="E567" s="217" t="s">
        <v>1046</v>
      </c>
      <c r="F567" s="218" t="s">
        <v>1047</v>
      </c>
      <c r="G567" s="219" t="s">
        <v>160</v>
      </c>
      <c r="H567" s="220">
        <v>2.0699999999999998</v>
      </c>
      <c r="I567" s="221"/>
      <c r="J567" s="222">
        <f>ROUND(I567*H567,2)</f>
        <v>0</v>
      </c>
      <c r="K567" s="218" t="s">
        <v>149</v>
      </c>
      <c r="L567" s="47"/>
      <c r="M567" s="223" t="s">
        <v>20</v>
      </c>
      <c r="N567" s="224" t="s">
        <v>45</v>
      </c>
      <c r="O567" s="87"/>
      <c r="P567" s="225">
        <f>O567*H567</f>
        <v>0</v>
      </c>
      <c r="Q567" s="225">
        <v>0</v>
      </c>
      <c r="R567" s="225">
        <f>Q567*H567</f>
        <v>0</v>
      </c>
      <c r="S567" s="225">
        <v>0</v>
      </c>
      <c r="T567" s="226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27" t="s">
        <v>150</v>
      </c>
      <c r="AT567" s="227" t="s">
        <v>145</v>
      </c>
      <c r="AU567" s="227" t="s">
        <v>83</v>
      </c>
      <c r="AY567" s="20" t="s">
        <v>143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20" t="s">
        <v>22</v>
      </c>
      <c r="BK567" s="228">
        <f>ROUND(I567*H567,2)</f>
        <v>0</v>
      </c>
      <c r="BL567" s="20" t="s">
        <v>150</v>
      </c>
      <c r="BM567" s="227" t="s">
        <v>1148</v>
      </c>
    </row>
    <row r="568" s="2" customFormat="1">
      <c r="A568" s="41"/>
      <c r="B568" s="42"/>
      <c r="C568" s="43"/>
      <c r="D568" s="229" t="s">
        <v>152</v>
      </c>
      <c r="E568" s="43"/>
      <c r="F568" s="230" t="s">
        <v>1049</v>
      </c>
      <c r="G568" s="43"/>
      <c r="H568" s="43"/>
      <c r="I568" s="231"/>
      <c r="J568" s="43"/>
      <c r="K568" s="43"/>
      <c r="L568" s="47"/>
      <c r="M568" s="232"/>
      <c r="N568" s="233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152</v>
      </c>
      <c r="AU568" s="20" t="s">
        <v>83</v>
      </c>
    </row>
    <row r="569" s="13" customFormat="1">
      <c r="A569" s="13"/>
      <c r="B569" s="234"/>
      <c r="C569" s="235"/>
      <c r="D569" s="236" t="s">
        <v>154</v>
      </c>
      <c r="E569" s="237" t="s">
        <v>20</v>
      </c>
      <c r="F569" s="238" t="s">
        <v>1149</v>
      </c>
      <c r="G569" s="235"/>
      <c r="H569" s="237" t="s">
        <v>20</v>
      </c>
      <c r="I569" s="239"/>
      <c r="J569" s="235"/>
      <c r="K569" s="235"/>
      <c r="L569" s="240"/>
      <c r="M569" s="241"/>
      <c r="N569" s="242"/>
      <c r="O569" s="242"/>
      <c r="P569" s="242"/>
      <c r="Q569" s="242"/>
      <c r="R569" s="242"/>
      <c r="S569" s="242"/>
      <c r="T569" s="24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4" t="s">
        <v>154</v>
      </c>
      <c r="AU569" s="244" t="s">
        <v>83</v>
      </c>
      <c r="AV569" s="13" t="s">
        <v>22</v>
      </c>
      <c r="AW569" s="13" t="s">
        <v>33</v>
      </c>
      <c r="AX569" s="13" t="s">
        <v>74</v>
      </c>
      <c r="AY569" s="244" t="s">
        <v>143</v>
      </c>
    </row>
    <row r="570" s="14" customFormat="1">
      <c r="A570" s="14"/>
      <c r="B570" s="245"/>
      <c r="C570" s="246"/>
      <c r="D570" s="236" t="s">
        <v>154</v>
      </c>
      <c r="E570" s="247" t="s">
        <v>20</v>
      </c>
      <c r="F570" s="248" t="s">
        <v>1150</v>
      </c>
      <c r="G570" s="246"/>
      <c r="H570" s="249">
        <v>2.0699999999999998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5" t="s">
        <v>154</v>
      </c>
      <c r="AU570" s="255" t="s">
        <v>83</v>
      </c>
      <c r="AV570" s="14" t="s">
        <v>83</v>
      </c>
      <c r="AW570" s="14" t="s">
        <v>33</v>
      </c>
      <c r="AX570" s="14" t="s">
        <v>22</v>
      </c>
      <c r="AY570" s="255" t="s">
        <v>143</v>
      </c>
    </row>
    <row r="571" s="2" customFormat="1" ht="16.5" customHeight="1">
      <c r="A571" s="41"/>
      <c r="B571" s="42"/>
      <c r="C571" s="267" t="s">
        <v>1151</v>
      </c>
      <c r="D571" s="267" t="s">
        <v>283</v>
      </c>
      <c r="E571" s="268" t="s">
        <v>1053</v>
      </c>
      <c r="F571" s="269" t="s">
        <v>1054</v>
      </c>
      <c r="G571" s="270" t="s">
        <v>160</v>
      </c>
      <c r="H571" s="271">
        <v>2.0699999999999998</v>
      </c>
      <c r="I571" s="272"/>
      <c r="J571" s="273">
        <f>ROUND(I571*H571,2)</f>
        <v>0</v>
      </c>
      <c r="K571" s="269" t="s">
        <v>149</v>
      </c>
      <c r="L571" s="274"/>
      <c r="M571" s="275" t="s">
        <v>20</v>
      </c>
      <c r="N571" s="276" t="s">
        <v>45</v>
      </c>
      <c r="O571" s="87"/>
      <c r="P571" s="225">
        <f>O571*H571</f>
        <v>0</v>
      </c>
      <c r="Q571" s="225">
        <v>0</v>
      </c>
      <c r="R571" s="225">
        <f>Q571*H571</f>
        <v>0</v>
      </c>
      <c r="S571" s="225">
        <v>0</v>
      </c>
      <c r="T571" s="226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27" t="s">
        <v>211</v>
      </c>
      <c r="AT571" s="227" t="s">
        <v>283</v>
      </c>
      <c r="AU571" s="227" t="s">
        <v>83</v>
      </c>
      <c r="AY571" s="20" t="s">
        <v>143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20" t="s">
        <v>22</v>
      </c>
      <c r="BK571" s="228">
        <f>ROUND(I571*H571,2)</f>
        <v>0</v>
      </c>
      <c r="BL571" s="20" t="s">
        <v>150</v>
      </c>
      <c r="BM571" s="227" t="s">
        <v>1152</v>
      </c>
    </row>
    <row r="572" s="13" customFormat="1">
      <c r="A572" s="13"/>
      <c r="B572" s="234"/>
      <c r="C572" s="235"/>
      <c r="D572" s="236" t="s">
        <v>154</v>
      </c>
      <c r="E572" s="237" t="s">
        <v>20</v>
      </c>
      <c r="F572" s="238" t="s">
        <v>1153</v>
      </c>
      <c r="G572" s="235"/>
      <c r="H572" s="237" t="s">
        <v>20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154</v>
      </c>
      <c r="AU572" s="244" t="s">
        <v>83</v>
      </c>
      <c r="AV572" s="13" t="s">
        <v>22</v>
      </c>
      <c r="AW572" s="13" t="s">
        <v>33</v>
      </c>
      <c r="AX572" s="13" t="s">
        <v>74</v>
      </c>
      <c r="AY572" s="244" t="s">
        <v>143</v>
      </c>
    </row>
    <row r="573" s="14" customFormat="1">
      <c r="A573" s="14"/>
      <c r="B573" s="245"/>
      <c r="C573" s="246"/>
      <c r="D573" s="236" t="s">
        <v>154</v>
      </c>
      <c r="E573" s="247" t="s">
        <v>20</v>
      </c>
      <c r="F573" s="248" t="s">
        <v>1154</v>
      </c>
      <c r="G573" s="246"/>
      <c r="H573" s="249">
        <v>2.0699999999999998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154</v>
      </c>
      <c r="AU573" s="255" t="s">
        <v>83</v>
      </c>
      <c r="AV573" s="14" t="s">
        <v>83</v>
      </c>
      <c r="AW573" s="14" t="s">
        <v>33</v>
      </c>
      <c r="AX573" s="14" t="s">
        <v>22</v>
      </c>
      <c r="AY573" s="255" t="s">
        <v>143</v>
      </c>
    </row>
    <row r="574" s="12" customFormat="1" ht="22.8" customHeight="1">
      <c r="A574" s="12"/>
      <c r="B574" s="200"/>
      <c r="C574" s="201"/>
      <c r="D574" s="202" t="s">
        <v>73</v>
      </c>
      <c r="E574" s="214" t="s">
        <v>614</v>
      </c>
      <c r="F574" s="214" t="s">
        <v>615</v>
      </c>
      <c r="G574" s="201"/>
      <c r="H574" s="201"/>
      <c r="I574" s="204"/>
      <c r="J574" s="215">
        <f>BK574</f>
        <v>0</v>
      </c>
      <c r="K574" s="201"/>
      <c r="L574" s="206"/>
      <c r="M574" s="207"/>
      <c r="N574" s="208"/>
      <c r="O574" s="208"/>
      <c r="P574" s="209">
        <f>SUM(P575:P577)</f>
        <v>0</v>
      </c>
      <c r="Q574" s="208"/>
      <c r="R574" s="209">
        <f>SUM(R575:R577)</f>
        <v>0</v>
      </c>
      <c r="S574" s="208"/>
      <c r="T574" s="210">
        <f>SUM(T575:T577)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1" t="s">
        <v>22</v>
      </c>
      <c r="AT574" s="212" t="s">
        <v>73</v>
      </c>
      <c r="AU574" s="212" t="s">
        <v>22</v>
      </c>
      <c r="AY574" s="211" t="s">
        <v>143</v>
      </c>
      <c r="BK574" s="213">
        <f>SUM(BK575:BK577)</f>
        <v>0</v>
      </c>
    </row>
    <row r="575" s="2" customFormat="1" ht="24.15" customHeight="1">
      <c r="A575" s="41"/>
      <c r="B575" s="42"/>
      <c r="C575" s="216" t="s">
        <v>1155</v>
      </c>
      <c r="D575" s="216" t="s">
        <v>145</v>
      </c>
      <c r="E575" s="217" t="s">
        <v>1156</v>
      </c>
      <c r="F575" s="218" t="s">
        <v>1157</v>
      </c>
      <c r="G575" s="219" t="s">
        <v>229</v>
      </c>
      <c r="H575" s="220">
        <v>12.569000000000001</v>
      </c>
      <c r="I575" s="221"/>
      <c r="J575" s="222">
        <f>ROUND(I575*H575,2)</f>
        <v>0</v>
      </c>
      <c r="K575" s="218" t="s">
        <v>149</v>
      </c>
      <c r="L575" s="47"/>
      <c r="M575" s="223" t="s">
        <v>20</v>
      </c>
      <c r="N575" s="224" t="s">
        <v>45</v>
      </c>
      <c r="O575" s="87"/>
      <c r="P575" s="225">
        <f>O575*H575</f>
        <v>0</v>
      </c>
      <c r="Q575" s="225">
        <v>0</v>
      </c>
      <c r="R575" s="225">
        <f>Q575*H575</f>
        <v>0</v>
      </c>
      <c r="S575" s="225">
        <v>0</v>
      </c>
      <c r="T575" s="226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27" t="s">
        <v>150</v>
      </c>
      <c r="AT575" s="227" t="s">
        <v>145</v>
      </c>
      <c r="AU575" s="227" t="s">
        <v>83</v>
      </c>
      <c r="AY575" s="20" t="s">
        <v>143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20" t="s">
        <v>22</v>
      </c>
      <c r="BK575" s="228">
        <f>ROUND(I575*H575,2)</f>
        <v>0</v>
      </c>
      <c r="BL575" s="20" t="s">
        <v>150</v>
      </c>
      <c r="BM575" s="227" t="s">
        <v>1158</v>
      </c>
    </row>
    <row r="576" s="2" customFormat="1">
      <c r="A576" s="41"/>
      <c r="B576" s="42"/>
      <c r="C576" s="43"/>
      <c r="D576" s="229" t="s">
        <v>152</v>
      </c>
      <c r="E576" s="43"/>
      <c r="F576" s="230" t="s">
        <v>1159</v>
      </c>
      <c r="G576" s="43"/>
      <c r="H576" s="43"/>
      <c r="I576" s="231"/>
      <c r="J576" s="43"/>
      <c r="K576" s="43"/>
      <c r="L576" s="47"/>
      <c r="M576" s="232"/>
      <c r="N576" s="233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152</v>
      </c>
      <c r="AU576" s="20" t="s">
        <v>83</v>
      </c>
    </row>
    <row r="577" s="14" customFormat="1">
      <c r="A577" s="14"/>
      <c r="B577" s="245"/>
      <c r="C577" s="246"/>
      <c r="D577" s="236" t="s">
        <v>154</v>
      </c>
      <c r="E577" s="247" t="s">
        <v>20</v>
      </c>
      <c r="F577" s="248" t="s">
        <v>1160</v>
      </c>
      <c r="G577" s="246"/>
      <c r="H577" s="249">
        <v>12.569000000000001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154</v>
      </c>
      <c r="AU577" s="255" t="s">
        <v>83</v>
      </c>
      <c r="AV577" s="14" t="s">
        <v>83</v>
      </c>
      <c r="AW577" s="14" t="s">
        <v>33</v>
      </c>
      <c r="AX577" s="14" t="s">
        <v>22</v>
      </c>
      <c r="AY577" s="255" t="s">
        <v>143</v>
      </c>
    </row>
    <row r="578" s="12" customFormat="1" ht="25.92" customHeight="1">
      <c r="A578" s="12"/>
      <c r="B578" s="200"/>
      <c r="C578" s="201"/>
      <c r="D578" s="202" t="s">
        <v>73</v>
      </c>
      <c r="E578" s="203" t="s">
        <v>621</v>
      </c>
      <c r="F578" s="203" t="s">
        <v>622</v>
      </c>
      <c r="G578" s="201"/>
      <c r="H578" s="201"/>
      <c r="I578" s="204"/>
      <c r="J578" s="205">
        <f>BK578</f>
        <v>0</v>
      </c>
      <c r="K578" s="201"/>
      <c r="L578" s="206"/>
      <c r="M578" s="207"/>
      <c r="N578" s="208"/>
      <c r="O578" s="208"/>
      <c r="P578" s="209">
        <f>P579</f>
        <v>0</v>
      </c>
      <c r="Q578" s="208"/>
      <c r="R578" s="209">
        <f>R579</f>
        <v>0.504</v>
      </c>
      <c r="S578" s="208"/>
      <c r="T578" s="210">
        <f>T579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1" t="s">
        <v>83</v>
      </c>
      <c r="AT578" s="212" t="s">
        <v>73</v>
      </c>
      <c r="AU578" s="212" t="s">
        <v>74</v>
      </c>
      <c r="AY578" s="211" t="s">
        <v>143</v>
      </c>
      <c r="BK578" s="213">
        <f>BK579</f>
        <v>0</v>
      </c>
    </row>
    <row r="579" s="12" customFormat="1" ht="22.8" customHeight="1">
      <c r="A579" s="12"/>
      <c r="B579" s="200"/>
      <c r="C579" s="201"/>
      <c r="D579" s="202" t="s">
        <v>73</v>
      </c>
      <c r="E579" s="214" t="s">
        <v>1161</v>
      </c>
      <c r="F579" s="214" t="s">
        <v>1162</v>
      </c>
      <c r="G579" s="201"/>
      <c r="H579" s="201"/>
      <c r="I579" s="204"/>
      <c r="J579" s="215">
        <f>BK579</f>
        <v>0</v>
      </c>
      <c r="K579" s="201"/>
      <c r="L579" s="206"/>
      <c r="M579" s="207"/>
      <c r="N579" s="208"/>
      <c r="O579" s="208"/>
      <c r="P579" s="209">
        <f>SUM(P580:P586)</f>
        <v>0</v>
      </c>
      <c r="Q579" s="208"/>
      <c r="R579" s="209">
        <f>SUM(R580:R586)</f>
        <v>0.504</v>
      </c>
      <c r="S579" s="208"/>
      <c r="T579" s="210">
        <f>SUM(T580:T586)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11" t="s">
        <v>22</v>
      </c>
      <c r="AT579" s="212" t="s">
        <v>73</v>
      </c>
      <c r="AU579" s="212" t="s">
        <v>22</v>
      </c>
      <c r="AY579" s="211" t="s">
        <v>143</v>
      </c>
      <c r="BK579" s="213">
        <f>SUM(BK580:BK586)</f>
        <v>0</v>
      </c>
    </row>
    <row r="580" s="2" customFormat="1" ht="16.5" customHeight="1">
      <c r="A580" s="41"/>
      <c r="B580" s="42"/>
      <c r="C580" s="216" t="s">
        <v>1163</v>
      </c>
      <c r="D580" s="216" t="s">
        <v>145</v>
      </c>
      <c r="E580" s="217" t="s">
        <v>1164</v>
      </c>
      <c r="F580" s="218" t="s">
        <v>1165</v>
      </c>
      <c r="G580" s="219" t="s">
        <v>534</v>
      </c>
      <c r="H580" s="220">
        <v>1008</v>
      </c>
      <c r="I580" s="221"/>
      <c r="J580" s="222">
        <f>ROUND(I580*H580,2)</f>
        <v>0</v>
      </c>
      <c r="K580" s="218" t="s">
        <v>20</v>
      </c>
      <c r="L580" s="47"/>
      <c r="M580" s="223" t="s">
        <v>20</v>
      </c>
      <c r="N580" s="224" t="s">
        <v>45</v>
      </c>
      <c r="O580" s="87"/>
      <c r="P580" s="225">
        <f>O580*H580</f>
        <v>0</v>
      </c>
      <c r="Q580" s="225">
        <v>0.00050000000000000001</v>
      </c>
      <c r="R580" s="225">
        <f>Q580*H580</f>
        <v>0.504</v>
      </c>
      <c r="S580" s="225">
        <v>0</v>
      </c>
      <c r="T580" s="226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27" t="s">
        <v>150</v>
      </c>
      <c r="AT580" s="227" t="s">
        <v>145</v>
      </c>
      <c r="AU580" s="227" t="s">
        <v>83</v>
      </c>
      <c r="AY580" s="20" t="s">
        <v>143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20" t="s">
        <v>22</v>
      </c>
      <c r="BK580" s="228">
        <f>ROUND(I580*H580,2)</f>
        <v>0</v>
      </c>
      <c r="BL580" s="20" t="s">
        <v>150</v>
      </c>
      <c r="BM580" s="227" t="s">
        <v>1166</v>
      </c>
    </row>
    <row r="581" s="13" customFormat="1">
      <c r="A581" s="13"/>
      <c r="B581" s="234"/>
      <c r="C581" s="235"/>
      <c r="D581" s="236" t="s">
        <v>154</v>
      </c>
      <c r="E581" s="237" t="s">
        <v>20</v>
      </c>
      <c r="F581" s="238" t="s">
        <v>928</v>
      </c>
      <c r="G581" s="235"/>
      <c r="H581" s="237" t="s">
        <v>20</v>
      </c>
      <c r="I581" s="239"/>
      <c r="J581" s="235"/>
      <c r="K581" s="235"/>
      <c r="L581" s="240"/>
      <c r="M581" s="241"/>
      <c r="N581" s="242"/>
      <c r="O581" s="242"/>
      <c r="P581" s="242"/>
      <c r="Q581" s="242"/>
      <c r="R581" s="242"/>
      <c r="S581" s="242"/>
      <c r="T581" s="24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4" t="s">
        <v>154</v>
      </c>
      <c r="AU581" s="244" t="s">
        <v>83</v>
      </c>
      <c r="AV581" s="13" t="s">
        <v>22</v>
      </c>
      <c r="AW581" s="13" t="s">
        <v>33</v>
      </c>
      <c r="AX581" s="13" t="s">
        <v>74</v>
      </c>
      <c r="AY581" s="244" t="s">
        <v>143</v>
      </c>
    </row>
    <row r="582" s="13" customFormat="1">
      <c r="A582" s="13"/>
      <c r="B582" s="234"/>
      <c r="C582" s="235"/>
      <c r="D582" s="236" t="s">
        <v>154</v>
      </c>
      <c r="E582" s="237" t="s">
        <v>20</v>
      </c>
      <c r="F582" s="238" t="s">
        <v>1167</v>
      </c>
      <c r="G582" s="235"/>
      <c r="H582" s="237" t="s">
        <v>20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154</v>
      </c>
      <c r="AU582" s="244" t="s">
        <v>83</v>
      </c>
      <c r="AV582" s="13" t="s">
        <v>22</v>
      </c>
      <c r="AW582" s="13" t="s">
        <v>33</v>
      </c>
      <c r="AX582" s="13" t="s">
        <v>74</v>
      </c>
      <c r="AY582" s="244" t="s">
        <v>143</v>
      </c>
    </row>
    <row r="583" s="14" customFormat="1">
      <c r="A583" s="14"/>
      <c r="B583" s="245"/>
      <c r="C583" s="246"/>
      <c r="D583" s="236" t="s">
        <v>154</v>
      </c>
      <c r="E583" s="247" t="s">
        <v>20</v>
      </c>
      <c r="F583" s="248" t="s">
        <v>1168</v>
      </c>
      <c r="G583" s="246"/>
      <c r="H583" s="249">
        <v>1008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5" t="s">
        <v>154</v>
      </c>
      <c r="AU583" s="255" t="s">
        <v>83</v>
      </c>
      <c r="AV583" s="14" t="s">
        <v>83</v>
      </c>
      <c r="AW583" s="14" t="s">
        <v>33</v>
      </c>
      <c r="AX583" s="14" t="s">
        <v>74</v>
      </c>
      <c r="AY583" s="255" t="s">
        <v>143</v>
      </c>
    </row>
    <row r="584" s="15" customFormat="1">
      <c r="A584" s="15"/>
      <c r="B584" s="256"/>
      <c r="C584" s="257"/>
      <c r="D584" s="236" t="s">
        <v>154</v>
      </c>
      <c r="E584" s="258" t="s">
        <v>20</v>
      </c>
      <c r="F584" s="259" t="s">
        <v>178</v>
      </c>
      <c r="G584" s="257"/>
      <c r="H584" s="260">
        <v>1008</v>
      </c>
      <c r="I584" s="261"/>
      <c r="J584" s="257"/>
      <c r="K584" s="257"/>
      <c r="L584" s="262"/>
      <c r="M584" s="263"/>
      <c r="N584" s="264"/>
      <c r="O584" s="264"/>
      <c r="P584" s="264"/>
      <c r="Q584" s="264"/>
      <c r="R584" s="264"/>
      <c r="S584" s="264"/>
      <c r="T584" s="26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6" t="s">
        <v>154</v>
      </c>
      <c r="AU584" s="266" t="s">
        <v>83</v>
      </c>
      <c r="AV584" s="15" t="s">
        <v>150</v>
      </c>
      <c r="AW584" s="15" t="s">
        <v>33</v>
      </c>
      <c r="AX584" s="15" t="s">
        <v>22</v>
      </c>
      <c r="AY584" s="266" t="s">
        <v>143</v>
      </c>
    </row>
    <row r="585" s="2" customFormat="1" ht="44.25" customHeight="1">
      <c r="A585" s="41"/>
      <c r="B585" s="42"/>
      <c r="C585" s="216" t="s">
        <v>1169</v>
      </c>
      <c r="D585" s="216" t="s">
        <v>145</v>
      </c>
      <c r="E585" s="217" t="s">
        <v>1170</v>
      </c>
      <c r="F585" s="218" t="s">
        <v>1171</v>
      </c>
      <c r="G585" s="219" t="s">
        <v>229</v>
      </c>
      <c r="H585" s="220">
        <v>0.504</v>
      </c>
      <c r="I585" s="221"/>
      <c r="J585" s="222">
        <f>ROUND(I585*H585,2)</f>
        <v>0</v>
      </c>
      <c r="K585" s="218" t="s">
        <v>149</v>
      </c>
      <c r="L585" s="47"/>
      <c r="M585" s="223" t="s">
        <v>20</v>
      </c>
      <c r="N585" s="224" t="s">
        <v>45</v>
      </c>
      <c r="O585" s="87"/>
      <c r="P585" s="225">
        <f>O585*H585</f>
        <v>0</v>
      </c>
      <c r="Q585" s="225">
        <v>0</v>
      </c>
      <c r="R585" s="225">
        <f>Q585*H585</f>
        <v>0</v>
      </c>
      <c r="S585" s="225">
        <v>0</v>
      </c>
      <c r="T585" s="226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27" t="s">
        <v>150</v>
      </c>
      <c r="AT585" s="227" t="s">
        <v>145</v>
      </c>
      <c r="AU585" s="227" t="s">
        <v>83</v>
      </c>
      <c r="AY585" s="20" t="s">
        <v>143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20" t="s">
        <v>22</v>
      </c>
      <c r="BK585" s="228">
        <f>ROUND(I585*H585,2)</f>
        <v>0</v>
      </c>
      <c r="BL585" s="20" t="s">
        <v>150</v>
      </c>
      <c r="BM585" s="227" t="s">
        <v>1172</v>
      </c>
    </row>
    <row r="586" s="2" customFormat="1">
      <c r="A586" s="41"/>
      <c r="B586" s="42"/>
      <c r="C586" s="43"/>
      <c r="D586" s="229" t="s">
        <v>152</v>
      </c>
      <c r="E586" s="43"/>
      <c r="F586" s="230" t="s">
        <v>1173</v>
      </c>
      <c r="G586" s="43"/>
      <c r="H586" s="43"/>
      <c r="I586" s="231"/>
      <c r="J586" s="43"/>
      <c r="K586" s="43"/>
      <c r="L586" s="47"/>
      <c r="M586" s="291"/>
      <c r="N586" s="292"/>
      <c r="O586" s="293"/>
      <c r="P586" s="293"/>
      <c r="Q586" s="293"/>
      <c r="R586" s="293"/>
      <c r="S586" s="293"/>
      <c r="T586" s="294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152</v>
      </c>
      <c r="AU586" s="20" t="s">
        <v>83</v>
      </c>
    </row>
    <row r="587" s="2" customFormat="1" ht="6.96" customHeight="1">
      <c r="A587" s="41"/>
      <c r="B587" s="62"/>
      <c r="C587" s="63"/>
      <c r="D587" s="63"/>
      <c r="E587" s="63"/>
      <c r="F587" s="63"/>
      <c r="G587" s="63"/>
      <c r="H587" s="63"/>
      <c r="I587" s="63"/>
      <c r="J587" s="63"/>
      <c r="K587" s="63"/>
      <c r="L587" s="47"/>
      <c r="M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</row>
  </sheetData>
  <sheetProtection sheet="1" autoFilter="0" formatColumns="0" formatRows="0" objects="1" scenarios="1" spinCount="100000" saltValue="CTp7Nq/gcpNm3SlNwuRlI6sHFU6s6nOPRXXhAmBJTzonvAQmWe/5ntqD6ZchNrK66oiMv7MY/Pa02/9JhraDHg==" hashValue="Lo7uyEquBStsZdH5+SMRHvOsLtZbHcdCdlaqowjGLcZDa2DK5sFPUXXXzjZ943Zuaz9TE9WoZRAmUZmFESY32g==" algorithmName="SHA-512" password="CC35"/>
  <autoFilter ref="C90:K5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2/162301501"/>
    <hyperlink ref="F99" r:id="rId2" display="https://podminky.urs.cz/item/CS_URS_2022_02/162301981"/>
    <hyperlink ref="F103" r:id="rId3" display="https://podminky.urs.cz/item/CS_URS_2022_02/111251103"/>
    <hyperlink ref="F107" r:id="rId4" display="https://podminky.urs.cz/item/CS_URS_2022_02/112101101"/>
    <hyperlink ref="F111" r:id="rId5" display="https://podminky.urs.cz/item/CS_URS_2022_02/112101102"/>
    <hyperlink ref="F115" r:id="rId6" display="https://podminky.urs.cz/item/CS_URS_2022_02/112101104"/>
    <hyperlink ref="F119" r:id="rId7" display="https://podminky.urs.cz/item/CS_URS_2022_02/112101105"/>
    <hyperlink ref="F123" r:id="rId8" display="https://podminky.urs.cz/item/CS_URS_2022_02/112101106"/>
    <hyperlink ref="F127" r:id="rId9" display="https://podminky.urs.cz/item/CS_URS_2022_02/112101107"/>
    <hyperlink ref="F131" r:id="rId10" display="https://podminky.urs.cz/item/CS_URS_2022_02/162201401"/>
    <hyperlink ref="F135" r:id="rId11" display="https://podminky.urs.cz/item/CS_URS_2022_02/162201402"/>
    <hyperlink ref="F139" r:id="rId12" display="https://podminky.urs.cz/item/CS_URS_2022_02/162201404"/>
    <hyperlink ref="F143" r:id="rId13" display="https://podminky.urs.cz/item/CS_URS_2022_02/162201500"/>
    <hyperlink ref="F147" r:id="rId14" display="https://podminky.urs.cz/item/CS_URS_2022_02/162201501"/>
    <hyperlink ref="F151" r:id="rId15" display="https://podminky.urs.cz/item/CS_URS_2022_02/162201502"/>
    <hyperlink ref="F155" r:id="rId16" display="https://podminky.urs.cz/item/CS_URS_2022_02/162201411"/>
    <hyperlink ref="F159" r:id="rId17" display="https://podminky.urs.cz/item/CS_URS_2022_02/162201412"/>
    <hyperlink ref="F163" r:id="rId18" display="https://podminky.urs.cz/item/CS_URS_2022_02/162201414"/>
    <hyperlink ref="F167" r:id="rId19" display="https://podminky.urs.cz/item/CS_URS_2022_02/162201510"/>
    <hyperlink ref="F171" r:id="rId20" display="https://podminky.urs.cz/item/CS_URS_2022_02/162201511"/>
    <hyperlink ref="F175" r:id="rId21" display="https://podminky.urs.cz/item/CS_URS_2022_02/162201512"/>
    <hyperlink ref="F179" r:id="rId22" display="https://podminky.urs.cz/item/CS_URS_2022_02/162201421"/>
    <hyperlink ref="F183" r:id="rId23" display="https://podminky.urs.cz/item/CS_URS_2022_02/162201422"/>
    <hyperlink ref="F187" r:id="rId24" display="https://podminky.urs.cz/item/CS_URS_2022_02/162201424"/>
    <hyperlink ref="F191" r:id="rId25" display="https://podminky.urs.cz/item/CS_URS_2022_02/162201520"/>
    <hyperlink ref="F195" r:id="rId26" display="https://podminky.urs.cz/item/CS_URS_2022_02/162201521"/>
    <hyperlink ref="F199" r:id="rId27" display="https://podminky.urs.cz/item/CS_URS_2022_02/162201522"/>
    <hyperlink ref="F203" r:id="rId28" display="https://podminky.urs.cz/item/CS_URS_2022_02/162301931"/>
    <hyperlink ref="F207" r:id="rId29" display="https://podminky.urs.cz/item/CS_URS_2022_02/162301932"/>
    <hyperlink ref="F211" r:id="rId30" display="https://podminky.urs.cz/item/CS_URS_2022_02/162301934"/>
    <hyperlink ref="F215" r:id="rId31" display="https://podminky.urs.cz/item/CS_URS_2022_02/162301935"/>
    <hyperlink ref="F219" r:id="rId32" display="https://podminky.urs.cz/item/CS_URS_2022_02/162301936"/>
    <hyperlink ref="F223" r:id="rId33" display="https://podminky.urs.cz/item/CS_URS_2022_02/162301937"/>
    <hyperlink ref="F227" r:id="rId34" display="https://podminky.urs.cz/item/CS_URS_2022_02/162301951"/>
    <hyperlink ref="F231" r:id="rId35" display="https://podminky.urs.cz/item/CS_URS_2022_02/162301952"/>
    <hyperlink ref="F235" r:id="rId36" display="https://podminky.urs.cz/item/CS_URS_2022_02/162301954"/>
    <hyperlink ref="F239" r:id="rId37" display="https://podminky.urs.cz/item/CS_URS_2022_02/162301955"/>
    <hyperlink ref="F243" r:id="rId38" display="https://podminky.urs.cz/item/CS_URS_2022_02/162301956"/>
    <hyperlink ref="F247" r:id="rId39" display="https://podminky.urs.cz/item/CS_URS_2022_02/162301957"/>
    <hyperlink ref="F251" r:id="rId40" display="https://podminky.urs.cz/item/CS_URS_2022_02/162301971"/>
    <hyperlink ref="F255" r:id="rId41" display="https://podminky.urs.cz/item/CS_URS_2022_02/162301972"/>
    <hyperlink ref="F259" r:id="rId42" display="https://podminky.urs.cz/item/CS_URS_2022_02/162301974"/>
    <hyperlink ref="F263" r:id="rId43" display="https://podminky.urs.cz/item/CS_URS_2022_02/162301975"/>
    <hyperlink ref="F267" r:id="rId44" display="https://podminky.urs.cz/item/CS_URS_2022_02/162301976"/>
    <hyperlink ref="F271" r:id="rId45" display="https://podminky.urs.cz/item/CS_URS_2022_02/162301977"/>
    <hyperlink ref="F275" r:id="rId46" display="https://podminky.urs.cz/item/CS_URS_2022_02/174251201"/>
    <hyperlink ref="F279" r:id="rId47" display="https://podminky.urs.cz/item/CS_URS_2022_02/174251202"/>
    <hyperlink ref="F283" r:id="rId48" display="https://podminky.urs.cz/item/CS_URS_2022_02/174251204"/>
    <hyperlink ref="F287" r:id="rId49" display="https://podminky.urs.cz/item/CS_URS_2022_02/174251205"/>
    <hyperlink ref="F291" r:id="rId50" display="https://podminky.urs.cz/item/CS_URS_2022_02/174251206"/>
    <hyperlink ref="F295" r:id="rId51" display="https://podminky.urs.cz/item/CS_URS_2022_02/174251207"/>
    <hyperlink ref="F299" r:id="rId52" display="https://podminky.urs.cz/item/CS_URS_2022_02/997221658"/>
    <hyperlink ref="F311" r:id="rId53" display="https://podminky.urs.cz/item/CS_URS_2022_02/112155215"/>
    <hyperlink ref="F315" r:id="rId54" display="https://podminky.urs.cz/item/CS_URS_2022_02/112155221"/>
    <hyperlink ref="F331" r:id="rId55" display="https://podminky.urs.cz/item/CS_URS_2022_02/112155315"/>
    <hyperlink ref="F336" r:id="rId56" display="https://podminky.urs.cz/item/CS_URS_2022_02/111103202"/>
    <hyperlink ref="F341" r:id="rId57" display="https://podminky.urs.cz/item/CS_URS_2022_02/185803105"/>
    <hyperlink ref="F345" r:id="rId58" display="https://podminky.urs.cz/item/CS_URS_2022_02/183101221"/>
    <hyperlink ref="F364" r:id="rId59" display="https://podminky.urs.cz/item/CS_URS_2022_02/184102114"/>
    <hyperlink ref="F398" r:id="rId60" display="https://podminky.urs.cz/item/CS_URS_2022_02/184215133"/>
    <hyperlink ref="F418" r:id="rId61" display="https://podminky.urs.cz/item/CS_URS_2022_02/184501141"/>
    <hyperlink ref="F426" r:id="rId62" display="https://podminky.urs.cz/item/CS_URS_2022_02/184806112"/>
    <hyperlink ref="F430" r:id="rId63" display="https://podminky.urs.cz/item/CS_URS_2022_02/185804513"/>
    <hyperlink ref="F437" r:id="rId64" display="https://podminky.urs.cz/item/CS_URS_2022_02/184911421"/>
    <hyperlink ref="F469" r:id="rId65" display="https://podminky.urs.cz/item/CS_URS_2022_02/185804311"/>
    <hyperlink ref="F473" r:id="rId66" display="https://podminky.urs.cz/item/CS_URS_2022_02/185851121"/>
    <hyperlink ref="F480" r:id="rId67" display="https://podminky.urs.cz/item/CS_URS_2022_02/183101213"/>
    <hyperlink ref="F499" r:id="rId68" display="https://podminky.urs.cz/item/CS_URS_2022_02/184102211"/>
    <hyperlink ref="F533" r:id="rId69" display="https://podminky.urs.cz/item/CS_URS_2022_02/184851412"/>
    <hyperlink ref="F538" r:id="rId70" display="https://podminky.urs.cz/item/CS_URS_2022_02/184911421"/>
    <hyperlink ref="F545" r:id="rId71" display="https://podminky.urs.cz/item/CS_URS_2022_02/185804514"/>
    <hyperlink ref="F552" r:id="rId72" display="https://podminky.urs.cz/item/CS_URS_2022_02/184813136"/>
    <hyperlink ref="F564" r:id="rId73" display="https://podminky.urs.cz/item/CS_URS_2022_02/185804311"/>
    <hyperlink ref="F568" r:id="rId74" display="https://podminky.urs.cz/item/CS_URS_2022_02/185851121"/>
    <hyperlink ref="F576" r:id="rId75" display="https://podminky.urs.cz/item/CS_URS_2022_02/998231311"/>
    <hyperlink ref="F586" r:id="rId76" display="https://podminky.urs.cz/item/CS_URS_2022_02/99876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Bečva, Přerov - PPO města nad jezem II.etapa</v>
      </c>
      <c r="F7" s="146"/>
      <c r="G7" s="146"/>
      <c r="H7" s="146"/>
      <c r="L7" s="23"/>
    </row>
    <row r="8">
      <c r="B8" s="23"/>
      <c r="D8" s="146" t="s">
        <v>109</v>
      </c>
      <c r="L8" s="23"/>
    </row>
    <row r="9" s="1" customFormat="1" ht="16.5" customHeight="1">
      <c r="B9" s="23"/>
      <c r="E9" s="147" t="s">
        <v>110</v>
      </c>
      <c r="F9" s="1"/>
      <c r="G9" s="1"/>
      <c r="H9" s="1"/>
      <c r="L9" s="23"/>
    </row>
    <row r="10" s="1" customFormat="1" ht="12" customHeight="1">
      <c r="B10" s="23"/>
      <c r="D10" s="146" t="s">
        <v>111</v>
      </c>
      <c r="L10" s="23"/>
    </row>
    <row r="11" s="2" customFormat="1" ht="16.5" customHeight="1">
      <c r="A11" s="41"/>
      <c r="B11" s="47"/>
      <c r="C11" s="41"/>
      <c r="D11" s="41"/>
      <c r="E11" s="159" t="s">
        <v>653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1174</v>
      </c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30" customHeight="1">
      <c r="A13" s="41"/>
      <c r="B13" s="47"/>
      <c r="C13" s="41"/>
      <c r="D13" s="41"/>
      <c r="E13" s="149" t="s">
        <v>1175</v>
      </c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19</v>
      </c>
      <c r="E15" s="41"/>
      <c r="F15" s="136" t="s">
        <v>20</v>
      </c>
      <c r="G15" s="41"/>
      <c r="H15" s="41"/>
      <c r="I15" s="146" t="s">
        <v>21</v>
      </c>
      <c r="J15" s="136" t="s">
        <v>20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23</v>
      </c>
      <c r="E16" s="41"/>
      <c r="F16" s="136" t="s">
        <v>1176</v>
      </c>
      <c r="G16" s="41"/>
      <c r="H16" s="41"/>
      <c r="I16" s="146" t="s">
        <v>25</v>
      </c>
      <c r="J16" s="150" t="str">
        <f>'Rekapitulace stavby'!AN8</f>
        <v>2. 7. 2022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27</v>
      </c>
      <c r="E18" s="41"/>
      <c r="F18" s="41"/>
      <c r="G18" s="41"/>
      <c r="H18" s="41"/>
      <c r="I18" s="146" t="s">
        <v>28</v>
      </c>
      <c r="J18" s="136" t="s">
        <v>20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29</v>
      </c>
      <c r="F19" s="41"/>
      <c r="G19" s="41"/>
      <c r="H19" s="41"/>
      <c r="I19" s="146" t="s">
        <v>30</v>
      </c>
      <c r="J19" s="136" t="s">
        <v>20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31</v>
      </c>
      <c r="E21" s="41"/>
      <c r="F21" s="41"/>
      <c r="G21" s="41"/>
      <c r="H21" s="41"/>
      <c r="I21" s="146" t="s">
        <v>28</v>
      </c>
      <c r="J21" s="36" t="str">
        <f>'Rekapitulace stavby'!AN13</f>
        <v>Vyplň údaj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30</v>
      </c>
      <c r="J22" s="36" t="str">
        <f>'Rekapitulace stavby'!AN14</f>
        <v>Vyplň údaj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34</v>
      </c>
      <c r="E24" s="41"/>
      <c r="F24" s="41"/>
      <c r="G24" s="41"/>
      <c r="H24" s="41"/>
      <c r="I24" s="146" t="s">
        <v>28</v>
      </c>
      <c r="J24" s="136" t="s">
        <v>20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35</v>
      </c>
      <c r="F25" s="41"/>
      <c r="G25" s="41"/>
      <c r="H25" s="41"/>
      <c r="I25" s="146" t="s">
        <v>30</v>
      </c>
      <c r="J25" s="136" t="s">
        <v>20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36</v>
      </c>
      <c r="E27" s="41"/>
      <c r="F27" s="41"/>
      <c r="G27" s="41"/>
      <c r="H27" s="41"/>
      <c r="I27" s="146" t="s">
        <v>28</v>
      </c>
      <c r="J27" s="136" t="s">
        <v>20</v>
      </c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37</v>
      </c>
      <c r="F28" s="41"/>
      <c r="G28" s="41"/>
      <c r="H28" s="41"/>
      <c r="I28" s="146" t="s">
        <v>30</v>
      </c>
      <c r="J28" s="136" t="s">
        <v>20</v>
      </c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71.25" customHeight="1">
      <c r="A31" s="151"/>
      <c r="B31" s="152"/>
      <c r="C31" s="151"/>
      <c r="D31" s="151"/>
      <c r="E31" s="153" t="s">
        <v>113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6" t="s">
        <v>40</v>
      </c>
      <c r="E34" s="41"/>
      <c r="F34" s="41"/>
      <c r="G34" s="41"/>
      <c r="H34" s="41"/>
      <c r="I34" s="41"/>
      <c r="J34" s="157">
        <f>ROUND(J96,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5"/>
      <c r="E35" s="155"/>
      <c r="F35" s="155"/>
      <c r="G35" s="155"/>
      <c r="H35" s="155"/>
      <c r="I35" s="155"/>
      <c r="J35" s="155"/>
      <c r="K35" s="155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8" t="s">
        <v>42</v>
      </c>
      <c r="G36" s="41"/>
      <c r="H36" s="41"/>
      <c r="I36" s="158" t="s">
        <v>41</v>
      </c>
      <c r="J36" s="158" t="s">
        <v>43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9" t="s">
        <v>44</v>
      </c>
      <c r="E37" s="146" t="s">
        <v>45</v>
      </c>
      <c r="F37" s="160">
        <f>ROUND((SUM(BE96:BE337)),  2)</f>
        <v>0</v>
      </c>
      <c r="G37" s="41"/>
      <c r="H37" s="41"/>
      <c r="I37" s="161">
        <v>0.20999999999999999</v>
      </c>
      <c r="J37" s="160">
        <f>ROUND(((SUM(BE96:BE337))*I37),  2)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46</v>
      </c>
      <c r="F38" s="160">
        <f>ROUND((SUM(BF96:BF337)),  2)</f>
        <v>0</v>
      </c>
      <c r="G38" s="41"/>
      <c r="H38" s="41"/>
      <c r="I38" s="161">
        <v>0.14999999999999999</v>
      </c>
      <c r="J38" s="160">
        <f>ROUND(((SUM(BF96:BF337))*I38),  2)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ROUND((SUM(BG96:BG337)),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48</v>
      </c>
      <c r="F40" s="160">
        <f>ROUND((SUM(BH96:BH337)),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49</v>
      </c>
      <c r="F41" s="160">
        <f>ROUND((SUM(BI96:BI337)),  2)</f>
        <v>0</v>
      </c>
      <c r="G41" s="41"/>
      <c r="H41" s="41"/>
      <c r="I41" s="161">
        <v>0</v>
      </c>
      <c r="J41" s="160">
        <f>0</f>
        <v>0</v>
      </c>
      <c r="K41" s="41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50</v>
      </c>
      <c r="E43" s="164"/>
      <c r="F43" s="164"/>
      <c r="G43" s="165" t="s">
        <v>51</v>
      </c>
      <c r="H43" s="166" t="s">
        <v>52</v>
      </c>
      <c r="I43" s="164"/>
      <c r="J43" s="167">
        <f>SUM(J34:J41)</f>
        <v>0</v>
      </c>
      <c r="K43" s="168"/>
      <c r="L43" s="148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114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Bečva, Přerov - PPO města nad jezem II.etapa</v>
      </c>
      <c r="F52" s="35"/>
      <c r="G52" s="35"/>
      <c r="H52" s="35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109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110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111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295" t="s">
        <v>653</v>
      </c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1174</v>
      </c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30" customHeight="1">
      <c r="A58" s="41"/>
      <c r="B58" s="42"/>
      <c r="C58" s="43"/>
      <c r="D58" s="43"/>
      <c r="E58" s="72" t="str">
        <f>E13</f>
        <v>01 - Kácení a náhradní výsadba - následná 3 - letá péče</v>
      </c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23</v>
      </c>
      <c r="D60" s="43"/>
      <c r="E60" s="43"/>
      <c r="F60" s="30" t="str">
        <f>F16</f>
        <v>Pohoř</v>
      </c>
      <c r="G60" s="43"/>
      <c r="H60" s="43"/>
      <c r="I60" s="35" t="s">
        <v>25</v>
      </c>
      <c r="J60" s="75" t="str">
        <f>IF(J16="","",J16)</f>
        <v>2. 7. 2022</v>
      </c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27</v>
      </c>
      <c r="D62" s="43"/>
      <c r="E62" s="43"/>
      <c r="F62" s="30" t="str">
        <f>E19</f>
        <v>Povodí Moravy, s.p.</v>
      </c>
      <c r="G62" s="43"/>
      <c r="H62" s="43"/>
      <c r="I62" s="35" t="s">
        <v>34</v>
      </c>
      <c r="J62" s="39" t="str">
        <f>E25</f>
        <v>VRV Brno</v>
      </c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31</v>
      </c>
      <c r="D63" s="43"/>
      <c r="E63" s="43"/>
      <c r="F63" s="30" t="str">
        <f>IF(E22="","",E22)</f>
        <v>Vyplň údaj</v>
      </c>
      <c r="G63" s="43"/>
      <c r="H63" s="43"/>
      <c r="I63" s="35" t="s">
        <v>36</v>
      </c>
      <c r="J63" s="39" t="str">
        <f>E28</f>
        <v>Kucek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4" t="s">
        <v>115</v>
      </c>
      <c r="D65" s="175"/>
      <c r="E65" s="175"/>
      <c r="F65" s="175"/>
      <c r="G65" s="175"/>
      <c r="H65" s="175"/>
      <c r="I65" s="175"/>
      <c r="J65" s="176" t="s">
        <v>116</v>
      </c>
      <c r="K65" s="175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7" t="s">
        <v>72</v>
      </c>
      <c r="D67" s="43"/>
      <c r="E67" s="43"/>
      <c r="F67" s="43"/>
      <c r="G67" s="43"/>
      <c r="H67" s="43"/>
      <c r="I67" s="43"/>
      <c r="J67" s="105">
        <f>J96</f>
        <v>0</v>
      </c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117</v>
      </c>
    </row>
    <row r="68" s="9" customFormat="1" ht="24.96" customHeight="1">
      <c r="A68" s="9"/>
      <c r="B68" s="178"/>
      <c r="C68" s="179"/>
      <c r="D68" s="180" t="s">
        <v>118</v>
      </c>
      <c r="E68" s="181"/>
      <c r="F68" s="181"/>
      <c r="G68" s="181"/>
      <c r="H68" s="181"/>
      <c r="I68" s="181"/>
      <c r="J68" s="182">
        <f>J97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8"/>
      <c r="D69" s="185" t="s">
        <v>1177</v>
      </c>
      <c r="E69" s="186"/>
      <c r="F69" s="186"/>
      <c r="G69" s="186"/>
      <c r="H69" s="186"/>
      <c r="I69" s="186"/>
      <c r="J69" s="187">
        <f>J98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125</v>
      </c>
      <c r="E70" s="186"/>
      <c r="F70" s="186"/>
      <c r="G70" s="186"/>
      <c r="H70" s="186"/>
      <c r="I70" s="186"/>
      <c r="J70" s="187">
        <f>J321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126</v>
      </c>
      <c r="E71" s="181"/>
      <c r="F71" s="181"/>
      <c r="G71" s="181"/>
      <c r="H71" s="181"/>
      <c r="I71" s="181"/>
      <c r="J71" s="182">
        <f>J325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28"/>
      <c r="D72" s="185" t="s">
        <v>656</v>
      </c>
      <c r="E72" s="186"/>
      <c r="F72" s="186"/>
      <c r="G72" s="186"/>
      <c r="H72" s="186"/>
      <c r="I72" s="186"/>
      <c r="J72" s="187">
        <f>J326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128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3" t="str">
        <f>E7</f>
        <v>Bečva, Přerov - PPO města nad jezem II.etapa</v>
      </c>
      <c r="F82" s="35"/>
      <c r="G82" s="35"/>
      <c r="H82" s="35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109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1" customFormat="1" ht="16.5" customHeight="1">
      <c r="B84" s="24"/>
      <c r="C84" s="25"/>
      <c r="D84" s="25"/>
      <c r="E84" s="173" t="s">
        <v>110</v>
      </c>
      <c r="F84" s="25"/>
      <c r="G84" s="25"/>
      <c r="H84" s="25"/>
      <c r="I84" s="25"/>
      <c r="J84" s="25"/>
      <c r="K84" s="25"/>
      <c r="L84" s="23"/>
    </row>
    <row r="85" s="1" customFormat="1" ht="12" customHeight="1">
      <c r="B85" s="24"/>
      <c r="C85" s="35" t="s">
        <v>111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1"/>
      <c r="B86" s="42"/>
      <c r="C86" s="43"/>
      <c r="D86" s="43"/>
      <c r="E86" s="295" t="s">
        <v>653</v>
      </c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1174</v>
      </c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30" customHeight="1">
      <c r="A88" s="41"/>
      <c r="B88" s="42"/>
      <c r="C88" s="43"/>
      <c r="D88" s="43"/>
      <c r="E88" s="72" t="str">
        <f>E13</f>
        <v>01 - Kácení a náhradní výsadba - následná 3 - letá péče</v>
      </c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23</v>
      </c>
      <c r="D90" s="43"/>
      <c r="E90" s="43"/>
      <c r="F90" s="30" t="str">
        <f>F16</f>
        <v>Pohoř</v>
      </c>
      <c r="G90" s="43"/>
      <c r="H90" s="43"/>
      <c r="I90" s="35" t="s">
        <v>25</v>
      </c>
      <c r="J90" s="75" t="str">
        <f>IF(J16="","",J16)</f>
        <v>2. 7. 2022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27</v>
      </c>
      <c r="D92" s="43"/>
      <c r="E92" s="43"/>
      <c r="F92" s="30" t="str">
        <f>E19</f>
        <v>Povodí Moravy, s.p.</v>
      </c>
      <c r="G92" s="43"/>
      <c r="H92" s="43"/>
      <c r="I92" s="35" t="s">
        <v>34</v>
      </c>
      <c r="J92" s="39" t="str">
        <f>E25</f>
        <v>VRV Brno</v>
      </c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31</v>
      </c>
      <c r="D93" s="43"/>
      <c r="E93" s="43"/>
      <c r="F93" s="30" t="str">
        <f>IF(E22="","",E22)</f>
        <v>Vyplň údaj</v>
      </c>
      <c r="G93" s="43"/>
      <c r="H93" s="43"/>
      <c r="I93" s="35" t="s">
        <v>36</v>
      </c>
      <c r="J93" s="39" t="str">
        <f>E28</f>
        <v>Kucek</v>
      </c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9"/>
      <c r="B95" s="190"/>
      <c r="C95" s="191" t="s">
        <v>129</v>
      </c>
      <c r="D95" s="192" t="s">
        <v>59</v>
      </c>
      <c r="E95" s="192" t="s">
        <v>55</v>
      </c>
      <c r="F95" s="192" t="s">
        <v>56</v>
      </c>
      <c r="G95" s="192" t="s">
        <v>130</v>
      </c>
      <c r="H95" s="192" t="s">
        <v>131</v>
      </c>
      <c r="I95" s="192" t="s">
        <v>132</v>
      </c>
      <c r="J95" s="192" t="s">
        <v>116</v>
      </c>
      <c r="K95" s="193" t="s">
        <v>133</v>
      </c>
      <c r="L95" s="194"/>
      <c r="M95" s="95" t="s">
        <v>20</v>
      </c>
      <c r="N95" s="96" t="s">
        <v>44</v>
      </c>
      <c r="O95" s="96" t="s">
        <v>134</v>
      </c>
      <c r="P95" s="96" t="s">
        <v>135</v>
      </c>
      <c r="Q95" s="96" t="s">
        <v>136</v>
      </c>
      <c r="R95" s="96" t="s">
        <v>137</v>
      </c>
      <c r="S95" s="96" t="s">
        <v>138</v>
      </c>
      <c r="T95" s="97" t="s">
        <v>139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1"/>
      <c r="B96" s="42"/>
      <c r="C96" s="102" t="s">
        <v>140</v>
      </c>
      <c r="D96" s="43"/>
      <c r="E96" s="43"/>
      <c r="F96" s="43"/>
      <c r="G96" s="43"/>
      <c r="H96" s="43"/>
      <c r="I96" s="43"/>
      <c r="J96" s="195">
        <f>BK96</f>
        <v>0</v>
      </c>
      <c r="K96" s="43"/>
      <c r="L96" s="47"/>
      <c r="M96" s="98"/>
      <c r="N96" s="196"/>
      <c r="O96" s="99"/>
      <c r="P96" s="197">
        <f>P97+P325</f>
        <v>0</v>
      </c>
      <c r="Q96" s="99"/>
      <c r="R96" s="197">
        <f>R97+R325</f>
        <v>1.71065793</v>
      </c>
      <c r="S96" s="99"/>
      <c r="T96" s="198">
        <f>T97+T325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73</v>
      </c>
      <c r="AU96" s="20" t="s">
        <v>117</v>
      </c>
      <c r="BK96" s="199">
        <f>BK97+BK325</f>
        <v>0</v>
      </c>
    </row>
    <row r="97" s="12" customFormat="1" ht="25.92" customHeight="1">
      <c r="A97" s="12"/>
      <c r="B97" s="200"/>
      <c r="C97" s="201"/>
      <c r="D97" s="202" t="s">
        <v>73</v>
      </c>
      <c r="E97" s="203" t="s">
        <v>141</v>
      </c>
      <c r="F97" s="203" t="s">
        <v>142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P98+P321</f>
        <v>0</v>
      </c>
      <c r="Q97" s="208"/>
      <c r="R97" s="209">
        <f>R98+R321</f>
        <v>1.6350579300000001</v>
      </c>
      <c r="S97" s="208"/>
      <c r="T97" s="210">
        <f>T98+T321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22</v>
      </c>
      <c r="AT97" s="212" t="s">
        <v>73</v>
      </c>
      <c r="AU97" s="212" t="s">
        <v>74</v>
      </c>
      <c r="AY97" s="211" t="s">
        <v>143</v>
      </c>
      <c r="BK97" s="213">
        <f>BK98+BK321</f>
        <v>0</v>
      </c>
    </row>
    <row r="98" s="12" customFormat="1" ht="22.8" customHeight="1">
      <c r="A98" s="12"/>
      <c r="B98" s="200"/>
      <c r="C98" s="201"/>
      <c r="D98" s="202" t="s">
        <v>73</v>
      </c>
      <c r="E98" s="214" t="s">
        <v>1178</v>
      </c>
      <c r="F98" s="214" t="s">
        <v>1179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SUM(P99:P320)</f>
        <v>0</v>
      </c>
      <c r="Q98" s="208"/>
      <c r="R98" s="209">
        <f>SUM(R99:R320)</f>
        <v>1.6350579300000001</v>
      </c>
      <c r="S98" s="208"/>
      <c r="T98" s="210">
        <f>SUM(T99:T320)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22</v>
      </c>
      <c r="AT98" s="212" t="s">
        <v>73</v>
      </c>
      <c r="AU98" s="212" t="s">
        <v>22</v>
      </c>
      <c r="AY98" s="211" t="s">
        <v>143</v>
      </c>
      <c r="BK98" s="213">
        <f>SUM(BK99:BK320)</f>
        <v>0</v>
      </c>
    </row>
    <row r="99" s="2" customFormat="1" ht="24.15" customHeight="1">
      <c r="A99" s="41"/>
      <c r="B99" s="42"/>
      <c r="C99" s="216" t="s">
        <v>22</v>
      </c>
      <c r="D99" s="216" t="s">
        <v>145</v>
      </c>
      <c r="E99" s="217" t="s">
        <v>910</v>
      </c>
      <c r="F99" s="218" t="s">
        <v>911</v>
      </c>
      <c r="G99" s="219" t="s">
        <v>912</v>
      </c>
      <c r="H99" s="220">
        <v>0.54600000000000004</v>
      </c>
      <c r="I99" s="221"/>
      <c r="J99" s="222">
        <f>ROUND(I99*H99,2)</f>
        <v>0</v>
      </c>
      <c r="K99" s="218" t="s">
        <v>149</v>
      </c>
      <c r="L99" s="47"/>
      <c r="M99" s="223" t="s">
        <v>20</v>
      </c>
      <c r="N99" s="224" t="s">
        <v>45</v>
      </c>
      <c r="O99" s="87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7" t="s">
        <v>150</v>
      </c>
      <c r="AT99" s="227" t="s">
        <v>145</v>
      </c>
      <c r="AU99" s="227" t="s">
        <v>83</v>
      </c>
      <c r="AY99" s="20" t="s">
        <v>143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22</v>
      </c>
      <c r="BK99" s="228">
        <f>ROUND(I99*H99,2)</f>
        <v>0</v>
      </c>
      <c r="BL99" s="20" t="s">
        <v>150</v>
      </c>
      <c r="BM99" s="227" t="s">
        <v>1180</v>
      </c>
    </row>
    <row r="100" s="2" customFormat="1">
      <c r="A100" s="41"/>
      <c r="B100" s="42"/>
      <c r="C100" s="43"/>
      <c r="D100" s="229" t="s">
        <v>152</v>
      </c>
      <c r="E100" s="43"/>
      <c r="F100" s="230" t="s">
        <v>914</v>
      </c>
      <c r="G100" s="43"/>
      <c r="H100" s="43"/>
      <c r="I100" s="231"/>
      <c r="J100" s="43"/>
      <c r="K100" s="43"/>
      <c r="L100" s="47"/>
      <c r="M100" s="232"/>
      <c r="N100" s="23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152</v>
      </c>
      <c r="AU100" s="20" t="s">
        <v>83</v>
      </c>
    </row>
    <row r="101" s="13" customFormat="1">
      <c r="A101" s="13"/>
      <c r="B101" s="234"/>
      <c r="C101" s="235"/>
      <c r="D101" s="236" t="s">
        <v>154</v>
      </c>
      <c r="E101" s="237" t="s">
        <v>20</v>
      </c>
      <c r="F101" s="238" t="s">
        <v>915</v>
      </c>
      <c r="G101" s="235"/>
      <c r="H101" s="237" t="s">
        <v>20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154</v>
      </c>
      <c r="AU101" s="244" t="s">
        <v>83</v>
      </c>
      <c r="AV101" s="13" t="s">
        <v>22</v>
      </c>
      <c r="AW101" s="13" t="s">
        <v>33</v>
      </c>
      <c r="AX101" s="13" t="s">
        <v>74</v>
      </c>
      <c r="AY101" s="244" t="s">
        <v>143</v>
      </c>
    </row>
    <row r="102" s="13" customFormat="1">
      <c r="A102" s="13"/>
      <c r="B102" s="234"/>
      <c r="C102" s="235"/>
      <c r="D102" s="236" t="s">
        <v>154</v>
      </c>
      <c r="E102" s="237" t="s">
        <v>20</v>
      </c>
      <c r="F102" s="238" t="s">
        <v>916</v>
      </c>
      <c r="G102" s="235"/>
      <c r="H102" s="237" t="s">
        <v>20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154</v>
      </c>
      <c r="AU102" s="244" t="s">
        <v>83</v>
      </c>
      <c r="AV102" s="13" t="s">
        <v>22</v>
      </c>
      <c r="AW102" s="13" t="s">
        <v>33</v>
      </c>
      <c r="AX102" s="13" t="s">
        <v>74</v>
      </c>
      <c r="AY102" s="244" t="s">
        <v>143</v>
      </c>
    </row>
    <row r="103" s="14" customFormat="1">
      <c r="A103" s="14"/>
      <c r="B103" s="245"/>
      <c r="C103" s="246"/>
      <c r="D103" s="236" t="s">
        <v>154</v>
      </c>
      <c r="E103" s="247" t="s">
        <v>20</v>
      </c>
      <c r="F103" s="248" t="s">
        <v>917</v>
      </c>
      <c r="G103" s="246"/>
      <c r="H103" s="249">
        <v>0.54633030000000005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154</v>
      </c>
      <c r="AU103" s="255" t="s">
        <v>83</v>
      </c>
      <c r="AV103" s="14" t="s">
        <v>83</v>
      </c>
      <c r="AW103" s="14" t="s">
        <v>33</v>
      </c>
      <c r="AX103" s="14" t="s">
        <v>22</v>
      </c>
      <c r="AY103" s="255" t="s">
        <v>143</v>
      </c>
    </row>
    <row r="104" s="2" customFormat="1" ht="33" customHeight="1">
      <c r="A104" s="41"/>
      <c r="B104" s="42"/>
      <c r="C104" s="216" t="s">
        <v>83</v>
      </c>
      <c r="D104" s="216" t="s">
        <v>145</v>
      </c>
      <c r="E104" s="217" t="s">
        <v>918</v>
      </c>
      <c r="F104" s="218" t="s">
        <v>919</v>
      </c>
      <c r="G104" s="219" t="s">
        <v>912</v>
      </c>
      <c r="H104" s="220">
        <v>0.54600000000000004</v>
      </c>
      <c r="I104" s="221"/>
      <c r="J104" s="222">
        <f>ROUND(I104*H104,2)</f>
        <v>0</v>
      </c>
      <c r="K104" s="218" t="s">
        <v>149</v>
      </c>
      <c r="L104" s="47"/>
      <c r="M104" s="223" t="s">
        <v>20</v>
      </c>
      <c r="N104" s="224" t="s">
        <v>45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150</v>
      </c>
      <c r="AT104" s="227" t="s">
        <v>145</v>
      </c>
      <c r="AU104" s="227" t="s">
        <v>83</v>
      </c>
      <c r="AY104" s="20" t="s">
        <v>143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22</v>
      </c>
      <c r="BK104" s="228">
        <f>ROUND(I104*H104,2)</f>
        <v>0</v>
      </c>
      <c r="BL104" s="20" t="s">
        <v>150</v>
      </c>
      <c r="BM104" s="227" t="s">
        <v>1181</v>
      </c>
    </row>
    <row r="105" s="2" customFormat="1">
      <c r="A105" s="41"/>
      <c r="B105" s="42"/>
      <c r="C105" s="43"/>
      <c r="D105" s="229" t="s">
        <v>152</v>
      </c>
      <c r="E105" s="43"/>
      <c r="F105" s="230" t="s">
        <v>921</v>
      </c>
      <c r="G105" s="43"/>
      <c r="H105" s="43"/>
      <c r="I105" s="231"/>
      <c r="J105" s="43"/>
      <c r="K105" s="43"/>
      <c r="L105" s="47"/>
      <c r="M105" s="232"/>
      <c r="N105" s="23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152</v>
      </c>
      <c r="AU105" s="20" t="s">
        <v>83</v>
      </c>
    </row>
    <row r="106" s="13" customFormat="1">
      <c r="A106" s="13"/>
      <c r="B106" s="234"/>
      <c r="C106" s="235"/>
      <c r="D106" s="236" t="s">
        <v>154</v>
      </c>
      <c r="E106" s="237" t="s">
        <v>20</v>
      </c>
      <c r="F106" s="238" t="s">
        <v>922</v>
      </c>
      <c r="G106" s="235"/>
      <c r="H106" s="237" t="s">
        <v>20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154</v>
      </c>
      <c r="AU106" s="244" t="s">
        <v>83</v>
      </c>
      <c r="AV106" s="13" t="s">
        <v>22</v>
      </c>
      <c r="AW106" s="13" t="s">
        <v>33</v>
      </c>
      <c r="AX106" s="13" t="s">
        <v>74</v>
      </c>
      <c r="AY106" s="244" t="s">
        <v>143</v>
      </c>
    </row>
    <row r="107" s="14" customFormat="1">
      <c r="A107" s="14"/>
      <c r="B107" s="245"/>
      <c r="C107" s="246"/>
      <c r="D107" s="236" t="s">
        <v>154</v>
      </c>
      <c r="E107" s="247" t="s">
        <v>20</v>
      </c>
      <c r="F107" s="248" t="s">
        <v>923</v>
      </c>
      <c r="G107" s="246"/>
      <c r="H107" s="249">
        <v>0.54600000000000004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154</v>
      </c>
      <c r="AU107" s="255" t="s">
        <v>83</v>
      </c>
      <c r="AV107" s="14" t="s">
        <v>83</v>
      </c>
      <c r="AW107" s="14" t="s">
        <v>33</v>
      </c>
      <c r="AX107" s="14" t="s">
        <v>22</v>
      </c>
      <c r="AY107" s="255" t="s">
        <v>143</v>
      </c>
    </row>
    <row r="108" s="2" customFormat="1" ht="37.8" customHeight="1">
      <c r="A108" s="41"/>
      <c r="B108" s="42"/>
      <c r="C108" s="216" t="s">
        <v>92</v>
      </c>
      <c r="D108" s="216" t="s">
        <v>145</v>
      </c>
      <c r="E108" s="217" t="s">
        <v>1182</v>
      </c>
      <c r="F108" s="218" t="s">
        <v>1183</v>
      </c>
      <c r="G108" s="219" t="s">
        <v>428</v>
      </c>
      <c r="H108" s="220">
        <v>16.800000000000001</v>
      </c>
      <c r="I108" s="221"/>
      <c r="J108" s="222">
        <f>ROUND(I108*H108,2)</f>
        <v>0</v>
      </c>
      <c r="K108" s="218" t="s">
        <v>149</v>
      </c>
      <c r="L108" s="47"/>
      <c r="M108" s="223" t="s">
        <v>20</v>
      </c>
      <c r="N108" s="224" t="s">
        <v>45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150</v>
      </c>
      <c r="AT108" s="227" t="s">
        <v>145</v>
      </c>
      <c r="AU108" s="227" t="s">
        <v>83</v>
      </c>
      <c r="AY108" s="20" t="s">
        <v>143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22</v>
      </c>
      <c r="BK108" s="228">
        <f>ROUND(I108*H108,2)</f>
        <v>0</v>
      </c>
      <c r="BL108" s="20" t="s">
        <v>150</v>
      </c>
      <c r="BM108" s="227" t="s">
        <v>1184</v>
      </c>
    </row>
    <row r="109" s="2" customFormat="1">
      <c r="A109" s="41"/>
      <c r="B109" s="42"/>
      <c r="C109" s="43"/>
      <c r="D109" s="229" t="s">
        <v>152</v>
      </c>
      <c r="E109" s="43"/>
      <c r="F109" s="230" t="s">
        <v>1185</v>
      </c>
      <c r="G109" s="43"/>
      <c r="H109" s="43"/>
      <c r="I109" s="231"/>
      <c r="J109" s="43"/>
      <c r="K109" s="43"/>
      <c r="L109" s="47"/>
      <c r="M109" s="232"/>
      <c r="N109" s="23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152</v>
      </c>
      <c r="AU109" s="20" t="s">
        <v>83</v>
      </c>
    </row>
    <row r="110" s="13" customFormat="1">
      <c r="A110" s="13"/>
      <c r="B110" s="234"/>
      <c r="C110" s="235"/>
      <c r="D110" s="236" t="s">
        <v>154</v>
      </c>
      <c r="E110" s="237" t="s">
        <v>20</v>
      </c>
      <c r="F110" s="238" t="s">
        <v>928</v>
      </c>
      <c r="G110" s="235"/>
      <c r="H110" s="237" t="s">
        <v>20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154</v>
      </c>
      <c r="AU110" s="244" t="s">
        <v>83</v>
      </c>
      <c r="AV110" s="13" t="s">
        <v>22</v>
      </c>
      <c r="AW110" s="13" t="s">
        <v>33</v>
      </c>
      <c r="AX110" s="13" t="s">
        <v>74</v>
      </c>
      <c r="AY110" s="244" t="s">
        <v>143</v>
      </c>
    </row>
    <row r="111" s="13" customFormat="1">
      <c r="A111" s="13"/>
      <c r="B111" s="234"/>
      <c r="C111" s="235"/>
      <c r="D111" s="236" t="s">
        <v>154</v>
      </c>
      <c r="E111" s="237" t="s">
        <v>20</v>
      </c>
      <c r="F111" s="238" t="s">
        <v>1186</v>
      </c>
      <c r="G111" s="235"/>
      <c r="H111" s="237" t="s">
        <v>20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154</v>
      </c>
      <c r="AU111" s="244" t="s">
        <v>83</v>
      </c>
      <c r="AV111" s="13" t="s">
        <v>22</v>
      </c>
      <c r="AW111" s="13" t="s">
        <v>33</v>
      </c>
      <c r="AX111" s="13" t="s">
        <v>74</v>
      </c>
      <c r="AY111" s="244" t="s">
        <v>143</v>
      </c>
    </row>
    <row r="112" s="14" customFormat="1">
      <c r="A112" s="14"/>
      <c r="B112" s="245"/>
      <c r="C112" s="246"/>
      <c r="D112" s="236" t="s">
        <v>154</v>
      </c>
      <c r="E112" s="247" t="s">
        <v>20</v>
      </c>
      <c r="F112" s="248" t="s">
        <v>1187</v>
      </c>
      <c r="G112" s="246"/>
      <c r="H112" s="249">
        <v>5.6000000000000005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154</v>
      </c>
      <c r="AU112" s="255" t="s">
        <v>83</v>
      </c>
      <c r="AV112" s="14" t="s">
        <v>83</v>
      </c>
      <c r="AW112" s="14" t="s">
        <v>33</v>
      </c>
      <c r="AX112" s="14" t="s">
        <v>74</v>
      </c>
      <c r="AY112" s="255" t="s">
        <v>143</v>
      </c>
    </row>
    <row r="113" s="13" customFormat="1">
      <c r="A113" s="13"/>
      <c r="B113" s="234"/>
      <c r="C113" s="235"/>
      <c r="D113" s="236" t="s">
        <v>154</v>
      </c>
      <c r="E113" s="237" t="s">
        <v>20</v>
      </c>
      <c r="F113" s="238" t="s">
        <v>1188</v>
      </c>
      <c r="G113" s="235"/>
      <c r="H113" s="237" t="s">
        <v>20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154</v>
      </c>
      <c r="AU113" s="244" t="s">
        <v>83</v>
      </c>
      <c r="AV113" s="13" t="s">
        <v>22</v>
      </c>
      <c r="AW113" s="13" t="s">
        <v>33</v>
      </c>
      <c r="AX113" s="13" t="s">
        <v>74</v>
      </c>
      <c r="AY113" s="244" t="s">
        <v>143</v>
      </c>
    </row>
    <row r="114" s="14" customFormat="1">
      <c r="A114" s="14"/>
      <c r="B114" s="245"/>
      <c r="C114" s="246"/>
      <c r="D114" s="236" t="s">
        <v>154</v>
      </c>
      <c r="E114" s="247" t="s">
        <v>20</v>
      </c>
      <c r="F114" s="248" t="s">
        <v>1189</v>
      </c>
      <c r="G114" s="246"/>
      <c r="H114" s="249">
        <v>11.200000000000001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154</v>
      </c>
      <c r="AU114" s="255" t="s">
        <v>83</v>
      </c>
      <c r="AV114" s="14" t="s">
        <v>83</v>
      </c>
      <c r="AW114" s="14" t="s">
        <v>33</v>
      </c>
      <c r="AX114" s="14" t="s">
        <v>74</v>
      </c>
      <c r="AY114" s="255" t="s">
        <v>143</v>
      </c>
    </row>
    <row r="115" s="15" customFormat="1">
      <c r="A115" s="15"/>
      <c r="B115" s="256"/>
      <c r="C115" s="257"/>
      <c r="D115" s="236" t="s">
        <v>154</v>
      </c>
      <c r="E115" s="258" t="s">
        <v>20</v>
      </c>
      <c r="F115" s="259" t="s">
        <v>178</v>
      </c>
      <c r="G115" s="257"/>
      <c r="H115" s="260">
        <v>16.800000000000001</v>
      </c>
      <c r="I115" s="261"/>
      <c r="J115" s="257"/>
      <c r="K115" s="257"/>
      <c r="L115" s="262"/>
      <c r="M115" s="263"/>
      <c r="N115" s="264"/>
      <c r="O115" s="264"/>
      <c r="P115" s="264"/>
      <c r="Q115" s="264"/>
      <c r="R115" s="264"/>
      <c r="S115" s="264"/>
      <c r="T115" s="26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6" t="s">
        <v>154</v>
      </c>
      <c r="AU115" s="266" t="s">
        <v>83</v>
      </c>
      <c r="AV115" s="15" t="s">
        <v>150</v>
      </c>
      <c r="AW115" s="15" t="s">
        <v>33</v>
      </c>
      <c r="AX115" s="15" t="s">
        <v>22</v>
      </c>
      <c r="AY115" s="266" t="s">
        <v>143</v>
      </c>
    </row>
    <row r="116" s="2" customFormat="1" ht="16.5" customHeight="1">
      <c r="A116" s="41"/>
      <c r="B116" s="42"/>
      <c r="C116" s="267" t="s">
        <v>150</v>
      </c>
      <c r="D116" s="267" t="s">
        <v>283</v>
      </c>
      <c r="E116" s="268" t="s">
        <v>935</v>
      </c>
      <c r="F116" s="269" t="s">
        <v>936</v>
      </c>
      <c r="G116" s="270" t="s">
        <v>160</v>
      </c>
      <c r="H116" s="271">
        <v>4.2000000000000002</v>
      </c>
      <c r="I116" s="272"/>
      <c r="J116" s="273">
        <f>ROUND(I116*H116,2)</f>
        <v>0</v>
      </c>
      <c r="K116" s="269" t="s">
        <v>149</v>
      </c>
      <c r="L116" s="274"/>
      <c r="M116" s="275" t="s">
        <v>20</v>
      </c>
      <c r="N116" s="276" t="s">
        <v>45</v>
      </c>
      <c r="O116" s="87"/>
      <c r="P116" s="225">
        <f>O116*H116</f>
        <v>0</v>
      </c>
      <c r="Q116" s="225">
        <v>0.22</v>
      </c>
      <c r="R116" s="225">
        <f>Q116*H116</f>
        <v>0.92400000000000004</v>
      </c>
      <c r="S116" s="225">
        <v>0</v>
      </c>
      <c r="T116" s="22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7" t="s">
        <v>211</v>
      </c>
      <c r="AT116" s="227" t="s">
        <v>283</v>
      </c>
      <c r="AU116" s="227" t="s">
        <v>83</v>
      </c>
      <c r="AY116" s="20" t="s">
        <v>143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22</v>
      </c>
      <c r="BK116" s="228">
        <f>ROUND(I116*H116,2)</f>
        <v>0</v>
      </c>
      <c r="BL116" s="20" t="s">
        <v>150</v>
      </c>
      <c r="BM116" s="227" t="s">
        <v>1190</v>
      </c>
    </row>
    <row r="117" s="13" customFormat="1">
      <c r="A117" s="13"/>
      <c r="B117" s="234"/>
      <c r="C117" s="235"/>
      <c r="D117" s="236" t="s">
        <v>154</v>
      </c>
      <c r="E117" s="237" t="s">
        <v>20</v>
      </c>
      <c r="F117" s="238" t="s">
        <v>938</v>
      </c>
      <c r="G117" s="235"/>
      <c r="H117" s="237" t="s">
        <v>20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154</v>
      </c>
      <c r="AU117" s="244" t="s">
        <v>83</v>
      </c>
      <c r="AV117" s="13" t="s">
        <v>22</v>
      </c>
      <c r="AW117" s="13" t="s">
        <v>33</v>
      </c>
      <c r="AX117" s="13" t="s">
        <v>74</v>
      </c>
      <c r="AY117" s="244" t="s">
        <v>143</v>
      </c>
    </row>
    <row r="118" s="14" customFormat="1">
      <c r="A118" s="14"/>
      <c r="B118" s="245"/>
      <c r="C118" s="246"/>
      <c r="D118" s="236" t="s">
        <v>154</v>
      </c>
      <c r="E118" s="247" t="s">
        <v>20</v>
      </c>
      <c r="F118" s="248" t="s">
        <v>1191</v>
      </c>
      <c r="G118" s="246"/>
      <c r="H118" s="249">
        <v>4.2000000000000002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154</v>
      </c>
      <c r="AU118" s="255" t="s">
        <v>83</v>
      </c>
      <c r="AV118" s="14" t="s">
        <v>83</v>
      </c>
      <c r="AW118" s="14" t="s">
        <v>33</v>
      </c>
      <c r="AX118" s="14" t="s">
        <v>22</v>
      </c>
      <c r="AY118" s="255" t="s">
        <v>143</v>
      </c>
    </row>
    <row r="119" s="2" customFormat="1" ht="37.8" customHeight="1">
      <c r="A119" s="41"/>
      <c r="B119" s="42"/>
      <c r="C119" s="216" t="s">
        <v>185</v>
      </c>
      <c r="D119" s="216" t="s">
        <v>145</v>
      </c>
      <c r="E119" s="217" t="s">
        <v>940</v>
      </c>
      <c r="F119" s="218" t="s">
        <v>941</v>
      </c>
      <c r="G119" s="219" t="s">
        <v>428</v>
      </c>
      <c r="H119" s="220">
        <v>16.800000000000001</v>
      </c>
      <c r="I119" s="221"/>
      <c r="J119" s="222">
        <f>ROUND(I119*H119,2)</f>
        <v>0</v>
      </c>
      <c r="K119" s="218" t="s">
        <v>149</v>
      </c>
      <c r="L119" s="47"/>
      <c r="M119" s="223" t="s">
        <v>20</v>
      </c>
      <c r="N119" s="224" t="s">
        <v>45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150</v>
      </c>
      <c r="AT119" s="227" t="s">
        <v>145</v>
      </c>
      <c r="AU119" s="227" t="s">
        <v>83</v>
      </c>
      <c r="AY119" s="20" t="s">
        <v>143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22</v>
      </c>
      <c r="BK119" s="228">
        <f>ROUND(I119*H119,2)</f>
        <v>0</v>
      </c>
      <c r="BL119" s="20" t="s">
        <v>150</v>
      </c>
      <c r="BM119" s="227" t="s">
        <v>1192</v>
      </c>
    </row>
    <row r="120" s="2" customFormat="1">
      <c r="A120" s="41"/>
      <c r="B120" s="42"/>
      <c r="C120" s="43"/>
      <c r="D120" s="229" t="s">
        <v>152</v>
      </c>
      <c r="E120" s="43"/>
      <c r="F120" s="230" t="s">
        <v>943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152</v>
      </c>
      <c r="AU120" s="20" t="s">
        <v>83</v>
      </c>
    </row>
    <row r="121" s="13" customFormat="1">
      <c r="A121" s="13"/>
      <c r="B121" s="234"/>
      <c r="C121" s="235"/>
      <c r="D121" s="236" t="s">
        <v>154</v>
      </c>
      <c r="E121" s="237" t="s">
        <v>20</v>
      </c>
      <c r="F121" s="238" t="s">
        <v>928</v>
      </c>
      <c r="G121" s="235"/>
      <c r="H121" s="237" t="s">
        <v>20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154</v>
      </c>
      <c r="AU121" s="244" t="s">
        <v>83</v>
      </c>
      <c r="AV121" s="13" t="s">
        <v>22</v>
      </c>
      <c r="AW121" s="13" t="s">
        <v>33</v>
      </c>
      <c r="AX121" s="13" t="s">
        <v>74</v>
      </c>
      <c r="AY121" s="244" t="s">
        <v>143</v>
      </c>
    </row>
    <row r="122" s="13" customFormat="1">
      <c r="A122" s="13"/>
      <c r="B122" s="234"/>
      <c r="C122" s="235"/>
      <c r="D122" s="236" t="s">
        <v>154</v>
      </c>
      <c r="E122" s="237" t="s">
        <v>20</v>
      </c>
      <c r="F122" s="238" t="s">
        <v>1186</v>
      </c>
      <c r="G122" s="235"/>
      <c r="H122" s="237" t="s">
        <v>20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154</v>
      </c>
      <c r="AU122" s="244" t="s">
        <v>83</v>
      </c>
      <c r="AV122" s="13" t="s">
        <v>22</v>
      </c>
      <c r="AW122" s="13" t="s">
        <v>33</v>
      </c>
      <c r="AX122" s="13" t="s">
        <v>74</v>
      </c>
      <c r="AY122" s="244" t="s">
        <v>143</v>
      </c>
    </row>
    <row r="123" s="14" customFormat="1">
      <c r="A123" s="14"/>
      <c r="B123" s="245"/>
      <c r="C123" s="246"/>
      <c r="D123" s="236" t="s">
        <v>154</v>
      </c>
      <c r="E123" s="247" t="s">
        <v>20</v>
      </c>
      <c r="F123" s="248" t="s">
        <v>1187</v>
      </c>
      <c r="G123" s="246"/>
      <c r="H123" s="249">
        <v>5.6000000000000005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154</v>
      </c>
      <c r="AU123" s="255" t="s">
        <v>83</v>
      </c>
      <c r="AV123" s="14" t="s">
        <v>83</v>
      </c>
      <c r="AW123" s="14" t="s">
        <v>33</v>
      </c>
      <c r="AX123" s="14" t="s">
        <v>74</v>
      </c>
      <c r="AY123" s="255" t="s">
        <v>143</v>
      </c>
    </row>
    <row r="124" s="13" customFormat="1">
      <c r="A124" s="13"/>
      <c r="B124" s="234"/>
      <c r="C124" s="235"/>
      <c r="D124" s="236" t="s">
        <v>154</v>
      </c>
      <c r="E124" s="237" t="s">
        <v>20</v>
      </c>
      <c r="F124" s="238" t="s">
        <v>1188</v>
      </c>
      <c r="G124" s="235"/>
      <c r="H124" s="237" t="s">
        <v>20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154</v>
      </c>
      <c r="AU124" s="244" t="s">
        <v>83</v>
      </c>
      <c r="AV124" s="13" t="s">
        <v>22</v>
      </c>
      <c r="AW124" s="13" t="s">
        <v>33</v>
      </c>
      <c r="AX124" s="13" t="s">
        <v>74</v>
      </c>
      <c r="AY124" s="244" t="s">
        <v>143</v>
      </c>
    </row>
    <row r="125" s="14" customFormat="1">
      <c r="A125" s="14"/>
      <c r="B125" s="245"/>
      <c r="C125" s="246"/>
      <c r="D125" s="236" t="s">
        <v>154</v>
      </c>
      <c r="E125" s="247" t="s">
        <v>20</v>
      </c>
      <c r="F125" s="248" t="s">
        <v>1189</v>
      </c>
      <c r="G125" s="246"/>
      <c r="H125" s="249">
        <v>11.200000000000001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154</v>
      </c>
      <c r="AU125" s="255" t="s">
        <v>83</v>
      </c>
      <c r="AV125" s="14" t="s">
        <v>83</v>
      </c>
      <c r="AW125" s="14" t="s">
        <v>33</v>
      </c>
      <c r="AX125" s="14" t="s">
        <v>74</v>
      </c>
      <c r="AY125" s="255" t="s">
        <v>143</v>
      </c>
    </row>
    <row r="126" s="15" customFormat="1">
      <c r="A126" s="15"/>
      <c r="B126" s="256"/>
      <c r="C126" s="257"/>
      <c r="D126" s="236" t="s">
        <v>154</v>
      </c>
      <c r="E126" s="258" t="s">
        <v>20</v>
      </c>
      <c r="F126" s="259" t="s">
        <v>178</v>
      </c>
      <c r="G126" s="257"/>
      <c r="H126" s="260">
        <v>16.800000000000001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6" t="s">
        <v>154</v>
      </c>
      <c r="AU126" s="266" t="s">
        <v>83</v>
      </c>
      <c r="AV126" s="15" t="s">
        <v>150</v>
      </c>
      <c r="AW126" s="15" t="s">
        <v>33</v>
      </c>
      <c r="AX126" s="15" t="s">
        <v>22</v>
      </c>
      <c r="AY126" s="266" t="s">
        <v>143</v>
      </c>
    </row>
    <row r="127" s="2" customFormat="1" ht="21.75" customHeight="1">
      <c r="A127" s="41"/>
      <c r="B127" s="42"/>
      <c r="C127" s="267" t="s">
        <v>194</v>
      </c>
      <c r="D127" s="267" t="s">
        <v>283</v>
      </c>
      <c r="E127" s="268" t="s">
        <v>944</v>
      </c>
      <c r="F127" s="269" t="s">
        <v>945</v>
      </c>
      <c r="G127" s="270" t="s">
        <v>946</v>
      </c>
      <c r="H127" s="271">
        <v>2.1000000000000001</v>
      </c>
      <c r="I127" s="272"/>
      <c r="J127" s="273">
        <f>ROUND(I127*H127,2)</f>
        <v>0</v>
      </c>
      <c r="K127" s="269" t="s">
        <v>20</v>
      </c>
      <c r="L127" s="274"/>
      <c r="M127" s="275" t="s">
        <v>20</v>
      </c>
      <c r="N127" s="276" t="s">
        <v>45</v>
      </c>
      <c r="O127" s="87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7" t="s">
        <v>211</v>
      </c>
      <c r="AT127" s="227" t="s">
        <v>283</v>
      </c>
      <c r="AU127" s="227" t="s">
        <v>83</v>
      </c>
      <c r="AY127" s="20" t="s">
        <v>143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22</v>
      </c>
      <c r="BK127" s="228">
        <f>ROUND(I127*H127,2)</f>
        <v>0</v>
      </c>
      <c r="BL127" s="20" t="s">
        <v>150</v>
      </c>
      <c r="BM127" s="227" t="s">
        <v>1193</v>
      </c>
    </row>
    <row r="128" s="13" customFormat="1">
      <c r="A128" s="13"/>
      <c r="B128" s="234"/>
      <c r="C128" s="235"/>
      <c r="D128" s="236" t="s">
        <v>154</v>
      </c>
      <c r="E128" s="237" t="s">
        <v>20</v>
      </c>
      <c r="F128" s="238" t="s">
        <v>948</v>
      </c>
      <c r="G128" s="235"/>
      <c r="H128" s="237" t="s">
        <v>20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154</v>
      </c>
      <c r="AU128" s="244" t="s">
        <v>83</v>
      </c>
      <c r="AV128" s="13" t="s">
        <v>22</v>
      </c>
      <c r="AW128" s="13" t="s">
        <v>33</v>
      </c>
      <c r="AX128" s="13" t="s">
        <v>74</v>
      </c>
      <c r="AY128" s="244" t="s">
        <v>143</v>
      </c>
    </row>
    <row r="129" s="13" customFormat="1">
      <c r="A129" s="13"/>
      <c r="B129" s="234"/>
      <c r="C129" s="235"/>
      <c r="D129" s="236" t="s">
        <v>154</v>
      </c>
      <c r="E129" s="237" t="s">
        <v>20</v>
      </c>
      <c r="F129" s="238" t="s">
        <v>1186</v>
      </c>
      <c r="G129" s="235"/>
      <c r="H129" s="237" t="s">
        <v>20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154</v>
      </c>
      <c r="AU129" s="244" t="s">
        <v>83</v>
      </c>
      <c r="AV129" s="13" t="s">
        <v>22</v>
      </c>
      <c r="AW129" s="13" t="s">
        <v>33</v>
      </c>
      <c r="AX129" s="13" t="s">
        <v>74</v>
      </c>
      <c r="AY129" s="244" t="s">
        <v>143</v>
      </c>
    </row>
    <row r="130" s="14" customFormat="1">
      <c r="A130" s="14"/>
      <c r="B130" s="245"/>
      <c r="C130" s="246"/>
      <c r="D130" s="236" t="s">
        <v>154</v>
      </c>
      <c r="E130" s="247" t="s">
        <v>20</v>
      </c>
      <c r="F130" s="248" t="s">
        <v>1194</v>
      </c>
      <c r="G130" s="246"/>
      <c r="H130" s="249">
        <v>0.70000000000000007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154</v>
      </c>
      <c r="AU130" s="255" t="s">
        <v>83</v>
      </c>
      <c r="AV130" s="14" t="s">
        <v>83</v>
      </c>
      <c r="AW130" s="14" t="s">
        <v>33</v>
      </c>
      <c r="AX130" s="14" t="s">
        <v>74</v>
      </c>
      <c r="AY130" s="255" t="s">
        <v>143</v>
      </c>
    </row>
    <row r="131" s="13" customFormat="1">
      <c r="A131" s="13"/>
      <c r="B131" s="234"/>
      <c r="C131" s="235"/>
      <c r="D131" s="236" t="s">
        <v>154</v>
      </c>
      <c r="E131" s="237" t="s">
        <v>20</v>
      </c>
      <c r="F131" s="238" t="s">
        <v>1188</v>
      </c>
      <c r="G131" s="235"/>
      <c r="H131" s="237" t="s">
        <v>20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154</v>
      </c>
      <c r="AU131" s="244" t="s">
        <v>83</v>
      </c>
      <c r="AV131" s="13" t="s">
        <v>22</v>
      </c>
      <c r="AW131" s="13" t="s">
        <v>33</v>
      </c>
      <c r="AX131" s="13" t="s">
        <v>74</v>
      </c>
      <c r="AY131" s="244" t="s">
        <v>143</v>
      </c>
    </row>
    <row r="132" s="14" customFormat="1">
      <c r="A132" s="14"/>
      <c r="B132" s="245"/>
      <c r="C132" s="246"/>
      <c r="D132" s="236" t="s">
        <v>154</v>
      </c>
      <c r="E132" s="247" t="s">
        <v>20</v>
      </c>
      <c r="F132" s="248" t="s">
        <v>1195</v>
      </c>
      <c r="G132" s="246"/>
      <c r="H132" s="249">
        <v>1.4000000000000001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154</v>
      </c>
      <c r="AU132" s="255" t="s">
        <v>83</v>
      </c>
      <c r="AV132" s="14" t="s">
        <v>83</v>
      </c>
      <c r="AW132" s="14" t="s">
        <v>33</v>
      </c>
      <c r="AX132" s="14" t="s">
        <v>74</v>
      </c>
      <c r="AY132" s="255" t="s">
        <v>143</v>
      </c>
    </row>
    <row r="133" s="15" customFormat="1">
      <c r="A133" s="15"/>
      <c r="B133" s="256"/>
      <c r="C133" s="257"/>
      <c r="D133" s="236" t="s">
        <v>154</v>
      </c>
      <c r="E133" s="258" t="s">
        <v>20</v>
      </c>
      <c r="F133" s="259" t="s">
        <v>178</v>
      </c>
      <c r="G133" s="257"/>
      <c r="H133" s="260">
        <v>2.1000000000000001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154</v>
      </c>
      <c r="AU133" s="266" t="s">
        <v>83</v>
      </c>
      <c r="AV133" s="15" t="s">
        <v>150</v>
      </c>
      <c r="AW133" s="15" t="s">
        <v>33</v>
      </c>
      <c r="AX133" s="15" t="s">
        <v>22</v>
      </c>
      <c r="AY133" s="266" t="s">
        <v>143</v>
      </c>
    </row>
    <row r="134" s="2" customFormat="1" ht="21.75" customHeight="1">
      <c r="A134" s="41"/>
      <c r="B134" s="42"/>
      <c r="C134" s="267" t="s">
        <v>200</v>
      </c>
      <c r="D134" s="267" t="s">
        <v>283</v>
      </c>
      <c r="E134" s="268" t="s">
        <v>949</v>
      </c>
      <c r="F134" s="269" t="s">
        <v>950</v>
      </c>
      <c r="G134" s="270" t="s">
        <v>946</v>
      </c>
      <c r="H134" s="271">
        <v>2.25</v>
      </c>
      <c r="I134" s="272"/>
      <c r="J134" s="273">
        <f>ROUND(I134*H134,2)</f>
        <v>0</v>
      </c>
      <c r="K134" s="269" t="s">
        <v>20</v>
      </c>
      <c r="L134" s="274"/>
      <c r="M134" s="275" t="s">
        <v>20</v>
      </c>
      <c r="N134" s="276" t="s">
        <v>45</v>
      </c>
      <c r="O134" s="87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211</v>
      </c>
      <c r="AT134" s="227" t="s">
        <v>283</v>
      </c>
      <c r="AU134" s="227" t="s">
        <v>83</v>
      </c>
      <c r="AY134" s="20" t="s">
        <v>143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22</v>
      </c>
      <c r="BK134" s="228">
        <f>ROUND(I134*H134,2)</f>
        <v>0</v>
      </c>
      <c r="BL134" s="20" t="s">
        <v>150</v>
      </c>
      <c r="BM134" s="227" t="s">
        <v>1196</v>
      </c>
    </row>
    <row r="135" s="13" customFormat="1">
      <c r="A135" s="13"/>
      <c r="B135" s="234"/>
      <c r="C135" s="235"/>
      <c r="D135" s="236" t="s">
        <v>154</v>
      </c>
      <c r="E135" s="237" t="s">
        <v>20</v>
      </c>
      <c r="F135" s="238" t="s">
        <v>948</v>
      </c>
      <c r="G135" s="235"/>
      <c r="H135" s="237" t="s">
        <v>20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154</v>
      </c>
      <c r="AU135" s="244" t="s">
        <v>83</v>
      </c>
      <c r="AV135" s="13" t="s">
        <v>22</v>
      </c>
      <c r="AW135" s="13" t="s">
        <v>33</v>
      </c>
      <c r="AX135" s="13" t="s">
        <v>74</v>
      </c>
      <c r="AY135" s="244" t="s">
        <v>143</v>
      </c>
    </row>
    <row r="136" s="13" customFormat="1">
      <c r="A136" s="13"/>
      <c r="B136" s="234"/>
      <c r="C136" s="235"/>
      <c r="D136" s="236" t="s">
        <v>154</v>
      </c>
      <c r="E136" s="237" t="s">
        <v>20</v>
      </c>
      <c r="F136" s="238" t="s">
        <v>1186</v>
      </c>
      <c r="G136" s="235"/>
      <c r="H136" s="237" t="s">
        <v>20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154</v>
      </c>
      <c r="AU136" s="244" t="s">
        <v>83</v>
      </c>
      <c r="AV136" s="13" t="s">
        <v>22</v>
      </c>
      <c r="AW136" s="13" t="s">
        <v>33</v>
      </c>
      <c r="AX136" s="13" t="s">
        <v>74</v>
      </c>
      <c r="AY136" s="244" t="s">
        <v>143</v>
      </c>
    </row>
    <row r="137" s="14" customFormat="1">
      <c r="A137" s="14"/>
      <c r="B137" s="245"/>
      <c r="C137" s="246"/>
      <c r="D137" s="236" t="s">
        <v>154</v>
      </c>
      <c r="E137" s="247" t="s">
        <v>20</v>
      </c>
      <c r="F137" s="248" t="s">
        <v>1197</v>
      </c>
      <c r="G137" s="246"/>
      <c r="H137" s="249">
        <v>0.75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154</v>
      </c>
      <c r="AU137" s="255" t="s">
        <v>83</v>
      </c>
      <c r="AV137" s="14" t="s">
        <v>83</v>
      </c>
      <c r="AW137" s="14" t="s">
        <v>33</v>
      </c>
      <c r="AX137" s="14" t="s">
        <v>74</v>
      </c>
      <c r="AY137" s="255" t="s">
        <v>143</v>
      </c>
    </row>
    <row r="138" s="13" customFormat="1">
      <c r="A138" s="13"/>
      <c r="B138" s="234"/>
      <c r="C138" s="235"/>
      <c r="D138" s="236" t="s">
        <v>154</v>
      </c>
      <c r="E138" s="237" t="s">
        <v>20</v>
      </c>
      <c r="F138" s="238" t="s">
        <v>1188</v>
      </c>
      <c r="G138" s="235"/>
      <c r="H138" s="237" t="s">
        <v>20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154</v>
      </c>
      <c r="AU138" s="244" t="s">
        <v>83</v>
      </c>
      <c r="AV138" s="13" t="s">
        <v>22</v>
      </c>
      <c r="AW138" s="13" t="s">
        <v>33</v>
      </c>
      <c r="AX138" s="13" t="s">
        <v>74</v>
      </c>
      <c r="AY138" s="244" t="s">
        <v>143</v>
      </c>
    </row>
    <row r="139" s="14" customFormat="1">
      <c r="A139" s="14"/>
      <c r="B139" s="245"/>
      <c r="C139" s="246"/>
      <c r="D139" s="236" t="s">
        <v>154</v>
      </c>
      <c r="E139" s="247" t="s">
        <v>20</v>
      </c>
      <c r="F139" s="248" t="s">
        <v>1198</v>
      </c>
      <c r="G139" s="246"/>
      <c r="H139" s="249">
        <v>1.5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154</v>
      </c>
      <c r="AU139" s="255" t="s">
        <v>83</v>
      </c>
      <c r="AV139" s="14" t="s">
        <v>83</v>
      </c>
      <c r="AW139" s="14" t="s">
        <v>33</v>
      </c>
      <c r="AX139" s="14" t="s">
        <v>74</v>
      </c>
      <c r="AY139" s="255" t="s">
        <v>143</v>
      </c>
    </row>
    <row r="140" s="15" customFormat="1">
      <c r="A140" s="15"/>
      <c r="B140" s="256"/>
      <c r="C140" s="257"/>
      <c r="D140" s="236" t="s">
        <v>154</v>
      </c>
      <c r="E140" s="258" t="s">
        <v>20</v>
      </c>
      <c r="F140" s="259" t="s">
        <v>178</v>
      </c>
      <c r="G140" s="257"/>
      <c r="H140" s="260">
        <v>2.25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154</v>
      </c>
      <c r="AU140" s="266" t="s">
        <v>83</v>
      </c>
      <c r="AV140" s="15" t="s">
        <v>150</v>
      </c>
      <c r="AW140" s="15" t="s">
        <v>33</v>
      </c>
      <c r="AX140" s="15" t="s">
        <v>22</v>
      </c>
      <c r="AY140" s="266" t="s">
        <v>143</v>
      </c>
    </row>
    <row r="141" s="2" customFormat="1" ht="21.75" customHeight="1">
      <c r="A141" s="41"/>
      <c r="B141" s="42"/>
      <c r="C141" s="267" t="s">
        <v>211</v>
      </c>
      <c r="D141" s="267" t="s">
        <v>283</v>
      </c>
      <c r="E141" s="268" t="s">
        <v>952</v>
      </c>
      <c r="F141" s="269" t="s">
        <v>953</v>
      </c>
      <c r="G141" s="270" t="s">
        <v>946</v>
      </c>
      <c r="H141" s="271">
        <v>5.7000000000000002</v>
      </c>
      <c r="I141" s="272"/>
      <c r="J141" s="273">
        <f>ROUND(I141*H141,2)</f>
        <v>0</v>
      </c>
      <c r="K141" s="269" t="s">
        <v>20</v>
      </c>
      <c r="L141" s="274"/>
      <c r="M141" s="275" t="s">
        <v>20</v>
      </c>
      <c r="N141" s="276" t="s">
        <v>45</v>
      </c>
      <c r="O141" s="87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7" t="s">
        <v>211</v>
      </c>
      <c r="AT141" s="227" t="s">
        <v>283</v>
      </c>
      <c r="AU141" s="227" t="s">
        <v>83</v>
      </c>
      <c r="AY141" s="20" t="s">
        <v>143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22</v>
      </c>
      <c r="BK141" s="228">
        <f>ROUND(I141*H141,2)</f>
        <v>0</v>
      </c>
      <c r="BL141" s="20" t="s">
        <v>150</v>
      </c>
      <c r="BM141" s="227" t="s">
        <v>1199</v>
      </c>
    </row>
    <row r="142" s="13" customFormat="1">
      <c r="A142" s="13"/>
      <c r="B142" s="234"/>
      <c r="C142" s="235"/>
      <c r="D142" s="236" t="s">
        <v>154</v>
      </c>
      <c r="E142" s="237" t="s">
        <v>20</v>
      </c>
      <c r="F142" s="238" t="s">
        <v>948</v>
      </c>
      <c r="G142" s="235"/>
      <c r="H142" s="237" t="s">
        <v>20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154</v>
      </c>
      <c r="AU142" s="244" t="s">
        <v>83</v>
      </c>
      <c r="AV142" s="13" t="s">
        <v>22</v>
      </c>
      <c r="AW142" s="13" t="s">
        <v>33</v>
      </c>
      <c r="AX142" s="13" t="s">
        <v>74</v>
      </c>
      <c r="AY142" s="244" t="s">
        <v>143</v>
      </c>
    </row>
    <row r="143" s="13" customFormat="1">
      <c r="A143" s="13"/>
      <c r="B143" s="234"/>
      <c r="C143" s="235"/>
      <c r="D143" s="236" t="s">
        <v>154</v>
      </c>
      <c r="E143" s="237" t="s">
        <v>20</v>
      </c>
      <c r="F143" s="238" t="s">
        <v>1186</v>
      </c>
      <c r="G143" s="235"/>
      <c r="H143" s="237" t="s">
        <v>20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154</v>
      </c>
      <c r="AU143" s="244" t="s">
        <v>83</v>
      </c>
      <c r="AV143" s="13" t="s">
        <v>22</v>
      </c>
      <c r="AW143" s="13" t="s">
        <v>33</v>
      </c>
      <c r="AX143" s="13" t="s">
        <v>74</v>
      </c>
      <c r="AY143" s="244" t="s">
        <v>143</v>
      </c>
    </row>
    <row r="144" s="14" customFormat="1">
      <c r="A144" s="14"/>
      <c r="B144" s="245"/>
      <c r="C144" s="246"/>
      <c r="D144" s="236" t="s">
        <v>154</v>
      </c>
      <c r="E144" s="247" t="s">
        <v>20</v>
      </c>
      <c r="F144" s="248" t="s">
        <v>1200</v>
      </c>
      <c r="G144" s="246"/>
      <c r="H144" s="249">
        <v>1.9000000000000001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154</v>
      </c>
      <c r="AU144" s="255" t="s">
        <v>83</v>
      </c>
      <c r="AV144" s="14" t="s">
        <v>83</v>
      </c>
      <c r="AW144" s="14" t="s">
        <v>33</v>
      </c>
      <c r="AX144" s="14" t="s">
        <v>74</v>
      </c>
      <c r="AY144" s="255" t="s">
        <v>143</v>
      </c>
    </row>
    <row r="145" s="13" customFormat="1">
      <c r="A145" s="13"/>
      <c r="B145" s="234"/>
      <c r="C145" s="235"/>
      <c r="D145" s="236" t="s">
        <v>154</v>
      </c>
      <c r="E145" s="237" t="s">
        <v>20</v>
      </c>
      <c r="F145" s="238" t="s">
        <v>1188</v>
      </c>
      <c r="G145" s="235"/>
      <c r="H145" s="237" t="s">
        <v>20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154</v>
      </c>
      <c r="AU145" s="244" t="s">
        <v>83</v>
      </c>
      <c r="AV145" s="13" t="s">
        <v>22</v>
      </c>
      <c r="AW145" s="13" t="s">
        <v>33</v>
      </c>
      <c r="AX145" s="13" t="s">
        <v>74</v>
      </c>
      <c r="AY145" s="244" t="s">
        <v>143</v>
      </c>
    </row>
    <row r="146" s="14" customFormat="1">
      <c r="A146" s="14"/>
      <c r="B146" s="245"/>
      <c r="C146" s="246"/>
      <c r="D146" s="236" t="s">
        <v>154</v>
      </c>
      <c r="E146" s="247" t="s">
        <v>20</v>
      </c>
      <c r="F146" s="248" t="s">
        <v>1201</v>
      </c>
      <c r="G146" s="246"/>
      <c r="H146" s="249">
        <v>3.8000000000000003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154</v>
      </c>
      <c r="AU146" s="255" t="s">
        <v>83</v>
      </c>
      <c r="AV146" s="14" t="s">
        <v>83</v>
      </c>
      <c r="AW146" s="14" t="s">
        <v>33</v>
      </c>
      <c r="AX146" s="14" t="s">
        <v>74</v>
      </c>
      <c r="AY146" s="255" t="s">
        <v>143</v>
      </c>
    </row>
    <row r="147" s="15" customFormat="1">
      <c r="A147" s="15"/>
      <c r="B147" s="256"/>
      <c r="C147" s="257"/>
      <c r="D147" s="236" t="s">
        <v>154</v>
      </c>
      <c r="E147" s="258" t="s">
        <v>20</v>
      </c>
      <c r="F147" s="259" t="s">
        <v>178</v>
      </c>
      <c r="G147" s="257"/>
      <c r="H147" s="260">
        <v>5.7000000000000002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154</v>
      </c>
      <c r="AU147" s="266" t="s">
        <v>83</v>
      </c>
      <c r="AV147" s="15" t="s">
        <v>150</v>
      </c>
      <c r="AW147" s="15" t="s">
        <v>33</v>
      </c>
      <c r="AX147" s="15" t="s">
        <v>22</v>
      </c>
      <c r="AY147" s="266" t="s">
        <v>143</v>
      </c>
    </row>
    <row r="148" s="2" customFormat="1" ht="16.5" customHeight="1">
      <c r="A148" s="41"/>
      <c r="B148" s="42"/>
      <c r="C148" s="267" t="s">
        <v>218</v>
      </c>
      <c r="D148" s="267" t="s">
        <v>283</v>
      </c>
      <c r="E148" s="268" t="s">
        <v>956</v>
      </c>
      <c r="F148" s="269" t="s">
        <v>957</v>
      </c>
      <c r="G148" s="270" t="s">
        <v>946</v>
      </c>
      <c r="H148" s="271">
        <v>5.7000000000000002</v>
      </c>
      <c r="I148" s="272"/>
      <c r="J148" s="273">
        <f>ROUND(I148*H148,2)</f>
        <v>0</v>
      </c>
      <c r="K148" s="269" t="s">
        <v>20</v>
      </c>
      <c r="L148" s="274"/>
      <c r="M148" s="275" t="s">
        <v>20</v>
      </c>
      <c r="N148" s="276" t="s">
        <v>45</v>
      </c>
      <c r="O148" s="87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7" t="s">
        <v>211</v>
      </c>
      <c r="AT148" s="227" t="s">
        <v>283</v>
      </c>
      <c r="AU148" s="227" t="s">
        <v>83</v>
      </c>
      <c r="AY148" s="20" t="s">
        <v>143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22</v>
      </c>
      <c r="BK148" s="228">
        <f>ROUND(I148*H148,2)</f>
        <v>0</v>
      </c>
      <c r="BL148" s="20" t="s">
        <v>150</v>
      </c>
      <c r="BM148" s="227" t="s">
        <v>1202</v>
      </c>
    </row>
    <row r="149" s="13" customFormat="1">
      <c r="A149" s="13"/>
      <c r="B149" s="234"/>
      <c r="C149" s="235"/>
      <c r="D149" s="236" t="s">
        <v>154</v>
      </c>
      <c r="E149" s="237" t="s">
        <v>20</v>
      </c>
      <c r="F149" s="238" t="s">
        <v>948</v>
      </c>
      <c r="G149" s="235"/>
      <c r="H149" s="237" t="s">
        <v>20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154</v>
      </c>
      <c r="AU149" s="244" t="s">
        <v>83</v>
      </c>
      <c r="AV149" s="13" t="s">
        <v>22</v>
      </c>
      <c r="AW149" s="13" t="s">
        <v>33</v>
      </c>
      <c r="AX149" s="13" t="s">
        <v>74</v>
      </c>
      <c r="AY149" s="244" t="s">
        <v>143</v>
      </c>
    </row>
    <row r="150" s="13" customFormat="1">
      <c r="A150" s="13"/>
      <c r="B150" s="234"/>
      <c r="C150" s="235"/>
      <c r="D150" s="236" t="s">
        <v>154</v>
      </c>
      <c r="E150" s="237" t="s">
        <v>20</v>
      </c>
      <c r="F150" s="238" t="s">
        <v>1186</v>
      </c>
      <c r="G150" s="235"/>
      <c r="H150" s="237" t="s">
        <v>20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154</v>
      </c>
      <c r="AU150" s="244" t="s">
        <v>83</v>
      </c>
      <c r="AV150" s="13" t="s">
        <v>22</v>
      </c>
      <c r="AW150" s="13" t="s">
        <v>33</v>
      </c>
      <c r="AX150" s="13" t="s">
        <v>74</v>
      </c>
      <c r="AY150" s="244" t="s">
        <v>143</v>
      </c>
    </row>
    <row r="151" s="14" customFormat="1">
      <c r="A151" s="14"/>
      <c r="B151" s="245"/>
      <c r="C151" s="246"/>
      <c r="D151" s="236" t="s">
        <v>154</v>
      </c>
      <c r="E151" s="247" t="s">
        <v>20</v>
      </c>
      <c r="F151" s="248" t="s">
        <v>1200</v>
      </c>
      <c r="G151" s="246"/>
      <c r="H151" s="249">
        <v>1.9000000000000001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154</v>
      </c>
      <c r="AU151" s="255" t="s">
        <v>83</v>
      </c>
      <c r="AV151" s="14" t="s">
        <v>83</v>
      </c>
      <c r="AW151" s="14" t="s">
        <v>33</v>
      </c>
      <c r="AX151" s="14" t="s">
        <v>74</v>
      </c>
      <c r="AY151" s="255" t="s">
        <v>143</v>
      </c>
    </row>
    <row r="152" s="13" customFormat="1">
      <c r="A152" s="13"/>
      <c r="B152" s="234"/>
      <c r="C152" s="235"/>
      <c r="D152" s="236" t="s">
        <v>154</v>
      </c>
      <c r="E152" s="237" t="s">
        <v>20</v>
      </c>
      <c r="F152" s="238" t="s">
        <v>1188</v>
      </c>
      <c r="G152" s="235"/>
      <c r="H152" s="237" t="s">
        <v>20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154</v>
      </c>
      <c r="AU152" s="244" t="s">
        <v>83</v>
      </c>
      <c r="AV152" s="13" t="s">
        <v>22</v>
      </c>
      <c r="AW152" s="13" t="s">
        <v>33</v>
      </c>
      <c r="AX152" s="13" t="s">
        <v>74</v>
      </c>
      <c r="AY152" s="244" t="s">
        <v>143</v>
      </c>
    </row>
    <row r="153" s="14" customFormat="1">
      <c r="A153" s="14"/>
      <c r="B153" s="245"/>
      <c r="C153" s="246"/>
      <c r="D153" s="236" t="s">
        <v>154</v>
      </c>
      <c r="E153" s="247" t="s">
        <v>20</v>
      </c>
      <c r="F153" s="248" t="s">
        <v>1201</v>
      </c>
      <c r="G153" s="246"/>
      <c r="H153" s="249">
        <v>3.8000000000000003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154</v>
      </c>
      <c r="AU153" s="255" t="s">
        <v>83</v>
      </c>
      <c r="AV153" s="14" t="s">
        <v>83</v>
      </c>
      <c r="AW153" s="14" t="s">
        <v>33</v>
      </c>
      <c r="AX153" s="14" t="s">
        <v>74</v>
      </c>
      <c r="AY153" s="255" t="s">
        <v>143</v>
      </c>
    </row>
    <row r="154" s="15" customFormat="1">
      <c r="A154" s="15"/>
      <c r="B154" s="256"/>
      <c r="C154" s="257"/>
      <c r="D154" s="236" t="s">
        <v>154</v>
      </c>
      <c r="E154" s="258" t="s">
        <v>20</v>
      </c>
      <c r="F154" s="259" t="s">
        <v>178</v>
      </c>
      <c r="G154" s="257"/>
      <c r="H154" s="260">
        <v>5.7000000000000002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154</v>
      </c>
      <c r="AU154" s="266" t="s">
        <v>83</v>
      </c>
      <c r="AV154" s="15" t="s">
        <v>150</v>
      </c>
      <c r="AW154" s="15" t="s">
        <v>33</v>
      </c>
      <c r="AX154" s="15" t="s">
        <v>22</v>
      </c>
      <c r="AY154" s="266" t="s">
        <v>143</v>
      </c>
    </row>
    <row r="155" s="2" customFormat="1" ht="21.75" customHeight="1">
      <c r="A155" s="41"/>
      <c r="B155" s="42"/>
      <c r="C155" s="267" t="s">
        <v>226</v>
      </c>
      <c r="D155" s="267" t="s">
        <v>283</v>
      </c>
      <c r="E155" s="268" t="s">
        <v>960</v>
      </c>
      <c r="F155" s="269" t="s">
        <v>961</v>
      </c>
      <c r="G155" s="270" t="s">
        <v>946</v>
      </c>
      <c r="H155" s="271">
        <v>0.45000000000000001</v>
      </c>
      <c r="I155" s="272"/>
      <c r="J155" s="273">
        <f>ROUND(I155*H155,2)</f>
        <v>0</v>
      </c>
      <c r="K155" s="269" t="s">
        <v>20</v>
      </c>
      <c r="L155" s="274"/>
      <c r="M155" s="275" t="s">
        <v>20</v>
      </c>
      <c r="N155" s="276" t="s">
        <v>45</v>
      </c>
      <c r="O155" s="87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7" t="s">
        <v>211</v>
      </c>
      <c r="AT155" s="227" t="s">
        <v>283</v>
      </c>
      <c r="AU155" s="227" t="s">
        <v>83</v>
      </c>
      <c r="AY155" s="20" t="s">
        <v>143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22</v>
      </c>
      <c r="BK155" s="228">
        <f>ROUND(I155*H155,2)</f>
        <v>0</v>
      </c>
      <c r="BL155" s="20" t="s">
        <v>150</v>
      </c>
      <c r="BM155" s="227" t="s">
        <v>1203</v>
      </c>
    </row>
    <row r="156" s="13" customFormat="1">
      <c r="A156" s="13"/>
      <c r="B156" s="234"/>
      <c r="C156" s="235"/>
      <c r="D156" s="236" t="s">
        <v>154</v>
      </c>
      <c r="E156" s="237" t="s">
        <v>20</v>
      </c>
      <c r="F156" s="238" t="s">
        <v>948</v>
      </c>
      <c r="G156" s="235"/>
      <c r="H156" s="237" t="s">
        <v>20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154</v>
      </c>
      <c r="AU156" s="244" t="s">
        <v>83</v>
      </c>
      <c r="AV156" s="13" t="s">
        <v>22</v>
      </c>
      <c r="AW156" s="13" t="s">
        <v>33</v>
      </c>
      <c r="AX156" s="13" t="s">
        <v>74</v>
      </c>
      <c r="AY156" s="244" t="s">
        <v>143</v>
      </c>
    </row>
    <row r="157" s="13" customFormat="1">
      <c r="A157" s="13"/>
      <c r="B157" s="234"/>
      <c r="C157" s="235"/>
      <c r="D157" s="236" t="s">
        <v>154</v>
      </c>
      <c r="E157" s="237" t="s">
        <v>20</v>
      </c>
      <c r="F157" s="238" t="s">
        <v>1186</v>
      </c>
      <c r="G157" s="235"/>
      <c r="H157" s="237" t="s">
        <v>20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83</v>
      </c>
      <c r="AV157" s="13" t="s">
        <v>22</v>
      </c>
      <c r="AW157" s="13" t="s">
        <v>33</v>
      </c>
      <c r="AX157" s="13" t="s">
        <v>74</v>
      </c>
      <c r="AY157" s="244" t="s">
        <v>143</v>
      </c>
    </row>
    <row r="158" s="14" customFormat="1">
      <c r="A158" s="14"/>
      <c r="B158" s="245"/>
      <c r="C158" s="246"/>
      <c r="D158" s="236" t="s">
        <v>154</v>
      </c>
      <c r="E158" s="247" t="s">
        <v>20</v>
      </c>
      <c r="F158" s="248" t="s">
        <v>1204</v>
      </c>
      <c r="G158" s="246"/>
      <c r="H158" s="249">
        <v>0.15000000000000002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154</v>
      </c>
      <c r="AU158" s="255" t="s">
        <v>83</v>
      </c>
      <c r="AV158" s="14" t="s">
        <v>83</v>
      </c>
      <c r="AW158" s="14" t="s">
        <v>33</v>
      </c>
      <c r="AX158" s="14" t="s">
        <v>74</v>
      </c>
      <c r="AY158" s="255" t="s">
        <v>143</v>
      </c>
    </row>
    <row r="159" s="13" customFormat="1">
      <c r="A159" s="13"/>
      <c r="B159" s="234"/>
      <c r="C159" s="235"/>
      <c r="D159" s="236" t="s">
        <v>154</v>
      </c>
      <c r="E159" s="237" t="s">
        <v>20</v>
      </c>
      <c r="F159" s="238" t="s">
        <v>1188</v>
      </c>
      <c r="G159" s="235"/>
      <c r="H159" s="237" t="s">
        <v>20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154</v>
      </c>
      <c r="AU159" s="244" t="s">
        <v>83</v>
      </c>
      <c r="AV159" s="13" t="s">
        <v>22</v>
      </c>
      <c r="AW159" s="13" t="s">
        <v>33</v>
      </c>
      <c r="AX159" s="13" t="s">
        <v>74</v>
      </c>
      <c r="AY159" s="244" t="s">
        <v>143</v>
      </c>
    </row>
    <row r="160" s="14" customFormat="1">
      <c r="A160" s="14"/>
      <c r="B160" s="245"/>
      <c r="C160" s="246"/>
      <c r="D160" s="236" t="s">
        <v>154</v>
      </c>
      <c r="E160" s="247" t="s">
        <v>20</v>
      </c>
      <c r="F160" s="248" t="s">
        <v>1205</v>
      </c>
      <c r="G160" s="246"/>
      <c r="H160" s="249">
        <v>0.30000000000000004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154</v>
      </c>
      <c r="AU160" s="255" t="s">
        <v>83</v>
      </c>
      <c r="AV160" s="14" t="s">
        <v>83</v>
      </c>
      <c r="AW160" s="14" t="s">
        <v>33</v>
      </c>
      <c r="AX160" s="14" t="s">
        <v>74</v>
      </c>
      <c r="AY160" s="255" t="s">
        <v>143</v>
      </c>
    </row>
    <row r="161" s="15" customFormat="1">
      <c r="A161" s="15"/>
      <c r="B161" s="256"/>
      <c r="C161" s="257"/>
      <c r="D161" s="236" t="s">
        <v>154</v>
      </c>
      <c r="E161" s="258" t="s">
        <v>20</v>
      </c>
      <c r="F161" s="259" t="s">
        <v>178</v>
      </c>
      <c r="G161" s="257"/>
      <c r="H161" s="260">
        <v>0.45000000000000007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154</v>
      </c>
      <c r="AU161" s="266" t="s">
        <v>83</v>
      </c>
      <c r="AV161" s="15" t="s">
        <v>150</v>
      </c>
      <c r="AW161" s="15" t="s">
        <v>33</v>
      </c>
      <c r="AX161" s="15" t="s">
        <v>22</v>
      </c>
      <c r="AY161" s="266" t="s">
        <v>143</v>
      </c>
    </row>
    <row r="162" s="2" customFormat="1" ht="16.5" customHeight="1">
      <c r="A162" s="41"/>
      <c r="B162" s="42"/>
      <c r="C162" s="267" t="s">
        <v>234</v>
      </c>
      <c r="D162" s="267" t="s">
        <v>283</v>
      </c>
      <c r="E162" s="268" t="s">
        <v>964</v>
      </c>
      <c r="F162" s="269" t="s">
        <v>965</v>
      </c>
      <c r="G162" s="270" t="s">
        <v>946</v>
      </c>
      <c r="H162" s="271">
        <v>0.59999999999999998</v>
      </c>
      <c r="I162" s="272"/>
      <c r="J162" s="273">
        <f>ROUND(I162*H162,2)</f>
        <v>0</v>
      </c>
      <c r="K162" s="269" t="s">
        <v>20</v>
      </c>
      <c r="L162" s="274"/>
      <c r="M162" s="275" t="s">
        <v>20</v>
      </c>
      <c r="N162" s="276" t="s">
        <v>45</v>
      </c>
      <c r="O162" s="87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7" t="s">
        <v>211</v>
      </c>
      <c r="AT162" s="227" t="s">
        <v>283</v>
      </c>
      <c r="AU162" s="227" t="s">
        <v>83</v>
      </c>
      <c r="AY162" s="20" t="s">
        <v>143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22</v>
      </c>
      <c r="BK162" s="228">
        <f>ROUND(I162*H162,2)</f>
        <v>0</v>
      </c>
      <c r="BL162" s="20" t="s">
        <v>150</v>
      </c>
      <c r="BM162" s="227" t="s">
        <v>1206</v>
      </c>
    </row>
    <row r="163" s="13" customFormat="1">
      <c r="A163" s="13"/>
      <c r="B163" s="234"/>
      <c r="C163" s="235"/>
      <c r="D163" s="236" t="s">
        <v>154</v>
      </c>
      <c r="E163" s="237" t="s">
        <v>20</v>
      </c>
      <c r="F163" s="238" t="s">
        <v>948</v>
      </c>
      <c r="G163" s="235"/>
      <c r="H163" s="237" t="s">
        <v>20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154</v>
      </c>
      <c r="AU163" s="244" t="s">
        <v>83</v>
      </c>
      <c r="AV163" s="13" t="s">
        <v>22</v>
      </c>
      <c r="AW163" s="13" t="s">
        <v>33</v>
      </c>
      <c r="AX163" s="13" t="s">
        <v>74</v>
      </c>
      <c r="AY163" s="244" t="s">
        <v>143</v>
      </c>
    </row>
    <row r="164" s="13" customFormat="1">
      <c r="A164" s="13"/>
      <c r="B164" s="234"/>
      <c r="C164" s="235"/>
      <c r="D164" s="236" t="s">
        <v>154</v>
      </c>
      <c r="E164" s="237" t="s">
        <v>20</v>
      </c>
      <c r="F164" s="238" t="s">
        <v>1186</v>
      </c>
      <c r="G164" s="235"/>
      <c r="H164" s="237" t="s">
        <v>20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154</v>
      </c>
      <c r="AU164" s="244" t="s">
        <v>83</v>
      </c>
      <c r="AV164" s="13" t="s">
        <v>22</v>
      </c>
      <c r="AW164" s="13" t="s">
        <v>33</v>
      </c>
      <c r="AX164" s="13" t="s">
        <v>74</v>
      </c>
      <c r="AY164" s="244" t="s">
        <v>143</v>
      </c>
    </row>
    <row r="165" s="14" customFormat="1">
      <c r="A165" s="14"/>
      <c r="B165" s="245"/>
      <c r="C165" s="246"/>
      <c r="D165" s="236" t="s">
        <v>154</v>
      </c>
      <c r="E165" s="247" t="s">
        <v>20</v>
      </c>
      <c r="F165" s="248" t="s">
        <v>1207</v>
      </c>
      <c r="G165" s="246"/>
      <c r="H165" s="249">
        <v>0.20000000000000001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154</v>
      </c>
      <c r="AU165" s="255" t="s">
        <v>83</v>
      </c>
      <c r="AV165" s="14" t="s">
        <v>83</v>
      </c>
      <c r="AW165" s="14" t="s">
        <v>33</v>
      </c>
      <c r="AX165" s="14" t="s">
        <v>74</v>
      </c>
      <c r="AY165" s="255" t="s">
        <v>143</v>
      </c>
    </row>
    <row r="166" s="13" customFormat="1">
      <c r="A166" s="13"/>
      <c r="B166" s="234"/>
      <c r="C166" s="235"/>
      <c r="D166" s="236" t="s">
        <v>154</v>
      </c>
      <c r="E166" s="237" t="s">
        <v>20</v>
      </c>
      <c r="F166" s="238" t="s">
        <v>1188</v>
      </c>
      <c r="G166" s="235"/>
      <c r="H166" s="237" t="s">
        <v>20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154</v>
      </c>
      <c r="AU166" s="244" t="s">
        <v>83</v>
      </c>
      <c r="AV166" s="13" t="s">
        <v>22</v>
      </c>
      <c r="AW166" s="13" t="s">
        <v>33</v>
      </c>
      <c r="AX166" s="13" t="s">
        <v>74</v>
      </c>
      <c r="AY166" s="244" t="s">
        <v>143</v>
      </c>
    </row>
    <row r="167" s="14" customFormat="1">
      <c r="A167" s="14"/>
      <c r="B167" s="245"/>
      <c r="C167" s="246"/>
      <c r="D167" s="236" t="s">
        <v>154</v>
      </c>
      <c r="E167" s="247" t="s">
        <v>20</v>
      </c>
      <c r="F167" s="248" t="s">
        <v>1208</v>
      </c>
      <c r="G167" s="246"/>
      <c r="H167" s="249">
        <v>0.40000000000000002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154</v>
      </c>
      <c r="AU167" s="255" t="s">
        <v>83</v>
      </c>
      <c r="AV167" s="14" t="s">
        <v>83</v>
      </c>
      <c r="AW167" s="14" t="s">
        <v>33</v>
      </c>
      <c r="AX167" s="14" t="s">
        <v>74</v>
      </c>
      <c r="AY167" s="255" t="s">
        <v>143</v>
      </c>
    </row>
    <row r="168" s="15" customFormat="1">
      <c r="A168" s="15"/>
      <c r="B168" s="256"/>
      <c r="C168" s="257"/>
      <c r="D168" s="236" t="s">
        <v>154</v>
      </c>
      <c r="E168" s="258" t="s">
        <v>20</v>
      </c>
      <c r="F168" s="259" t="s">
        <v>178</v>
      </c>
      <c r="G168" s="257"/>
      <c r="H168" s="260">
        <v>0.60000000000000009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154</v>
      </c>
      <c r="AU168" s="266" t="s">
        <v>83</v>
      </c>
      <c r="AV168" s="15" t="s">
        <v>150</v>
      </c>
      <c r="AW168" s="15" t="s">
        <v>33</v>
      </c>
      <c r="AX168" s="15" t="s">
        <v>22</v>
      </c>
      <c r="AY168" s="266" t="s">
        <v>143</v>
      </c>
    </row>
    <row r="169" s="2" customFormat="1" ht="21.75" customHeight="1">
      <c r="A169" s="41"/>
      <c r="B169" s="42"/>
      <c r="C169" s="216" t="s">
        <v>239</v>
      </c>
      <c r="D169" s="216" t="s">
        <v>145</v>
      </c>
      <c r="E169" s="217" t="s">
        <v>968</v>
      </c>
      <c r="F169" s="218" t="s">
        <v>969</v>
      </c>
      <c r="G169" s="219" t="s">
        <v>428</v>
      </c>
      <c r="H169" s="220">
        <v>16.800000000000001</v>
      </c>
      <c r="I169" s="221"/>
      <c r="J169" s="222">
        <f>ROUND(I169*H169,2)</f>
        <v>0</v>
      </c>
      <c r="K169" s="218" t="s">
        <v>149</v>
      </c>
      <c r="L169" s="47"/>
      <c r="M169" s="223" t="s">
        <v>20</v>
      </c>
      <c r="N169" s="224" t="s">
        <v>45</v>
      </c>
      <c r="O169" s="87"/>
      <c r="P169" s="225">
        <f>O169*H169</f>
        <v>0</v>
      </c>
      <c r="Q169" s="225">
        <v>6.0000000000000002E-05</v>
      </c>
      <c r="R169" s="225">
        <f>Q169*H169</f>
        <v>0.001008</v>
      </c>
      <c r="S169" s="225">
        <v>0</v>
      </c>
      <c r="T169" s="226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7" t="s">
        <v>150</v>
      </c>
      <c r="AT169" s="227" t="s">
        <v>145</v>
      </c>
      <c r="AU169" s="227" t="s">
        <v>83</v>
      </c>
      <c r="AY169" s="20" t="s">
        <v>143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22</v>
      </c>
      <c r="BK169" s="228">
        <f>ROUND(I169*H169,2)</f>
        <v>0</v>
      </c>
      <c r="BL169" s="20" t="s">
        <v>150</v>
      </c>
      <c r="BM169" s="227" t="s">
        <v>1209</v>
      </c>
    </row>
    <row r="170" s="2" customFormat="1">
      <c r="A170" s="41"/>
      <c r="B170" s="42"/>
      <c r="C170" s="43"/>
      <c r="D170" s="229" t="s">
        <v>152</v>
      </c>
      <c r="E170" s="43"/>
      <c r="F170" s="230" t="s">
        <v>971</v>
      </c>
      <c r="G170" s="43"/>
      <c r="H170" s="43"/>
      <c r="I170" s="231"/>
      <c r="J170" s="43"/>
      <c r="K170" s="43"/>
      <c r="L170" s="47"/>
      <c r="M170" s="232"/>
      <c r="N170" s="23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152</v>
      </c>
      <c r="AU170" s="20" t="s">
        <v>83</v>
      </c>
    </row>
    <row r="171" s="13" customFormat="1">
      <c r="A171" s="13"/>
      <c r="B171" s="234"/>
      <c r="C171" s="235"/>
      <c r="D171" s="236" t="s">
        <v>154</v>
      </c>
      <c r="E171" s="237" t="s">
        <v>20</v>
      </c>
      <c r="F171" s="238" t="s">
        <v>928</v>
      </c>
      <c r="G171" s="235"/>
      <c r="H171" s="237" t="s">
        <v>20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154</v>
      </c>
      <c r="AU171" s="244" t="s">
        <v>83</v>
      </c>
      <c r="AV171" s="13" t="s">
        <v>22</v>
      </c>
      <c r="AW171" s="13" t="s">
        <v>33</v>
      </c>
      <c r="AX171" s="13" t="s">
        <v>74</v>
      </c>
      <c r="AY171" s="244" t="s">
        <v>143</v>
      </c>
    </row>
    <row r="172" s="13" customFormat="1">
      <c r="A172" s="13"/>
      <c r="B172" s="234"/>
      <c r="C172" s="235"/>
      <c r="D172" s="236" t="s">
        <v>154</v>
      </c>
      <c r="E172" s="237" t="s">
        <v>20</v>
      </c>
      <c r="F172" s="238" t="s">
        <v>1186</v>
      </c>
      <c r="G172" s="235"/>
      <c r="H172" s="237" t="s">
        <v>20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154</v>
      </c>
      <c r="AU172" s="244" t="s">
        <v>83</v>
      </c>
      <c r="AV172" s="13" t="s">
        <v>22</v>
      </c>
      <c r="AW172" s="13" t="s">
        <v>33</v>
      </c>
      <c r="AX172" s="13" t="s">
        <v>74</v>
      </c>
      <c r="AY172" s="244" t="s">
        <v>143</v>
      </c>
    </row>
    <row r="173" s="14" customFormat="1">
      <c r="A173" s="14"/>
      <c r="B173" s="245"/>
      <c r="C173" s="246"/>
      <c r="D173" s="236" t="s">
        <v>154</v>
      </c>
      <c r="E173" s="247" t="s">
        <v>20</v>
      </c>
      <c r="F173" s="248" t="s">
        <v>1187</v>
      </c>
      <c r="G173" s="246"/>
      <c r="H173" s="249">
        <v>5.6000000000000005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154</v>
      </c>
      <c r="AU173" s="255" t="s">
        <v>83</v>
      </c>
      <c r="AV173" s="14" t="s">
        <v>83</v>
      </c>
      <c r="AW173" s="14" t="s">
        <v>33</v>
      </c>
      <c r="AX173" s="14" t="s">
        <v>74</v>
      </c>
      <c r="AY173" s="255" t="s">
        <v>143</v>
      </c>
    </row>
    <row r="174" s="13" customFormat="1">
      <c r="A174" s="13"/>
      <c r="B174" s="234"/>
      <c r="C174" s="235"/>
      <c r="D174" s="236" t="s">
        <v>154</v>
      </c>
      <c r="E174" s="237" t="s">
        <v>20</v>
      </c>
      <c r="F174" s="238" t="s">
        <v>1188</v>
      </c>
      <c r="G174" s="235"/>
      <c r="H174" s="237" t="s">
        <v>20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83</v>
      </c>
      <c r="AV174" s="13" t="s">
        <v>22</v>
      </c>
      <c r="AW174" s="13" t="s">
        <v>33</v>
      </c>
      <c r="AX174" s="13" t="s">
        <v>74</v>
      </c>
      <c r="AY174" s="244" t="s">
        <v>143</v>
      </c>
    </row>
    <row r="175" s="14" customFormat="1">
      <c r="A175" s="14"/>
      <c r="B175" s="245"/>
      <c r="C175" s="246"/>
      <c r="D175" s="236" t="s">
        <v>154</v>
      </c>
      <c r="E175" s="247" t="s">
        <v>20</v>
      </c>
      <c r="F175" s="248" t="s">
        <v>1189</v>
      </c>
      <c r="G175" s="246"/>
      <c r="H175" s="249">
        <v>11.200000000000001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154</v>
      </c>
      <c r="AU175" s="255" t="s">
        <v>83</v>
      </c>
      <c r="AV175" s="14" t="s">
        <v>83</v>
      </c>
      <c r="AW175" s="14" t="s">
        <v>33</v>
      </c>
      <c r="AX175" s="14" t="s">
        <v>74</v>
      </c>
      <c r="AY175" s="255" t="s">
        <v>143</v>
      </c>
    </row>
    <row r="176" s="15" customFormat="1">
      <c r="A176" s="15"/>
      <c r="B176" s="256"/>
      <c r="C176" s="257"/>
      <c r="D176" s="236" t="s">
        <v>154</v>
      </c>
      <c r="E176" s="258" t="s">
        <v>20</v>
      </c>
      <c r="F176" s="259" t="s">
        <v>178</v>
      </c>
      <c r="G176" s="257"/>
      <c r="H176" s="260">
        <v>16.800000000000001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6" t="s">
        <v>154</v>
      </c>
      <c r="AU176" s="266" t="s">
        <v>83</v>
      </c>
      <c r="AV176" s="15" t="s">
        <v>150</v>
      </c>
      <c r="AW176" s="15" t="s">
        <v>33</v>
      </c>
      <c r="AX176" s="15" t="s">
        <v>22</v>
      </c>
      <c r="AY176" s="266" t="s">
        <v>143</v>
      </c>
    </row>
    <row r="177" s="2" customFormat="1" ht="21.75" customHeight="1">
      <c r="A177" s="41"/>
      <c r="B177" s="42"/>
      <c r="C177" s="267" t="s">
        <v>244</v>
      </c>
      <c r="D177" s="267" t="s">
        <v>283</v>
      </c>
      <c r="E177" s="268" t="s">
        <v>973</v>
      </c>
      <c r="F177" s="269" t="s">
        <v>974</v>
      </c>
      <c r="G177" s="270" t="s">
        <v>428</v>
      </c>
      <c r="H177" s="271">
        <v>50.399999999999999</v>
      </c>
      <c r="I177" s="272"/>
      <c r="J177" s="273">
        <f>ROUND(I177*H177,2)</f>
        <v>0</v>
      </c>
      <c r="K177" s="269" t="s">
        <v>149</v>
      </c>
      <c r="L177" s="274"/>
      <c r="M177" s="275" t="s">
        <v>20</v>
      </c>
      <c r="N177" s="276" t="s">
        <v>45</v>
      </c>
      <c r="O177" s="87"/>
      <c r="P177" s="225">
        <f>O177*H177</f>
        <v>0</v>
      </c>
      <c r="Q177" s="225">
        <v>0.0058999999999999999</v>
      </c>
      <c r="R177" s="225">
        <f>Q177*H177</f>
        <v>0.29735999999999996</v>
      </c>
      <c r="S177" s="225">
        <v>0</v>
      </c>
      <c r="T177" s="226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7" t="s">
        <v>211</v>
      </c>
      <c r="AT177" s="227" t="s">
        <v>283</v>
      </c>
      <c r="AU177" s="227" t="s">
        <v>83</v>
      </c>
      <c r="AY177" s="20" t="s">
        <v>143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22</v>
      </c>
      <c r="BK177" s="228">
        <f>ROUND(I177*H177,2)</f>
        <v>0</v>
      </c>
      <c r="BL177" s="20" t="s">
        <v>150</v>
      </c>
      <c r="BM177" s="227" t="s">
        <v>1210</v>
      </c>
    </row>
    <row r="178" s="13" customFormat="1">
      <c r="A178" s="13"/>
      <c r="B178" s="234"/>
      <c r="C178" s="235"/>
      <c r="D178" s="236" t="s">
        <v>154</v>
      </c>
      <c r="E178" s="237" t="s">
        <v>20</v>
      </c>
      <c r="F178" s="238" t="s">
        <v>976</v>
      </c>
      <c r="G178" s="235"/>
      <c r="H178" s="237" t="s">
        <v>20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154</v>
      </c>
      <c r="AU178" s="244" t="s">
        <v>83</v>
      </c>
      <c r="AV178" s="13" t="s">
        <v>22</v>
      </c>
      <c r="AW178" s="13" t="s">
        <v>33</v>
      </c>
      <c r="AX178" s="13" t="s">
        <v>74</v>
      </c>
      <c r="AY178" s="244" t="s">
        <v>143</v>
      </c>
    </row>
    <row r="179" s="14" customFormat="1">
      <c r="A179" s="14"/>
      <c r="B179" s="245"/>
      <c r="C179" s="246"/>
      <c r="D179" s="236" t="s">
        <v>154</v>
      </c>
      <c r="E179" s="247" t="s">
        <v>20</v>
      </c>
      <c r="F179" s="248" t="s">
        <v>1211</v>
      </c>
      <c r="G179" s="246"/>
      <c r="H179" s="249">
        <v>16.800000000000001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154</v>
      </c>
      <c r="AU179" s="255" t="s">
        <v>83</v>
      </c>
      <c r="AV179" s="14" t="s">
        <v>83</v>
      </c>
      <c r="AW179" s="14" t="s">
        <v>33</v>
      </c>
      <c r="AX179" s="14" t="s">
        <v>74</v>
      </c>
      <c r="AY179" s="255" t="s">
        <v>143</v>
      </c>
    </row>
    <row r="180" s="14" customFormat="1">
      <c r="A180" s="14"/>
      <c r="B180" s="245"/>
      <c r="C180" s="246"/>
      <c r="D180" s="236" t="s">
        <v>154</v>
      </c>
      <c r="E180" s="247" t="s">
        <v>20</v>
      </c>
      <c r="F180" s="248" t="s">
        <v>1212</v>
      </c>
      <c r="G180" s="246"/>
      <c r="H180" s="249">
        <v>50.400000000000006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154</v>
      </c>
      <c r="AU180" s="255" t="s">
        <v>83</v>
      </c>
      <c r="AV180" s="14" t="s">
        <v>83</v>
      </c>
      <c r="AW180" s="14" t="s">
        <v>33</v>
      </c>
      <c r="AX180" s="14" t="s">
        <v>22</v>
      </c>
      <c r="AY180" s="255" t="s">
        <v>143</v>
      </c>
    </row>
    <row r="181" s="2" customFormat="1" ht="33" customHeight="1">
      <c r="A181" s="41"/>
      <c r="B181" s="42"/>
      <c r="C181" s="216" t="s">
        <v>253</v>
      </c>
      <c r="D181" s="216" t="s">
        <v>145</v>
      </c>
      <c r="E181" s="217" t="s">
        <v>980</v>
      </c>
      <c r="F181" s="218" t="s">
        <v>981</v>
      </c>
      <c r="G181" s="219" t="s">
        <v>148</v>
      </c>
      <c r="H181" s="220">
        <v>37.981000000000002</v>
      </c>
      <c r="I181" s="221"/>
      <c r="J181" s="222">
        <f>ROUND(I181*H181,2)</f>
        <v>0</v>
      </c>
      <c r="K181" s="218" t="s">
        <v>149</v>
      </c>
      <c r="L181" s="47"/>
      <c r="M181" s="223" t="s">
        <v>20</v>
      </c>
      <c r="N181" s="224" t="s">
        <v>45</v>
      </c>
      <c r="O181" s="87"/>
      <c r="P181" s="225">
        <f>O181*H181</f>
        <v>0</v>
      </c>
      <c r="Q181" s="225">
        <v>3.0000000000000001E-05</v>
      </c>
      <c r="R181" s="225">
        <f>Q181*H181</f>
        <v>0.0011394300000000001</v>
      </c>
      <c r="S181" s="225">
        <v>0</v>
      </c>
      <c r="T181" s="226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7" t="s">
        <v>150</v>
      </c>
      <c r="AT181" s="227" t="s">
        <v>145</v>
      </c>
      <c r="AU181" s="227" t="s">
        <v>83</v>
      </c>
      <c r="AY181" s="20" t="s">
        <v>143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22</v>
      </c>
      <c r="BK181" s="228">
        <f>ROUND(I181*H181,2)</f>
        <v>0</v>
      </c>
      <c r="BL181" s="20" t="s">
        <v>150</v>
      </c>
      <c r="BM181" s="227" t="s">
        <v>1213</v>
      </c>
    </row>
    <row r="182" s="2" customFormat="1">
      <c r="A182" s="41"/>
      <c r="B182" s="42"/>
      <c r="C182" s="43"/>
      <c r="D182" s="229" t="s">
        <v>152</v>
      </c>
      <c r="E182" s="43"/>
      <c r="F182" s="230" t="s">
        <v>983</v>
      </c>
      <c r="G182" s="43"/>
      <c r="H182" s="43"/>
      <c r="I182" s="231"/>
      <c r="J182" s="43"/>
      <c r="K182" s="43"/>
      <c r="L182" s="47"/>
      <c r="M182" s="232"/>
      <c r="N182" s="23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152</v>
      </c>
      <c r="AU182" s="20" t="s">
        <v>83</v>
      </c>
    </row>
    <row r="183" s="13" customFormat="1">
      <c r="A183" s="13"/>
      <c r="B183" s="234"/>
      <c r="C183" s="235"/>
      <c r="D183" s="236" t="s">
        <v>154</v>
      </c>
      <c r="E183" s="237" t="s">
        <v>20</v>
      </c>
      <c r="F183" s="238" t="s">
        <v>928</v>
      </c>
      <c r="G183" s="235"/>
      <c r="H183" s="237" t="s">
        <v>20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154</v>
      </c>
      <c r="AU183" s="244" t="s">
        <v>83</v>
      </c>
      <c r="AV183" s="13" t="s">
        <v>22</v>
      </c>
      <c r="AW183" s="13" t="s">
        <v>33</v>
      </c>
      <c r="AX183" s="13" t="s">
        <v>74</v>
      </c>
      <c r="AY183" s="244" t="s">
        <v>143</v>
      </c>
    </row>
    <row r="184" s="13" customFormat="1">
      <c r="A184" s="13"/>
      <c r="B184" s="234"/>
      <c r="C184" s="235"/>
      <c r="D184" s="236" t="s">
        <v>154</v>
      </c>
      <c r="E184" s="237" t="s">
        <v>20</v>
      </c>
      <c r="F184" s="238" t="s">
        <v>1214</v>
      </c>
      <c r="G184" s="235"/>
      <c r="H184" s="237" t="s">
        <v>20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154</v>
      </c>
      <c r="AU184" s="244" t="s">
        <v>83</v>
      </c>
      <c r="AV184" s="13" t="s">
        <v>22</v>
      </c>
      <c r="AW184" s="13" t="s">
        <v>33</v>
      </c>
      <c r="AX184" s="13" t="s">
        <v>74</v>
      </c>
      <c r="AY184" s="244" t="s">
        <v>143</v>
      </c>
    </row>
    <row r="185" s="13" customFormat="1">
      <c r="A185" s="13"/>
      <c r="B185" s="234"/>
      <c r="C185" s="235"/>
      <c r="D185" s="236" t="s">
        <v>154</v>
      </c>
      <c r="E185" s="237" t="s">
        <v>20</v>
      </c>
      <c r="F185" s="238" t="s">
        <v>1186</v>
      </c>
      <c r="G185" s="235"/>
      <c r="H185" s="237" t="s">
        <v>20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154</v>
      </c>
      <c r="AU185" s="244" t="s">
        <v>83</v>
      </c>
      <c r="AV185" s="13" t="s">
        <v>22</v>
      </c>
      <c r="AW185" s="13" t="s">
        <v>33</v>
      </c>
      <c r="AX185" s="13" t="s">
        <v>74</v>
      </c>
      <c r="AY185" s="244" t="s">
        <v>143</v>
      </c>
    </row>
    <row r="186" s="14" customFormat="1">
      <c r="A186" s="14"/>
      <c r="B186" s="245"/>
      <c r="C186" s="246"/>
      <c r="D186" s="236" t="s">
        <v>154</v>
      </c>
      <c r="E186" s="247" t="s">
        <v>20</v>
      </c>
      <c r="F186" s="248" t="s">
        <v>1215</v>
      </c>
      <c r="G186" s="246"/>
      <c r="H186" s="249">
        <v>4.2201599999999999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154</v>
      </c>
      <c r="AU186" s="255" t="s">
        <v>83</v>
      </c>
      <c r="AV186" s="14" t="s">
        <v>83</v>
      </c>
      <c r="AW186" s="14" t="s">
        <v>33</v>
      </c>
      <c r="AX186" s="14" t="s">
        <v>74</v>
      </c>
      <c r="AY186" s="255" t="s">
        <v>143</v>
      </c>
    </row>
    <row r="187" s="13" customFormat="1">
      <c r="A187" s="13"/>
      <c r="B187" s="234"/>
      <c r="C187" s="235"/>
      <c r="D187" s="236" t="s">
        <v>154</v>
      </c>
      <c r="E187" s="237" t="s">
        <v>20</v>
      </c>
      <c r="F187" s="238" t="s">
        <v>1188</v>
      </c>
      <c r="G187" s="235"/>
      <c r="H187" s="237" t="s">
        <v>20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154</v>
      </c>
      <c r="AU187" s="244" t="s">
        <v>83</v>
      </c>
      <c r="AV187" s="13" t="s">
        <v>22</v>
      </c>
      <c r="AW187" s="13" t="s">
        <v>33</v>
      </c>
      <c r="AX187" s="13" t="s">
        <v>74</v>
      </c>
      <c r="AY187" s="244" t="s">
        <v>143</v>
      </c>
    </row>
    <row r="188" s="14" customFormat="1">
      <c r="A188" s="14"/>
      <c r="B188" s="245"/>
      <c r="C188" s="246"/>
      <c r="D188" s="236" t="s">
        <v>154</v>
      </c>
      <c r="E188" s="247" t="s">
        <v>20</v>
      </c>
      <c r="F188" s="248" t="s">
        <v>1216</v>
      </c>
      <c r="G188" s="246"/>
      <c r="H188" s="249">
        <v>8.4403199999999998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154</v>
      </c>
      <c r="AU188" s="255" t="s">
        <v>83</v>
      </c>
      <c r="AV188" s="14" t="s">
        <v>83</v>
      </c>
      <c r="AW188" s="14" t="s">
        <v>33</v>
      </c>
      <c r="AX188" s="14" t="s">
        <v>74</v>
      </c>
      <c r="AY188" s="255" t="s">
        <v>143</v>
      </c>
    </row>
    <row r="189" s="13" customFormat="1">
      <c r="A189" s="13"/>
      <c r="B189" s="234"/>
      <c r="C189" s="235"/>
      <c r="D189" s="236" t="s">
        <v>154</v>
      </c>
      <c r="E189" s="237" t="s">
        <v>20</v>
      </c>
      <c r="F189" s="238" t="s">
        <v>1217</v>
      </c>
      <c r="G189" s="235"/>
      <c r="H189" s="237" t="s">
        <v>20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154</v>
      </c>
      <c r="AU189" s="244" t="s">
        <v>83</v>
      </c>
      <c r="AV189" s="13" t="s">
        <v>22</v>
      </c>
      <c r="AW189" s="13" t="s">
        <v>33</v>
      </c>
      <c r="AX189" s="13" t="s">
        <v>74</v>
      </c>
      <c r="AY189" s="244" t="s">
        <v>143</v>
      </c>
    </row>
    <row r="190" s="13" customFormat="1">
      <c r="A190" s="13"/>
      <c r="B190" s="234"/>
      <c r="C190" s="235"/>
      <c r="D190" s="236" t="s">
        <v>154</v>
      </c>
      <c r="E190" s="237" t="s">
        <v>20</v>
      </c>
      <c r="F190" s="238" t="s">
        <v>1186</v>
      </c>
      <c r="G190" s="235"/>
      <c r="H190" s="237" t="s">
        <v>20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154</v>
      </c>
      <c r="AU190" s="244" t="s">
        <v>83</v>
      </c>
      <c r="AV190" s="13" t="s">
        <v>22</v>
      </c>
      <c r="AW190" s="13" t="s">
        <v>33</v>
      </c>
      <c r="AX190" s="13" t="s">
        <v>74</v>
      </c>
      <c r="AY190" s="244" t="s">
        <v>143</v>
      </c>
    </row>
    <row r="191" s="14" customFormat="1">
      <c r="A191" s="14"/>
      <c r="B191" s="245"/>
      <c r="C191" s="246"/>
      <c r="D191" s="236" t="s">
        <v>154</v>
      </c>
      <c r="E191" s="247" t="s">
        <v>20</v>
      </c>
      <c r="F191" s="248" t="s">
        <v>1218</v>
      </c>
      <c r="G191" s="246"/>
      <c r="H191" s="249">
        <v>8.4403200000000016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154</v>
      </c>
      <c r="AU191" s="255" t="s">
        <v>83</v>
      </c>
      <c r="AV191" s="14" t="s">
        <v>83</v>
      </c>
      <c r="AW191" s="14" t="s">
        <v>33</v>
      </c>
      <c r="AX191" s="14" t="s">
        <v>74</v>
      </c>
      <c r="AY191" s="255" t="s">
        <v>143</v>
      </c>
    </row>
    <row r="192" s="13" customFormat="1">
      <c r="A192" s="13"/>
      <c r="B192" s="234"/>
      <c r="C192" s="235"/>
      <c r="D192" s="236" t="s">
        <v>154</v>
      </c>
      <c r="E192" s="237" t="s">
        <v>20</v>
      </c>
      <c r="F192" s="238" t="s">
        <v>1188</v>
      </c>
      <c r="G192" s="235"/>
      <c r="H192" s="237" t="s">
        <v>20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154</v>
      </c>
      <c r="AU192" s="244" t="s">
        <v>83</v>
      </c>
      <c r="AV192" s="13" t="s">
        <v>22</v>
      </c>
      <c r="AW192" s="13" t="s">
        <v>33</v>
      </c>
      <c r="AX192" s="13" t="s">
        <v>74</v>
      </c>
      <c r="AY192" s="244" t="s">
        <v>143</v>
      </c>
    </row>
    <row r="193" s="14" customFormat="1">
      <c r="A193" s="14"/>
      <c r="B193" s="245"/>
      <c r="C193" s="246"/>
      <c r="D193" s="236" t="s">
        <v>154</v>
      </c>
      <c r="E193" s="247" t="s">
        <v>20</v>
      </c>
      <c r="F193" s="248" t="s">
        <v>1219</v>
      </c>
      <c r="G193" s="246"/>
      <c r="H193" s="249">
        <v>16.880640000000003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154</v>
      </c>
      <c r="AU193" s="255" t="s">
        <v>83</v>
      </c>
      <c r="AV193" s="14" t="s">
        <v>83</v>
      </c>
      <c r="AW193" s="14" t="s">
        <v>33</v>
      </c>
      <c r="AX193" s="14" t="s">
        <v>74</v>
      </c>
      <c r="AY193" s="255" t="s">
        <v>143</v>
      </c>
    </row>
    <row r="194" s="15" customFormat="1">
      <c r="A194" s="15"/>
      <c r="B194" s="256"/>
      <c r="C194" s="257"/>
      <c r="D194" s="236" t="s">
        <v>154</v>
      </c>
      <c r="E194" s="258" t="s">
        <v>20</v>
      </c>
      <c r="F194" s="259" t="s">
        <v>178</v>
      </c>
      <c r="G194" s="257"/>
      <c r="H194" s="260">
        <v>37.981440000000006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154</v>
      </c>
      <c r="AU194" s="266" t="s">
        <v>83</v>
      </c>
      <c r="AV194" s="15" t="s">
        <v>150</v>
      </c>
      <c r="AW194" s="15" t="s">
        <v>33</v>
      </c>
      <c r="AX194" s="15" t="s">
        <v>22</v>
      </c>
      <c r="AY194" s="266" t="s">
        <v>143</v>
      </c>
    </row>
    <row r="195" s="2" customFormat="1" ht="16.5" customHeight="1">
      <c r="A195" s="41"/>
      <c r="B195" s="42"/>
      <c r="C195" s="267" t="s">
        <v>8</v>
      </c>
      <c r="D195" s="267" t="s">
        <v>283</v>
      </c>
      <c r="E195" s="268" t="s">
        <v>986</v>
      </c>
      <c r="F195" s="269" t="s">
        <v>987</v>
      </c>
      <c r="G195" s="270" t="s">
        <v>148</v>
      </c>
      <c r="H195" s="271">
        <v>37.981000000000002</v>
      </c>
      <c r="I195" s="272"/>
      <c r="J195" s="273">
        <f>ROUND(I195*H195,2)</f>
        <v>0</v>
      </c>
      <c r="K195" s="269" t="s">
        <v>149</v>
      </c>
      <c r="L195" s="274"/>
      <c r="M195" s="275" t="s">
        <v>20</v>
      </c>
      <c r="N195" s="276" t="s">
        <v>45</v>
      </c>
      <c r="O195" s="87"/>
      <c r="P195" s="225">
        <f>O195*H195</f>
        <v>0</v>
      </c>
      <c r="Q195" s="225">
        <v>0.00050000000000000001</v>
      </c>
      <c r="R195" s="225">
        <f>Q195*H195</f>
        <v>0.0189905</v>
      </c>
      <c r="S195" s="225">
        <v>0</v>
      </c>
      <c r="T195" s="226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7" t="s">
        <v>211</v>
      </c>
      <c r="AT195" s="227" t="s">
        <v>283</v>
      </c>
      <c r="AU195" s="227" t="s">
        <v>83</v>
      </c>
      <c r="AY195" s="20" t="s">
        <v>143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22</v>
      </c>
      <c r="BK195" s="228">
        <f>ROUND(I195*H195,2)</f>
        <v>0</v>
      </c>
      <c r="BL195" s="20" t="s">
        <v>150</v>
      </c>
      <c r="BM195" s="227" t="s">
        <v>1220</v>
      </c>
    </row>
    <row r="196" s="13" customFormat="1">
      <c r="A196" s="13"/>
      <c r="B196" s="234"/>
      <c r="C196" s="235"/>
      <c r="D196" s="236" t="s">
        <v>154</v>
      </c>
      <c r="E196" s="237" t="s">
        <v>20</v>
      </c>
      <c r="F196" s="238" t="s">
        <v>1221</v>
      </c>
      <c r="G196" s="235"/>
      <c r="H196" s="237" t="s">
        <v>20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154</v>
      </c>
      <c r="AU196" s="244" t="s">
        <v>83</v>
      </c>
      <c r="AV196" s="13" t="s">
        <v>22</v>
      </c>
      <c r="AW196" s="13" t="s">
        <v>33</v>
      </c>
      <c r="AX196" s="13" t="s">
        <v>74</v>
      </c>
      <c r="AY196" s="244" t="s">
        <v>143</v>
      </c>
    </row>
    <row r="197" s="14" customFormat="1">
      <c r="A197" s="14"/>
      <c r="B197" s="245"/>
      <c r="C197" s="246"/>
      <c r="D197" s="236" t="s">
        <v>154</v>
      </c>
      <c r="E197" s="247" t="s">
        <v>20</v>
      </c>
      <c r="F197" s="248" t="s">
        <v>1222</v>
      </c>
      <c r="G197" s="246"/>
      <c r="H197" s="249">
        <v>37.981000000000002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154</v>
      </c>
      <c r="AU197" s="255" t="s">
        <v>83</v>
      </c>
      <c r="AV197" s="14" t="s">
        <v>83</v>
      </c>
      <c r="AW197" s="14" t="s">
        <v>33</v>
      </c>
      <c r="AX197" s="14" t="s">
        <v>22</v>
      </c>
      <c r="AY197" s="255" t="s">
        <v>143</v>
      </c>
    </row>
    <row r="198" s="2" customFormat="1" ht="33" customHeight="1">
      <c r="A198" s="41"/>
      <c r="B198" s="42"/>
      <c r="C198" s="216" t="s">
        <v>264</v>
      </c>
      <c r="D198" s="216" t="s">
        <v>145</v>
      </c>
      <c r="E198" s="217" t="s">
        <v>1223</v>
      </c>
      <c r="F198" s="218" t="s">
        <v>1224</v>
      </c>
      <c r="G198" s="219" t="s">
        <v>428</v>
      </c>
      <c r="H198" s="220">
        <v>50.399999999999999</v>
      </c>
      <c r="I198" s="221"/>
      <c r="J198" s="222">
        <f>ROUND(I198*H198,2)</f>
        <v>0</v>
      </c>
      <c r="K198" s="218" t="s">
        <v>149</v>
      </c>
      <c r="L198" s="47"/>
      <c r="M198" s="223" t="s">
        <v>20</v>
      </c>
      <c r="N198" s="224" t="s">
        <v>45</v>
      </c>
      <c r="O198" s="87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7" t="s">
        <v>150</v>
      </c>
      <c r="AT198" s="227" t="s">
        <v>145</v>
      </c>
      <c r="AU198" s="227" t="s">
        <v>83</v>
      </c>
      <c r="AY198" s="20" t="s">
        <v>143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22</v>
      </c>
      <c r="BK198" s="228">
        <f>ROUND(I198*H198,2)</f>
        <v>0</v>
      </c>
      <c r="BL198" s="20" t="s">
        <v>150</v>
      </c>
      <c r="BM198" s="227" t="s">
        <v>1225</v>
      </c>
    </row>
    <row r="199" s="2" customFormat="1">
      <c r="A199" s="41"/>
      <c r="B199" s="42"/>
      <c r="C199" s="43"/>
      <c r="D199" s="229" t="s">
        <v>152</v>
      </c>
      <c r="E199" s="43"/>
      <c r="F199" s="230" t="s">
        <v>1226</v>
      </c>
      <c r="G199" s="43"/>
      <c r="H199" s="43"/>
      <c r="I199" s="231"/>
      <c r="J199" s="43"/>
      <c r="K199" s="43"/>
      <c r="L199" s="47"/>
      <c r="M199" s="232"/>
      <c r="N199" s="23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152</v>
      </c>
      <c r="AU199" s="20" t="s">
        <v>83</v>
      </c>
    </row>
    <row r="200" s="13" customFormat="1">
      <c r="A200" s="13"/>
      <c r="B200" s="234"/>
      <c r="C200" s="235"/>
      <c r="D200" s="236" t="s">
        <v>154</v>
      </c>
      <c r="E200" s="237" t="s">
        <v>20</v>
      </c>
      <c r="F200" s="238" t="s">
        <v>928</v>
      </c>
      <c r="G200" s="235"/>
      <c r="H200" s="237" t="s">
        <v>20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154</v>
      </c>
      <c r="AU200" s="244" t="s">
        <v>83</v>
      </c>
      <c r="AV200" s="13" t="s">
        <v>22</v>
      </c>
      <c r="AW200" s="13" t="s">
        <v>33</v>
      </c>
      <c r="AX200" s="13" t="s">
        <v>74</v>
      </c>
      <c r="AY200" s="244" t="s">
        <v>143</v>
      </c>
    </row>
    <row r="201" s="13" customFormat="1">
      <c r="A201" s="13"/>
      <c r="B201" s="234"/>
      <c r="C201" s="235"/>
      <c r="D201" s="236" t="s">
        <v>154</v>
      </c>
      <c r="E201" s="237" t="s">
        <v>20</v>
      </c>
      <c r="F201" s="238" t="s">
        <v>1214</v>
      </c>
      <c r="G201" s="235"/>
      <c r="H201" s="237" t="s">
        <v>20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154</v>
      </c>
      <c r="AU201" s="244" t="s">
        <v>83</v>
      </c>
      <c r="AV201" s="13" t="s">
        <v>22</v>
      </c>
      <c r="AW201" s="13" t="s">
        <v>33</v>
      </c>
      <c r="AX201" s="13" t="s">
        <v>74</v>
      </c>
      <c r="AY201" s="244" t="s">
        <v>143</v>
      </c>
    </row>
    <row r="202" s="14" customFormat="1">
      <c r="A202" s="14"/>
      <c r="B202" s="245"/>
      <c r="C202" s="246"/>
      <c r="D202" s="236" t="s">
        <v>154</v>
      </c>
      <c r="E202" s="247" t="s">
        <v>20</v>
      </c>
      <c r="F202" s="248" t="s">
        <v>1211</v>
      </c>
      <c r="G202" s="246"/>
      <c r="H202" s="249">
        <v>16.800000000000001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154</v>
      </c>
      <c r="AU202" s="255" t="s">
        <v>83</v>
      </c>
      <c r="AV202" s="14" t="s">
        <v>83</v>
      </c>
      <c r="AW202" s="14" t="s">
        <v>33</v>
      </c>
      <c r="AX202" s="14" t="s">
        <v>74</v>
      </c>
      <c r="AY202" s="255" t="s">
        <v>143</v>
      </c>
    </row>
    <row r="203" s="13" customFormat="1">
      <c r="A203" s="13"/>
      <c r="B203" s="234"/>
      <c r="C203" s="235"/>
      <c r="D203" s="236" t="s">
        <v>154</v>
      </c>
      <c r="E203" s="237" t="s">
        <v>20</v>
      </c>
      <c r="F203" s="238" t="s">
        <v>1186</v>
      </c>
      <c r="G203" s="235"/>
      <c r="H203" s="237" t="s">
        <v>20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154</v>
      </c>
      <c r="AU203" s="244" t="s">
        <v>83</v>
      </c>
      <c r="AV203" s="13" t="s">
        <v>22</v>
      </c>
      <c r="AW203" s="13" t="s">
        <v>33</v>
      </c>
      <c r="AX203" s="13" t="s">
        <v>74</v>
      </c>
      <c r="AY203" s="244" t="s">
        <v>143</v>
      </c>
    </row>
    <row r="204" s="14" customFormat="1">
      <c r="A204" s="14"/>
      <c r="B204" s="245"/>
      <c r="C204" s="246"/>
      <c r="D204" s="236" t="s">
        <v>154</v>
      </c>
      <c r="E204" s="247" t="s">
        <v>20</v>
      </c>
      <c r="F204" s="248" t="s">
        <v>1227</v>
      </c>
      <c r="G204" s="246"/>
      <c r="H204" s="249">
        <v>11.200000000000001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154</v>
      </c>
      <c r="AU204" s="255" t="s">
        <v>83</v>
      </c>
      <c r="AV204" s="14" t="s">
        <v>83</v>
      </c>
      <c r="AW204" s="14" t="s">
        <v>33</v>
      </c>
      <c r="AX204" s="14" t="s">
        <v>74</v>
      </c>
      <c r="AY204" s="255" t="s">
        <v>143</v>
      </c>
    </row>
    <row r="205" s="13" customFormat="1">
      <c r="A205" s="13"/>
      <c r="B205" s="234"/>
      <c r="C205" s="235"/>
      <c r="D205" s="236" t="s">
        <v>154</v>
      </c>
      <c r="E205" s="237" t="s">
        <v>20</v>
      </c>
      <c r="F205" s="238" t="s">
        <v>1188</v>
      </c>
      <c r="G205" s="235"/>
      <c r="H205" s="237" t="s">
        <v>20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154</v>
      </c>
      <c r="AU205" s="244" t="s">
        <v>83</v>
      </c>
      <c r="AV205" s="13" t="s">
        <v>22</v>
      </c>
      <c r="AW205" s="13" t="s">
        <v>33</v>
      </c>
      <c r="AX205" s="13" t="s">
        <v>74</v>
      </c>
      <c r="AY205" s="244" t="s">
        <v>143</v>
      </c>
    </row>
    <row r="206" s="14" customFormat="1">
      <c r="A206" s="14"/>
      <c r="B206" s="245"/>
      <c r="C206" s="246"/>
      <c r="D206" s="236" t="s">
        <v>154</v>
      </c>
      <c r="E206" s="247" t="s">
        <v>20</v>
      </c>
      <c r="F206" s="248" t="s">
        <v>1228</v>
      </c>
      <c r="G206" s="246"/>
      <c r="H206" s="249">
        <v>22.400000000000002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154</v>
      </c>
      <c r="AU206" s="255" t="s">
        <v>83</v>
      </c>
      <c r="AV206" s="14" t="s">
        <v>83</v>
      </c>
      <c r="AW206" s="14" t="s">
        <v>33</v>
      </c>
      <c r="AX206" s="14" t="s">
        <v>74</v>
      </c>
      <c r="AY206" s="255" t="s">
        <v>143</v>
      </c>
    </row>
    <row r="207" s="15" customFormat="1">
      <c r="A207" s="15"/>
      <c r="B207" s="256"/>
      <c r="C207" s="257"/>
      <c r="D207" s="236" t="s">
        <v>154</v>
      </c>
      <c r="E207" s="258" t="s">
        <v>20</v>
      </c>
      <c r="F207" s="259" t="s">
        <v>178</v>
      </c>
      <c r="G207" s="257"/>
      <c r="H207" s="260">
        <v>50.400000000000006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6" t="s">
        <v>154</v>
      </c>
      <c r="AU207" s="266" t="s">
        <v>83</v>
      </c>
      <c r="AV207" s="15" t="s">
        <v>150</v>
      </c>
      <c r="AW207" s="15" t="s">
        <v>33</v>
      </c>
      <c r="AX207" s="15" t="s">
        <v>22</v>
      </c>
      <c r="AY207" s="266" t="s">
        <v>143</v>
      </c>
    </row>
    <row r="208" s="2" customFormat="1" ht="16.5" customHeight="1">
      <c r="A208" s="41"/>
      <c r="B208" s="42"/>
      <c r="C208" s="216" t="s">
        <v>271</v>
      </c>
      <c r="D208" s="216" t="s">
        <v>145</v>
      </c>
      <c r="E208" s="217" t="s">
        <v>1020</v>
      </c>
      <c r="F208" s="218" t="s">
        <v>1021</v>
      </c>
      <c r="G208" s="219" t="s">
        <v>428</v>
      </c>
      <c r="H208" s="220">
        <v>16.800000000000001</v>
      </c>
      <c r="I208" s="221"/>
      <c r="J208" s="222">
        <f>ROUND(I208*H208,2)</f>
        <v>0</v>
      </c>
      <c r="K208" s="218" t="s">
        <v>20</v>
      </c>
      <c r="L208" s="47"/>
      <c r="M208" s="223" t="s">
        <v>20</v>
      </c>
      <c r="N208" s="224" t="s">
        <v>45</v>
      </c>
      <c r="O208" s="87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7" t="s">
        <v>150</v>
      </c>
      <c r="AT208" s="227" t="s">
        <v>145</v>
      </c>
      <c r="AU208" s="227" t="s">
        <v>83</v>
      </c>
      <c r="AY208" s="20" t="s">
        <v>143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22</v>
      </c>
      <c r="BK208" s="228">
        <f>ROUND(I208*H208,2)</f>
        <v>0</v>
      </c>
      <c r="BL208" s="20" t="s">
        <v>150</v>
      </c>
      <c r="BM208" s="227" t="s">
        <v>1229</v>
      </c>
    </row>
    <row r="209" s="13" customFormat="1">
      <c r="A209" s="13"/>
      <c r="B209" s="234"/>
      <c r="C209" s="235"/>
      <c r="D209" s="236" t="s">
        <v>154</v>
      </c>
      <c r="E209" s="237" t="s">
        <v>20</v>
      </c>
      <c r="F209" s="238" t="s">
        <v>928</v>
      </c>
      <c r="G209" s="235"/>
      <c r="H209" s="237" t="s">
        <v>20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154</v>
      </c>
      <c r="AU209" s="244" t="s">
        <v>83</v>
      </c>
      <c r="AV209" s="13" t="s">
        <v>22</v>
      </c>
      <c r="AW209" s="13" t="s">
        <v>33</v>
      </c>
      <c r="AX209" s="13" t="s">
        <v>74</v>
      </c>
      <c r="AY209" s="244" t="s">
        <v>143</v>
      </c>
    </row>
    <row r="210" s="13" customFormat="1">
      <c r="A210" s="13"/>
      <c r="B210" s="234"/>
      <c r="C210" s="235"/>
      <c r="D210" s="236" t="s">
        <v>154</v>
      </c>
      <c r="E210" s="237" t="s">
        <v>20</v>
      </c>
      <c r="F210" s="238" t="s">
        <v>1186</v>
      </c>
      <c r="G210" s="235"/>
      <c r="H210" s="237" t="s">
        <v>20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154</v>
      </c>
      <c r="AU210" s="244" t="s">
        <v>83</v>
      </c>
      <c r="AV210" s="13" t="s">
        <v>22</v>
      </c>
      <c r="AW210" s="13" t="s">
        <v>33</v>
      </c>
      <c r="AX210" s="13" t="s">
        <v>74</v>
      </c>
      <c r="AY210" s="244" t="s">
        <v>143</v>
      </c>
    </row>
    <row r="211" s="14" customFormat="1">
      <c r="A211" s="14"/>
      <c r="B211" s="245"/>
      <c r="C211" s="246"/>
      <c r="D211" s="236" t="s">
        <v>154</v>
      </c>
      <c r="E211" s="247" t="s">
        <v>20</v>
      </c>
      <c r="F211" s="248" t="s">
        <v>1187</v>
      </c>
      <c r="G211" s="246"/>
      <c r="H211" s="249">
        <v>5.6000000000000005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154</v>
      </c>
      <c r="AU211" s="255" t="s">
        <v>83</v>
      </c>
      <c r="AV211" s="14" t="s">
        <v>83</v>
      </c>
      <c r="AW211" s="14" t="s">
        <v>33</v>
      </c>
      <c r="AX211" s="14" t="s">
        <v>74</v>
      </c>
      <c r="AY211" s="255" t="s">
        <v>143</v>
      </c>
    </row>
    <row r="212" s="13" customFormat="1">
      <c r="A212" s="13"/>
      <c r="B212" s="234"/>
      <c r="C212" s="235"/>
      <c r="D212" s="236" t="s">
        <v>154</v>
      </c>
      <c r="E212" s="237" t="s">
        <v>20</v>
      </c>
      <c r="F212" s="238" t="s">
        <v>1188</v>
      </c>
      <c r="G212" s="235"/>
      <c r="H212" s="237" t="s">
        <v>20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154</v>
      </c>
      <c r="AU212" s="244" t="s">
        <v>83</v>
      </c>
      <c r="AV212" s="13" t="s">
        <v>22</v>
      </c>
      <c r="AW212" s="13" t="s">
        <v>33</v>
      </c>
      <c r="AX212" s="13" t="s">
        <v>74</v>
      </c>
      <c r="AY212" s="244" t="s">
        <v>143</v>
      </c>
    </row>
    <row r="213" s="14" customFormat="1">
      <c r="A213" s="14"/>
      <c r="B213" s="245"/>
      <c r="C213" s="246"/>
      <c r="D213" s="236" t="s">
        <v>154</v>
      </c>
      <c r="E213" s="247" t="s">
        <v>20</v>
      </c>
      <c r="F213" s="248" t="s">
        <v>1189</v>
      </c>
      <c r="G213" s="246"/>
      <c r="H213" s="249">
        <v>11.200000000000001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154</v>
      </c>
      <c r="AU213" s="255" t="s">
        <v>83</v>
      </c>
      <c r="AV213" s="14" t="s">
        <v>83</v>
      </c>
      <c r="AW213" s="14" t="s">
        <v>33</v>
      </c>
      <c r="AX213" s="14" t="s">
        <v>74</v>
      </c>
      <c r="AY213" s="255" t="s">
        <v>143</v>
      </c>
    </row>
    <row r="214" s="15" customFormat="1">
      <c r="A214" s="15"/>
      <c r="B214" s="256"/>
      <c r="C214" s="257"/>
      <c r="D214" s="236" t="s">
        <v>154</v>
      </c>
      <c r="E214" s="258" t="s">
        <v>20</v>
      </c>
      <c r="F214" s="259" t="s">
        <v>178</v>
      </c>
      <c r="G214" s="257"/>
      <c r="H214" s="260">
        <v>16.800000000000001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6" t="s">
        <v>154</v>
      </c>
      <c r="AU214" s="266" t="s">
        <v>83</v>
      </c>
      <c r="AV214" s="15" t="s">
        <v>150</v>
      </c>
      <c r="AW214" s="15" t="s">
        <v>33</v>
      </c>
      <c r="AX214" s="15" t="s">
        <v>22</v>
      </c>
      <c r="AY214" s="266" t="s">
        <v>143</v>
      </c>
    </row>
    <row r="215" s="2" customFormat="1" ht="16.5" customHeight="1">
      <c r="A215" s="41"/>
      <c r="B215" s="42"/>
      <c r="C215" s="267" t="s">
        <v>276</v>
      </c>
      <c r="D215" s="267" t="s">
        <v>283</v>
      </c>
      <c r="E215" s="268" t="s">
        <v>1024</v>
      </c>
      <c r="F215" s="269" t="s">
        <v>1025</v>
      </c>
      <c r="G215" s="270" t="s">
        <v>534</v>
      </c>
      <c r="H215" s="271">
        <v>33.600000000000001</v>
      </c>
      <c r="I215" s="272"/>
      <c r="J215" s="273">
        <f>ROUND(I215*H215,2)</f>
        <v>0</v>
      </c>
      <c r="K215" s="269" t="s">
        <v>20</v>
      </c>
      <c r="L215" s="274"/>
      <c r="M215" s="275" t="s">
        <v>20</v>
      </c>
      <c r="N215" s="276" t="s">
        <v>45</v>
      </c>
      <c r="O215" s="87"/>
      <c r="P215" s="225">
        <f>O215*H215</f>
        <v>0</v>
      </c>
      <c r="Q215" s="225">
        <v>0.00080000000000000004</v>
      </c>
      <c r="R215" s="225">
        <f>Q215*H215</f>
        <v>0.026880000000000001</v>
      </c>
      <c r="S215" s="225">
        <v>0</v>
      </c>
      <c r="T215" s="226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7" t="s">
        <v>211</v>
      </c>
      <c r="AT215" s="227" t="s">
        <v>283</v>
      </c>
      <c r="AU215" s="227" t="s">
        <v>83</v>
      </c>
      <c r="AY215" s="20" t="s">
        <v>143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20" t="s">
        <v>22</v>
      </c>
      <c r="BK215" s="228">
        <f>ROUND(I215*H215,2)</f>
        <v>0</v>
      </c>
      <c r="BL215" s="20" t="s">
        <v>150</v>
      </c>
      <c r="BM215" s="227" t="s">
        <v>1230</v>
      </c>
    </row>
    <row r="216" s="13" customFormat="1">
      <c r="A216" s="13"/>
      <c r="B216" s="234"/>
      <c r="C216" s="235"/>
      <c r="D216" s="236" t="s">
        <v>154</v>
      </c>
      <c r="E216" s="237" t="s">
        <v>20</v>
      </c>
      <c r="F216" s="238" t="s">
        <v>1027</v>
      </c>
      <c r="G216" s="235"/>
      <c r="H216" s="237" t="s">
        <v>20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154</v>
      </c>
      <c r="AU216" s="244" t="s">
        <v>83</v>
      </c>
      <c r="AV216" s="13" t="s">
        <v>22</v>
      </c>
      <c r="AW216" s="13" t="s">
        <v>33</v>
      </c>
      <c r="AX216" s="13" t="s">
        <v>74</v>
      </c>
      <c r="AY216" s="244" t="s">
        <v>143</v>
      </c>
    </row>
    <row r="217" s="14" customFormat="1">
      <c r="A217" s="14"/>
      <c r="B217" s="245"/>
      <c r="C217" s="246"/>
      <c r="D217" s="236" t="s">
        <v>154</v>
      </c>
      <c r="E217" s="247" t="s">
        <v>20</v>
      </c>
      <c r="F217" s="248" t="s">
        <v>1231</v>
      </c>
      <c r="G217" s="246"/>
      <c r="H217" s="249">
        <v>33.600000000000001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154</v>
      </c>
      <c r="AU217" s="255" t="s">
        <v>83</v>
      </c>
      <c r="AV217" s="14" t="s">
        <v>83</v>
      </c>
      <c r="AW217" s="14" t="s">
        <v>33</v>
      </c>
      <c r="AX217" s="14" t="s">
        <v>22</v>
      </c>
      <c r="AY217" s="255" t="s">
        <v>143</v>
      </c>
    </row>
    <row r="218" s="2" customFormat="1" ht="21.75" customHeight="1">
      <c r="A218" s="41"/>
      <c r="B218" s="42"/>
      <c r="C218" s="216" t="s">
        <v>282</v>
      </c>
      <c r="D218" s="216" t="s">
        <v>145</v>
      </c>
      <c r="E218" s="217" t="s">
        <v>1003</v>
      </c>
      <c r="F218" s="218" t="s">
        <v>1004</v>
      </c>
      <c r="G218" s="219" t="s">
        <v>428</v>
      </c>
      <c r="H218" s="220">
        <v>336</v>
      </c>
      <c r="I218" s="221"/>
      <c r="J218" s="222">
        <f>ROUND(I218*H218,2)</f>
        <v>0</v>
      </c>
      <c r="K218" s="218" t="s">
        <v>20</v>
      </c>
      <c r="L218" s="47"/>
      <c r="M218" s="223" t="s">
        <v>20</v>
      </c>
      <c r="N218" s="224" t="s">
        <v>45</v>
      </c>
      <c r="O218" s="87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7" t="s">
        <v>150</v>
      </c>
      <c r="AT218" s="227" t="s">
        <v>145</v>
      </c>
      <c r="AU218" s="227" t="s">
        <v>83</v>
      </c>
      <c r="AY218" s="20" t="s">
        <v>143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20" t="s">
        <v>22</v>
      </c>
      <c r="BK218" s="228">
        <f>ROUND(I218*H218,2)</f>
        <v>0</v>
      </c>
      <c r="BL218" s="20" t="s">
        <v>150</v>
      </c>
      <c r="BM218" s="227" t="s">
        <v>1232</v>
      </c>
    </row>
    <row r="219" s="13" customFormat="1">
      <c r="A219" s="13"/>
      <c r="B219" s="234"/>
      <c r="C219" s="235"/>
      <c r="D219" s="236" t="s">
        <v>154</v>
      </c>
      <c r="E219" s="237" t="s">
        <v>20</v>
      </c>
      <c r="F219" s="238" t="s">
        <v>928</v>
      </c>
      <c r="G219" s="235"/>
      <c r="H219" s="237" t="s">
        <v>20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154</v>
      </c>
      <c r="AU219" s="244" t="s">
        <v>83</v>
      </c>
      <c r="AV219" s="13" t="s">
        <v>22</v>
      </c>
      <c r="AW219" s="13" t="s">
        <v>33</v>
      </c>
      <c r="AX219" s="13" t="s">
        <v>74</v>
      </c>
      <c r="AY219" s="244" t="s">
        <v>143</v>
      </c>
    </row>
    <row r="220" s="13" customFormat="1">
      <c r="A220" s="13"/>
      <c r="B220" s="234"/>
      <c r="C220" s="235"/>
      <c r="D220" s="236" t="s">
        <v>154</v>
      </c>
      <c r="E220" s="237" t="s">
        <v>20</v>
      </c>
      <c r="F220" s="238" t="s">
        <v>1186</v>
      </c>
      <c r="G220" s="235"/>
      <c r="H220" s="237" t="s">
        <v>20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154</v>
      </c>
      <c r="AU220" s="244" t="s">
        <v>83</v>
      </c>
      <c r="AV220" s="13" t="s">
        <v>22</v>
      </c>
      <c r="AW220" s="13" t="s">
        <v>33</v>
      </c>
      <c r="AX220" s="13" t="s">
        <v>74</v>
      </c>
      <c r="AY220" s="244" t="s">
        <v>143</v>
      </c>
    </row>
    <row r="221" s="14" customFormat="1">
      <c r="A221" s="14"/>
      <c r="B221" s="245"/>
      <c r="C221" s="246"/>
      <c r="D221" s="236" t="s">
        <v>154</v>
      </c>
      <c r="E221" s="247" t="s">
        <v>20</v>
      </c>
      <c r="F221" s="248" t="s">
        <v>977</v>
      </c>
      <c r="G221" s="246"/>
      <c r="H221" s="249">
        <v>112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154</v>
      </c>
      <c r="AU221" s="255" t="s">
        <v>83</v>
      </c>
      <c r="AV221" s="14" t="s">
        <v>83</v>
      </c>
      <c r="AW221" s="14" t="s">
        <v>33</v>
      </c>
      <c r="AX221" s="14" t="s">
        <v>74</v>
      </c>
      <c r="AY221" s="255" t="s">
        <v>143</v>
      </c>
    </row>
    <row r="222" s="13" customFormat="1">
      <c r="A222" s="13"/>
      <c r="B222" s="234"/>
      <c r="C222" s="235"/>
      <c r="D222" s="236" t="s">
        <v>154</v>
      </c>
      <c r="E222" s="237" t="s">
        <v>20</v>
      </c>
      <c r="F222" s="238" t="s">
        <v>1188</v>
      </c>
      <c r="G222" s="235"/>
      <c r="H222" s="237" t="s">
        <v>20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154</v>
      </c>
      <c r="AU222" s="244" t="s">
        <v>83</v>
      </c>
      <c r="AV222" s="13" t="s">
        <v>22</v>
      </c>
      <c r="AW222" s="13" t="s">
        <v>33</v>
      </c>
      <c r="AX222" s="13" t="s">
        <v>74</v>
      </c>
      <c r="AY222" s="244" t="s">
        <v>143</v>
      </c>
    </row>
    <row r="223" s="14" customFormat="1">
      <c r="A223" s="14"/>
      <c r="B223" s="245"/>
      <c r="C223" s="246"/>
      <c r="D223" s="236" t="s">
        <v>154</v>
      </c>
      <c r="E223" s="247" t="s">
        <v>20</v>
      </c>
      <c r="F223" s="248" t="s">
        <v>1001</v>
      </c>
      <c r="G223" s="246"/>
      <c r="H223" s="249">
        <v>224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154</v>
      </c>
      <c r="AU223" s="255" t="s">
        <v>83</v>
      </c>
      <c r="AV223" s="14" t="s">
        <v>83</v>
      </c>
      <c r="AW223" s="14" t="s">
        <v>33</v>
      </c>
      <c r="AX223" s="14" t="s">
        <v>74</v>
      </c>
      <c r="AY223" s="255" t="s">
        <v>143</v>
      </c>
    </row>
    <row r="224" s="15" customFormat="1">
      <c r="A224" s="15"/>
      <c r="B224" s="256"/>
      <c r="C224" s="257"/>
      <c r="D224" s="236" t="s">
        <v>154</v>
      </c>
      <c r="E224" s="258" t="s">
        <v>20</v>
      </c>
      <c r="F224" s="259" t="s">
        <v>178</v>
      </c>
      <c r="G224" s="257"/>
      <c r="H224" s="260">
        <v>336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6" t="s">
        <v>154</v>
      </c>
      <c r="AU224" s="266" t="s">
        <v>83</v>
      </c>
      <c r="AV224" s="15" t="s">
        <v>150</v>
      </c>
      <c r="AW224" s="15" t="s">
        <v>33</v>
      </c>
      <c r="AX224" s="15" t="s">
        <v>22</v>
      </c>
      <c r="AY224" s="266" t="s">
        <v>143</v>
      </c>
    </row>
    <row r="225" s="2" customFormat="1" ht="16.5" customHeight="1">
      <c r="A225" s="41"/>
      <c r="B225" s="42"/>
      <c r="C225" s="216" t="s">
        <v>290</v>
      </c>
      <c r="D225" s="216" t="s">
        <v>145</v>
      </c>
      <c r="E225" s="217" t="s">
        <v>1029</v>
      </c>
      <c r="F225" s="218" t="s">
        <v>1030</v>
      </c>
      <c r="G225" s="219" t="s">
        <v>946</v>
      </c>
      <c r="H225" s="220">
        <v>84</v>
      </c>
      <c r="I225" s="221"/>
      <c r="J225" s="222">
        <f>ROUND(I225*H225,2)</f>
        <v>0</v>
      </c>
      <c r="K225" s="218" t="s">
        <v>20</v>
      </c>
      <c r="L225" s="47"/>
      <c r="M225" s="223" t="s">
        <v>20</v>
      </c>
      <c r="N225" s="224" t="s">
        <v>45</v>
      </c>
      <c r="O225" s="87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7" t="s">
        <v>150</v>
      </c>
      <c r="AT225" s="227" t="s">
        <v>145</v>
      </c>
      <c r="AU225" s="227" t="s">
        <v>83</v>
      </c>
      <c r="AY225" s="20" t="s">
        <v>143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22</v>
      </c>
      <c r="BK225" s="228">
        <f>ROUND(I225*H225,2)</f>
        <v>0</v>
      </c>
      <c r="BL225" s="20" t="s">
        <v>150</v>
      </c>
      <c r="BM225" s="227" t="s">
        <v>1233</v>
      </c>
    </row>
    <row r="226" s="13" customFormat="1">
      <c r="A226" s="13"/>
      <c r="B226" s="234"/>
      <c r="C226" s="235"/>
      <c r="D226" s="236" t="s">
        <v>154</v>
      </c>
      <c r="E226" s="237" t="s">
        <v>20</v>
      </c>
      <c r="F226" s="238" t="s">
        <v>995</v>
      </c>
      <c r="G226" s="235"/>
      <c r="H226" s="237" t="s">
        <v>20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154</v>
      </c>
      <c r="AU226" s="244" t="s">
        <v>83</v>
      </c>
      <c r="AV226" s="13" t="s">
        <v>22</v>
      </c>
      <c r="AW226" s="13" t="s">
        <v>33</v>
      </c>
      <c r="AX226" s="13" t="s">
        <v>74</v>
      </c>
      <c r="AY226" s="244" t="s">
        <v>143</v>
      </c>
    </row>
    <row r="227" s="14" customFormat="1">
      <c r="A227" s="14"/>
      <c r="B227" s="245"/>
      <c r="C227" s="246"/>
      <c r="D227" s="236" t="s">
        <v>154</v>
      </c>
      <c r="E227" s="247" t="s">
        <v>20</v>
      </c>
      <c r="F227" s="248" t="s">
        <v>1234</v>
      </c>
      <c r="G227" s="246"/>
      <c r="H227" s="249">
        <v>84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154</v>
      </c>
      <c r="AU227" s="255" t="s">
        <v>83</v>
      </c>
      <c r="AV227" s="14" t="s">
        <v>83</v>
      </c>
      <c r="AW227" s="14" t="s">
        <v>33</v>
      </c>
      <c r="AX227" s="14" t="s">
        <v>22</v>
      </c>
      <c r="AY227" s="255" t="s">
        <v>143</v>
      </c>
    </row>
    <row r="228" s="2" customFormat="1" ht="16.5" customHeight="1">
      <c r="A228" s="41"/>
      <c r="B228" s="42"/>
      <c r="C228" s="267" t="s">
        <v>7</v>
      </c>
      <c r="D228" s="267" t="s">
        <v>283</v>
      </c>
      <c r="E228" s="268" t="s">
        <v>1034</v>
      </c>
      <c r="F228" s="269" t="s">
        <v>1235</v>
      </c>
      <c r="G228" s="270" t="s">
        <v>946</v>
      </c>
      <c r="H228" s="271">
        <v>84</v>
      </c>
      <c r="I228" s="272"/>
      <c r="J228" s="273">
        <f>ROUND(I228*H228,2)</f>
        <v>0</v>
      </c>
      <c r="K228" s="269" t="s">
        <v>20</v>
      </c>
      <c r="L228" s="274"/>
      <c r="M228" s="275" t="s">
        <v>20</v>
      </c>
      <c r="N228" s="276" t="s">
        <v>45</v>
      </c>
      <c r="O228" s="87"/>
      <c r="P228" s="225">
        <f>O228*H228</f>
        <v>0</v>
      </c>
      <c r="Q228" s="225">
        <v>0.001</v>
      </c>
      <c r="R228" s="225">
        <f>Q228*H228</f>
        <v>0.084000000000000005</v>
      </c>
      <c r="S228" s="225">
        <v>0</v>
      </c>
      <c r="T228" s="226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7" t="s">
        <v>211</v>
      </c>
      <c r="AT228" s="227" t="s">
        <v>283</v>
      </c>
      <c r="AU228" s="227" t="s">
        <v>83</v>
      </c>
      <c r="AY228" s="20" t="s">
        <v>143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20" t="s">
        <v>22</v>
      </c>
      <c r="BK228" s="228">
        <f>ROUND(I228*H228,2)</f>
        <v>0</v>
      </c>
      <c r="BL228" s="20" t="s">
        <v>150</v>
      </c>
      <c r="BM228" s="227" t="s">
        <v>1236</v>
      </c>
    </row>
    <row r="229" s="13" customFormat="1">
      <c r="A229" s="13"/>
      <c r="B229" s="234"/>
      <c r="C229" s="235"/>
      <c r="D229" s="236" t="s">
        <v>154</v>
      </c>
      <c r="E229" s="237" t="s">
        <v>20</v>
      </c>
      <c r="F229" s="238" t="s">
        <v>1037</v>
      </c>
      <c r="G229" s="235"/>
      <c r="H229" s="237" t="s">
        <v>20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154</v>
      </c>
      <c r="AU229" s="244" t="s">
        <v>83</v>
      </c>
      <c r="AV229" s="13" t="s">
        <v>22</v>
      </c>
      <c r="AW229" s="13" t="s">
        <v>33</v>
      </c>
      <c r="AX229" s="13" t="s">
        <v>74</v>
      </c>
      <c r="AY229" s="244" t="s">
        <v>143</v>
      </c>
    </row>
    <row r="230" s="14" customFormat="1">
      <c r="A230" s="14"/>
      <c r="B230" s="245"/>
      <c r="C230" s="246"/>
      <c r="D230" s="236" t="s">
        <v>154</v>
      </c>
      <c r="E230" s="247" t="s">
        <v>20</v>
      </c>
      <c r="F230" s="248" t="s">
        <v>1039</v>
      </c>
      <c r="G230" s="246"/>
      <c r="H230" s="249">
        <v>84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154</v>
      </c>
      <c r="AU230" s="255" t="s">
        <v>83</v>
      </c>
      <c r="AV230" s="14" t="s">
        <v>83</v>
      </c>
      <c r="AW230" s="14" t="s">
        <v>33</v>
      </c>
      <c r="AX230" s="14" t="s">
        <v>22</v>
      </c>
      <c r="AY230" s="255" t="s">
        <v>143</v>
      </c>
    </row>
    <row r="231" s="2" customFormat="1" ht="21.75" customHeight="1">
      <c r="A231" s="41"/>
      <c r="B231" s="42"/>
      <c r="C231" s="216" t="s">
        <v>315</v>
      </c>
      <c r="D231" s="216" t="s">
        <v>145</v>
      </c>
      <c r="E231" s="217" t="s">
        <v>1040</v>
      </c>
      <c r="F231" s="218" t="s">
        <v>1041</v>
      </c>
      <c r="G231" s="219" t="s">
        <v>160</v>
      </c>
      <c r="H231" s="220">
        <v>14.112</v>
      </c>
      <c r="I231" s="221"/>
      <c r="J231" s="222">
        <f>ROUND(I231*H231,2)</f>
        <v>0</v>
      </c>
      <c r="K231" s="218" t="s">
        <v>149</v>
      </c>
      <c r="L231" s="47"/>
      <c r="M231" s="223" t="s">
        <v>20</v>
      </c>
      <c r="N231" s="224" t="s">
        <v>45</v>
      </c>
      <c r="O231" s="87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7" t="s">
        <v>150</v>
      </c>
      <c r="AT231" s="227" t="s">
        <v>145</v>
      </c>
      <c r="AU231" s="227" t="s">
        <v>83</v>
      </c>
      <c r="AY231" s="20" t="s">
        <v>143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20" t="s">
        <v>22</v>
      </c>
      <c r="BK231" s="228">
        <f>ROUND(I231*H231,2)</f>
        <v>0</v>
      </c>
      <c r="BL231" s="20" t="s">
        <v>150</v>
      </c>
      <c r="BM231" s="227" t="s">
        <v>1237</v>
      </c>
    </row>
    <row r="232" s="2" customFormat="1">
      <c r="A232" s="41"/>
      <c r="B232" s="42"/>
      <c r="C232" s="43"/>
      <c r="D232" s="229" t="s">
        <v>152</v>
      </c>
      <c r="E232" s="43"/>
      <c r="F232" s="230" t="s">
        <v>1043</v>
      </c>
      <c r="G232" s="43"/>
      <c r="H232" s="43"/>
      <c r="I232" s="231"/>
      <c r="J232" s="43"/>
      <c r="K232" s="43"/>
      <c r="L232" s="47"/>
      <c r="M232" s="232"/>
      <c r="N232" s="233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152</v>
      </c>
      <c r="AU232" s="20" t="s">
        <v>83</v>
      </c>
    </row>
    <row r="233" s="13" customFormat="1">
      <c r="A233" s="13"/>
      <c r="B233" s="234"/>
      <c r="C233" s="235"/>
      <c r="D233" s="236" t="s">
        <v>154</v>
      </c>
      <c r="E233" s="237" t="s">
        <v>20</v>
      </c>
      <c r="F233" s="238" t="s">
        <v>928</v>
      </c>
      <c r="G233" s="235"/>
      <c r="H233" s="237" t="s">
        <v>20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154</v>
      </c>
      <c r="AU233" s="244" t="s">
        <v>83</v>
      </c>
      <c r="AV233" s="13" t="s">
        <v>22</v>
      </c>
      <c r="AW233" s="13" t="s">
        <v>33</v>
      </c>
      <c r="AX233" s="13" t="s">
        <v>74</v>
      </c>
      <c r="AY233" s="244" t="s">
        <v>143</v>
      </c>
    </row>
    <row r="234" s="13" customFormat="1">
      <c r="A234" s="13"/>
      <c r="B234" s="234"/>
      <c r="C234" s="235"/>
      <c r="D234" s="236" t="s">
        <v>154</v>
      </c>
      <c r="E234" s="237" t="s">
        <v>20</v>
      </c>
      <c r="F234" s="238" t="s">
        <v>1186</v>
      </c>
      <c r="G234" s="235"/>
      <c r="H234" s="237" t="s">
        <v>20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154</v>
      </c>
      <c r="AU234" s="244" t="s">
        <v>83</v>
      </c>
      <c r="AV234" s="13" t="s">
        <v>22</v>
      </c>
      <c r="AW234" s="13" t="s">
        <v>33</v>
      </c>
      <c r="AX234" s="13" t="s">
        <v>74</v>
      </c>
      <c r="AY234" s="244" t="s">
        <v>143</v>
      </c>
    </row>
    <row r="235" s="14" customFormat="1">
      <c r="A235" s="14"/>
      <c r="B235" s="245"/>
      <c r="C235" s="246"/>
      <c r="D235" s="236" t="s">
        <v>154</v>
      </c>
      <c r="E235" s="247" t="s">
        <v>20</v>
      </c>
      <c r="F235" s="248" t="s">
        <v>1238</v>
      </c>
      <c r="G235" s="246"/>
      <c r="H235" s="249">
        <v>7.056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154</v>
      </c>
      <c r="AU235" s="255" t="s">
        <v>83</v>
      </c>
      <c r="AV235" s="14" t="s">
        <v>83</v>
      </c>
      <c r="AW235" s="14" t="s">
        <v>33</v>
      </c>
      <c r="AX235" s="14" t="s">
        <v>74</v>
      </c>
      <c r="AY235" s="255" t="s">
        <v>143</v>
      </c>
    </row>
    <row r="236" s="13" customFormat="1">
      <c r="A236" s="13"/>
      <c r="B236" s="234"/>
      <c r="C236" s="235"/>
      <c r="D236" s="236" t="s">
        <v>154</v>
      </c>
      <c r="E236" s="237" t="s">
        <v>20</v>
      </c>
      <c r="F236" s="238" t="s">
        <v>1188</v>
      </c>
      <c r="G236" s="235"/>
      <c r="H236" s="237" t="s">
        <v>20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154</v>
      </c>
      <c r="AU236" s="244" t="s">
        <v>83</v>
      </c>
      <c r="AV236" s="13" t="s">
        <v>22</v>
      </c>
      <c r="AW236" s="13" t="s">
        <v>33</v>
      </c>
      <c r="AX236" s="13" t="s">
        <v>74</v>
      </c>
      <c r="AY236" s="244" t="s">
        <v>143</v>
      </c>
    </row>
    <row r="237" s="14" customFormat="1">
      <c r="A237" s="14"/>
      <c r="B237" s="245"/>
      <c r="C237" s="246"/>
      <c r="D237" s="236" t="s">
        <v>154</v>
      </c>
      <c r="E237" s="247" t="s">
        <v>20</v>
      </c>
      <c r="F237" s="248" t="s">
        <v>1238</v>
      </c>
      <c r="G237" s="246"/>
      <c r="H237" s="249">
        <v>7.056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154</v>
      </c>
      <c r="AU237" s="255" t="s">
        <v>83</v>
      </c>
      <c r="AV237" s="14" t="s">
        <v>83</v>
      </c>
      <c r="AW237" s="14" t="s">
        <v>33</v>
      </c>
      <c r="AX237" s="14" t="s">
        <v>74</v>
      </c>
      <c r="AY237" s="255" t="s">
        <v>143</v>
      </c>
    </row>
    <row r="238" s="15" customFormat="1">
      <c r="A238" s="15"/>
      <c r="B238" s="256"/>
      <c r="C238" s="257"/>
      <c r="D238" s="236" t="s">
        <v>154</v>
      </c>
      <c r="E238" s="258" t="s">
        <v>20</v>
      </c>
      <c r="F238" s="259" t="s">
        <v>178</v>
      </c>
      <c r="G238" s="257"/>
      <c r="H238" s="260">
        <v>14.112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6" t="s">
        <v>154</v>
      </c>
      <c r="AU238" s="266" t="s">
        <v>83</v>
      </c>
      <c r="AV238" s="15" t="s">
        <v>150</v>
      </c>
      <c r="AW238" s="15" t="s">
        <v>33</v>
      </c>
      <c r="AX238" s="15" t="s">
        <v>22</v>
      </c>
      <c r="AY238" s="266" t="s">
        <v>143</v>
      </c>
    </row>
    <row r="239" s="2" customFormat="1" ht="21.75" customHeight="1">
      <c r="A239" s="41"/>
      <c r="B239" s="42"/>
      <c r="C239" s="216" t="s">
        <v>330</v>
      </c>
      <c r="D239" s="216" t="s">
        <v>145</v>
      </c>
      <c r="E239" s="217" t="s">
        <v>1046</v>
      </c>
      <c r="F239" s="218" t="s">
        <v>1047</v>
      </c>
      <c r="G239" s="219" t="s">
        <v>160</v>
      </c>
      <c r="H239" s="220">
        <v>14.112</v>
      </c>
      <c r="I239" s="221"/>
      <c r="J239" s="222">
        <f>ROUND(I239*H239,2)</f>
        <v>0</v>
      </c>
      <c r="K239" s="218" t="s">
        <v>149</v>
      </c>
      <c r="L239" s="47"/>
      <c r="M239" s="223" t="s">
        <v>20</v>
      </c>
      <c r="N239" s="224" t="s">
        <v>45</v>
      </c>
      <c r="O239" s="87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7" t="s">
        <v>150</v>
      </c>
      <c r="AT239" s="227" t="s">
        <v>145</v>
      </c>
      <c r="AU239" s="227" t="s">
        <v>83</v>
      </c>
      <c r="AY239" s="20" t="s">
        <v>143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22</v>
      </c>
      <c r="BK239" s="228">
        <f>ROUND(I239*H239,2)</f>
        <v>0</v>
      </c>
      <c r="BL239" s="20" t="s">
        <v>150</v>
      </c>
      <c r="BM239" s="227" t="s">
        <v>1239</v>
      </c>
    </row>
    <row r="240" s="2" customFormat="1">
      <c r="A240" s="41"/>
      <c r="B240" s="42"/>
      <c r="C240" s="43"/>
      <c r="D240" s="229" t="s">
        <v>152</v>
      </c>
      <c r="E240" s="43"/>
      <c r="F240" s="230" t="s">
        <v>1049</v>
      </c>
      <c r="G240" s="43"/>
      <c r="H240" s="43"/>
      <c r="I240" s="231"/>
      <c r="J240" s="43"/>
      <c r="K240" s="43"/>
      <c r="L240" s="47"/>
      <c r="M240" s="232"/>
      <c r="N240" s="23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152</v>
      </c>
      <c r="AU240" s="20" t="s">
        <v>83</v>
      </c>
    </row>
    <row r="241" s="13" customFormat="1">
      <c r="A241" s="13"/>
      <c r="B241" s="234"/>
      <c r="C241" s="235"/>
      <c r="D241" s="236" t="s">
        <v>154</v>
      </c>
      <c r="E241" s="237" t="s">
        <v>20</v>
      </c>
      <c r="F241" s="238" t="s">
        <v>1050</v>
      </c>
      <c r="G241" s="235"/>
      <c r="H241" s="237" t="s">
        <v>20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154</v>
      </c>
      <c r="AU241" s="244" t="s">
        <v>83</v>
      </c>
      <c r="AV241" s="13" t="s">
        <v>22</v>
      </c>
      <c r="AW241" s="13" t="s">
        <v>33</v>
      </c>
      <c r="AX241" s="13" t="s">
        <v>74</v>
      </c>
      <c r="AY241" s="244" t="s">
        <v>143</v>
      </c>
    </row>
    <row r="242" s="14" customFormat="1">
      <c r="A242" s="14"/>
      <c r="B242" s="245"/>
      <c r="C242" s="246"/>
      <c r="D242" s="236" t="s">
        <v>154</v>
      </c>
      <c r="E242" s="247" t="s">
        <v>20</v>
      </c>
      <c r="F242" s="248" t="s">
        <v>1240</v>
      </c>
      <c r="G242" s="246"/>
      <c r="H242" s="249">
        <v>14.112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154</v>
      </c>
      <c r="AU242" s="255" t="s">
        <v>83</v>
      </c>
      <c r="AV242" s="14" t="s">
        <v>83</v>
      </c>
      <c r="AW242" s="14" t="s">
        <v>33</v>
      </c>
      <c r="AX242" s="14" t="s">
        <v>22</v>
      </c>
      <c r="AY242" s="255" t="s">
        <v>143</v>
      </c>
    </row>
    <row r="243" s="2" customFormat="1" ht="16.5" customHeight="1">
      <c r="A243" s="41"/>
      <c r="B243" s="42"/>
      <c r="C243" s="267" t="s">
        <v>347</v>
      </c>
      <c r="D243" s="267" t="s">
        <v>283</v>
      </c>
      <c r="E243" s="268" t="s">
        <v>1053</v>
      </c>
      <c r="F243" s="269" t="s">
        <v>1054</v>
      </c>
      <c r="G243" s="270" t="s">
        <v>160</v>
      </c>
      <c r="H243" s="271">
        <v>14.112</v>
      </c>
      <c r="I243" s="272"/>
      <c r="J243" s="273">
        <f>ROUND(I243*H243,2)</f>
        <v>0</v>
      </c>
      <c r="K243" s="269" t="s">
        <v>149</v>
      </c>
      <c r="L243" s="274"/>
      <c r="M243" s="275" t="s">
        <v>20</v>
      </c>
      <c r="N243" s="276" t="s">
        <v>45</v>
      </c>
      <c r="O243" s="87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7" t="s">
        <v>211</v>
      </c>
      <c r="AT243" s="227" t="s">
        <v>283</v>
      </c>
      <c r="AU243" s="227" t="s">
        <v>83</v>
      </c>
      <c r="AY243" s="20" t="s">
        <v>143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22</v>
      </c>
      <c r="BK243" s="228">
        <f>ROUND(I243*H243,2)</f>
        <v>0</v>
      </c>
      <c r="BL243" s="20" t="s">
        <v>150</v>
      </c>
      <c r="BM243" s="227" t="s">
        <v>1241</v>
      </c>
    </row>
    <row r="244" s="13" customFormat="1">
      <c r="A244" s="13"/>
      <c r="B244" s="234"/>
      <c r="C244" s="235"/>
      <c r="D244" s="236" t="s">
        <v>154</v>
      </c>
      <c r="E244" s="237" t="s">
        <v>20</v>
      </c>
      <c r="F244" s="238" t="s">
        <v>1050</v>
      </c>
      <c r="G244" s="235"/>
      <c r="H244" s="237" t="s">
        <v>20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154</v>
      </c>
      <c r="AU244" s="244" t="s">
        <v>83</v>
      </c>
      <c r="AV244" s="13" t="s">
        <v>22</v>
      </c>
      <c r="AW244" s="13" t="s">
        <v>33</v>
      </c>
      <c r="AX244" s="13" t="s">
        <v>74</v>
      </c>
      <c r="AY244" s="244" t="s">
        <v>143</v>
      </c>
    </row>
    <row r="245" s="14" customFormat="1">
      <c r="A245" s="14"/>
      <c r="B245" s="245"/>
      <c r="C245" s="246"/>
      <c r="D245" s="236" t="s">
        <v>154</v>
      </c>
      <c r="E245" s="247" t="s">
        <v>20</v>
      </c>
      <c r="F245" s="248" t="s">
        <v>1240</v>
      </c>
      <c r="G245" s="246"/>
      <c r="H245" s="249">
        <v>14.112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154</v>
      </c>
      <c r="AU245" s="255" t="s">
        <v>83</v>
      </c>
      <c r="AV245" s="14" t="s">
        <v>83</v>
      </c>
      <c r="AW245" s="14" t="s">
        <v>33</v>
      </c>
      <c r="AX245" s="14" t="s">
        <v>22</v>
      </c>
      <c r="AY245" s="255" t="s">
        <v>143</v>
      </c>
    </row>
    <row r="246" s="2" customFormat="1" ht="44.25" customHeight="1">
      <c r="A246" s="41"/>
      <c r="B246" s="42"/>
      <c r="C246" s="216" t="s">
        <v>359</v>
      </c>
      <c r="D246" s="216" t="s">
        <v>145</v>
      </c>
      <c r="E246" s="217" t="s">
        <v>1057</v>
      </c>
      <c r="F246" s="218" t="s">
        <v>1058</v>
      </c>
      <c r="G246" s="219" t="s">
        <v>428</v>
      </c>
      <c r="H246" s="220">
        <v>10.35</v>
      </c>
      <c r="I246" s="221"/>
      <c r="J246" s="222">
        <f>ROUND(I246*H246,2)</f>
        <v>0</v>
      </c>
      <c r="K246" s="218" t="s">
        <v>20</v>
      </c>
      <c r="L246" s="47"/>
      <c r="M246" s="223" t="s">
        <v>20</v>
      </c>
      <c r="N246" s="224" t="s">
        <v>45</v>
      </c>
      <c r="O246" s="87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7" t="s">
        <v>150</v>
      </c>
      <c r="AT246" s="227" t="s">
        <v>145</v>
      </c>
      <c r="AU246" s="227" t="s">
        <v>83</v>
      </c>
      <c r="AY246" s="20" t="s">
        <v>143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22</v>
      </c>
      <c r="BK246" s="228">
        <f>ROUND(I246*H246,2)</f>
        <v>0</v>
      </c>
      <c r="BL246" s="20" t="s">
        <v>150</v>
      </c>
      <c r="BM246" s="227" t="s">
        <v>1242</v>
      </c>
    </row>
    <row r="247" s="13" customFormat="1">
      <c r="A247" s="13"/>
      <c r="B247" s="234"/>
      <c r="C247" s="235"/>
      <c r="D247" s="236" t="s">
        <v>154</v>
      </c>
      <c r="E247" s="237" t="s">
        <v>20</v>
      </c>
      <c r="F247" s="238" t="s">
        <v>1061</v>
      </c>
      <c r="G247" s="235"/>
      <c r="H247" s="237" t="s">
        <v>20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154</v>
      </c>
      <c r="AU247" s="244" t="s">
        <v>83</v>
      </c>
      <c r="AV247" s="13" t="s">
        <v>22</v>
      </c>
      <c r="AW247" s="13" t="s">
        <v>33</v>
      </c>
      <c r="AX247" s="13" t="s">
        <v>74</v>
      </c>
      <c r="AY247" s="244" t="s">
        <v>143</v>
      </c>
    </row>
    <row r="248" s="13" customFormat="1">
      <c r="A248" s="13"/>
      <c r="B248" s="234"/>
      <c r="C248" s="235"/>
      <c r="D248" s="236" t="s">
        <v>154</v>
      </c>
      <c r="E248" s="237" t="s">
        <v>20</v>
      </c>
      <c r="F248" s="238" t="s">
        <v>1186</v>
      </c>
      <c r="G248" s="235"/>
      <c r="H248" s="237" t="s">
        <v>20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154</v>
      </c>
      <c r="AU248" s="244" t="s">
        <v>83</v>
      </c>
      <c r="AV248" s="13" t="s">
        <v>22</v>
      </c>
      <c r="AW248" s="13" t="s">
        <v>33</v>
      </c>
      <c r="AX248" s="13" t="s">
        <v>74</v>
      </c>
      <c r="AY248" s="244" t="s">
        <v>143</v>
      </c>
    </row>
    <row r="249" s="14" customFormat="1">
      <c r="A249" s="14"/>
      <c r="B249" s="245"/>
      <c r="C249" s="246"/>
      <c r="D249" s="236" t="s">
        <v>154</v>
      </c>
      <c r="E249" s="247" t="s">
        <v>20</v>
      </c>
      <c r="F249" s="248" t="s">
        <v>1243</v>
      </c>
      <c r="G249" s="246"/>
      <c r="H249" s="249">
        <v>3.4500000000000002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154</v>
      </c>
      <c r="AU249" s="255" t="s">
        <v>83</v>
      </c>
      <c r="AV249" s="14" t="s">
        <v>83</v>
      </c>
      <c r="AW249" s="14" t="s">
        <v>33</v>
      </c>
      <c r="AX249" s="14" t="s">
        <v>74</v>
      </c>
      <c r="AY249" s="255" t="s">
        <v>143</v>
      </c>
    </row>
    <row r="250" s="13" customFormat="1">
      <c r="A250" s="13"/>
      <c r="B250" s="234"/>
      <c r="C250" s="235"/>
      <c r="D250" s="236" t="s">
        <v>154</v>
      </c>
      <c r="E250" s="237" t="s">
        <v>20</v>
      </c>
      <c r="F250" s="238" t="s">
        <v>1188</v>
      </c>
      <c r="G250" s="235"/>
      <c r="H250" s="237" t="s">
        <v>20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154</v>
      </c>
      <c r="AU250" s="244" t="s">
        <v>83</v>
      </c>
      <c r="AV250" s="13" t="s">
        <v>22</v>
      </c>
      <c r="AW250" s="13" t="s">
        <v>33</v>
      </c>
      <c r="AX250" s="13" t="s">
        <v>74</v>
      </c>
      <c r="AY250" s="244" t="s">
        <v>143</v>
      </c>
    </row>
    <row r="251" s="14" customFormat="1">
      <c r="A251" s="14"/>
      <c r="B251" s="245"/>
      <c r="C251" s="246"/>
      <c r="D251" s="236" t="s">
        <v>154</v>
      </c>
      <c r="E251" s="247" t="s">
        <v>20</v>
      </c>
      <c r="F251" s="248" t="s">
        <v>1244</v>
      </c>
      <c r="G251" s="246"/>
      <c r="H251" s="249">
        <v>6.9000000000000004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154</v>
      </c>
      <c r="AU251" s="255" t="s">
        <v>83</v>
      </c>
      <c r="AV251" s="14" t="s">
        <v>83</v>
      </c>
      <c r="AW251" s="14" t="s">
        <v>33</v>
      </c>
      <c r="AX251" s="14" t="s">
        <v>74</v>
      </c>
      <c r="AY251" s="255" t="s">
        <v>143</v>
      </c>
    </row>
    <row r="252" s="15" customFormat="1">
      <c r="A252" s="15"/>
      <c r="B252" s="256"/>
      <c r="C252" s="257"/>
      <c r="D252" s="236" t="s">
        <v>154</v>
      </c>
      <c r="E252" s="258" t="s">
        <v>20</v>
      </c>
      <c r="F252" s="259" t="s">
        <v>178</v>
      </c>
      <c r="G252" s="257"/>
      <c r="H252" s="260">
        <v>10.350000000000001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154</v>
      </c>
      <c r="AU252" s="266" t="s">
        <v>83</v>
      </c>
      <c r="AV252" s="15" t="s">
        <v>150</v>
      </c>
      <c r="AW252" s="15" t="s">
        <v>33</v>
      </c>
      <c r="AX252" s="15" t="s">
        <v>22</v>
      </c>
      <c r="AY252" s="266" t="s">
        <v>143</v>
      </c>
    </row>
    <row r="253" s="2" customFormat="1" ht="16.5" customHeight="1">
      <c r="A253" s="41"/>
      <c r="B253" s="42"/>
      <c r="C253" s="267" t="s">
        <v>366</v>
      </c>
      <c r="D253" s="267" t="s">
        <v>283</v>
      </c>
      <c r="E253" s="268" t="s">
        <v>935</v>
      </c>
      <c r="F253" s="269" t="s">
        <v>936</v>
      </c>
      <c r="G253" s="270" t="s">
        <v>160</v>
      </c>
      <c r="H253" s="271">
        <v>0.25900000000000001</v>
      </c>
      <c r="I253" s="272"/>
      <c r="J253" s="273">
        <f>ROUND(I253*H253,2)</f>
        <v>0</v>
      </c>
      <c r="K253" s="269" t="s">
        <v>149</v>
      </c>
      <c r="L253" s="274"/>
      <c r="M253" s="275" t="s">
        <v>20</v>
      </c>
      <c r="N253" s="276" t="s">
        <v>45</v>
      </c>
      <c r="O253" s="87"/>
      <c r="P253" s="225">
        <f>O253*H253</f>
        <v>0</v>
      </c>
      <c r="Q253" s="225">
        <v>0.22</v>
      </c>
      <c r="R253" s="225">
        <f>Q253*H253</f>
        <v>0.056980000000000003</v>
      </c>
      <c r="S253" s="225">
        <v>0</v>
      </c>
      <c r="T253" s="226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7" t="s">
        <v>211</v>
      </c>
      <c r="AT253" s="227" t="s">
        <v>283</v>
      </c>
      <c r="AU253" s="227" t="s">
        <v>83</v>
      </c>
      <c r="AY253" s="20" t="s">
        <v>143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22</v>
      </c>
      <c r="BK253" s="228">
        <f>ROUND(I253*H253,2)</f>
        <v>0</v>
      </c>
      <c r="BL253" s="20" t="s">
        <v>150</v>
      </c>
      <c r="BM253" s="227" t="s">
        <v>1245</v>
      </c>
    </row>
    <row r="254" s="13" customFormat="1">
      <c r="A254" s="13"/>
      <c r="B254" s="234"/>
      <c r="C254" s="235"/>
      <c r="D254" s="236" t="s">
        <v>154</v>
      </c>
      <c r="E254" s="237" t="s">
        <v>20</v>
      </c>
      <c r="F254" s="238" t="s">
        <v>938</v>
      </c>
      <c r="G254" s="235"/>
      <c r="H254" s="237" t="s">
        <v>20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154</v>
      </c>
      <c r="AU254" s="244" t="s">
        <v>83</v>
      </c>
      <c r="AV254" s="13" t="s">
        <v>22</v>
      </c>
      <c r="AW254" s="13" t="s">
        <v>33</v>
      </c>
      <c r="AX254" s="13" t="s">
        <v>74</v>
      </c>
      <c r="AY254" s="244" t="s">
        <v>143</v>
      </c>
    </row>
    <row r="255" s="14" customFormat="1">
      <c r="A255" s="14"/>
      <c r="B255" s="245"/>
      <c r="C255" s="246"/>
      <c r="D255" s="236" t="s">
        <v>154</v>
      </c>
      <c r="E255" s="247" t="s">
        <v>20</v>
      </c>
      <c r="F255" s="248" t="s">
        <v>1246</v>
      </c>
      <c r="G255" s="246"/>
      <c r="H255" s="249">
        <v>0.25874999999999998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154</v>
      </c>
      <c r="AU255" s="255" t="s">
        <v>83</v>
      </c>
      <c r="AV255" s="14" t="s">
        <v>83</v>
      </c>
      <c r="AW255" s="14" t="s">
        <v>33</v>
      </c>
      <c r="AX255" s="14" t="s">
        <v>22</v>
      </c>
      <c r="AY255" s="255" t="s">
        <v>143</v>
      </c>
    </row>
    <row r="256" s="2" customFormat="1" ht="37.8" customHeight="1">
      <c r="A256" s="41"/>
      <c r="B256" s="42"/>
      <c r="C256" s="216" t="s">
        <v>373</v>
      </c>
      <c r="D256" s="216" t="s">
        <v>145</v>
      </c>
      <c r="E256" s="217" t="s">
        <v>1072</v>
      </c>
      <c r="F256" s="218" t="s">
        <v>1073</v>
      </c>
      <c r="G256" s="219" t="s">
        <v>428</v>
      </c>
      <c r="H256" s="220">
        <v>10.35</v>
      </c>
      <c r="I256" s="221"/>
      <c r="J256" s="222">
        <f>ROUND(I256*H256,2)</f>
        <v>0</v>
      </c>
      <c r="K256" s="218" t="s">
        <v>149</v>
      </c>
      <c r="L256" s="47"/>
      <c r="M256" s="223" t="s">
        <v>20</v>
      </c>
      <c r="N256" s="224" t="s">
        <v>45</v>
      </c>
      <c r="O256" s="87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7" t="s">
        <v>150</v>
      </c>
      <c r="AT256" s="227" t="s">
        <v>145</v>
      </c>
      <c r="AU256" s="227" t="s">
        <v>83</v>
      </c>
      <c r="AY256" s="20" t="s">
        <v>143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20" t="s">
        <v>22</v>
      </c>
      <c r="BK256" s="228">
        <f>ROUND(I256*H256,2)</f>
        <v>0</v>
      </c>
      <c r="BL256" s="20" t="s">
        <v>150</v>
      </c>
      <c r="BM256" s="227" t="s">
        <v>1247</v>
      </c>
    </row>
    <row r="257" s="2" customFormat="1">
      <c r="A257" s="41"/>
      <c r="B257" s="42"/>
      <c r="C257" s="43"/>
      <c r="D257" s="229" t="s">
        <v>152</v>
      </c>
      <c r="E257" s="43"/>
      <c r="F257" s="230" t="s">
        <v>1075</v>
      </c>
      <c r="G257" s="43"/>
      <c r="H257" s="43"/>
      <c r="I257" s="231"/>
      <c r="J257" s="43"/>
      <c r="K257" s="43"/>
      <c r="L257" s="47"/>
      <c r="M257" s="232"/>
      <c r="N257" s="233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152</v>
      </c>
      <c r="AU257" s="20" t="s">
        <v>83</v>
      </c>
    </row>
    <row r="258" s="13" customFormat="1">
      <c r="A258" s="13"/>
      <c r="B258" s="234"/>
      <c r="C258" s="235"/>
      <c r="D258" s="236" t="s">
        <v>154</v>
      </c>
      <c r="E258" s="237" t="s">
        <v>20</v>
      </c>
      <c r="F258" s="238" t="s">
        <v>1061</v>
      </c>
      <c r="G258" s="235"/>
      <c r="H258" s="237" t="s">
        <v>20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154</v>
      </c>
      <c r="AU258" s="244" t="s">
        <v>83</v>
      </c>
      <c r="AV258" s="13" t="s">
        <v>22</v>
      </c>
      <c r="AW258" s="13" t="s">
        <v>33</v>
      </c>
      <c r="AX258" s="13" t="s">
        <v>74</v>
      </c>
      <c r="AY258" s="244" t="s">
        <v>143</v>
      </c>
    </row>
    <row r="259" s="13" customFormat="1">
      <c r="A259" s="13"/>
      <c r="B259" s="234"/>
      <c r="C259" s="235"/>
      <c r="D259" s="236" t="s">
        <v>154</v>
      </c>
      <c r="E259" s="237" t="s">
        <v>20</v>
      </c>
      <c r="F259" s="238" t="s">
        <v>1186</v>
      </c>
      <c r="G259" s="235"/>
      <c r="H259" s="237" t="s">
        <v>20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154</v>
      </c>
      <c r="AU259" s="244" t="s">
        <v>83</v>
      </c>
      <c r="AV259" s="13" t="s">
        <v>22</v>
      </c>
      <c r="AW259" s="13" t="s">
        <v>33</v>
      </c>
      <c r="AX259" s="13" t="s">
        <v>74</v>
      </c>
      <c r="AY259" s="244" t="s">
        <v>143</v>
      </c>
    </row>
    <row r="260" s="14" customFormat="1">
      <c r="A260" s="14"/>
      <c r="B260" s="245"/>
      <c r="C260" s="246"/>
      <c r="D260" s="236" t="s">
        <v>154</v>
      </c>
      <c r="E260" s="247" t="s">
        <v>20</v>
      </c>
      <c r="F260" s="248" t="s">
        <v>1243</v>
      </c>
      <c r="G260" s="246"/>
      <c r="H260" s="249">
        <v>3.4500000000000002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154</v>
      </c>
      <c r="AU260" s="255" t="s">
        <v>83</v>
      </c>
      <c r="AV260" s="14" t="s">
        <v>83</v>
      </c>
      <c r="AW260" s="14" t="s">
        <v>33</v>
      </c>
      <c r="AX260" s="14" t="s">
        <v>74</v>
      </c>
      <c r="AY260" s="255" t="s">
        <v>143</v>
      </c>
    </row>
    <row r="261" s="13" customFormat="1">
      <c r="A261" s="13"/>
      <c r="B261" s="234"/>
      <c r="C261" s="235"/>
      <c r="D261" s="236" t="s">
        <v>154</v>
      </c>
      <c r="E261" s="237" t="s">
        <v>20</v>
      </c>
      <c r="F261" s="238" t="s">
        <v>1188</v>
      </c>
      <c r="G261" s="235"/>
      <c r="H261" s="237" t="s">
        <v>20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154</v>
      </c>
      <c r="AU261" s="244" t="s">
        <v>83</v>
      </c>
      <c r="AV261" s="13" t="s">
        <v>22</v>
      </c>
      <c r="AW261" s="13" t="s">
        <v>33</v>
      </c>
      <c r="AX261" s="13" t="s">
        <v>74</v>
      </c>
      <c r="AY261" s="244" t="s">
        <v>143</v>
      </c>
    </row>
    <row r="262" s="14" customFormat="1">
      <c r="A262" s="14"/>
      <c r="B262" s="245"/>
      <c r="C262" s="246"/>
      <c r="D262" s="236" t="s">
        <v>154</v>
      </c>
      <c r="E262" s="247" t="s">
        <v>20</v>
      </c>
      <c r="F262" s="248" t="s">
        <v>1244</v>
      </c>
      <c r="G262" s="246"/>
      <c r="H262" s="249">
        <v>6.9000000000000004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154</v>
      </c>
      <c r="AU262" s="255" t="s">
        <v>83</v>
      </c>
      <c r="AV262" s="14" t="s">
        <v>83</v>
      </c>
      <c r="AW262" s="14" t="s">
        <v>33</v>
      </c>
      <c r="AX262" s="14" t="s">
        <v>74</v>
      </c>
      <c r="AY262" s="255" t="s">
        <v>143</v>
      </c>
    </row>
    <row r="263" s="15" customFormat="1">
      <c r="A263" s="15"/>
      <c r="B263" s="256"/>
      <c r="C263" s="257"/>
      <c r="D263" s="236" t="s">
        <v>154</v>
      </c>
      <c r="E263" s="258" t="s">
        <v>20</v>
      </c>
      <c r="F263" s="259" t="s">
        <v>178</v>
      </c>
      <c r="G263" s="257"/>
      <c r="H263" s="260">
        <v>10.350000000000001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6" t="s">
        <v>154</v>
      </c>
      <c r="AU263" s="266" t="s">
        <v>83</v>
      </c>
      <c r="AV263" s="15" t="s">
        <v>150</v>
      </c>
      <c r="AW263" s="15" t="s">
        <v>33</v>
      </c>
      <c r="AX263" s="15" t="s">
        <v>22</v>
      </c>
      <c r="AY263" s="266" t="s">
        <v>143</v>
      </c>
    </row>
    <row r="264" s="2" customFormat="1" ht="16.5" customHeight="1">
      <c r="A264" s="41"/>
      <c r="B264" s="42"/>
      <c r="C264" s="267" t="s">
        <v>378</v>
      </c>
      <c r="D264" s="267" t="s">
        <v>283</v>
      </c>
      <c r="E264" s="268" t="s">
        <v>1077</v>
      </c>
      <c r="F264" s="269" t="s">
        <v>1078</v>
      </c>
      <c r="G264" s="270" t="s">
        <v>428</v>
      </c>
      <c r="H264" s="271">
        <v>2.25</v>
      </c>
      <c r="I264" s="272"/>
      <c r="J264" s="273">
        <f>ROUND(I264*H264,2)</f>
        <v>0</v>
      </c>
      <c r="K264" s="269" t="s">
        <v>20</v>
      </c>
      <c r="L264" s="274"/>
      <c r="M264" s="275" t="s">
        <v>20</v>
      </c>
      <c r="N264" s="276" t="s">
        <v>45</v>
      </c>
      <c r="O264" s="87"/>
      <c r="P264" s="225">
        <f>O264*H264</f>
        <v>0</v>
      </c>
      <c r="Q264" s="225">
        <v>0.001</v>
      </c>
      <c r="R264" s="225">
        <f>Q264*H264</f>
        <v>0.0022500000000000003</v>
      </c>
      <c r="S264" s="225">
        <v>0</v>
      </c>
      <c r="T264" s="22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7" t="s">
        <v>211</v>
      </c>
      <c r="AT264" s="227" t="s">
        <v>283</v>
      </c>
      <c r="AU264" s="227" t="s">
        <v>83</v>
      </c>
      <c r="AY264" s="20" t="s">
        <v>143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20" t="s">
        <v>22</v>
      </c>
      <c r="BK264" s="228">
        <f>ROUND(I264*H264,2)</f>
        <v>0</v>
      </c>
      <c r="BL264" s="20" t="s">
        <v>150</v>
      </c>
      <c r="BM264" s="227" t="s">
        <v>1248</v>
      </c>
    </row>
    <row r="265" s="13" customFormat="1">
      <c r="A265" s="13"/>
      <c r="B265" s="234"/>
      <c r="C265" s="235"/>
      <c r="D265" s="236" t="s">
        <v>154</v>
      </c>
      <c r="E265" s="237" t="s">
        <v>20</v>
      </c>
      <c r="F265" s="238" t="s">
        <v>1249</v>
      </c>
      <c r="G265" s="235"/>
      <c r="H265" s="237" t="s">
        <v>20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154</v>
      </c>
      <c r="AU265" s="244" t="s">
        <v>83</v>
      </c>
      <c r="AV265" s="13" t="s">
        <v>22</v>
      </c>
      <c r="AW265" s="13" t="s">
        <v>33</v>
      </c>
      <c r="AX265" s="13" t="s">
        <v>74</v>
      </c>
      <c r="AY265" s="244" t="s">
        <v>143</v>
      </c>
    </row>
    <row r="266" s="14" customFormat="1">
      <c r="A266" s="14"/>
      <c r="B266" s="245"/>
      <c r="C266" s="246"/>
      <c r="D266" s="236" t="s">
        <v>154</v>
      </c>
      <c r="E266" s="247" t="s">
        <v>20</v>
      </c>
      <c r="F266" s="248" t="s">
        <v>1250</v>
      </c>
      <c r="G266" s="246"/>
      <c r="H266" s="249">
        <v>2.25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154</v>
      </c>
      <c r="AU266" s="255" t="s">
        <v>83</v>
      </c>
      <c r="AV266" s="14" t="s">
        <v>83</v>
      </c>
      <c r="AW266" s="14" t="s">
        <v>33</v>
      </c>
      <c r="AX266" s="14" t="s">
        <v>22</v>
      </c>
      <c r="AY266" s="255" t="s">
        <v>143</v>
      </c>
    </row>
    <row r="267" s="2" customFormat="1" ht="16.5" customHeight="1">
      <c r="A267" s="41"/>
      <c r="B267" s="42"/>
      <c r="C267" s="267" t="s">
        <v>385</v>
      </c>
      <c r="D267" s="267" t="s">
        <v>283</v>
      </c>
      <c r="E267" s="268" t="s">
        <v>1081</v>
      </c>
      <c r="F267" s="269" t="s">
        <v>1082</v>
      </c>
      <c r="G267" s="270" t="s">
        <v>428</v>
      </c>
      <c r="H267" s="271">
        <v>1.95</v>
      </c>
      <c r="I267" s="272"/>
      <c r="J267" s="273">
        <f>ROUND(I267*H267,2)</f>
        <v>0</v>
      </c>
      <c r="K267" s="269" t="s">
        <v>20</v>
      </c>
      <c r="L267" s="274"/>
      <c r="M267" s="275" t="s">
        <v>20</v>
      </c>
      <c r="N267" s="276" t="s">
        <v>45</v>
      </c>
      <c r="O267" s="87"/>
      <c r="P267" s="225">
        <f>O267*H267</f>
        <v>0</v>
      </c>
      <c r="Q267" s="225">
        <v>0.001</v>
      </c>
      <c r="R267" s="225">
        <f>Q267*H267</f>
        <v>0.0019499999999999999</v>
      </c>
      <c r="S267" s="225">
        <v>0</v>
      </c>
      <c r="T267" s="226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7" t="s">
        <v>211</v>
      </c>
      <c r="AT267" s="227" t="s">
        <v>283</v>
      </c>
      <c r="AU267" s="227" t="s">
        <v>83</v>
      </c>
      <c r="AY267" s="20" t="s">
        <v>143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20" t="s">
        <v>22</v>
      </c>
      <c r="BK267" s="228">
        <f>ROUND(I267*H267,2)</f>
        <v>0</v>
      </c>
      <c r="BL267" s="20" t="s">
        <v>150</v>
      </c>
      <c r="BM267" s="227" t="s">
        <v>1251</v>
      </c>
    </row>
    <row r="268" s="13" customFormat="1">
      <c r="A268" s="13"/>
      <c r="B268" s="234"/>
      <c r="C268" s="235"/>
      <c r="D268" s="236" t="s">
        <v>154</v>
      </c>
      <c r="E268" s="237" t="s">
        <v>20</v>
      </c>
      <c r="F268" s="238" t="s">
        <v>1249</v>
      </c>
      <c r="G268" s="235"/>
      <c r="H268" s="237" t="s">
        <v>20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154</v>
      </c>
      <c r="AU268" s="244" t="s">
        <v>83</v>
      </c>
      <c r="AV268" s="13" t="s">
        <v>22</v>
      </c>
      <c r="AW268" s="13" t="s">
        <v>33</v>
      </c>
      <c r="AX268" s="13" t="s">
        <v>74</v>
      </c>
      <c r="AY268" s="244" t="s">
        <v>143</v>
      </c>
    </row>
    <row r="269" s="14" customFormat="1">
      <c r="A269" s="14"/>
      <c r="B269" s="245"/>
      <c r="C269" s="246"/>
      <c r="D269" s="236" t="s">
        <v>154</v>
      </c>
      <c r="E269" s="247" t="s">
        <v>20</v>
      </c>
      <c r="F269" s="248" t="s">
        <v>1252</v>
      </c>
      <c r="G269" s="246"/>
      <c r="H269" s="249">
        <v>1.9500000000000002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154</v>
      </c>
      <c r="AU269" s="255" t="s">
        <v>83</v>
      </c>
      <c r="AV269" s="14" t="s">
        <v>83</v>
      </c>
      <c r="AW269" s="14" t="s">
        <v>33</v>
      </c>
      <c r="AX269" s="14" t="s">
        <v>22</v>
      </c>
      <c r="AY269" s="255" t="s">
        <v>143</v>
      </c>
    </row>
    <row r="270" s="2" customFormat="1" ht="16.5" customHeight="1">
      <c r="A270" s="41"/>
      <c r="B270" s="42"/>
      <c r="C270" s="267" t="s">
        <v>402</v>
      </c>
      <c r="D270" s="267" t="s">
        <v>283</v>
      </c>
      <c r="E270" s="268" t="s">
        <v>1085</v>
      </c>
      <c r="F270" s="269" t="s">
        <v>1086</v>
      </c>
      <c r="G270" s="270" t="s">
        <v>428</v>
      </c>
      <c r="H270" s="271">
        <v>2.25</v>
      </c>
      <c r="I270" s="272"/>
      <c r="J270" s="273">
        <f>ROUND(I270*H270,2)</f>
        <v>0</v>
      </c>
      <c r="K270" s="269" t="s">
        <v>20</v>
      </c>
      <c r="L270" s="274"/>
      <c r="M270" s="275" t="s">
        <v>20</v>
      </c>
      <c r="N270" s="276" t="s">
        <v>45</v>
      </c>
      <c r="O270" s="87"/>
      <c r="P270" s="225">
        <f>O270*H270</f>
        <v>0</v>
      </c>
      <c r="Q270" s="225">
        <v>0.001</v>
      </c>
      <c r="R270" s="225">
        <f>Q270*H270</f>
        <v>0.0022500000000000003</v>
      </c>
      <c r="S270" s="225">
        <v>0</v>
      </c>
      <c r="T270" s="226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7" t="s">
        <v>211</v>
      </c>
      <c r="AT270" s="227" t="s">
        <v>283</v>
      </c>
      <c r="AU270" s="227" t="s">
        <v>83</v>
      </c>
      <c r="AY270" s="20" t="s">
        <v>143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20" t="s">
        <v>22</v>
      </c>
      <c r="BK270" s="228">
        <f>ROUND(I270*H270,2)</f>
        <v>0</v>
      </c>
      <c r="BL270" s="20" t="s">
        <v>150</v>
      </c>
      <c r="BM270" s="227" t="s">
        <v>1253</v>
      </c>
    </row>
    <row r="271" s="13" customFormat="1">
      <c r="A271" s="13"/>
      <c r="B271" s="234"/>
      <c r="C271" s="235"/>
      <c r="D271" s="236" t="s">
        <v>154</v>
      </c>
      <c r="E271" s="237" t="s">
        <v>20</v>
      </c>
      <c r="F271" s="238" t="s">
        <v>1254</v>
      </c>
      <c r="G271" s="235"/>
      <c r="H271" s="237" t="s">
        <v>20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154</v>
      </c>
      <c r="AU271" s="244" t="s">
        <v>83</v>
      </c>
      <c r="AV271" s="13" t="s">
        <v>22</v>
      </c>
      <c r="AW271" s="13" t="s">
        <v>33</v>
      </c>
      <c r="AX271" s="13" t="s">
        <v>74</v>
      </c>
      <c r="AY271" s="244" t="s">
        <v>143</v>
      </c>
    </row>
    <row r="272" s="14" customFormat="1">
      <c r="A272" s="14"/>
      <c r="B272" s="245"/>
      <c r="C272" s="246"/>
      <c r="D272" s="236" t="s">
        <v>154</v>
      </c>
      <c r="E272" s="247" t="s">
        <v>20</v>
      </c>
      <c r="F272" s="248" t="s">
        <v>1250</v>
      </c>
      <c r="G272" s="246"/>
      <c r="H272" s="249">
        <v>2.25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154</v>
      </c>
      <c r="AU272" s="255" t="s">
        <v>83</v>
      </c>
      <c r="AV272" s="14" t="s">
        <v>83</v>
      </c>
      <c r="AW272" s="14" t="s">
        <v>33</v>
      </c>
      <c r="AX272" s="14" t="s">
        <v>22</v>
      </c>
      <c r="AY272" s="255" t="s">
        <v>143</v>
      </c>
    </row>
    <row r="273" s="2" customFormat="1" ht="16.5" customHeight="1">
      <c r="A273" s="41"/>
      <c r="B273" s="42"/>
      <c r="C273" s="267" t="s">
        <v>414</v>
      </c>
      <c r="D273" s="267" t="s">
        <v>283</v>
      </c>
      <c r="E273" s="268" t="s">
        <v>1089</v>
      </c>
      <c r="F273" s="269" t="s">
        <v>1090</v>
      </c>
      <c r="G273" s="270" t="s">
        <v>428</v>
      </c>
      <c r="H273" s="271">
        <v>1.5</v>
      </c>
      <c r="I273" s="272"/>
      <c r="J273" s="273">
        <f>ROUND(I273*H273,2)</f>
        <v>0</v>
      </c>
      <c r="K273" s="269" t="s">
        <v>20</v>
      </c>
      <c r="L273" s="274"/>
      <c r="M273" s="275" t="s">
        <v>20</v>
      </c>
      <c r="N273" s="276" t="s">
        <v>45</v>
      </c>
      <c r="O273" s="87"/>
      <c r="P273" s="225">
        <f>O273*H273</f>
        <v>0</v>
      </c>
      <c r="Q273" s="225">
        <v>0.001</v>
      </c>
      <c r="R273" s="225">
        <f>Q273*H273</f>
        <v>0.0015</v>
      </c>
      <c r="S273" s="225">
        <v>0</v>
      </c>
      <c r="T273" s="226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7" t="s">
        <v>211</v>
      </c>
      <c r="AT273" s="227" t="s">
        <v>283</v>
      </c>
      <c r="AU273" s="227" t="s">
        <v>83</v>
      </c>
      <c r="AY273" s="20" t="s">
        <v>143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20" t="s">
        <v>22</v>
      </c>
      <c r="BK273" s="228">
        <f>ROUND(I273*H273,2)</f>
        <v>0</v>
      </c>
      <c r="BL273" s="20" t="s">
        <v>150</v>
      </c>
      <c r="BM273" s="227" t="s">
        <v>1255</v>
      </c>
    </row>
    <row r="274" s="13" customFormat="1">
      <c r="A274" s="13"/>
      <c r="B274" s="234"/>
      <c r="C274" s="235"/>
      <c r="D274" s="236" t="s">
        <v>154</v>
      </c>
      <c r="E274" s="237" t="s">
        <v>20</v>
      </c>
      <c r="F274" s="238" t="s">
        <v>1254</v>
      </c>
      <c r="G274" s="235"/>
      <c r="H274" s="237" t="s">
        <v>20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154</v>
      </c>
      <c r="AU274" s="244" t="s">
        <v>83</v>
      </c>
      <c r="AV274" s="13" t="s">
        <v>22</v>
      </c>
      <c r="AW274" s="13" t="s">
        <v>33</v>
      </c>
      <c r="AX274" s="13" t="s">
        <v>74</v>
      </c>
      <c r="AY274" s="244" t="s">
        <v>143</v>
      </c>
    </row>
    <row r="275" s="14" customFormat="1">
      <c r="A275" s="14"/>
      <c r="B275" s="245"/>
      <c r="C275" s="246"/>
      <c r="D275" s="236" t="s">
        <v>154</v>
      </c>
      <c r="E275" s="247" t="s">
        <v>20</v>
      </c>
      <c r="F275" s="248" t="s">
        <v>1256</v>
      </c>
      <c r="G275" s="246"/>
      <c r="H275" s="249">
        <v>1.5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154</v>
      </c>
      <c r="AU275" s="255" t="s">
        <v>83</v>
      </c>
      <c r="AV275" s="14" t="s">
        <v>83</v>
      </c>
      <c r="AW275" s="14" t="s">
        <v>33</v>
      </c>
      <c r="AX275" s="14" t="s">
        <v>22</v>
      </c>
      <c r="AY275" s="255" t="s">
        <v>143</v>
      </c>
    </row>
    <row r="276" s="2" customFormat="1" ht="16.5" customHeight="1">
      <c r="A276" s="41"/>
      <c r="B276" s="42"/>
      <c r="C276" s="267" t="s">
        <v>420</v>
      </c>
      <c r="D276" s="267" t="s">
        <v>283</v>
      </c>
      <c r="E276" s="268" t="s">
        <v>1093</v>
      </c>
      <c r="F276" s="269" t="s">
        <v>1094</v>
      </c>
      <c r="G276" s="270" t="s">
        <v>428</v>
      </c>
      <c r="H276" s="271">
        <v>0.75</v>
      </c>
      <c r="I276" s="272"/>
      <c r="J276" s="273">
        <f>ROUND(I276*H276,2)</f>
        <v>0</v>
      </c>
      <c r="K276" s="269" t="s">
        <v>20</v>
      </c>
      <c r="L276" s="274"/>
      <c r="M276" s="275" t="s">
        <v>20</v>
      </c>
      <c r="N276" s="276" t="s">
        <v>45</v>
      </c>
      <c r="O276" s="87"/>
      <c r="P276" s="225">
        <f>O276*H276</f>
        <v>0</v>
      </c>
      <c r="Q276" s="225">
        <v>0.001</v>
      </c>
      <c r="R276" s="225">
        <f>Q276*H276</f>
        <v>0.00075000000000000002</v>
      </c>
      <c r="S276" s="225">
        <v>0</v>
      </c>
      <c r="T276" s="22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7" t="s">
        <v>211</v>
      </c>
      <c r="AT276" s="227" t="s">
        <v>283</v>
      </c>
      <c r="AU276" s="227" t="s">
        <v>83</v>
      </c>
      <c r="AY276" s="20" t="s">
        <v>143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20" t="s">
        <v>22</v>
      </c>
      <c r="BK276" s="228">
        <f>ROUND(I276*H276,2)</f>
        <v>0</v>
      </c>
      <c r="BL276" s="20" t="s">
        <v>150</v>
      </c>
      <c r="BM276" s="227" t="s">
        <v>1257</v>
      </c>
    </row>
    <row r="277" s="13" customFormat="1">
      <c r="A277" s="13"/>
      <c r="B277" s="234"/>
      <c r="C277" s="235"/>
      <c r="D277" s="236" t="s">
        <v>154</v>
      </c>
      <c r="E277" s="237" t="s">
        <v>20</v>
      </c>
      <c r="F277" s="238" t="s">
        <v>1254</v>
      </c>
      <c r="G277" s="235"/>
      <c r="H277" s="237" t="s">
        <v>20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154</v>
      </c>
      <c r="AU277" s="244" t="s">
        <v>83</v>
      </c>
      <c r="AV277" s="13" t="s">
        <v>22</v>
      </c>
      <c r="AW277" s="13" t="s">
        <v>33</v>
      </c>
      <c r="AX277" s="13" t="s">
        <v>74</v>
      </c>
      <c r="AY277" s="244" t="s">
        <v>143</v>
      </c>
    </row>
    <row r="278" s="14" customFormat="1">
      <c r="A278" s="14"/>
      <c r="B278" s="245"/>
      <c r="C278" s="246"/>
      <c r="D278" s="236" t="s">
        <v>154</v>
      </c>
      <c r="E278" s="247" t="s">
        <v>20</v>
      </c>
      <c r="F278" s="248" t="s">
        <v>1258</v>
      </c>
      <c r="G278" s="246"/>
      <c r="H278" s="249">
        <v>0.75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154</v>
      </c>
      <c r="AU278" s="255" t="s">
        <v>83</v>
      </c>
      <c r="AV278" s="14" t="s">
        <v>83</v>
      </c>
      <c r="AW278" s="14" t="s">
        <v>33</v>
      </c>
      <c r="AX278" s="14" t="s">
        <v>22</v>
      </c>
      <c r="AY278" s="255" t="s">
        <v>143</v>
      </c>
    </row>
    <row r="279" s="2" customFormat="1" ht="16.5" customHeight="1">
      <c r="A279" s="41"/>
      <c r="B279" s="42"/>
      <c r="C279" s="267" t="s">
        <v>425</v>
      </c>
      <c r="D279" s="267" t="s">
        <v>283</v>
      </c>
      <c r="E279" s="268" t="s">
        <v>1097</v>
      </c>
      <c r="F279" s="269" t="s">
        <v>1098</v>
      </c>
      <c r="G279" s="270" t="s">
        <v>428</v>
      </c>
      <c r="H279" s="271">
        <v>1.6499999999999999</v>
      </c>
      <c r="I279" s="272"/>
      <c r="J279" s="273">
        <f>ROUND(I279*H279,2)</f>
        <v>0</v>
      </c>
      <c r="K279" s="269" t="s">
        <v>20</v>
      </c>
      <c r="L279" s="274"/>
      <c r="M279" s="275" t="s">
        <v>20</v>
      </c>
      <c r="N279" s="276" t="s">
        <v>45</v>
      </c>
      <c r="O279" s="87"/>
      <c r="P279" s="225">
        <f>O279*H279</f>
        <v>0</v>
      </c>
      <c r="Q279" s="225">
        <v>0.001</v>
      </c>
      <c r="R279" s="225">
        <f>Q279*H279</f>
        <v>0.00165</v>
      </c>
      <c r="S279" s="225">
        <v>0</v>
      </c>
      <c r="T279" s="22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7" t="s">
        <v>211</v>
      </c>
      <c r="AT279" s="227" t="s">
        <v>283</v>
      </c>
      <c r="AU279" s="227" t="s">
        <v>83</v>
      </c>
      <c r="AY279" s="20" t="s">
        <v>143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22</v>
      </c>
      <c r="BK279" s="228">
        <f>ROUND(I279*H279,2)</f>
        <v>0</v>
      </c>
      <c r="BL279" s="20" t="s">
        <v>150</v>
      </c>
      <c r="BM279" s="227" t="s">
        <v>1259</v>
      </c>
    </row>
    <row r="280" s="13" customFormat="1">
      <c r="A280" s="13"/>
      <c r="B280" s="234"/>
      <c r="C280" s="235"/>
      <c r="D280" s="236" t="s">
        <v>154</v>
      </c>
      <c r="E280" s="237" t="s">
        <v>20</v>
      </c>
      <c r="F280" s="238" t="s">
        <v>1254</v>
      </c>
      <c r="G280" s="235"/>
      <c r="H280" s="237" t="s">
        <v>20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154</v>
      </c>
      <c r="AU280" s="244" t="s">
        <v>83</v>
      </c>
      <c r="AV280" s="13" t="s">
        <v>22</v>
      </c>
      <c r="AW280" s="13" t="s">
        <v>33</v>
      </c>
      <c r="AX280" s="13" t="s">
        <v>74</v>
      </c>
      <c r="AY280" s="244" t="s">
        <v>143</v>
      </c>
    </row>
    <row r="281" s="14" customFormat="1">
      <c r="A281" s="14"/>
      <c r="B281" s="245"/>
      <c r="C281" s="246"/>
      <c r="D281" s="236" t="s">
        <v>154</v>
      </c>
      <c r="E281" s="247" t="s">
        <v>20</v>
      </c>
      <c r="F281" s="248" t="s">
        <v>1260</v>
      </c>
      <c r="G281" s="246"/>
      <c r="H281" s="249">
        <v>1.6500000000000001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154</v>
      </c>
      <c r="AU281" s="255" t="s">
        <v>83</v>
      </c>
      <c r="AV281" s="14" t="s">
        <v>83</v>
      </c>
      <c r="AW281" s="14" t="s">
        <v>33</v>
      </c>
      <c r="AX281" s="14" t="s">
        <v>22</v>
      </c>
      <c r="AY281" s="255" t="s">
        <v>143</v>
      </c>
    </row>
    <row r="282" s="2" customFormat="1" ht="24.15" customHeight="1">
      <c r="A282" s="41"/>
      <c r="B282" s="42"/>
      <c r="C282" s="216" t="s">
        <v>432</v>
      </c>
      <c r="D282" s="216" t="s">
        <v>145</v>
      </c>
      <c r="E282" s="217" t="s">
        <v>1101</v>
      </c>
      <c r="F282" s="218" t="s">
        <v>1102</v>
      </c>
      <c r="G282" s="219" t="s">
        <v>428</v>
      </c>
      <c r="H282" s="220">
        <v>10.35</v>
      </c>
      <c r="I282" s="221"/>
      <c r="J282" s="222">
        <f>ROUND(I282*H282,2)</f>
        <v>0</v>
      </c>
      <c r="K282" s="218" t="s">
        <v>20</v>
      </c>
      <c r="L282" s="47"/>
      <c r="M282" s="223" t="s">
        <v>20</v>
      </c>
      <c r="N282" s="224" t="s">
        <v>45</v>
      </c>
      <c r="O282" s="87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7" t="s">
        <v>150</v>
      </c>
      <c r="AT282" s="227" t="s">
        <v>145</v>
      </c>
      <c r="AU282" s="227" t="s">
        <v>83</v>
      </c>
      <c r="AY282" s="20" t="s">
        <v>143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20" t="s">
        <v>22</v>
      </c>
      <c r="BK282" s="228">
        <f>ROUND(I282*H282,2)</f>
        <v>0</v>
      </c>
      <c r="BL282" s="20" t="s">
        <v>150</v>
      </c>
      <c r="BM282" s="227" t="s">
        <v>1261</v>
      </c>
    </row>
    <row r="283" s="13" customFormat="1">
      <c r="A283" s="13"/>
      <c r="B283" s="234"/>
      <c r="C283" s="235"/>
      <c r="D283" s="236" t="s">
        <v>154</v>
      </c>
      <c r="E283" s="237" t="s">
        <v>20</v>
      </c>
      <c r="F283" s="238" t="s">
        <v>1105</v>
      </c>
      <c r="G283" s="235"/>
      <c r="H283" s="237" t="s">
        <v>20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154</v>
      </c>
      <c r="AU283" s="244" t="s">
        <v>83</v>
      </c>
      <c r="AV283" s="13" t="s">
        <v>22</v>
      </c>
      <c r="AW283" s="13" t="s">
        <v>33</v>
      </c>
      <c r="AX283" s="13" t="s">
        <v>74</v>
      </c>
      <c r="AY283" s="244" t="s">
        <v>143</v>
      </c>
    </row>
    <row r="284" s="13" customFormat="1">
      <c r="A284" s="13"/>
      <c r="B284" s="234"/>
      <c r="C284" s="235"/>
      <c r="D284" s="236" t="s">
        <v>154</v>
      </c>
      <c r="E284" s="237" t="s">
        <v>20</v>
      </c>
      <c r="F284" s="238" t="s">
        <v>1262</v>
      </c>
      <c r="G284" s="235"/>
      <c r="H284" s="237" t="s">
        <v>20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154</v>
      </c>
      <c r="AU284" s="244" t="s">
        <v>83</v>
      </c>
      <c r="AV284" s="13" t="s">
        <v>22</v>
      </c>
      <c r="AW284" s="13" t="s">
        <v>33</v>
      </c>
      <c r="AX284" s="13" t="s">
        <v>74</v>
      </c>
      <c r="AY284" s="244" t="s">
        <v>143</v>
      </c>
    </row>
    <row r="285" s="14" customFormat="1">
      <c r="A285" s="14"/>
      <c r="B285" s="245"/>
      <c r="C285" s="246"/>
      <c r="D285" s="236" t="s">
        <v>154</v>
      </c>
      <c r="E285" s="247" t="s">
        <v>20</v>
      </c>
      <c r="F285" s="248" t="s">
        <v>1263</v>
      </c>
      <c r="G285" s="246"/>
      <c r="H285" s="249">
        <v>10.35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154</v>
      </c>
      <c r="AU285" s="255" t="s">
        <v>83</v>
      </c>
      <c r="AV285" s="14" t="s">
        <v>83</v>
      </c>
      <c r="AW285" s="14" t="s">
        <v>33</v>
      </c>
      <c r="AX285" s="14" t="s">
        <v>22</v>
      </c>
      <c r="AY285" s="255" t="s">
        <v>143</v>
      </c>
    </row>
    <row r="286" s="2" customFormat="1" ht="24.15" customHeight="1">
      <c r="A286" s="41"/>
      <c r="B286" s="42"/>
      <c r="C286" s="216" t="s">
        <v>438</v>
      </c>
      <c r="D286" s="216" t="s">
        <v>145</v>
      </c>
      <c r="E286" s="217" t="s">
        <v>1007</v>
      </c>
      <c r="F286" s="218" t="s">
        <v>1008</v>
      </c>
      <c r="G286" s="219" t="s">
        <v>148</v>
      </c>
      <c r="H286" s="220">
        <v>8.125</v>
      </c>
      <c r="I286" s="221"/>
      <c r="J286" s="222">
        <f>ROUND(I286*H286,2)</f>
        <v>0</v>
      </c>
      <c r="K286" s="218" t="s">
        <v>149</v>
      </c>
      <c r="L286" s="47"/>
      <c r="M286" s="223" t="s">
        <v>20</v>
      </c>
      <c r="N286" s="224" t="s">
        <v>45</v>
      </c>
      <c r="O286" s="87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7" t="s">
        <v>150</v>
      </c>
      <c r="AT286" s="227" t="s">
        <v>145</v>
      </c>
      <c r="AU286" s="227" t="s">
        <v>83</v>
      </c>
      <c r="AY286" s="20" t="s">
        <v>143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22</v>
      </c>
      <c r="BK286" s="228">
        <f>ROUND(I286*H286,2)</f>
        <v>0</v>
      </c>
      <c r="BL286" s="20" t="s">
        <v>150</v>
      </c>
      <c r="BM286" s="227" t="s">
        <v>1264</v>
      </c>
    </row>
    <row r="287" s="2" customFormat="1">
      <c r="A287" s="41"/>
      <c r="B287" s="42"/>
      <c r="C287" s="43"/>
      <c r="D287" s="229" t="s">
        <v>152</v>
      </c>
      <c r="E287" s="43"/>
      <c r="F287" s="230" t="s">
        <v>1010</v>
      </c>
      <c r="G287" s="43"/>
      <c r="H287" s="43"/>
      <c r="I287" s="231"/>
      <c r="J287" s="43"/>
      <c r="K287" s="43"/>
      <c r="L287" s="47"/>
      <c r="M287" s="232"/>
      <c r="N287" s="23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152</v>
      </c>
      <c r="AU287" s="20" t="s">
        <v>83</v>
      </c>
    </row>
    <row r="288" s="13" customFormat="1">
      <c r="A288" s="13"/>
      <c r="B288" s="234"/>
      <c r="C288" s="235"/>
      <c r="D288" s="236" t="s">
        <v>154</v>
      </c>
      <c r="E288" s="237" t="s">
        <v>20</v>
      </c>
      <c r="F288" s="238" t="s">
        <v>1109</v>
      </c>
      <c r="G288" s="235"/>
      <c r="H288" s="237" t="s">
        <v>20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154</v>
      </c>
      <c r="AU288" s="244" t="s">
        <v>83</v>
      </c>
      <c r="AV288" s="13" t="s">
        <v>22</v>
      </c>
      <c r="AW288" s="13" t="s">
        <v>33</v>
      </c>
      <c r="AX288" s="13" t="s">
        <v>74</v>
      </c>
      <c r="AY288" s="244" t="s">
        <v>143</v>
      </c>
    </row>
    <row r="289" s="14" customFormat="1">
      <c r="A289" s="14"/>
      <c r="B289" s="245"/>
      <c r="C289" s="246"/>
      <c r="D289" s="236" t="s">
        <v>154</v>
      </c>
      <c r="E289" s="247" t="s">
        <v>20</v>
      </c>
      <c r="F289" s="248" t="s">
        <v>1265</v>
      </c>
      <c r="G289" s="246"/>
      <c r="H289" s="249">
        <v>8.1247500000000006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154</v>
      </c>
      <c r="AU289" s="255" t="s">
        <v>83</v>
      </c>
      <c r="AV289" s="14" t="s">
        <v>83</v>
      </c>
      <c r="AW289" s="14" t="s">
        <v>33</v>
      </c>
      <c r="AX289" s="14" t="s">
        <v>22</v>
      </c>
      <c r="AY289" s="255" t="s">
        <v>143</v>
      </c>
    </row>
    <row r="290" s="2" customFormat="1" ht="16.5" customHeight="1">
      <c r="A290" s="41"/>
      <c r="B290" s="42"/>
      <c r="C290" s="267" t="s">
        <v>445</v>
      </c>
      <c r="D290" s="267" t="s">
        <v>283</v>
      </c>
      <c r="E290" s="268" t="s">
        <v>1112</v>
      </c>
      <c r="F290" s="269" t="s">
        <v>1015</v>
      </c>
      <c r="G290" s="270" t="s">
        <v>160</v>
      </c>
      <c r="H290" s="271">
        <v>0.81299999999999994</v>
      </c>
      <c r="I290" s="272"/>
      <c r="J290" s="273">
        <f>ROUND(I290*H290,2)</f>
        <v>0</v>
      </c>
      <c r="K290" s="269" t="s">
        <v>149</v>
      </c>
      <c r="L290" s="274"/>
      <c r="M290" s="275" t="s">
        <v>20</v>
      </c>
      <c r="N290" s="276" t="s">
        <v>45</v>
      </c>
      <c r="O290" s="87"/>
      <c r="P290" s="225">
        <f>O290*H290</f>
        <v>0</v>
      </c>
      <c r="Q290" s="225">
        <v>0.20000000000000001</v>
      </c>
      <c r="R290" s="225">
        <f>Q290*H290</f>
        <v>0.1626</v>
      </c>
      <c r="S290" s="225">
        <v>0</v>
      </c>
      <c r="T290" s="226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7" t="s">
        <v>211</v>
      </c>
      <c r="AT290" s="227" t="s">
        <v>283</v>
      </c>
      <c r="AU290" s="227" t="s">
        <v>83</v>
      </c>
      <c r="AY290" s="20" t="s">
        <v>143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20" t="s">
        <v>22</v>
      </c>
      <c r="BK290" s="228">
        <f>ROUND(I290*H290,2)</f>
        <v>0</v>
      </c>
      <c r="BL290" s="20" t="s">
        <v>150</v>
      </c>
      <c r="BM290" s="227" t="s">
        <v>1266</v>
      </c>
    </row>
    <row r="291" s="13" customFormat="1">
      <c r="A291" s="13"/>
      <c r="B291" s="234"/>
      <c r="C291" s="235"/>
      <c r="D291" s="236" t="s">
        <v>154</v>
      </c>
      <c r="E291" s="237" t="s">
        <v>20</v>
      </c>
      <c r="F291" s="238" t="s">
        <v>1114</v>
      </c>
      <c r="G291" s="235"/>
      <c r="H291" s="237" t="s">
        <v>20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154</v>
      </c>
      <c r="AU291" s="244" t="s">
        <v>83</v>
      </c>
      <c r="AV291" s="13" t="s">
        <v>22</v>
      </c>
      <c r="AW291" s="13" t="s">
        <v>33</v>
      </c>
      <c r="AX291" s="13" t="s">
        <v>74</v>
      </c>
      <c r="AY291" s="244" t="s">
        <v>143</v>
      </c>
    </row>
    <row r="292" s="14" customFormat="1">
      <c r="A292" s="14"/>
      <c r="B292" s="245"/>
      <c r="C292" s="246"/>
      <c r="D292" s="236" t="s">
        <v>154</v>
      </c>
      <c r="E292" s="247" t="s">
        <v>20</v>
      </c>
      <c r="F292" s="248" t="s">
        <v>1267</v>
      </c>
      <c r="G292" s="246"/>
      <c r="H292" s="249">
        <v>0.8125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154</v>
      </c>
      <c r="AU292" s="255" t="s">
        <v>83</v>
      </c>
      <c r="AV292" s="14" t="s">
        <v>83</v>
      </c>
      <c r="AW292" s="14" t="s">
        <v>33</v>
      </c>
      <c r="AX292" s="14" t="s">
        <v>22</v>
      </c>
      <c r="AY292" s="255" t="s">
        <v>143</v>
      </c>
    </row>
    <row r="293" s="2" customFormat="1" ht="16.5" customHeight="1">
      <c r="A293" s="41"/>
      <c r="B293" s="42"/>
      <c r="C293" s="216" t="s">
        <v>451</v>
      </c>
      <c r="D293" s="216" t="s">
        <v>145</v>
      </c>
      <c r="E293" s="217" t="s">
        <v>1029</v>
      </c>
      <c r="F293" s="218" t="s">
        <v>1030</v>
      </c>
      <c r="G293" s="219" t="s">
        <v>946</v>
      </c>
      <c r="H293" s="220">
        <v>51.75</v>
      </c>
      <c r="I293" s="221"/>
      <c r="J293" s="222">
        <f>ROUND(I293*H293,2)</f>
        <v>0</v>
      </c>
      <c r="K293" s="218" t="s">
        <v>20</v>
      </c>
      <c r="L293" s="47"/>
      <c r="M293" s="223" t="s">
        <v>20</v>
      </c>
      <c r="N293" s="224" t="s">
        <v>45</v>
      </c>
      <c r="O293" s="87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7" t="s">
        <v>150</v>
      </c>
      <c r="AT293" s="227" t="s">
        <v>145</v>
      </c>
      <c r="AU293" s="227" t="s">
        <v>83</v>
      </c>
      <c r="AY293" s="20" t="s">
        <v>143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20" t="s">
        <v>22</v>
      </c>
      <c r="BK293" s="228">
        <f>ROUND(I293*H293,2)</f>
        <v>0</v>
      </c>
      <c r="BL293" s="20" t="s">
        <v>150</v>
      </c>
      <c r="BM293" s="227" t="s">
        <v>1268</v>
      </c>
    </row>
    <row r="294" s="13" customFormat="1">
      <c r="A294" s="13"/>
      <c r="B294" s="234"/>
      <c r="C294" s="235"/>
      <c r="D294" s="236" t="s">
        <v>154</v>
      </c>
      <c r="E294" s="237" t="s">
        <v>20</v>
      </c>
      <c r="F294" s="238" t="s">
        <v>1139</v>
      </c>
      <c r="G294" s="235"/>
      <c r="H294" s="237" t="s">
        <v>20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154</v>
      </c>
      <c r="AU294" s="244" t="s">
        <v>83</v>
      </c>
      <c r="AV294" s="13" t="s">
        <v>22</v>
      </c>
      <c r="AW294" s="13" t="s">
        <v>33</v>
      </c>
      <c r="AX294" s="13" t="s">
        <v>74</v>
      </c>
      <c r="AY294" s="244" t="s">
        <v>143</v>
      </c>
    </row>
    <row r="295" s="14" customFormat="1">
      <c r="A295" s="14"/>
      <c r="B295" s="245"/>
      <c r="C295" s="246"/>
      <c r="D295" s="236" t="s">
        <v>154</v>
      </c>
      <c r="E295" s="247" t="s">
        <v>20</v>
      </c>
      <c r="F295" s="248" t="s">
        <v>1269</v>
      </c>
      <c r="G295" s="246"/>
      <c r="H295" s="249">
        <v>51.75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154</v>
      </c>
      <c r="AU295" s="255" t="s">
        <v>83</v>
      </c>
      <c r="AV295" s="14" t="s">
        <v>83</v>
      </c>
      <c r="AW295" s="14" t="s">
        <v>33</v>
      </c>
      <c r="AX295" s="14" t="s">
        <v>22</v>
      </c>
      <c r="AY295" s="255" t="s">
        <v>143</v>
      </c>
    </row>
    <row r="296" s="2" customFormat="1" ht="16.5" customHeight="1">
      <c r="A296" s="41"/>
      <c r="B296" s="42"/>
      <c r="C296" s="267" t="s">
        <v>458</v>
      </c>
      <c r="D296" s="267" t="s">
        <v>283</v>
      </c>
      <c r="E296" s="268" t="s">
        <v>1034</v>
      </c>
      <c r="F296" s="269" t="s">
        <v>1235</v>
      </c>
      <c r="G296" s="270" t="s">
        <v>946</v>
      </c>
      <c r="H296" s="271">
        <v>51.75</v>
      </c>
      <c r="I296" s="272"/>
      <c r="J296" s="273">
        <f>ROUND(I296*H296,2)</f>
        <v>0</v>
      </c>
      <c r="K296" s="269" t="s">
        <v>20</v>
      </c>
      <c r="L296" s="274"/>
      <c r="M296" s="275" t="s">
        <v>20</v>
      </c>
      <c r="N296" s="276" t="s">
        <v>45</v>
      </c>
      <c r="O296" s="87"/>
      <c r="P296" s="225">
        <f>O296*H296</f>
        <v>0</v>
      </c>
      <c r="Q296" s="225">
        <v>0.001</v>
      </c>
      <c r="R296" s="225">
        <f>Q296*H296</f>
        <v>0.051750000000000004</v>
      </c>
      <c r="S296" s="225">
        <v>0</v>
      </c>
      <c r="T296" s="226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7" t="s">
        <v>211</v>
      </c>
      <c r="AT296" s="227" t="s">
        <v>283</v>
      </c>
      <c r="AU296" s="227" t="s">
        <v>83</v>
      </c>
      <c r="AY296" s="20" t="s">
        <v>143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20" t="s">
        <v>22</v>
      </c>
      <c r="BK296" s="228">
        <f>ROUND(I296*H296,2)</f>
        <v>0</v>
      </c>
      <c r="BL296" s="20" t="s">
        <v>150</v>
      </c>
      <c r="BM296" s="227" t="s">
        <v>1270</v>
      </c>
    </row>
    <row r="297" s="13" customFormat="1">
      <c r="A297" s="13"/>
      <c r="B297" s="234"/>
      <c r="C297" s="235"/>
      <c r="D297" s="236" t="s">
        <v>154</v>
      </c>
      <c r="E297" s="237" t="s">
        <v>20</v>
      </c>
      <c r="F297" s="238" t="s">
        <v>1037</v>
      </c>
      <c r="G297" s="235"/>
      <c r="H297" s="237" t="s">
        <v>20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154</v>
      </c>
      <c r="AU297" s="244" t="s">
        <v>83</v>
      </c>
      <c r="AV297" s="13" t="s">
        <v>22</v>
      </c>
      <c r="AW297" s="13" t="s">
        <v>33</v>
      </c>
      <c r="AX297" s="13" t="s">
        <v>74</v>
      </c>
      <c r="AY297" s="244" t="s">
        <v>143</v>
      </c>
    </row>
    <row r="298" s="14" customFormat="1">
      <c r="A298" s="14"/>
      <c r="B298" s="245"/>
      <c r="C298" s="246"/>
      <c r="D298" s="236" t="s">
        <v>154</v>
      </c>
      <c r="E298" s="247" t="s">
        <v>20</v>
      </c>
      <c r="F298" s="248" t="s">
        <v>1271</v>
      </c>
      <c r="G298" s="246"/>
      <c r="H298" s="249">
        <v>51.75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154</v>
      </c>
      <c r="AU298" s="255" t="s">
        <v>83</v>
      </c>
      <c r="AV298" s="14" t="s">
        <v>83</v>
      </c>
      <c r="AW298" s="14" t="s">
        <v>33</v>
      </c>
      <c r="AX298" s="14" t="s">
        <v>22</v>
      </c>
      <c r="AY298" s="255" t="s">
        <v>143</v>
      </c>
    </row>
    <row r="299" s="2" customFormat="1" ht="21.75" customHeight="1">
      <c r="A299" s="41"/>
      <c r="B299" s="42"/>
      <c r="C299" s="216" t="s">
        <v>465</v>
      </c>
      <c r="D299" s="216" t="s">
        <v>145</v>
      </c>
      <c r="E299" s="217" t="s">
        <v>1003</v>
      </c>
      <c r="F299" s="218" t="s">
        <v>1004</v>
      </c>
      <c r="G299" s="219" t="s">
        <v>428</v>
      </c>
      <c r="H299" s="220">
        <v>207</v>
      </c>
      <c r="I299" s="221"/>
      <c r="J299" s="222">
        <f>ROUND(I299*H299,2)</f>
        <v>0</v>
      </c>
      <c r="K299" s="218" t="s">
        <v>20</v>
      </c>
      <c r="L299" s="47"/>
      <c r="M299" s="223" t="s">
        <v>20</v>
      </c>
      <c r="N299" s="224" t="s">
        <v>45</v>
      </c>
      <c r="O299" s="87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7" t="s">
        <v>150</v>
      </c>
      <c r="AT299" s="227" t="s">
        <v>145</v>
      </c>
      <c r="AU299" s="227" t="s">
        <v>83</v>
      </c>
      <c r="AY299" s="20" t="s">
        <v>143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20" t="s">
        <v>22</v>
      </c>
      <c r="BK299" s="228">
        <f>ROUND(I299*H299,2)</f>
        <v>0</v>
      </c>
      <c r="BL299" s="20" t="s">
        <v>150</v>
      </c>
      <c r="BM299" s="227" t="s">
        <v>1272</v>
      </c>
    </row>
    <row r="300" s="13" customFormat="1">
      <c r="A300" s="13"/>
      <c r="B300" s="234"/>
      <c r="C300" s="235"/>
      <c r="D300" s="236" t="s">
        <v>154</v>
      </c>
      <c r="E300" s="237" t="s">
        <v>20</v>
      </c>
      <c r="F300" s="238" t="s">
        <v>1273</v>
      </c>
      <c r="G300" s="235"/>
      <c r="H300" s="237" t="s">
        <v>20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154</v>
      </c>
      <c r="AU300" s="244" t="s">
        <v>83</v>
      </c>
      <c r="AV300" s="13" t="s">
        <v>22</v>
      </c>
      <c r="AW300" s="13" t="s">
        <v>33</v>
      </c>
      <c r="AX300" s="13" t="s">
        <v>74</v>
      </c>
      <c r="AY300" s="244" t="s">
        <v>143</v>
      </c>
    </row>
    <row r="301" s="13" customFormat="1">
      <c r="A301" s="13"/>
      <c r="B301" s="234"/>
      <c r="C301" s="235"/>
      <c r="D301" s="236" t="s">
        <v>154</v>
      </c>
      <c r="E301" s="237" t="s">
        <v>20</v>
      </c>
      <c r="F301" s="238" t="s">
        <v>1186</v>
      </c>
      <c r="G301" s="235"/>
      <c r="H301" s="237" t="s">
        <v>20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154</v>
      </c>
      <c r="AU301" s="244" t="s">
        <v>83</v>
      </c>
      <c r="AV301" s="13" t="s">
        <v>22</v>
      </c>
      <c r="AW301" s="13" t="s">
        <v>33</v>
      </c>
      <c r="AX301" s="13" t="s">
        <v>74</v>
      </c>
      <c r="AY301" s="244" t="s">
        <v>143</v>
      </c>
    </row>
    <row r="302" s="14" customFormat="1">
      <c r="A302" s="14"/>
      <c r="B302" s="245"/>
      <c r="C302" s="246"/>
      <c r="D302" s="236" t="s">
        <v>154</v>
      </c>
      <c r="E302" s="247" t="s">
        <v>20</v>
      </c>
      <c r="F302" s="248" t="s">
        <v>959</v>
      </c>
      <c r="G302" s="246"/>
      <c r="H302" s="249">
        <v>69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154</v>
      </c>
      <c r="AU302" s="255" t="s">
        <v>83</v>
      </c>
      <c r="AV302" s="14" t="s">
        <v>83</v>
      </c>
      <c r="AW302" s="14" t="s">
        <v>33</v>
      </c>
      <c r="AX302" s="14" t="s">
        <v>74</v>
      </c>
      <c r="AY302" s="255" t="s">
        <v>143</v>
      </c>
    </row>
    <row r="303" s="13" customFormat="1">
      <c r="A303" s="13"/>
      <c r="B303" s="234"/>
      <c r="C303" s="235"/>
      <c r="D303" s="236" t="s">
        <v>154</v>
      </c>
      <c r="E303" s="237" t="s">
        <v>20</v>
      </c>
      <c r="F303" s="238" t="s">
        <v>1188</v>
      </c>
      <c r="G303" s="235"/>
      <c r="H303" s="237" t="s">
        <v>20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154</v>
      </c>
      <c r="AU303" s="244" t="s">
        <v>83</v>
      </c>
      <c r="AV303" s="13" t="s">
        <v>22</v>
      </c>
      <c r="AW303" s="13" t="s">
        <v>33</v>
      </c>
      <c r="AX303" s="13" t="s">
        <v>74</v>
      </c>
      <c r="AY303" s="244" t="s">
        <v>143</v>
      </c>
    </row>
    <row r="304" s="14" customFormat="1">
      <c r="A304" s="14"/>
      <c r="B304" s="245"/>
      <c r="C304" s="246"/>
      <c r="D304" s="236" t="s">
        <v>154</v>
      </c>
      <c r="E304" s="247" t="s">
        <v>20</v>
      </c>
      <c r="F304" s="248" t="s">
        <v>1122</v>
      </c>
      <c r="G304" s="246"/>
      <c r="H304" s="249">
        <v>138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154</v>
      </c>
      <c r="AU304" s="255" t="s">
        <v>83</v>
      </c>
      <c r="AV304" s="14" t="s">
        <v>83</v>
      </c>
      <c r="AW304" s="14" t="s">
        <v>33</v>
      </c>
      <c r="AX304" s="14" t="s">
        <v>74</v>
      </c>
      <c r="AY304" s="255" t="s">
        <v>143</v>
      </c>
    </row>
    <row r="305" s="15" customFormat="1">
      <c r="A305" s="15"/>
      <c r="B305" s="256"/>
      <c r="C305" s="257"/>
      <c r="D305" s="236" t="s">
        <v>154</v>
      </c>
      <c r="E305" s="258" t="s">
        <v>20</v>
      </c>
      <c r="F305" s="259" t="s">
        <v>178</v>
      </c>
      <c r="G305" s="257"/>
      <c r="H305" s="260">
        <v>207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154</v>
      </c>
      <c r="AU305" s="266" t="s">
        <v>83</v>
      </c>
      <c r="AV305" s="15" t="s">
        <v>150</v>
      </c>
      <c r="AW305" s="15" t="s">
        <v>33</v>
      </c>
      <c r="AX305" s="15" t="s">
        <v>22</v>
      </c>
      <c r="AY305" s="266" t="s">
        <v>143</v>
      </c>
    </row>
    <row r="306" s="2" customFormat="1" ht="21.75" customHeight="1">
      <c r="A306" s="41"/>
      <c r="B306" s="42"/>
      <c r="C306" s="216" t="s">
        <v>473</v>
      </c>
      <c r="D306" s="216" t="s">
        <v>145</v>
      </c>
      <c r="E306" s="217" t="s">
        <v>1040</v>
      </c>
      <c r="F306" s="218" t="s">
        <v>1041</v>
      </c>
      <c r="G306" s="219" t="s">
        <v>160</v>
      </c>
      <c r="H306" s="220">
        <v>8.6940000000000008</v>
      </c>
      <c r="I306" s="221"/>
      <c r="J306" s="222">
        <f>ROUND(I306*H306,2)</f>
        <v>0</v>
      </c>
      <c r="K306" s="218" t="s">
        <v>149</v>
      </c>
      <c r="L306" s="47"/>
      <c r="M306" s="223" t="s">
        <v>20</v>
      </c>
      <c r="N306" s="224" t="s">
        <v>45</v>
      </c>
      <c r="O306" s="87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7" t="s">
        <v>150</v>
      </c>
      <c r="AT306" s="227" t="s">
        <v>145</v>
      </c>
      <c r="AU306" s="227" t="s">
        <v>83</v>
      </c>
      <c r="AY306" s="20" t="s">
        <v>143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20" t="s">
        <v>22</v>
      </c>
      <c r="BK306" s="228">
        <f>ROUND(I306*H306,2)</f>
        <v>0</v>
      </c>
      <c r="BL306" s="20" t="s">
        <v>150</v>
      </c>
      <c r="BM306" s="227" t="s">
        <v>1274</v>
      </c>
    </row>
    <row r="307" s="2" customFormat="1">
      <c r="A307" s="41"/>
      <c r="B307" s="42"/>
      <c r="C307" s="43"/>
      <c r="D307" s="229" t="s">
        <v>152</v>
      </c>
      <c r="E307" s="43"/>
      <c r="F307" s="230" t="s">
        <v>1043</v>
      </c>
      <c r="G307" s="43"/>
      <c r="H307" s="43"/>
      <c r="I307" s="231"/>
      <c r="J307" s="43"/>
      <c r="K307" s="43"/>
      <c r="L307" s="47"/>
      <c r="M307" s="232"/>
      <c r="N307" s="233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152</v>
      </c>
      <c r="AU307" s="20" t="s">
        <v>83</v>
      </c>
    </row>
    <row r="308" s="13" customFormat="1">
      <c r="A308" s="13"/>
      <c r="B308" s="234"/>
      <c r="C308" s="235"/>
      <c r="D308" s="236" t="s">
        <v>154</v>
      </c>
      <c r="E308" s="237" t="s">
        <v>20</v>
      </c>
      <c r="F308" s="238" t="s">
        <v>1275</v>
      </c>
      <c r="G308" s="235"/>
      <c r="H308" s="237" t="s">
        <v>20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154</v>
      </c>
      <c r="AU308" s="244" t="s">
        <v>83</v>
      </c>
      <c r="AV308" s="13" t="s">
        <v>22</v>
      </c>
      <c r="AW308" s="13" t="s">
        <v>33</v>
      </c>
      <c r="AX308" s="13" t="s">
        <v>74</v>
      </c>
      <c r="AY308" s="244" t="s">
        <v>143</v>
      </c>
    </row>
    <row r="309" s="13" customFormat="1">
      <c r="A309" s="13"/>
      <c r="B309" s="234"/>
      <c r="C309" s="235"/>
      <c r="D309" s="236" t="s">
        <v>154</v>
      </c>
      <c r="E309" s="237" t="s">
        <v>20</v>
      </c>
      <c r="F309" s="238" t="s">
        <v>1186</v>
      </c>
      <c r="G309" s="235"/>
      <c r="H309" s="237" t="s">
        <v>20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154</v>
      </c>
      <c r="AU309" s="244" t="s">
        <v>83</v>
      </c>
      <c r="AV309" s="13" t="s">
        <v>22</v>
      </c>
      <c r="AW309" s="13" t="s">
        <v>33</v>
      </c>
      <c r="AX309" s="13" t="s">
        <v>74</v>
      </c>
      <c r="AY309" s="244" t="s">
        <v>143</v>
      </c>
    </row>
    <row r="310" s="14" customFormat="1">
      <c r="A310" s="14"/>
      <c r="B310" s="245"/>
      <c r="C310" s="246"/>
      <c r="D310" s="236" t="s">
        <v>154</v>
      </c>
      <c r="E310" s="247" t="s">
        <v>20</v>
      </c>
      <c r="F310" s="248" t="s">
        <v>1276</v>
      </c>
      <c r="G310" s="246"/>
      <c r="H310" s="249">
        <v>4.3469999999999995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154</v>
      </c>
      <c r="AU310" s="255" t="s">
        <v>83</v>
      </c>
      <c r="AV310" s="14" t="s">
        <v>83</v>
      </c>
      <c r="AW310" s="14" t="s">
        <v>33</v>
      </c>
      <c r="AX310" s="14" t="s">
        <v>74</v>
      </c>
      <c r="AY310" s="255" t="s">
        <v>143</v>
      </c>
    </row>
    <row r="311" s="13" customFormat="1">
      <c r="A311" s="13"/>
      <c r="B311" s="234"/>
      <c r="C311" s="235"/>
      <c r="D311" s="236" t="s">
        <v>154</v>
      </c>
      <c r="E311" s="237" t="s">
        <v>20</v>
      </c>
      <c r="F311" s="238" t="s">
        <v>1188</v>
      </c>
      <c r="G311" s="235"/>
      <c r="H311" s="237" t="s">
        <v>20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154</v>
      </c>
      <c r="AU311" s="244" t="s">
        <v>83</v>
      </c>
      <c r="AV311" s="13" t="s">
        <v>22</v>
      </c>
      <c r="AW311" s="13" t="s">
        <v>33</v>
      </c>
      <c r="AX311" s="13" t="s">
        <v>74</v>
      </c>
      <c r="AY311" s="244" t="s">
        <v>143</v>
      </c>
    </row>
    <row r="312" s="14" customFormat="1">
      <c r="A312" s="14"/>
      <c r="B312" s="245"/>
      <c r="C312" s="246"/>
      <c r="D312" s="236" t="s">
        <v>154</v>
      </c>
      <c r="E312" s="247" t="s">
        <v>20</v>
      </c>
      <c r="F312" s="248" t="s">
        <v>1277</v>
      </c>
      <c r="G312" s="246"/>
      <c r="H312" s="249">
        <v>4.3469999999999995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154</v>
      </c>
      <c r="AU312" s="255" t="s">
        <v>83</v>
      </c>
      <c r="AV312" s="14" t="s">
        <v>83</v>
      </c>
      <c r="AW312" s="14" t="s">
        <v>33</v>
      </c>
      <c r="AX312" s="14" t="s">
        <v>74</v>
      </c>
      <c r="AY312" s="255" t="s">
        <v>143</v>
      </c>
    </row>
    <row r="313" s="15" customFormat="1">
      <c r="A313" s="15"/>
      <c r="B313" s="256"/>
      <c r="C313" s="257"/>
      <c r="D313" s="236" t="s">
        <v>154</v>
      </c>
      <c r="E313" s="258" t="s">
        <v>20</v>
      </c>
      <c r="F313" s="259" t="s">
        <v>178</v>
      </c>
      <c r="G313" s="257"/>
      <c r="H313" s="260">
        <v>8.6939999999999991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6" t="s">
        <v>154</v>
      </c>
      <c r="AU313" s="266" t="s">
        <v>83</v>
      </c>
      <c r="AV313" s="15" t="s">
        <v>150</v>
      </c>
      <c r="AW313" s="15" t="s">
        <v>33</v>
      </c>
      <c r="AX313" s="15" t="s">
        <v>22</v>
      </c>
      <c r="AY313" s="266" t="s">
        <v>143</v>
      </c>
    </row>
    <row r="314" s="2" customFormat="1" ht="21.75" customHeight="1">
      <c r="A314" s="41"/>
      <c r="B314" s="42"/>
      <c r="C314" s="216" t="s">
        <v>479</v>
      </c>
      <c r="D314" s="216" t="s">
        <v>145</v>
      </c>
      <c r="E314" s="217" t="s">
        <v>1046</v>
      </c>
      <c r="F314" s="218" t="s">
        <v>1047</v>
      </c>
      <c r="G314" s="219" t="s">
        <v>160</v>
      </c>
      <c r="H314" s="220">
        <v>8.6940000000000008</v>
      </c>
      <c r="I314" s="221"/>
      <c r="J314" s="222">
        <f>ROUND(I314*H314,2)</f>
        <v>0</v>
      </c>
      <c r="K314" s="218" t="s">
        <v>149</v>
      </c>
      <c r="L314" s="47"/>
      <c r="M314" s="223" t="s">
        <v>20</v>
      </c>
      <c r="N314" s="224" t="s">
        <v>45</v>
      </c>
      <c r="O314" s="87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7" t="s">
        <v>150</v>
      </c>
      <c r="AT314" s="227" t="s">
        <v>145</v>
      </c>
      <c r="AU314" s="227" t="s">
        <v>83</v>
      </c>
      <c r="AY314" s="20" t="s">
        <v>143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20" t="s">
        <v>22</v>
      </c>
      <c r="BK314" s="228">
        <f>ROUND(I314*H314,2)</f>
        <v>0</v>
      </c>
      <c r="BL314" s="20" t="s">
        <v>150</v>
      </c>
      <c r="BM314" s="227" t="s">
        <v>1278</v>
      </c>
    </row>
    <row r="315" s="2" customFormat="1">
      <c r="A315" s="41"/>
      <c r="B315" s="42"/>
      <c r="C315" s="43"/>
      <c r="D315" s="229" t="s">
        <v>152</v>
      </c>
      <c r="E315" s="43"/>
      <c r="F315" s="230" t="s">
        <v>1049</v>
      </c>
      <c r="G315" s="43"/>
      <c r="H315" s="43"/>
      <c r="I315" s="231"/>
      <c r="J315" s="43"/>
      <c r="K315" s="43"/>
      <c r="L315" s="47"/>
      <c r="M315" s="232"/>
      <c r="N315" s="233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152</v>
      </c>
      <c r="AU315" s="20" t="s">
        <v>83</v>
      </c>
    </row>
    <row r="316" s="13" customFormat="1">
      <c r="A316" s="13"/>
      <c r="B316" s="234"/>
      <c r="C316" s="235"/>
      <c r="D316" s="236" t="s">
        <v>154</v>
      </c>
      <c r="E316" s="237" t="s">
        <v>20</v>
      </c>
      <c r="F316" s="238" t="s">
        <v>1149</v>
      </c>
      <c r="G316" s="235"/>
      <c r="H316" s="237" t="s">
        <v>20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154</v>
      </c>
      <c r="AU316" s="244" t="s">
        <v>83</v>
      </c>
      <c r="AV316" s="13" t="s">
        <v>22</v>
      </c>
      <c r="AW316" s="13" t="s">
        <v>33</v>
      </c>
      <c r="AX316" s="13" t="s">
        <v>74</v>
      </c>
      <c r="AY316" s="244" t="s">
        <v>143</v>
      </c>
    </row>
    <row r="317" s="14" customFormat="1">
      <c r="A317" s="14"/>
      <c r="B317" s="245"/>
      <c r="C317" s="246"/>
      <c r="D317" s="236" t="s">
        <v>154</v>
      </c>
      <c r="E317" s="247" t="s">
        <v>20</v>
      </c>
      <c r="F317" s="248" t="s">
        <v>1279</v>
      </c>
      <c r="G317" s="246"/>
      <c r="H317" s="249">
        <v>8.6940000000000008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154</v>
      </c>
      <c r="AU317" s="255" t="s">
        <v>83</v>
      </c>
      <c r="AV317" s="14" t="s">
        <v>83</v>
      </c>
      <c r="AW317" s="14" t="s">
        <v>33</v>
      </c>
      <c r="AX317" s="14" t="s">
        <v>22</v>
      </c>
      <c r="AY317" s="255" t="s">
        <v>143</v>
      </c>
    </row>
    <row r="318" s="2" customFormat="1" ht="16.5" customHeight="1">
      <c r="A318" s="41"/>
      <c r="B318" s="42"/>
      <c r="C318" s="267" t="s">
        <v>486</v>
      </c>
      <c r="D318" s="267" t="s">
        <v>283</v>
      </c>
      <c r="E318" s="268" t="s">
        <v>1053</v>
      </c>
      <c r="F318" s="269" t="s">
        <v>1054</v>
      </c>
      <c r="G318" s="270" t="s">
        <v>160</v>
      </c>
      <c r="H318" s="271">
        <v>8.6940000000000008</v>
      </c>
      <c r="I318" s="272"/>
      <c r="J318" s="273">
        <f>ROUND(I318*H318,2)</f>
        <v>0</v>
      </c>
      <c r="K318" s="269" t="s">
        <v>149</v>
      </c>
      <c r="L318" s="274"/>
      <c r="M318" s="275" t="s">
        <v>20</v>
      </c>
      <c r="N318" s="276" t="s">
        <v>45</v>
      </c>
      <c r="O318" s="87"/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7" t="s">
        <v>211</v>
      </c>
      <c r="AT318" s="227" t="s">
        <v>283</v>
      </c>
      <c r="AU318" s="227" t="s">
        <v>83</v>
      </c>
      <c r="AY318" s="20" t="s">
        <v>143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20" t="s">
        <v>22</v>
      </c>
      <c r="BK318" s="228">
        <f>ROUND(I318*H318,2)</f>
        <v>0</v>
      </c>
      <c r="BL318" s="20" t="s">
        <v>150</v>
      </c>
      <c r="BM318" s="227" t="s">
        <v>1280</v>
      </c>
    </row>
    <row r="319" s="13" customFormat="1">
      <c r="A319" s="13"/>
      <c r="B319" s="234"/>
      <c r="C319" s="235"/>
      <c r="D319" s="236" t="s">
        <v>154</v>
      </c>
      <c r="E319" s="237" t="s">
        <v>20</v>
      </c>
      <c r="F319" s="238" t="s">
        <v>1153</v>
      </c>
      <c r="G319" s="235"/>
      <c r="H319" s="237" t="s">
        <v>20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154</v>
      </c>
      <c r="AU319" s="244" t="s">
        <v>83</v>
      </c>
      <c r="AV319" s="13" t="s">
        <v>22</v>
      </c>
      <c r="AW319" s="13" t="s">
        <v>33</v>
      </c>
      <c r="AX319" s="13" t="s">
        <v>74</v>
      </c>
      <c r="AY319" s="244" t="s">
        <v>143</v>
      </c>
    </row>
    <row r="320" s="14" customFormat="1">
      <c r="A320" s="14"/>
      <c r="B320" s="245"/>
      <c r="C320" s="246"/>
      <c r="D320" s="236" t="s">
        <v>154</v>
      </c>
      <c r="E320" s="247" t="s">
        <v>20</v>
      </c>
      <c r="F320" s="248" t="s">
        <v>1279</v>
      </c>
      <c r="G320" s="246"/>
      <c r="H320" s="249">
        <v>8.6940000000000008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154</v>
      </c>
      <c r="AU320" s="255" t="s">
        <v>83</v>
      </c>
      <c r="AV320" s="14" t="s">
        <v>83</v>
      </c>
      <c r="AW320" s="14" t="s">
        <v>33</v>
      </c>
      <c r="AX320" s="14" t="s">
        <v>22</v>
      </c>
      <c r="AY320" s="255" t="s">
        <v>143</v>
      </c>
    </row>
    <row r="321" s="12" customFormat="1" ht="22.8" customHeight="1">
      <c r="A321" s="12"/>
      <c r="B321" s="200"/>
      <c r="C321" s="201"/>
      <c r="D321" s="202" t="s">
        <v>73</v>
      </c>
      <c r="E321" s="214" t="s">
        <v>614</v>
      </c>
      <c r="F321" s="214" t="s">
        <v>615</v>
      </c>
      <c r="G321" s="201"/>
      <c r="H321" s="201"/>
      <c r="I321" s="204"/>
      <c r="J321" s="215">
        <f>BK321</f>
        <v>0</v>
      </c>
      <c r="K321" s="201"/>
      <c r="L321" s="206"/>
      <c r="M321" s="207"/>
      <c r="N321" s="208"/>
      <c r="O321" s="208"/>
      <c r="P321" s="209">
        <f>SUM(P322:P324)</f>
        <v>0</v>
      </c>
      <c r="Q321" s="208"/>
      <c r="R321" s="209">
        <f>SUM(R322:R324)</f>
        <v>0</v>
      </c>
      <c r="S321" s="208"/>
      <c r="T321" s="210">
        <f>SUM(T322:T324)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1" t="s">
        <v>22</v>
      </c>
      <c r="AT321" s="212" t="s">
        <v>73</v>
      </c>
      <c r="AU321" s="212" t="s">
        <v>22</v>
      </c>
      <c r="AY321" s="211" t="s">
        <v>143</v>
      </c>
      <c r="BK321" s="213">
        <f>SUM(BK322:BK324)</f>
        <v>0</v>
      </c>
    </row>
    <row r="322" s="2" customFormat="1" ht="24.15" customHeight="1">
      <c r="A322" s="41"/>
      <c r="B322" s="42"/>
      <c r="C322" s="216" t="s">
        <v>491</v>
      </c>
      <c r="D322" s="216" t="s">
        <v>145</v>
      </c>
      <c r="E322" s="217" t="s">
        <v>1156</v>
      </c>
      <c r="F322" s="218" t="s">
        <v>1157</v>
      </c>
      <c r="G322" s="219" t="s">
        <v>229</v>
      </c>
      <c r="H322" s="220">
        <v>1.635</v>
      </c>
      <c r="I322" s="221"/>
      <c r="J322" s="222">
        <f>ROUND(I322*H322,2)</f>
        <v>0</v>
      </c>
      <c r="K322" s="218" t="s">
        <v>149</v>
      </c>
      <c r="L322" s="47"/>
      <c r="M322" s="223" t="s">
        <v>20</v>
      </c>
      <c r="N322" s="224" t="s">
        <v>45</v>
      </c>
      <c r="O322" s="87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7" t="s">
        <v>150</v>
      </c>
      <c r="AT322" s="227" t="s">
        <v>145</v>
      </c>
      <c r="AU322" s="227" t="s">
        <v>83</v>
      </c>
      <c r="AY322" s="20" t="s">
        <v>143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20" t="s">
        <v>22</v>
      </c>
      <c r="BK322" s="228">
        <f>ROUND(I322*H322,2)</f>
        <v>0</v>
      </c>
      <c r="BL322" s="20" t="s">
        <v>150</v>
      </c>
      <c r="BM322" s="227" t="s">
        <v>1281</v>
      </c>
    </row>
    <row r="323" s="2" customFormat="1">
      <c r="A323" s="41"/>
      <c r="B323" s="42"/>
      <c r="C323" s="43"/>
      <c r="D323" s="229" t="s">
        <v>152</v>
      </c>
      <c r="E323" s="43"/>
      <c r="F323" s="230" t="s">
        <v>1159</v>
      </c>
      <c r="G323" s="43"/>
      <c r="H323" s="43"/>
      <c r="I323" s="231"/>
      <c r="J323" s="43"/>
      <c r="K323" s="43"/>
      <c r="L323" s="47"/>
      <c r="M323" s="232"/>
      <c r="N323" s="23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152</v>
      </c>
      <c r="AU323" s="20" t="s">
        <v>83</v>
      </c>
    </row>
    <row r="324" s="14" customFormat="1">
      <c r="A324" s="14"/>
      <c r="B324" s="245"/>
      <c r="C324" s="246"/>
      <c r="D324" s="236" t="s">
        <v>154</v>
      </c>
      <c r="E324" s="247" t="s">
        <v>20</v>
      </c>
      <c r="F324" s="248" t="s">
        <v>1282</v>
      </c>
      <c r="G324" s="246"/>
      <c r="H324" s="249">
        <v>1.635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154</v>
      </c>
      <c r="AU324" s="255" t="s">
        <v>83</v>
      </c>
      <c r="AV324" s="14" t="s">
        <v>83</v>
      </c>
      <c r="AW324" s="14" t="s">
        <v>33</v>
      </c>
      <c r="AX324" s="14" t="s">
        <v>22</v>
      </c>
      <c r="AY324" s="255" t="s">
        <v>143</v>
      </c>
    </row>
    <row r="325" s="12" customFormat="1" ht="25.92" customHeight="1">
      <c r="A325" s="12"/>
      <c r="B325" s="200"/>
      <c r="C325" s="201"/>
      <c r="D325" s="202" t="s">
        <v>73</v>
      </c>
      <c r="E325" s="203" t="s">
        <v>621</v>
      </c>
      <c r="F325" s="203" t="s">
        <v>622</v>
      </c>
      <c r="G325" s="201"/>
      <c r="H325" s="201"/>
      <c r="I325" s="204"/>
      <c r="J325" s="205">
        <f>BK325</f>
        <v>0</v>
      </c>
      <c r="K325" s="201"/>
      <c r="L325" s="206"/>
      <c r="M325" s="207"/>
      <c r="N325" s="208"/>
      <c r="O325" s="208"/>
      <c r="P325" s="209">
        <f>P326</f>
        <v>0</v>
      </c>
      <c r="Q325" s="208"/>
      <c r="R325" s="209">
        <f>R326</f>
        <v>0.075600000000000001</v>
      </c>
      <c r="S325" s="208"/>
      <c r="T325" s="210">
        <f>T326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1" t="s">
        <v>22</v>
      </c>
      <c r="AT325" s="212" t="s">
        <v>73</v>
      </c>
      <c r="AU325" s="212" t="s">
        <v>74</v>
      </c>
      <c r="AY325" s="211" t="s">
        <v>143</v>
      </c>
      <c r="BK325" s="213">
        <f>BK326</f>
        <v>0</v>
      </c>
    </row>
    <row r="326" s="12" customFormat="1" ht="22.8" customHeight="1">
      <c r="A326" s="12"/>
      <c r="B326" s="200"/>
      <c r="C326" s="201"/>
      <c r="D326" s="202" t="s">
        <v>73</v>
      </c>
      <c r="E326" s="214" t="s">
        <v>1161</v>
      </c>
      <c r="F326" s="214" t="s">
        <v>1162</v>
      </c>
      <c r="G326" s="201"/>
      <c r="H326" s="201"/>
      <c r="I326" s="204"/>
      <c r="J326" s="215">
        <f>BK326</f>
        <v>0</v>
      </c>
      <c r="K326" s="201"/>
      <c r="L326" s="206"/>
      <c r="M326" s="207"/>
      <c r="N326" s="208"/>
      <c r="O326" s="208"/>
      <c r="P326" s="209">
        <f>SUM(P327:P337)</f>
        <v>0</v>
      </c>
      <c r="Q326" s="208"/>
      <c r="R326" s="209">
        <f>SUM(R327:R337)</f>
        <v>0.075600000000000001</v>
      </c>
      <c r="S326" s="208"/>
      <c r="T326" s="210">
        <f>SUM(T327:T337)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1" t="s">
        <v>22</v>
      </c>
      <c r="AT326" s="212" t="s">
        <v>73</v>
      </c>
      <c r="AU326" s="212" t="s">
        <v>22</v>
      </c>
      <c r="AY326" s="211" t="s">
        <v>143</v>
      </c>
      <c r="BK326" s="213">
        <f>SUM(BK327:BK337)</f>
        <v>0</v>
      </c>
    </row>
    <row r="327" s="2" customFormat="1" ht="16.5" customHeight="1">
      <c r="A327" s="41"/>
      <c r="B327" s="42"/>
      <c r="C327" s="216" t="s">
        <v>498</v>
      </c>
      <c r="D327" s="216" t="s">
        <v>145</v>
      </c>
      <c r="E327" s="217" t="s">
        <v>1283</v>
      </c>
      <c r="F327" s="218" t="s">
        <v>1165</v>
      </c>
      <c r="G327" s="219" t="s">
        <v>534</v>
      </c>
      <c r="H327" s="220">
        <v>151.19999999999999</v>
      </c>
      <c r="I327" s="221"/>
      <c r="J327" s="222">
        <f>ROUND(I327*H327,2)</f>
        <v>0</v>
      </c>
      <c r="K327" s="218" t="s">
        <v>20</v>
      </c>
      <c r="L327" s="47"/>
      <c r="M327" s="223" t="s">
        <v>20</v>
      </c>
      <c r="N327" s="224" t="s">
        <v>45</v>
      </c>
      <c r="O327" s="87"/>
      <c r="P327" s="225">
        <f>O327*H327</f>
        <v>0</v>
      </c>
      <c r="Q327" s="225">
        <v>0.00050000000000000001</v>
      </c>
      <c r="R327" s="225">
        <f>Q327*H327</f>
        <v>0.075600000000000001</v>
      </c>
      <c r="S327" s="225">
        <v>0</v>
      </c>
      <c r="T327" s="226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7" t="s">
        <v>150</v>
      </c>
      <c r="AT327" s="227" t="s">
        <v>145</v>
      </c>
      <c r="AU327" s="227" t="s">
        <v>83</v>
      </c>
      <c r="AY327" s="20" t="s">
        <v>143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20" t="s">
        <v>22</v>
      </c>
      <c r="BK327" s="228">
        <f>ROUND(I327*H327,2)</f>
        <v>0</v>
      </c>
      <c r="BL327" s="20" t="s">
        <v>150</v>
      </c>
      <c r="BM327" s="227" t="s">
        <v>1284</v>
      </c>
    </row>
    <row r="328" s="13" customFormat="1">
      <c r="A328" s="13"/>
      <c r="B328" s="234"/>
      <c r="C328" s="235"/>
      <c r="D328" s="236" t="s">
        <v>154</v>
      </c>
      <c r="E328" s="237" t="s">
        <v>20</v>
      </c>
      <c r="F328" s="238" t="s">
        <v>928</v>
      </c>
      <c r="G328" s="235"/>
      <c r="H328" s="237" t="s">
        <v>20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154</v>
      </c>
      <c r="AU328" s="244" t="s">
        <v>83</v>
      </c>
      <c r="AV328" s="13" t="s">
        <v>22</v>
      </c>
      <c r="AW328" s="13" t="s">
        <v>33</v>
      </c>
      <c r="AX328" s="13" t="s">
        <v>74</v>
      </c>
      <c r="AY328" s="244" t="s">
        <v>143</v>
      </c>
    </row>
    <row r="329" s="13" customFormat="1">
      <c r="A329" s="13"/>
      <c r="B329" s="234"/>
      <c r="C329" s="235"/>
      <c r="D329" s="236" t="s">
        <v>154</v>
      </c>
      <c r="E329" s="237" t="s">
        <v>20</v>
      </c>
      <c r="F329" s="238" t="s">
        <v>1167</v>
      </c>
      <c r="G329" s="235"/>
      <c r="H329" s="237" t="s">
        <v>20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154</v>
      </c>
      <c r="AU329" s="244" t="s">
        <v>83</v>
      </c>
      <c r="AV329" s="13" t="s">
        <v>22</v>
      </c>
      <c r="AW329" s="13" t="s">
        <v>33</v>
      </c>
      <c r="AX329" s="13" t="s">
        <v>74</v>
      </c>
      <c r="AY329" s="244" t="s">
        <v>143</v>
      </c>
    </row>
    <row r="330" s="13" customFormat="1">
      <c r="A330" s="13"/>
      <c r="B330" s="234"/>
      <c r="C330" s="235"/>
      <c r="D330" s="236" t="s">
        <v>154</v>
      </c>
      <c r="E330" s="237" t="s">
        <v>20</v>
      </c>
      <c r="F330" s="238" t="s">
        <v>1186</v>
      </c>
      <c r="G330" s="235"/>
      <c r="H330" s="237" t="s">
        <v>20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154</v>
      </c>
      <c r="AU330" s="244" t="s">
        <v>83</v>
      </c>
      <c r="AV330" s="13" t="s">
        <v>22</v>
      </c>
      <c r="AW330" s="13" t="s">
        <v>33</v>
      </c>
      <c r="AX330" s="13" t="s">
        <v>74</v>
      </c>
      <c r="AY330" s="244" t="s">
        <v>143</v>
      </c>
    </row>
    <row r="331" s="14" customFormat="1">
      <c r="A331" s="14"/>
      <c r="B331" s="245"/>
      <c r="C331" s="246"/>
      <c r="D331" s="236" t="s">
        <v>154</v>
      </c>
      <c r="E331" s="247" t="s">
        <v>20</v>
      </c>
      <c r="F331" s="248" t="s">
        <v>1285</v>
      </c>
      <c r="G331" s="246"/>
      <c r="H331" s="249">
        <v>50.400000000000006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154</v>
      </c>
      <c r="AU331" s="255" t="s">
        <v>83</v>
      </c>
      <c r="AV331" s="14" t="s">
        <v>83</v>
      </c>
      <c r="AW331" s="14" t="s">
        <v>33</v>
      </c>
      <c r="AX331" s="14" t="s">
        <v>74</v>
      </c>
      <c r="AY331" s="255" t="s">
        <v>143</v>
      </c>
    </row>
    <row r="332" s="13" customFormat="1">
      <c r="A332" s="13"/>
      <c r="B332" s="234"/>
      <c r="C332" s="235"/>
      <c r="D332" s="236" t="s">
        <v>154</v>
      </c>
      <c r="E332" s="237" t="s">
        <v>20</v>
      </c>
      <c r="F332" s="238" t="s">
        <v>1188</v>
      </c>
      <c r="G332" s="235"/>
      <c r="H332" s="237" t="s">
        <v>20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154</v>
      </c>
      <c r="AU332" s="244" t="s">
        <v>83</v>
      </c>
      <c r="AV332" s="13" t="s">
        <v>22</v>
      </c>
      <c r="AW332" s="13" t="s">
        <v>33</v>
      </c>
      <c r="AX332" s="13" t="s">
        <v>74</v>
      </c>
      <c r="AY332" s="244" t="s">
        <v>143</v>
      </c>
    </row>
    <row r="333" s="14" customFormat="1">
      <c r="A333" s="14"/>
      <c r="B333" s="245"/>
      <c r="C333" s="246"/>
      <c r="D333" s="236" t="s">
        <v>154</v>
      </c>
      <c r="E333" s="247" t="s">
        <v>20</v>
      </c>
      <c r="F333" s="248" t="s">
        <v>1286</v>
      </c>
      <c r="G333" s="246"/>
      <c r="H333" s="249">
        <v>100.80000000000001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154</v>
      </c>
      <c r="AU333" s="255" t="s">
        <v>83</v>
      </c>
      <c r="AV333" s="14" t="s">
        <v>83</v>
      </c>
      <c r="AW333" s="14" t="s">
        <v>33</v>
      </c>
      <c r="AX333" s="14" t="s">
        <v>74</v>
      </c>
      <c r="AY333" s="255" t="s">
        <v>143</v>
      </c>
    </row>
    <row r="334" s="15" customFormat="1">
      <c r="A334" s="15"/>
      <c r="B334" s="256"/>
      <c r="C334" s="257"/>
      <c r="D334" s="236" t="s">
        <v>154</v>
      </c>
      <c r="E334" s="258" t="s">
        <v>20</v>
      </c>
      <c r="F334" s="259" t="s">
        <v>178</v>
      </c>
      <c r="G334" s="257"/>
      <c r="H334" s="260">
        <v>151.20000000000002</v>
      </c>
      <c r="I334" s="261"/>
      <c r="J334" s="257"/>
      <c r="K334" s="257"/>
      <c r="L334" s="262"/>
      <c r="M334" s="263"/>
      <c r="N334" s="264"/>
      <c r="O334" s="264"/>
      <c r="P334" s="264"/>
      <c r="Q334" s="264"/>
      <c r="R334" s="264"/>
      <c r="S334" s="264"/>
      <c r="T334" s="26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6" t="s">
        <v>154</v>
      </c>
      <c r="AU334" s="266" t="s">
        <v>83</v>
      </c>
      <c r="AV334" s="15" t="s">
        <v>150</v>
      </c>
      <c r="AW334" s="15" t="s">
        <v>33</v>
      </c>
      <c r="AX334" s="15" t="s">
        <v>22</v>
      </c>
      <c r="AY334" s="266" t="s">
        <v>143</v>
      </c>
    </row>
    <row r="335" s="2" customFormat="1" ht="44.25" customHeight="1">
      <c r="A335" s="41"/>
      <c r="B335" s="42"/>
      <c r="C335" s="216" t="s">
        <v>504</v>
      </c>
      <c r="D335" s="216" t="s">
        <v>145</v>
      </c>
      <c r="E335" s="217" t="s">
        <v>1170</v>
      </c>
      <c r="F335" s="218" t="s">
        <v>1171</v>
      </c>
      <c r="G335" s="219" t="s">
        <v>229</v>
      </c>
      <c r="H335" s="220">
        <v>0.075999999999999998</v>
      </c>
      <c r="I335" s="221"/>
      <c r="J335" s="222">
        <f>ROUND(I335*H335,2)</f>
        <v>0</v>
      </c>
      <c r="K335" s="218" t="s">
        <v>149</v>
      </c>
      <c r="L335" s="47"/>
      <c r="M335" s="223" t="s">
        <v>20</v>
      </c>
      <c r="N335" s="224" t="s">
        <v>45</v>
      </c>
      <c r="O335" s="87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7" t="s">
        <v>264</v>
      </c>
      <c r="AT335" s="227" t="s">
        <v>145</v>
      </c>
      <c r="AU335" s="227" t="s">
        <v>83</v>
      </c>
      <c r="AY335" s="20" t="s">
        <v>143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20" t="s">
        <v>22</v>
      </c>
      <c r="BK335" s="228">
        <f>ROUND(I335*H335,2)</f>
        <v>0</v>
      </c>
      <c r="BL335" s="20" t="s">
        <v>264</v>
      </c>
      <c r="BM335" s="227" t="s">
        <v>1287</v>
      </c>
    </row>
    <row r="336" s="2" customFormat="1">
      <c r="A336" s="41"/>
      <c r="B336" s="42"/>
      <c r="C336" s="43"/>
      <c r="D336" s="229" t="s">
        <v>152</v>
      </c>
      <c r="E336" s="43"/>
      <c r="F336" s="230" t="s">
        <v>1173</v>
      </c>
      <c r="G336" s="43"/>
      <c r="H336" s="43"/>
      <c r="I336" s="231"/>
      <c r="J336" s="43"/>
      <c r="K336" s="43"/>
      <c r="L336" s="47"/>
      <c r="M336" s="232"/>
      <c r="N336" s="233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152</v>
      </c>
      <c r="AU336" s="20" t="s">
        <v>83</v>
      </c>
    </row>
    <row r="337" s="14" customFormat="1">
      <c r="A337" s="14"/>
      <c r="B337" s="245"/>
      <c r="C337" s="246"/>
      <c r="D337" s="236" t="s">
        <v>154</v>
      </c>
      <c r="E337" s="247" t="s">
        <v>20</v>
      </c>
      <c r="F337" s="248" t="s">
        <v>1288</v>
      </c>
      <c r="G337" s="246"/>
      <c r="H337" s="249">
        <v>0.075999999999999998</v>
      </c>
      <c r="I337" s="250"/>
      <c r="J337" s="246"/>
      <c r="K337" s="246"/>
      <c r="L337" s="251"/>
      <c r="M337" s="288"/>
      <c r="N337" s="289"/>
      <c r="O337" s="289"/>
      <c r="P337" s="289"/>
      <c r="Q337" s="289"/>
      <c r="R337" s="289"/>
      <c r="S337" s="289"/>
      <c r="T337" s="29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154</v>
      </c>
      <c r="AU337" s="255" t="s">
        <v>83</v>
      </c>
      <c r="AV337" s="14" t="s">
        <v>83</v>
      </c>
      <c r="AW337" s="14" t="s">
        <v>33</v>
      </c>
      <c r="AX337" s="14" t="s">
        <v>22</v>
      </c>
      <c r="AY337" s="255" t="s">
        <v>143</v>
      </c>
    </row>
    <row r="338" s="2" customFormat="1" ht="6.96" customHeight="1">
      <c r="A338" s="41"/>
      <c r="B338" s="62"/>
      <c r="C338" s="63"/>
      <c r="D338" s="63"/>
      <c r="E338" s="63"/>
      <c r="F338" s="63"/>
      <c r="G338" s="63"/>
      <c r="H338" s="63"/>
      <c r="I338" s="63"/>
      <c r="J338" s="63"/>
      <c r="K338" s="63"/>
      <c r="L338" s="47"/>
      <c r="M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</row>
  </sheetData>
  <sheetProtection sheet="1" autoFilter="0" formatColumns="0" formatRows="0" objects="1" scenarios="1" spinCount="100000" saltValue="PujH9rC0Fmns8zj22lUGegsj+ZFPTVM4iTEHN6R9iSa0MddMD+SOMLmaOK35Fsv+R7o9zVdGrZ9wJHf0h8llsQ==" hashValue="yoeQGu01hg2ocH8zqEP54dfIU5mLWmObIBBVzRKyZ+GBREa+zuKVdyiRxsBltcN1hfhD/e4Yky7dgDcGODNhrw==" algorithmName="SHA-512" password="CC35"/>
  <autoFilter ref="C95:K33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hyperlinks>
    <hyperlink ref="F100" r:id="rId1" display="https://podminky.urs.cz/item/CS_URS_2022_02/111103202"/>
    <hyperlink ref="F105" r:id="rId2" display="https://podminky.urs.cz/item/CS_URS_2022_02/185803105"/>
    <hyperlink ref="F109" r:id="rId3" display="https://podminky.urs.cz/item/CS_URS_2022_02/183101121"/>
    <hyperlink ref="F120" r:id="rId4" display="https://podminky.urs.cz/item/CS_URS_2022_02/184102114"/>
    <hyperlink ref="F170" r:id="rId5" display="https://podminky.urs.cz/item/CS_URS_2022_02/184215133"/>
    <hyperlink ref="F182" r:id="rId6" display="https://podminky.urs.cz/item/CS_URS_2022_02/184501141"/>
    <hyperlink ref="F199" r:id="rId7" display="https://podminky.urs.cz/item/CS_URS_2022_02/184804116"/>
    <hyperlink ref="F232" r:id="rId8" display="https://podminky.urs.cz/item/CS_URS_2022_02/185804311"/>
    <hyperlink ref="F240" r:id="rId9" display="https://podminky.urs.cz/item/CS_URS_2022_02/185851121"/>
    <hyperlink ref="F257" r:id="rId10" display="https://podminky.urs.cz/item/CS_URS_2022_02/184102211"/>
    <hyperlink ref="F287" r:id="rId11" display="https://podminky.urs.cz/item/CS_URS_2022_02/184911421"/>
    <hyperlink ref="F307" r:id="rId12" display="https://podminky.urs.cz/item/CS_URS_2022_02/185804311"/>
    <hyperlink ref="F315" r:id="rId13" display="https://podminky.urs.cz/item/CS_URS_2022_02/185851121"/>
    <hyperlink ref="F323" r:id="rId14" display="https://podminky.urs.cz/item/CS_URS_2022_02/998231311"/>
    <hyperlink ref="F336" r:id="rId15" display="https://podminky.urs.cz/item/CS_URS_2022_02/99876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Bečva, Přerov - PPO města nad jezem II.etapa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110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1289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19</v>
      </c>
      <c r="E13" s="41"/>
      <c r="F13" s="136" t="s">
        <v>20</v>
      </c>
      <c r="G13" s="41"/>
      <c r="H13" s="41"/>
      <c r="I13" s="146" t="s">
        <v>21</v>
      </c>
      <c r="J13" s="136" t="s">
        <v>20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23</v>
      </c>
      <c r="E14" s="41"/>
      <c r="F14" s="136" t="s">
        <v>24</v>
      </c>
      <c r="G14" s="41"/>
      <c r="H14" s="41"/>
      <c r="I14" s="146" t="s">
        <v>25</v>
      </c>
      <c r="J14" s="150" t="str">
        <f>'Rekapitulace stavby'!AN8</f>
        <v>2. 7. 2022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27</v>
      </c>
      <c r="E16" s="41"/>
      <c r="F16" s="41"/>
      <c r="G16" s="41"/>
      <c r="H16" s="41"/>
      <c r="I16" s="146" t="s">
        <v>28</v>
      </c>
      <c r="J16" s="136" t="s">
        <v>20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6" t="s">
        <v>30</v>
      </c>
      <c r="J17" s="136" t="s">
        <v>20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28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30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34</v>
      </c>
      <c r="E22" s="41"/>
      <c r="F22" s="41"/>
      <c r="G22" s="41"/>
      <c r="H22" s="41"/>
      <c r="I22" s="146" t="s">
        <v>28</v>
      </c>
      <c r="J22" s="136" t="s">
        <v>20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30</v>
      </c>
      <c r="J23" s="136" t="s">
        <v>20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28</v>
      </c>
      <c r="J25" s="136" t="s">
        <v>20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30</v>
      </c>
      <c r="J26" s="136" t="s">
        <v>20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1.25" customHeight="1">
      <c r="A29" s="151"/>
      <c r="B29" s="152"/>
      <c r="C29" s="151"/>
      <c r="D29" s="151"/>
      <c r="E29" s="153" t="s">
        <v>113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ROUND(J97,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ROUND((SUM(BE97:BE509)),  2)</f>
        <v>0</v>
      </c>
      <c r="G35" s="41"/>
      <c r="H35" s="41"/>
      <c r="I35" s="161">
        <v>0.20999999999999999</v>
      </c>
      <c r="J35" s="160">
        <f>ROUND(((SUM(BE97:BE509))*I35),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ROUND((SUM(BF97:BF509)),  2)</f>
        <v>0</v>
      </c>
      <c r="G36" s="41"/>
      <c r="H36" s="41"/>
      <c r="I36" s="161">
        <v>0.14999999999999999</v>
      </c>
      <c r="J36" s="160">
        <f>ROUND(((SUM(BF97:BF509))*I36),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ROUND((SUM(BG97:BG509)),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ROUND((SUM(BH97:BH509)),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ROUND((SUM(BI97:BI509)),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Bečva, Přerov - PPO města nad jezem II.etapa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110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12 - Obslužná komunikace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23</v>
      </c>
      <c r="D56" s="43"/>
      <c r="E56" s="43"/>
      <c r="F56" s="30" t="str">
        <f>F14</f>
        <v xml:space="preserve"> </v>
      </c>
      <c r="G56" s="43"/>
      <c r="H56" s="43"/>
      <c r="I56" s="35" t="s">
        <v>25</v>
      </c>
      <c r="J56" s="75" t="str">
        <f>IF(J14="","",J14)</f>
        <v>2. 7. 2022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27</v>
      </c>
      <c r="D58" s="43"/>
      <c r="E58" s="43"/>
      <c r="F58" s="30" t="str">
        <f>E17</f>
        <v>Povodí Moravy, s.p.</v>
      </c>
      <c r="G58" s="43"/>
      <c r="H58" s="43"/>
      <c r="I58" s="35" t="s">
        <v>34</v>
      </c>
      <c r="J58" s="39" t="str">
        <f>E23</f>
        <v>VRV Brno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Kucek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115</v>
      </c>
      <c r="D61" s="175"/>
      <c r="E61" s="175"/>
      <c r="F61" s="175"/>
      <c r="G61" s="175"/>
      <c r="H61" s="175"/>
      <c r="I61" s="175"/>
      <c r="J61" s="176" t="s">
        <v>116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J97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9" customFormat="1" ht="24.96" customHeight="1">
      <c r="A64" s="9"/>
      <c r="B64" s="178"/>
      <c r="C64" s="179"/>
      <c r="D64" s="180" t="s">
        <v>118</v>
      </c>
      <c r="E64" s="181"/>
      <c r="F64" s="181"/>
      <c r="G64" s="181"/>
      <c r="H64" s="181"/>
      <c r="I64" s="181"/>
      <c r="J64" s="182">
        <f>J98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119</v>
      </c>
      <c r="E65" s="186"/>
      <c r="F65" s="186"/>
      <c r="G65" s="186"/>
      <c r="H65" s="186"/>
      <c r="I65" s="186"/>
      <c r="J65" s="187">
        <f>J99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1290</v>
      </c>
      <c r="E66" s="186"/>
      <c r="F66" s="186"/>
      <c r="G66" s="186"/>
      <c r="H66" s="186"/>
      <c r="I66" s="186"/>
      <c r="J66" s="187">
        <f>J271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121</v>
      </c>
      <c r="E67" s="186"/>
      <c r="F67" s="186"/>
      <c r="G67" s="186"/>
      <c r="H67" s="186"/>
      <c r="I67" s="186"/>
      <c r="J67" s="187">
        <f>J295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122</v>
      </c>
      <c r="E68" s="186"/>
      <c r="F68" s="186"/>
      <c r="G68" s="186"/>
      <c r="H68" s="186"/>
      <c r="I68" s="186"/>
      <c r="J68" s="187">
        <f>J298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1291</v>
      </c>
      <c r="E69" s="186"/>
      <c r="F69" s="186"/>
      <c r="G69" s="186"/>
      <c r="H69" s="186"/>
      <c r="I69" s="186"/>
      <c r="J69" s="187">
        <f>J345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1292</v>
      </c>
      <c r="E70" s="186"/>
      <c r="F70" s="186"/>
      <c r="G70" s="186"/>
      <c r="H70" s="186"/>
      <c r="I70" s="186"/>
      <c r="J70" s="187">
        <f>J376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1293</v>
      </c>
      <c r="E71" s="186"/>
      <c r="F71" s="186"/>
      <c r="G71" s="186"/>
      <c r="H71" s="186"/>
      <c r="I71" s="186"/>
      <c r="J71" s="187">
        <f>J389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8"/>
      <c r="D72" s="185" t="s">
        <v>1294</v>
      </c>
      <c r="E72" s="186"/>
      <c r="F72" s="186"/>
      <c r="G72" s="186"/>
      <c r="H72" s="186"/>
      <c r="I72" s="186"/>
      <c r="J72" s="187">
        <f>J397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8"/>
      <c r="D73" s="185" t="s">
        <v>1295</v>
      </c>
      <c r="E73" s="186"/>
      <c r="F73" s="186"/>
      <c r="G73" s="186"/>
      <c r="H73" s="186"/>
      <c r="I73" s="186"/>
      <c r="J73" s="187">
        <f>J412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8"/>
      <c r="D74" s="185" t="s">
        <v>1296</v>
      </c>
      <c r="E74" s="186"/>
      <c r="F74" s="186"/>
      <c r="G74" s="186"/>
      <c r="H74" s="186"/>
      <c r="I74" s="186"/>
      <c r="J74" s="187">
        <f>J491</f>
        <v>0</v>
      </c>
      <c r="K74" s="128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8"/>
      <c r="D75" s="185" t="s">
        <v>125</v>
      </c>
      <c r="E75" s="186"/>
      <c r="F75" s="186"/>
      <c r="G75" s="186"/>
      <c r="H75" s="186"/>
      <c r="I75" s="186"/>
      <c r="J75" s="187">
        <f>J505</f>
        <v>0</v>
      </c>
      <c r="K75" s="128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128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73" t="str">
        <f>E7</f>
        <v>Bečva, Přerov - PPO města nad jezem II.etapa</v>
      </c>
      <c r="F85" s="35"/>
      <c r="G85" s="35"/>
      <c r="H85" s="35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4"/>
      <c r="C86" s="35" t="s">
        <v>109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2" customFormat="1" ht="16.5" customHeight="1">
      <c r="A87" s="41"/>
      <c r="B87" s="42"/>
      <c r="C87" s="43"/>
      <c r="D87" s="43"/>
      <c r="E87" s="173" t="s">
        <v>110</v>
      </c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111</v>
      </c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E11</f>
        <v>SO 12 - Obslužná komunikace</v>
      </c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23</v>
      </c>
      <c r="D91" s="43"/>
      <c r="E91" s="43"/>
      <c r="F91" s="30" t="str">
        <f>F14</f>
        <v xml:space="preserve"> </v>
      </c>
      <c r="G91" s="43"/>
      <c r="H91" s="43"/>
      <c r="I91" s="35" t="s">
        <v>25</v>
      </c>
      <c r="J91" s="75" t="str">
        <f>IF(J14="","",J14)</f>
        <v>2. 7. 2022</v>
      </c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27</v>
      </c>
      <c r="D93" s="43"/>
      <c r="E93" s="43"/>
      <c r="F93" s="30" t="str">
        <f>E17</f>
        <v>Povodí Moravy, s.p.</v>
      </c>
      <c r="G93" s="43"/>
      <c r="H93" s="43"/>
      <c r="I93" s="35" t="s">
        <v>34</v>
      </c>
      <c r="J93" s="39" t="str">
        <f>E23</f>
        <v>VRV Brno</v>
      </c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31</v>
      </c>
      <c r="D94" s="43"/>
      <c r="E94" s="43"/>
      <c r="F94" s="30" t="str">
        <f>IF(E20="","",E20)</f>
        <v>Vyplň údaj</v>
      </c>
      <c r="G94" s="43"/>
      <c r="H94" s="43"/>
      <c r="I94" s="35" t="s">
        <v>36</v>
      </c>
      <c r="J94" s="39" t="str">
        <f>E26</f>
        <v>Kucek</v>
      </c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89"/>
      <c r="B96" s="190"/>
      <c r="C96" s="191" t="s">
        <v>129</v>
      </c>
      <c r="D96" s="192" t="s">
        <v>59</v>
      </c>
      <c r="E96" s="192" t="s">
        <v>55</v>
      </c>
      <c r="F96" s="192" t="s">
        <v>56</v>
      </c>
      <c r="G96" s="192" t="s">
        <v>130</v>
      </c>
      <c r="H96" s="192" t="s">
        <v>131</v>
      </c>
      <c r="I96" s="192" t="s">
        <v>132</v>
      </c>
      <c r="J96" s="192" t="s">
        <v>116</v>
      </c>
      <c r="K96" s="193" t="s">
        <v>133</v>
      </c>
      <c r="L96" s="194"/>
      <c r="M96" s="95" t="s">
        <v>20</v>
      </c>
      <c r="N96" s="96" t="s">
        <v>44</v>
      </c>
      <c r="O96" s="96" t="s">
        <v>134</v>
      </c>
      <c r="P96" s="96" t="s">
        <v>135</v>
      </c>
      <c r="Q96" s="96" t="s">
        <v>136</v>
      </c>
      <c r="R96" s="96" t="s">
        <v>137</v>
      </c>
      <c r="S96" s="96" t="s">
        <v>138</v>
      </c>
      <c r="T96" s="97" t="s">
        <v>139</v>
      </c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</row>
    <row r="97" s="2" customFormat="1" ht="22.8" customHeight="1">
      <c r="A97" s="41"/>
      <c r="B97" s="42"/>
      <c r="C97" s="102" t="s">
        <v>140</v>
      </c>
      <c r="D97" s="43"/>
      <c r="E97" s="43"/>
      <c r="F97" s="43"/>
      <c r="G97" s="43"/>
      <c r="H97" s="43"/>
      <c r="I97" s="43"/>
      <c r="J97" s="195">
        <f>BK97</f>
        <v>0</v>
      </c>
      <c r="K97" s="43"/>
      <c r="L97" s="47"/>
      <c r="M97" s="98"/>
      <c r="N97" s="196"/>
      <c r="O97" s="99"/>
      <c r="P97" s="197">
        <f>P98</f>
        <v>0</v>
      </c>
      <c r="Q97" s="99"/>
      <c r="R97" s="197">
        <f>R98</f>
        <v>1153.7687888100002</v>
      </c>
      <c r="S97" s="99"/>
      <c r="T97" s="198">
        <f>T98</f>
        <v>28.036000000000001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73</v>
      </c>
      <c r="AU97" s="20" t="s">
        <v>117</v>
      </c>
      <c r="BK97" s="199">
        <f>BK98</f>
        <v>0</v>
      </c>
    </row>
    <row r="98" s="12" customFormat="1" ht="25.92" customHeight="1">
      <c r="A98" s="12"/>
      <c r="B98" s="200"/>
      <c r="C98" s="201"/>
      <c r="D98" s="202" t="s">
        <v>73</v>
      </c>
      <c r="E98" s="203" t="s">
        <v>141</v>
      </c>
      <c r="F98" s="203" t="s">
        <v>142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P99+P271+P295+P298+P345+P376+P389+P397+P412+P491+P505</f>
        <v>0</v>
      </c>
      <c r="Q98" s="208"/>
      <c r="R98" s="209">
        <f>R99+R271+R295+R298+R345+R376+R389+R397+R412+R491+R505</f>
        <v>1153.7687888100002</v>
      </c>
      <c r="S98" s="208"/>
      <c r="T98" s="210">
        <f>T99+T271+T295+T298+T345+T376+T389+T397+T412+T491+T505</f>
        <v>28.036000000000001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22</v>
      </c>
      <c r="AT98" s="212" t="s">
        <v>73</v>
      </c>
      <c r="AU98" s="212" t="s">
        <v>74</v>
      </c>
      <c r="AY98" s="211" t="s">
        <v>143</v>
      </c>
      <c r="BK98" s="213">
        <f>BK99+BK271+BK295+BK298+BK345+BK376+BK389+BK397+BK412+BK491+BK505</f>
        <v>0</v>
      </c>
    </row>
    <row r="99" s="12" customFormat="1" ht="22.8" customHeight="1">
      <c r="A99" s="12"/>
      <c r="B99" s="200"/>
      <c r="C99" s="201"/>
      <c r="D99" s="202" t="s">
        <v>73</v>
      </c>
      <c r="E99" s="214" t="s">
        <v>22</v>
      </c>
      <c r="F99" s="214" t="s">
        <v>144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SUM(P100:P270)</f>
        <v>0</v>
      </c>
      <c r="Q99" s="208"/>
      <c r="R99" s="209">
        <f>SUM(R100:R270)</f>
        <v>95.074397279999999</v>
      </c>
      <c r="S99" s="208"/>
      <c r="T99" s="210">
        <f>SUM(T100:T270)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22</v>
      </c>
      <c r="AT99" s="212" t="s">
        <v>73</v>
      </c>
      <c r="AU99" s="212" t="s">
        <v>22</v>
      </c>
      <c r="AY99" s="211" t="s">
        <v>143</v>
      </c>
      <c r="BK99" s="213">
        <f>SUM(BK100:BK270)</f>
        <v>0</v>
      </c>
    </row>
    <row r="100" s="2" customFormat="1" ht="24.15" customHeight="1">
      <c r="A100" s="41"/>
      <c r="B100" s="42"/>
      <c r="C100" s="216" t="s">
        <v>22</v>
      </c>
      <c r="D100" s="216" t="s">
        <v>145</v>
      </c>
      <c r="E100" s="217" t="s">
        <v>146</v>
      </c>
      <c r="F100" s="218" t="s">
        <v>147</v>
      </c>
      <c r="G100" s="219" t="s">
        <v>148</v>
      </c>
      <c r="H100" s="220">
        <v>5869.5699999999997</v>
      </c>
      <c r="I100" s="221"/>
      <c r="J100" s="222">
        <f>ROUND(I100*H100,2)</f>
        <v>0</v>
      </c>
      <c r="K100" s="218" t="s">
        <v>149</v>
      </c>
      <c r="L100" s="47"/>
      <c r="M100" s="223" t="s">
        <v>20</v>
      </c>
      <c r="N100" s="224" t="s">
        <v>45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150</v>
      </c>
      <c r="AT100" s="227" t="s">
        <v>145</v>
      </c>
      <c r="AU100" s="227" t="s">
        <v>83</v>
      </c>
      <c r="AY100" s="20" t="s">
        <v>143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22</v>
      </c>
      <c r="BK100" s="228">
        <f>ROUND(I100*H100,2)</f>
        <v>0</v>
      </c>
      <c r="BL100" s="20" t="s">
        <v>150</v>
      </c>
      <c r="BM100" s="227" t="s">
        <v>1297</v>
      </c>
    </row>
    <row r="101" s="2" customFormat="1">
      <c r="A101" s="41"/>
      <c r="B101" s="42"/>
      <c r="C101" s="43"/>
      <c r="D101" s="229" t="s">
        <v>152</v>
      </c>
      <c r="E101" s="43"/>
      <c r="F101" s="230" t="s">
        <v>153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152</v>
      </c>
      <c r="AU101" s="20" t="s">
        <v>83</v>
      </c>
    </row>
    <row r="102" s="13" customFormat="1">
      <c r="A102" s="13"/>
      <c r="B102" s="234"/>
      <c r="C102" s="235"/>
      <c r="D102" s="236" t="s">
        <v>154</v>
      </c>
      <c r="E102" s="237" t="s">
        <v>20</v>
      </c>
      <c r="F102" s="238" t="s">
        <v>1298</v>
      </c>
      <c r="G102" s="235"/>
      <c r="H102" s="237" t="s">
        <v>20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154</v>
      </c>
      <c r="AU102" s="244" t="s">
        <v>83</v>
      </c>
      <c r="AV102" s="13" t="s">
        <v>22</v>
      </c>
      <c r="AW102" s="13" t="s">
        <v>33</v>
      </c>
      <c r="AX102" s="13" t="s">
        <v>74</v>
      </c>
      <c r="AY102" s="244" t="s">
        <v>143</v>
      </c>
    </row>
    <row r="103" s="13" customFormat="1">
      <c r="A103" s="13"/>
      <c r="B103" s="234"/>
      <c r="C103" s="235"/>
      <c r="D103" s="236" t="s">
        <v>154</v>
      </c>
      <c r="E103" s="237" t="s">
        <v>20</v>
      </c>
      <c r="F103" s="238" t="s">
        <v>1299</v>
      </c>
      <c r="G103" s="235"/>
      <c r="H103" s="237" t="s">
        <v>20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154</v>
      </c>
      <c r="AU103" s="244" t="s">
        <v>83</v>
      </c>
      <c r="AV103" s="13" t="s">
        <v>22</v>
      </c>
      <c r="AW103" s="13" t="s">
        <v>33</v>
      </c>
      <c r="AX103" s="13" t="s">
        <v>74</v>
      </c>
      <c r="AY103" s="244" t="s">
        <v>143</v>
      </c>
    </row>
    <row r="104" s="14" customFormat="1">
      <c r="A104" s="14"/>
      <c r="B104" s="245"/>
      <c r="C104" s="246"/>
      <c r="D104" s="236" t="s">
        <v>154</v>
      </c>
      <c r="E104" s="247" t="s">
        <v>20</v>
      </c>
      <c r="F104" s="248" t="s">
        <v>1300</v>
      </c>
      <c r="G104" s="246"/>
      <c r="H104" s="249">
        <v>5869.5699999999997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154</v>
      </c>
      <c r="AU104" s="255" t="s">
        <v>83</v>
      </c>
      <c r="AV104" s="14" t="s">
        <v>83</v>
      </c>
      <c r="AW104" s="14" t="s">
        <v>33</v>
      </c>
      <c r="AX104" s="14" t="s">
        <v>22</v>
      </c>
      <c r="AY104" s="255" t="s">
        <v>143</v>
      </c>
    </row>
    <row r="105" s="2" customFormat="1" ht="37.8" customHeight="1">
      <c r="A105" s="41"/>
      <c r="B105" s="42"/>
      <c r="C105" s="216" t="s">
        <v>83</v>
      </c>
      <c r="D105" s="216" t="s">
        <v>145</v>
      </c>
      <c r="E105" s="217" t="s">
        <v>1301</v>
      </c>
      <c r="F105" s="218" t="s">
        <v>1302</v>
      </c>
      <c r="G105" s="219" t="s">
        <v>160</v>
      </c>
      <c r="H105" s="220">
        <v>2388.9899999999998</v>
      </c>
      <c r="I105" s="221"/>
      <c r="J105" s="222">
        <f>ROUND(I105*H105,2)</f>
        <v>0</v>
      </c>
      <c r="K105" s="218" t="s">
        <v>149</v>
      </c>
      <c r="L105" s="47"/>
      <c r="M105" s="223" t="s">
        <v>20</v>
      </c>
      <c r="N105" s="224" t="s">
        <v>45</v>
      </c>
      <c r="O105" s="87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150</v>
      </c>
      <c r="AT105" s="227" t="s">
        <v>145</v>
      </c>
      <c r="AU105" s="227" t="s">
        <v>83</v>
      </c>
      <c r="AY105" s="20" t="s">
        <v>143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22</v>
      </c>
      <c r="BK105" s="228">
        <f>ROUND(I105*H105,2)</f>
        <v>0</v>
      </c>
      <c r="BL105" s="20" t="s">
        <v>150</v>
      </c>
      <c r="BM105" s="227" t="s">
        <v>1303</v>
      </c>
    </row>
    <row r="106" s="2" customFormat="1">
      <c r="A106" s="41"/>
      <c r="B106" s="42"/>
      <c r="C106" s="43"/>
      <c r="D106" s="229" t="s">
        <v>152</v>
      </c>
      <c r="E106" s="43"/>
      <c r="F106" s="230" t="s">
        <v>1304</v>
      </c>
      <c r="G106" s="43"/>
      <c r="H106" s="43"/>
      <c r="I106" s="231"/>
      <c r="J106" s="43"/>
      <c r="K106" s="43"/>
      <c r="L106" s="47"/>
      <c r="M106" s="232"/>
      <c r="N106" s="23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152</v>
      </c>
      <c r="AU106" s="20" t="s">
        <v>83</v>
      </c>
    </row>
    <row r="107" s="13" customFormat="1">
      <c r="A107" s="13"/>
      <c r="B107" s="234"/>
      <c r="C107" s="235"/>
      <c r="D107" s="236" t="s">
        <v>154</v>
      </c>
      <c r="E107" s="237" t="s">
        <v>20</v>
      </c>
      <c r="F107" s="238" t="s">
        <v>1298</v>
      </c>
      <c r="G107" s="235"/>
      <c r="H107" s="237" t="s">
        <v>20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154</v>
      </c>
      <c r="AU107" s="244" t="s">
        <v>83</v>
      </c>
      <c r="AV107" s="13" t="s">
        <v>22</v>
      </c>
      <c r="AW107" s="13" t="s">
        <v>33</v>
      </c>
      <c r="AX107" s="13" t="s">
        <v>74</v>
      </c>
      <c r="AY107" s="244" t="s">
        <v>143</v>
      </c>
    </row>
    <row r="108" s="13" customFormat="1">
      <c r="A108" s="13"/>
      <c r="B108" s="234"/>
      <c r="C108" s="235"/>
      <c r="D108" s="236" t="s">
        <v>154</v>
      </c>
      <c r="E108" s="237" t="s">
        <v>20</v>
      </c>
      <c r="F108" s="238" t="s">
        <v>1305</v>
      </c>
      <c r="G108" s="235"/>
      <c r="H108" s="237" t="s">
        <v>20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154</v>
      </c>
      <c r="AU108" s="244" t="s">
        <v>83</v>
      </c>
      <c r="AV108" s="13" t="s">
        <v>22</v>
      </c>
      <c r="AW108" s="13" t="s">
        <v>33</v>
      </c>
      <c r="AX108" s="13" t="s">
        <v>74</v>
      </c>
      <c r="AY108" s="244" t="s">
        <v>143</v>
      </c>
    </row>
    <row r="109" s="14" customFormat="1">
      <c r="A109" s="14"/>
      <c r="B109" s="245"/>
      <c r="C109" s="246"/>
      <c r="D109" s="236" t="s">
        <v>154</v>
      </c>
      <c r="E109" s="247" t="s">
        <v>20</v>
      </c>
      <c r="F109" s="248" t="s">
        <v>1306</v>
      </c>
      <c r="G109" s="246"/>
      <c r="H109" s="249">
        <v>2388.9899999999998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154</v>
      </c>
      <c r="AU109" s="255" t="s">
        <v>83</v>
      </c>
      <c r="AV109" s="14" t="s">
        <v>83</v>
      </c>
      <c r="AW109" s="14" t="s">
        <v>33</v>
      </c>
      <c r="AX109" s="14" t="s">
        <v>22</v>
      </c>
      <c r="AY109" s="255" t="s">
        <v>143</v>
      </c>
    </row>
    <row r="110" s="2" customFormat="1" ht="44.25" customHeight="1">
      <c r="A110" s="41"/>
      <c r="B110" s="42"/>
      <c r="C110" s="216" t="s">
        <v>92</v>
      </c>
      <c r="D110" s="216" t="s">
        <v>145</v>
      </c>
      <c r="E110" s="217" t="s">
        <v>1307</v>
      </c>
      <c r="F110" s="218" t="s">
        <v>1308</v>
      </c>
      <c r="G110" s="219" t="s">
        <v>160</v>
      </c>
      <c r="H110" s="220">
        <v>188.74600000000001</v>
      </c>
      <c r="I110" s="221"/>
      <c r="J110" s="222">
        <f>ROUND(I110*H110,2)</f>
        <v>0</v>
      </c>
      <c r="K110" s="218" t="s">
        <v>149</v>
      </c>
      <c r="L110" s="47"/>
      <c r="M110" s="223" t="s">
        <v>20</v>
      </c>
      <c r="N110" s="224" t="s">
        <v>45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150</v>
      </c>
      <c r="AT110" s="227" t="s">
        <v>145</v>
      </c>
      <c r="AU110" s="227" t="s">
        <v>83</v>
      </c>
      <c r="AY110" s="20" t="s">
        <v>143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22</v>
      </c>
      <c r="BK110" s="228">
        <f>ROUND(I110*H110,2)</f>
        <v>0</v>
      </c>
      <c r="BL110" s="20" t="s">
        <v>150</v>
      </c>
      <c r="BM110" s="227" t="s">
        <v>1309</v>
      </c>
    </row>
    <row r="111" s="2" customFormat="1">
      <c r="A111" s="41"/>
      <c r="B111" s="42"/>
      <c r="C111" s="43"/>
      <c r="D111" s="229" t="s">
        <v>152</v>
      </c>
      <c r="E111" s="43"/>
      <c r="F111" s="230" t="s">
        <v>1310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83</v>
      </c>
    </row>
    <row r="112" s="13" customFormat="1">
      <c r="A112" s="13"/>
      <c r="B112" s="234"/>
      <c r="C112" s="235"/>
      <c r="D112" s="236" t="s">
        <v>154</v>
      </c>
      <c r="E112" s="237" t="s">
        <v>20</v>
      </c>
      <c r="F112" s="238" t="s">
        <v>1311</v>
      </c>
      <c r="G112" s="235"/>
      <c r="H112" s="237" t="s">
        <v>20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154</v>
      </c>
      <c r="AU112" s="244" t="s">
        <v>83</v>
      </c>
      <c r="AV112" s="13" t="s">
        <v>22</v>
      </c>
      <c r="AW112" s="13" t="s">
        <v>33</v>
      </c>
      <c r="AX112" s="13" t="s">
        <v>74</v>
      </c>
      <c r="AY112" s="244" t="s">
        <v>143</v>
      </c>
    </row>
    <row r="113" s="13" customFormat="1">
      <c r="A113" s="13"/>
      <c r="B113" s="234"/>
      <c r="C113" s="235"/>
      <c r="D113" s="236" t="s">
        <v>154</v>
      </c>
      <c r="E113" s="237" t="s">
        <v>20</v>
      </c>
      <c r="F113" s="238" t="s">
        <v>1312</v>
      </c>
      <c r="G113" s="235"/>
      <c r="H113" s="237" t="s">
        <v>20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154</v>
      </c>
      <c r="AU113" s="244" t="s">
        <v>83</v>
      </c>
      <c r="AV113" s="13" t="s">
        <v>22</v>
      </c>
      <c r="AW113" s="13" t="s">
        <v>33</v>
      </c>
      <c r="AX113" s="13" t="s">
        <v>74</v>
      </c>
      <c r="AY113" s="244" t="s">
        <v>143</v>
      </c>
    </row>
    <row r="114" s="14" customFormat="1">
      <c r="A114" s="14"/>
      <c r="B114" s="245"/>
      <c r="C114" s="246"/>
      <c r="D114" s="236" t="s">
        <v>154</v>
      </c>
      <c r="E114" s="247" t="s">
        <v>20</v>
      </c>
      <c r="F114" s="248" t="s">
        <v>1313</v>
      </c>
      <c r="G114" s="246"/>
      <c r="H114" s="249">
        <v>122.81600000000002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154</v>
      </c>
      <c r="AU114" s="255" t="s">
        <v>83</v>
      </c>
      <c r="AV114" s="14" t="s">
        <v>83</v>
      </c>
      <c r="AW114" s="14" t="s">
        <v>33</v>
      </c>
      <c r="AX114" s="14" t="s">
        <v>74</v>
      </c>
      <c r="AY114" s="255" t="s">
        <v>143</v>
      </c>
    </row>
    <row r="115" s="13" customFormat="1">
      <c r="A115" s="13"/>
      <c r="B115" s="234"/>
      <c r="C115" s="235"/>
      <c r="D115" s="236" t="s">
        <v>154</v>
      </c>
      <c r="E115" s="237" t="s">
        <v>20</v>
      </c>
      <c r="F115" s="238" t="s">
        <v>1314</v>
      </c>
      <c r="G115" s="235"/>
      <c r="H115" s="237" t="s">
        <v>20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154</v>
      </c>
      <c r="AU115" s="244" t="s">
        <v>83</v>
      </c>
      <c r="AV115" s="13" t="s">
        <v>22</v>
      </c>
      <c r="AW115" s="13" t="s">
        <v>33</v>
      </c>
      <c r="AX115" s="13" t="s">
        <v>74</v>
      </c>
      <c r="AY115" s="244" t="s">
        <v>143</v>
      </c>
    </row>
    <row r="116" s="14" customFormat="1">
      <c r="A116" s="14"/>
      <c r="B116" s="245"/>
      <c r="C116" s="246"/>
      <c r="D116" s="236" t="s">
        <v>154</v>
      </c>
      <c r="E116" s="247" t="s">
        <v>20</v>
      </c>
      <c r="F116" s="248" t="s">
        <v>1315</v>
      </c>
      <c r="G116" s="246"/>
      <c r="H116" s="249">
        <v>65.930000000000007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154</v>
      </c>
      <c r="AU116" s="255" t="s">
        <v>83</v>
      </c>
      <c r="AV116" s="14" t="s">
        <v>83</v>
      </c>
      <c r="AW116" s="14" t="s">
        <v>33</v>
      </c>
      <c r="AX116" s="14" t="s">
        <v>74</v>
      </c>
      <c r="AY116" s="255" t="s">
        <v>143</v>
      </c>
    </row>
    <row r="117" s="15" customFormat="1">
      <c r="A117" s="15"/>
      <c r="B117" s="256"/>
      <c r="C117" s="257"/>
      <c r="D117" s="236" t="s">
        <v>154</v>
      </c>
      <c r="E117" s="258" t="s">
        <v>20</v>
      </c>
      <c r="F117" s="259" t="s">
        <v>178</v>
      </c>
      <c r="G117" s="257"/>
      <c r="H117" s="260">
        <v>188.74600000000004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154</v>
      </c>
      <c r="AU117" s="266" t="s">
        <v>83</v>
      </c>
      <c r="AV117" s="15" t="s">
        <v>150</v>
      </c>
      <c r="AW117" s="15" t="s">
        <v>33</v>
      </c>
      <c r="AX117" s="15" t="s">
        <v>22</v>
      </c>
      <c r="AY117" s="266" t="s">
        <v>143</v>
      </c>
    </row>
    <row r="118" s="2" customFormat="1" ht="44.25" customHeight="1">
      <c r="A118" s="41"/>
      <c r="B118" s="42"/>
      <c r="C118" s="216" t="s">
        <v>150</v>
      </c>
      <c r="D118" s="216" t="s">
        <v>145</v>
      </c>
      <c r="E118" s="217" t="s">
        <v>1316</v>
      </c>
      <c r="F118" s="218" t="s">
        <v>1317</v>
      </c>
      <c r="G118" s="219" t="s">
        <v>160</v>
      </c>
      <c r="H118" s="220">
        <v>222.58699999999999</v>
      </c>
      <c r="I118" s="221"/>
      <c r="J118" s="222">
        <f>ROUND(I118*H118,2)</f>
        <v>0</v>
      </c>
      <c r="K118" s="218" t="s">
        <v>149</v>
      </c>
      <c r="L118" s="47"/>
      <c r="M118" s="223" t="s">
        <v>20</v>
      </c>
      <c r="N118" s="224" t="s">
        <v>45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150</v>
      </c>
      <c r="AT118" s="227" t="s">
        <v>145</v>
      </c>
      <c r="AU118" s="227" t="s">
        <v>83</v>
      </c>
      <c r="AY118" s="20" t="s">
        <v>143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22</v>
      </c>
      <c r="BK118" s="228">
        <f>ROUND(I118*H118,2)</f>
        <v>0</v>
      </c>
      <c r="BL118" s="20" t="s">
        <v>150</v>
      </c>
      <c r="BM118" s="227" t="s">
        <v>1318</v>
      </c>
    </row>
    <row r="119" s="2" customFormat="1">
      <c r="A119" s="41"/>
      <c r="B119" s="42"/>
      <c r="C119" s="43"/>
      <c r="D119" s="229" t="s">
        <v>152</v>
      </c>
      <c r="E119" s="43"/>
      <c r="F119" s="230" t="s">
        <v>1319</v>
      </c>
      <c r="G119" s="43"/>
      <c r="H119" s="43"/>
      <c r="I119" s="231"/>
      <c r="J119" s="43"/>
      <c r="K119" s="43"/>
      <c r="L119" s="47"/>
      <c r="M119" s="232"/>
      <c r="N119" s="233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152</v>
      </c>
      <c r="AU119" s="20" t="s">
        <v>83</v>
      </c>
    </row>
    <row r="120" s="13" customFormat="1">
      <c r="A120" s="13"/>
      <c r="B120" s="234"/>
      <c r="C120" s="235"/>
      <c r="D120" s="236" t="s">
        <v>154</v>
      </c>
      <c r="E120" s="237" t="s">
        <v>20</v>
      </c>
      <c r="F120" s="238" t="s">
        <v>1320</v>
      </c>
      <c r="G120" s="235"/>
      <c r="H120" s="237" t="s">
        <v>20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154</v>
      </c>
      <c r="AU120" s="244" t="s">
        <v>83</v>
      </c>
      <c r="AV120" s="13" t="s">
        <v>22</v>
      </c>
      <c r="AW120" s="13" t="s">
        <v>33</v>
      </c>
      <c r="AX120" s="13" t="s">
        <v>74</v>
      </c>
      <c r="AY120" s="244" t="s">
        <v>143</v>
      </c>
    </row>
    <row r="121" s="14" customFormat="1">
      <c r="A121" s="14"/>
      <c r="B121" s="245"/>
      <c r="C121" s="246"/>
      <c r="D121" s="236" t="s">
        <v>154</v>
      </c>
      <c r="E121" s="247" t="s">
        <v>20</v>
      </c>
      <c r="F121" s="248" t="s">
        <v>1321</v>
      </c>
      <c r="G121" s="246"/>
      <c r="H121" s="249">
        <v>105.1876575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154</v>
      </c>
      <c r="AU121" s="255" t="s">
        <v>83</v>
      </c>
      <c r="AV121" s="14" t="s">
        <v>83</v>
      </c>
      <c r="AW121" s="14" t="s">
        <v>33</v>
      </c>
      <c r="AX121" s="14" t="s">
        <v>74</v>
      </c>
      <c r="AY121" s="255" t="s">
        <v>143</v>
      </c>
    </row>
    <row r="122" s="13" customFormat="1">
      <c r="A122" s="13"/>
      <c r="B122" s="234"/>
      <c r="C122" s="235"/>
      <c r="D122" s="236" t="s">
        <v>154</v>
      </c>
      <c r="E122" s="237" t="s">
        <v>20</v>
      </c>
      <c r="F122" s="238" t="s">
        <v>1322</v>
      </c>
      <c r="G122" s="235"/>
      <c r="H122" s="237" t="s">
        <v>20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154</v>
      </c>
      <c r="AU122" s="244" t="s">
        <v>83</v>
      </c>
      <c r="AV122" s="13" t="s">
        <v>22</v>
      </c>
      <c r="AW122" s="13" t="s">
        <v>33</v>
      </c>
      <c r="AX122" s="13" t="s">
        <v>74</v>
      </c>
      <c r="AY122" s="244" t="s">
        <v>143</v>
      </c>
    </row>
    <row r="123" s="14" customFormat="1">
      <c r="A123" s="14"/>
      <c r="B123" s="245"/>
      <c r="C123" s="246"/>
      <c r="D123" s="236" t="s">
        <v>154</v>
      </c>
      <c r="E123" s="247" t="s">
        <v>20</v>
      </c>
      <c r="F123" s="248" t="s">
        <v>1323</v>
      </c>
      <c r="G123" s="246"/>
      <c r="H123" s="249">
        <v>74.481000000000009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154</v>
      </c>
      <c r="AU123" s="255" t="s">
        <v>83</v>
      </c>
      <c r="AV123" s="14" t="s">
        <v>83</v>
      </c>
      <c r="AW123" s="14" t="s">
        <v>33</v>
      </c>
      <c r="AX123" s="14" t="s">
        <v>74</v>
      </c>
      <c r="AY123" s="255" t="s">
        <v>143</v>
      </c>
    </row>
    <row r="124" s="13" customFormat="1">
      <c r="A124" s="13"/>
      <c r="B124" s="234"/>
      <c r="C124" s="235"/>
      <c r="D124" s="236" t="s">
        <v>154</v>
      </c>
      <c r="E124" s="237" t="s">
        <v>20</v>
      </c>
      <c r="F124" s="238" t="s">
        <v>1324</v>
      </c>
      <c r="G124" s="235"/>
      <c r="H124" s="237" t="s">
        <v>20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154</v>
      </c>
      <c r="AU124" s="244" t="s">
        <v>83</v>
      </c>
      <c r="AV124" s="13" t="s">
        <v>22</v>
      </c>
      <c r="AW124" s="13" t="s">
        <v>33</v>
      </c>
      <c r="AX124" s="13" t="s">
        <v>74</v>
      </c>
      <c r="AY124" s="244" t="s">
        <v>143</v>
      </c>
    </row>
    <row r="125" s="14" customFormat="1">
      <c r="A125" s="14"/>
      <c r="B125" s="245"/>
      <c r="C125" s="246"/>
      <c r="D125" s="236" t="s">
        <v>154</v>
      </c>
      <c r="E125" s="247" t="s">
        <v>20</v>
      </c>
      <c r="F125" s="248" t="s">
        <v>1325</v>
      </c>
      <c r="G125" s="246"/>
      <c r="H125" s="249">
        <v>7.3360000000000003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154</v>
      </c>
      <c r="AU125" s="255" t="s">
        <v>83</v>
      </c>
      <c r="AV125" s="14" t="s">
        <v>83</v>
      </c>
      <c r="AW125" s="14" t="s">
        <v>33</v>
      </c>
      <c r="AX125" s="14" t="s">
        <v>74</v>
      </c>
      <c r="AY125" s="255" t="s">
        <v>143</v>
      </c>
    </row>
    <row r="126" s="13" customFormat="1">
      <c r="A126" s="13"/>
      <c r="B126" s="234"/>
      <c r="C126" s="235"/>
      <c r="D126" s="236" t="s">
        <v>154</v>
      </c>
      <c r="E126" s="237" t="s">
        <v>20</v>
      </c>
      <c r="F126" s="238" t="s">
        <v>1326</v>
      </c>
      <c r="G126" s="235"/>
      <c r="H126" s="237" t="s">
        <v>20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154</v>
      </c>
      <c r="AU126" s="244" t="s">
        <v>83</v>
      </c>
      <c r="AV126" s="13" t="s">
        <v>22</v>
      </c>
      <c r="AW126" s="13" t="s">
        <v>33</v>
      </c>
      <c r="AX126" s="13" t="s">
        <v>74</v>
      </c>
      <c r="AY126" s="244" t="s">
        <v>143</v>
      </c>
    </row>
    <row r="127" s="14" customFormat="1">
      <c r="A127" s="14"/>
      <c r="B127" s="245"/>
      <c r="C127" s="246"/>
      <c r="D127" s="236" t="s">
        <v>154</v>
      </c>
      <c r="E127" s="247" t="s">
        <v>20</v>
      </c>
      <c r="F127" s="248" t="s">
        <v>1327</v>
      </c>
      <c r="G127" s="246"/>
      <c r="H127" s="249">
        <v>18.0198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154</v>
      </c>
      <c r="AU127" s="255" t="s">
        <v>83</v>
      </c>
      <c r="AV127" s="14" t="s">
        <v>83</v>
      </c>
      <c r="AW127" s="14" t="s">
        <v>33</v>
      </c>
      <c r="AX127" s="14" t="s">
        <v>74</v>
      </c>
      <c r="AY127" s="255" t="s">
        <v>143</v>
      </c>
    </row>
    <row r="128" s="13" customFormat="1">
      <c r="A128" s="13"/>
      <c r="B128" s="234"/>
      <c r="C128" s="235"/>
      <c r="D128" s="236" t="s">
        <v>154</v>
      </c>
      <c r="E128" s="237" t="s">
        <v>20</v>
      </c>
      <c r="F128" s="238" t="s">
        <v>1328</v>
      </c>
      <c r="G128" s="235"/>
      <c r="H128" s="237" t="s">
        <v>20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154</v>
      </c>
      <c r="AU128" s="244" t="s">
        <v>83</v>
      </c>
      <c r="AV128" s="13" t="s">
        <v>22</v>
      </c>
      <c r="AW128" s="13" t="s">
        <v>33</v>
      </c>
      <c r="AX128" s="13" t="s">
        <v>74</v>
      </c>
      <c r="AY128" s="244" t="s">
        <v>143</v>
      </c>
    </row>
    <row r="129" s="13" customFormat="1">
      <c r="A129" s="13"/>
      <c r="B129" s="234"/>
      <c r="C129" s="235"/>
      <c r="D129" s="236" t="s">
        <v>154</v>
      </c>
      <c r="E129" s="237" t="s">
        <v>20</v>
      </c>
      <c r="F129" s="238" t="s">
        <v>1329</v>
      </c>
      <c r="G129" s="235"/>
      <c r="H129" s="237" t="s">
        <v>20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154</v>
      </c>
      <c r="AU129" s="244" t="s">
        <v>83</v>
      </c>
      <c r="AV129" s="13" t="s">
        <v>22</v>
      </c>
      <c r="AW129" s="13" t="s">
        <v>33</v>
      </c>
      <c r="AX129" s="13" t="s">
        <v>74</v>
      </c>
      <c r="AY129" s="244" t="s">
        <v>143</v>
      </c>
    </row>
    <row r="130" s="14" customFormat="1">
      <c r="A130" s="14"/>
      <c r="B130" s="245"/>
      <c r="C130" s="246"/>
      <c r="D130" s="236" t="s">
        <v>154</v>
      </c>
      <c r="E130" s="247" t="s">
        <v>20</v>
      </c>
      <c r="F130" s="248" t="s">
        <v>1330</v>
      </c>
      <c r="G130" s="246"/>
      <c r="H130" s="249">
        <v>2.5529999999999999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154</v>
      </c>
      <c r="AU130" s="255" t="s">
        <v>83</v>
      </c>
      <c r="AV130" s="14" t="s">
        <v>83</v>
      </c>
      <c r="AW130" s="14" t="s">
        <v>33</v>
      </c>
      <c r="AX130" s="14" t="s">
        <v>74</v>
      </c>
      <c r="AY130" s="255" t="s">
        <v>143</v>
      </c>
    </row>
    <row r="131" s="14" customFormat="1">
      <c r="A131" s="14"/>
      <c r="B131" s="245"/>
      <c r="C131" s="246"/>
      <c r="D131" s="236" t="s">
        <v>154</v>
      </c>
      <c r="E131" s="247" t="s">
        <v>20</v>
      </c>
      <c r="F131" s="248" t="s">
        <v>1331</v>
      </c>
      <c r="G131" s="246"/>
      <c r="H131" s="249">
        <v>2.6580000000000004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154</v>
      </c>
      <c r="AU131" s="255" t="s">
        <v>83</v>
      </c>
      <c r="AV131" s="14" t="s">
        <v>83</v>
      </c>
      <c r="AW131" s="14" t="s">
        <v>33</v>
      </c>
      <c r="AX131" s="14" t="s">
        <v>74</v>
      </c>
      <c r="AY131" s="255" t="s">
        <v>143</v>
      </c>
    </row>
    <row r="132" s="13" customFormat="1">
      <c r="A132" s="13"/>
      <c r="B132" s="234"/>
      <c r="C132" s="235"/>
      <c r="D132" s="236" t="s">
        <v>154</v>
      </c>
      <c r="E132" s="237" t="s">
        <v>20</v>
      </c>
      <c r="F132" s="238" t="s">
        <v>1324</v>
      </c>
      <c r="G132" s="235"/>
      <c r="H132" s="237" t="s">
        <v>20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154</v>
      </c>
      <c r="AU132" s="244" t="s">
        <v>83</v>
      </c>
      <c r="AV132" s="13" t="s">
        <v>22</v>
      </c>
      <c r="AW132" s="13" t="s">
        <v>33</v>
      </c>
      <c r="AX132" s="13" t="s">
        <v>74</v>
      </c>
      <c r="AY132" s="244" t="s">
        <v>143</v>
      </c>
    </row>
    <row r="133" s="14" customFormat="1">
      <c r="A133" s="14"/>
      <c r="B133" s="245"/>
      <c r="C133" s="246"/>
      <c r="D133" s="236" t="s">
        <v>154</v>
      </c>
      <c r="E133" s="247" t="s">
        <v>20</v>
      </c>
      <c r="F133" s="248" t="s">
        <v>1332</v>
      </c>
      <c r="G133" s="246"/>
      <c r="H133" s="249">
        <v>5.3114880000000007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154</v>
      </c>
      <c r="AU133" s="255" t="s">
        <v>83</v>
      </c>
      <c r="AV133" s="14" t="s">
        <v>83</v>
      </c>
      <c r="AW133" s="14" t="s">
        <v>33</v>
      </c>
      <c r="AX133" s="14" t="s">
        <v>74</v>
      </c>
      <c r="AY133" s="255" t="s">
        <v>143</v>
      </c>
    </row>
    <row r="134" s="13" customFormat="1">
      <c r="A134" s="13"/>
      <c r="B134" s="234"/>
      <c r="C134" s="235"/>
      <c r="D134" s="236" t="s">
        <v>154</v>
      </c>
      <c r="E134" s="237" t="s">
        <v>20</v>
      </c>
      <c r="F134" s="238" t="s">
        <v>1333</v>
      </c>
      <c r="G134" s="235"/>
      <c r="H134" s="237" t="s">
        <v>20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154</v>
      </c>
      <c r="AU134" s="244" t="s">
        <v>83</v>
      </c>
      <c r="AV134" s="13" t="s">
        <v>22</v>
      </c>
      <c r="AW134" s="13" t="s">
        <v>33</v>
      </c>
      <c r="AX134" s="13" t="s">
        <v>74</v>
      </c>
      <c r="AY134" s="244" t="s">
        <v>143</v>
      </c>
    </row>
    <row r="135" s="14" customFormat="1">
      <c r="A135" s="14"/>
      <c r="B135" s="245"/>
      <c r="C135" s="246"/>
      <c r="D135" s="236" t="s">
        <v>154</v>
      </c>
      <c r="E135" s="247" t="s">
        <v>20</v>
      </c>
      <c r="F135" s="248" t="s">
        <v>1334</v>
      </c>
      <c r="G135" s="246"/>
      <c r="H135" s="249">
        <v>7.0400000000000009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154</v>
      </c>
      <c r="AU135" s="255" t="s">
        <v>83</v>
      </c>
      <c r="AV135" s="14" t="s">
        <v>83</v>
      </c>
      <c r="AW135" s="14" t="s">
        <v>33</v>
      </c>
      <c r="AX135" s="14" t="s">
        <v>74</v>
      </c>
      <c r="AY135" s="255" t="s">
        <v>143</v>
      </c>
    </row>
    <row r="136" s="15" customFormat="1">
      <c r="A136" s="15"/>
      <c r="B136" s="256"/>
      <c r="C136" s="257"/>
      <c r="D136" s="236" t="s">
        <v>154</v>
      </c>
      <c r="E136" s="258" t="s">
        <v>20</v>
      </c>
      <c r="F136" s="259" t="s">
        <v>178</v>
      </c>
      <c r="G136" s="257"/>
      <c r="H136" s="260">
        <v>222.58694549999999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6" t="s">
        <v>154</v>
      </c>
      <c r="AU136" s="266" t="s">
        <v>83</v>
      </c>
      <c r="AV136" s="15" t="s">
        <v>150</v>
      </c>
      <c r="AW136" s="15" t="s">
        <v>33</v>
      </c>
      <c r="AX136" s="15" t="s">
        <v>22</v>
      </c>
      <c r="AY136" s="266" t="s">
        <v>143</v>
      </c>
    </row>
    <row r="137" s="2" customFormat="1" ht="24.15" customHeight="1">
      <c r="A137" s="41"/>
      <c r="B137" s="42"/>
      <c r="C137" s="216" t="s">
        <v>185</v>
      </c>
      <c r="D137" s="216" t="s">
        <v>145</v>
      </c>
      <c r="E137" s="217" t="s">
        <v>164</v>
      </c>
      <c r="F137" s="218" t="s">
        <v>165</v>
      </c>
      <c r="G137" s="219" t="s">
        <v>148</v>
      </c>
      <c r="H137" s="220">
        <v>122.53400000000001</v>
      </c>
      <c r="I137" s="221"/>
      <c r="J137" s="222">
        <f>ROUND(I137*H137,2)</f>
        <v>0</v>
      </c>
      <c r="K137" s="218" t="s">
        <v>149</v>
      </c>
      <c r="L137" s="47"/>
      <c r="M137" s="223" t="s">
        <v>20</v>
      </c>
      <c r="N137" s="224" t="s">
        <v>45</v>
      </c>
      <c r="O137" s="87"/>
      <c r="P137" s="225">
        <f>O137*H137</f>
        <v>0</v>
      </c>
      <c r="Q137" s="225">
        <v>0.00069999999999999999</v>
      </c>
      <c r="R137" s="225">
        <f>Q137*H137</f>
        <v>0.085773799999999997</v>
      </c>
      <c r="S137" s="225">
        <v>0</v>
      </c>
      <c r="T137" s="22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7" t="s">
        <v>150</v>
      </c>
      <c r="AT137" s="227" t="s">
        <v>145</v>
      </c>
      <c r="AU137" s="227" t="s">
        <v>83</v>
      </c>
      <c r="AY137" s="20" t="s">
        <v>143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22</v>
      </c>
      <c r="BK137" s="228">
        <f>ROUND(I137*H137,2)</f>
        <v>0</v>
      </c>
      <c r="BL137" s="20" t="s">
        <v>150</v>
      </c>
      <c r="BM137" s="227" t="s">
        <v>1335</v>
      </c>
    </row>
    <row r="138" s="2" customFormat="1">
      <c r="A138" s="41"/>
      <c r="B138" s="42"/>
      <c r="C138" s="43"/>
      <c r="D138" s="229" t="s">
        <v>152</v>
      </c>
      <c r="E138" s="43"/>
      <c r="F138" s="230" t="s">
        <v>167</v>
      </c>
      <c r="G138" s="43"/>
      <c r="H138" s="43"/>
      <c r="I138" s="231"/>
      <c r="J138" s="43"/>
      <c r="K138" s="43"/>
      <c r="L138" s="47"/>
      <c r="M138" s="232"/>
      <c r="N138" s="23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152</v>
      </c>
      <c r="AU138" s="20" t="s">
        <v>83</v>
      </c>
    </row>
    <row r="139" s="13" customFormat="1">
      <c r="A139" s="13"/>
      <c r="B139" s="234"/>
      <c r="C139" s="235"/>
      <c r="D139" s="236" t="s">
        <v>154</v>
      </c>
      <c r="E139" s="237" t="s">
        <v>20</v>
      </c>
      <c r="F139" s="238" t="s">
        <v>1320</v>
      </c>
      <c r="G139" s="235"/>
      <c r="H139" s="237" t="s">
        <v>20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154</v>
      </c>
      <c r="AU139" s="244" t="s">
        <v>83</v>
      </c>
      <c r="AV139" s="13" t="s">
        <v>22</v>
      </c>
      <c r="AW139" s="13" t="s">
        <v>33</v>
      </c>
      <c r="AX139" s="13" t="s">
        <v>74</v>
      </c>
      <c r="AY139" s="244" t="s">
        <v>143</v>
      </c>
    </row>
    <row r="140" s="14" customFormat="1">
      <c r="A140" s="14"/>
      <c r="B140" s="245"/>
      <c r="C140" s="246"/>
      <c r="D140" s="236" t="s">
        <v>154</v>
      </c>
      <c r="E140" s="247" t="s">
        <v>20</v>
      </c>
      <c r="F140" s="248" t="s">
        <v>1336</v>
      </c>
      <c r="G140" s="246"/>
      <c r="H140" s="249">
        <v>122.53356000000001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154</v>
      </c>
      <c r="AU140" s="255" t="s">
        <v>83</v>
      </c>
      <c r="AV140" s="14" t="s">
        <v>83</v>
      </c>
      <c r="AW140" s="14" t="s">
        <v>33</v>
      </c>
      <c r="AX140" s="14" t="s">
        <v>22</v>
      </c>
      <c r="AY140" s="255" t="s">
        <v>143</v>
      </c>
    </row>
    <row r="141" s="2" customFormat="1" ht="44.25" customHeight="1">
      <c r="A141" s="41"/>
      <c r="B141" s="42"/>
      <c r="C141" s="216" t="s">
        <v>194</v>
      </c>
      <c r="D141" s="216" t="s">
        <v>145</v>
      </c>
      <c r="E141" s="217" t="s">
        <v>179</v>
      </c>
      <c r="F141" s="218" t="s">
        <v>180</v>
      </c>
      <c r="G141" s="219" t="s">
        <v>148</v>
      </c>
      <c r="H141" s="220">
        <v>122.535</v>
      </c>
      <c r="I141" s="221"/>
      <c r="J141" s="222">
        <f>ROUND(I141*H141,2)</f>
        <v>0</v>
      </c>
      <c r="K141" s="218" t="s">
        <v>149</v>
      </c>
      <c r="L141" s="47"/>
      <c r="M141" s="223" t="s">
        <v>20</v>
      </c>
      <c r="N141" s="224" t="s">
        <v>45</v>
      </c>
      <c r="O141" s="87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7" t="s">
        <v>150</v>
      </c>
      <c r="AT141" s="227" t="s">
        <v>145</v>
      </c>
      <c r="AU141" s="227" t="s">
        <v>83</v>
      </c>
      <c r="AY141" s="20" t="s">
        <v>143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22</v>
      </c>
      <c r="BK141" s="228">
        <f>ROUND(I141*H141,2)</f>
        <v>0</v>
      </c>
      <c r="BL141" s="20" t="s">
        <v>150</v>
      </c>
      <c r="BM141" s="227" t="s">
        <v>1337</v>
      </c>
    </row>
    <row r="142" s="2" customFormat="1">
      <c r="A142" s="41"/>
      <c r="B142" s="42"/>
      <c r="C142" s="43"/>
      <c r="D142" s="229" t="s">
        <v>152</v>
      </c>
      <c r="E142" s="43"/>
      <c r="F142" s="230" t="s">
        <v>182</v>
      </c>
      <c r="G142" s="43"/>
      <c r="H142" s="43"/>
      <c r="I142" s="231"/>
      <c r="J142" s="43"/>
      <c r="K142" s="43"/>
      <c r="L142" s="47"/>
      <c r="M142" s="232"/>
      <c r="N142" s="23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152</v>
      </c>
      <c r="AU142" s="20" t="s">
        <v>83</v>
      </c>
    </row>
    <row r="143" s="13" customFormat="1">
      <c r="A143" s="13"/>
      <c r="B143" s="234"/>
      <c r="C143" s="235"/>
      <c r="D143" s="236" t="s">
        <v>154</v>
      </c>
      <c r="E143" s="237" t="s">
        <v>20</v>
      </c>
      <c r="F143" s="238" t="s">
        <v>183</v>
      </c>
      <c r="G143" s="235"/>
      <c r="H143" s="237" t="s">
        <v>20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154</v>
      </c>
      <c r="AU143" s="244" t="s">
        <v>83</v>
      </c>
      <c r="AV143" s="13" t="s">
        <v>22</v>
      </c>
      <c r="AW143" s="13" t="s">
        <v>33</v>
      </c>
      <c r="AX143" s="13" t="s">
        <v>74</v>
      </c>
      <c r="AY143" s="244" t="s">
        <v>143</v>
      </c>
    </row>
    <row r="144" s="14" customFormat="1">
      <c r="A144" s="14"/>
      <c r="B144" s="245"/>
      <c r="C144" s="246"/>
      <c r="D144" s="236" t="s">
        <v>154</v>
      </c>
      <c r="E144" s="247" t="s">
        <v>20</v>
      </c>
      <c r="F144" s="248" t="s">
        <v>1338</v>
      </c>
      <c r="G144" s="246"/>
      <c r="H144" s="249">
        <v>122.535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154</v>
      </c>
      <c r="AU144" s="255" t="s">
        <v>83</v>
      </c>
      <c r="AV144" s="14" t="s">
        <v>83</v>
      </c>
      <c r="AW144" s="14" t="s">
        <v>33</v>
      </c>
      <c r="AX144" s="14" t="s">
        <v>22</v>
      </c>
      <c r="AY144" s="255" t="s">
        <v>143</v>
      </c>
    </row>
    <row r="145" s="2" customFormat="1" ht="33" customHeight="1">
      <c r="A145" s="41"/>
      <c r="B145" s="42"/>
      <c r="C145" s="216" t="s">
        <v>200</v>
      </c>
      <c r="D145" s="216" t="s">
        <v>145</v>
      </c>
      <c r="E145" s="217" t="s">
        <v>186</v>
      </c>
      <c r="F145" s="218" t="s">
        <v>187</v>
      </c>
      <c r="G145" s="219" t="s">
        <v>160</v>
      </c>
      <c r="H145" s="220">
        <v>105.188</v>
      </c>
      <c r="I145" s="221"/>
      <c r="J145" s="222">
        <f>ROUND(I145*H145,2)</f>
        <v>0</v>
      </c>
      <c r="K145" s="218" t="s">
        <v>149</v>
      </c>
      <c r="L145" s="47"/>
      <c r="M145" s="223" t="s">
        <v>20</v>
      </c>
      <c r="N145" s="224" t="s">
        <v>45</v>
      </c>
      <c r="O145" s="87"/>
      <c r="P145" s="225">
        <f>O145*H145</f>
        <v>0</v>
      </c>
      <c r="Q145" s="225">
        <v>0.00046000000000000001</v>
      </c>
      <c r="R145" s="225">
        <f>Q145*H145</f>
        <v>0.048386480000000003</v>
      </c>
      <c r="S145" s="225">
        <v>0</v>
      </c>
      <c r="T145" s="22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7" t="s">
        <v>150</v>
      </c>
      <c r="AT145" s="227" t="s">
        <v>145</v>
      </c>
      <c r="AU145" s="227" t="s">
        <v>83</v>
      </c>
      <c r="AY145" s="20" t="s">
        <v>143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22</v>
      </c>
      <c r="BK145" s="228">
        <f>ROUND(I145*H145,2)</f>
        <v>0</v>
      </c>
      <c r="BL145" s="20" t="s">
        <v>150</v>
      </c>
      <c r="BM145" s="227" t="s">
        <v>1339</v>
      </c>
    </row>
    <row r="146" s="2" customFormat="1">
      <c r="A146" s="41"/>
      <c r="B146" s="42"/>
      <c r="C146" s="43"/>
      <c r="D146" s="229" t="s">
        <v>152</v>
      </c>
      <c r="E146" s="43"/>
      <c r="F146" s="230" t="s">
        <v>189</v>
      </c>
      <c r="G146" s="43"/>
      <c r="H146" s="43"/>
      <c r="I146" s="231"/>
      <c r="J146" s="43"/>
      <c r="K146" s="43"/>
      <c r="L146" s="47"/>
      <c r="M146" s="232"/>
      <c r="N146" s="23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152</v>
      </c>
      <c r="AU146" s="20" t="s">
        <v>83</v>
      </c>
    </row>
    <row r="147" s="13" customFormat="1">
      <c r="A147" s="13"/>
      <c r="B147" s="234"/>
      <c r="C147" s="235"/>
      <c r="D147" s="236" t="s">
        <v>154</v>
      </c>
      <c r="E147" s="237" t="s">
        <v>20</v>
      </c>
      <c r="F147" s="238" t="s">
        <v>1320</v>
      </c>
      <c r="G147" s="235"/>
      <c r="H147" s="237" t="s">
        <v>20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154</v>
      </c>
      <c r="AU147" s="244" t="s">
        <v>83</v>
      </c>
      <c r="AV147" s="13" t="s">
        <v>22</v>
      </c>
      <c r="AW147" s="13" t="s">
        <v>33</v>
      </c>
      <c r="AX147" s="13" t="s">
        <v>74</v>
      </c>
      <c r="AY147" s="244" t="s">
        <v>143</v>
      </c>
    </row>
    <row r="148" s="14" customFormat="1">
      <c r="A148" s="14"/>
      <c r="B148" s="245"/>
      <c r="C148" s="246"/>
      <c r="D148" s="236" t="s">
        <v>154</v>
      </c>
      <c r="E148" s="247" t="s">
        <v>20</v>
      </c>
      <c r="F148" s="248" t="s">
        <v>1321</v>
      </c>
      <c r="G148" s="246"/>
      <c r="H148" s="249">
        <v>105.1876575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154</v>
      </c>
      <c r="AU148" s="255" t="s">
        <v>83</v>
      </c>
      <c r="AV148" s="14" t="s">
        <v>83</v>
      </c>
      <c r="AW148" s="14" t="s">
        <v>33</v>
      </c>
      <c r="AX148" s="14" t="s">
        <v>22</v>
      </c>
      <c r="AY148" s="255" t="s">
        <v>143</v>
      </c>
    </row>
    <row r="149" s="2" customFormat="1" ht="37.8" customHeight="1">
      <c r="A149" s="41"/>
      <c r="B149" s="42"/>
      <c r="C149" s="216" t="s">
        <v>211</v>
      </c>
      <c r="D149" s="216" t="s">
        <v>145</v>
      </c>
      <c r="E149" s="217" t="s">
        <v>195</v>
      </c>
      <c r="F149" s="218" t="s">
        <v>196</v>
      </c>
      <c r="G149" s="219" t="s">
        <v>160</v>
      </c>
      <c r="H149" s="220">
        <v>105.18899999999999</v>
      </c>
      <c r="I149" s="221"/>
      <c r="J149" s="222">
        <f>ROUND(I149*H149,2)</f>
        <v>0</v>
      </c>
      <c r="K149" s="218" t="s">
        <v>149</v>
      </c>
      <c r="L149" s="47"/>
      <c r="M149" s="223" t="s">
        <v>20</v>
      </c>
      <c r="N149" s="224" t="s">
        <v>45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150</v>
      </c>
      <c r="AT149" s="227" t="s">
        <v>145</v>
      </c>
      <c r="AU149" s="227" t="s">
        <v>83</v>
      </c>
      <c r="AY149" s="20" t="s">
        <v>143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22</v>
      </c>
      <c r="BK149" s="228">
        <f>ROUND(I149*H149,2)</f>
        <v>0</v>
      </c>
      <c r="BL149" s="20" t="s">
        <v>150</v>
      </c>
      <c r="BM149" s="227" t="s">
        <v>1340</v>
      </c>
    </row>
    <row r="150" s="2" customFormat="1">
      <c r="A150" s="41"/>
      <c r="B150" s="42"/>
      <c r="C150" s="43"/>
      <c r="D150" s="229" t="s">
        <v>152</v>
      </c>
      <c r="E150" s="43"/>
      <c r="F150" s="230" t="s">
        <v>198</v>
      </c>
      <c r="G150" s="43"/>
      <c r="H150" s="43"/>
      <c r="I150" s="231"/>
      <c r="J150" s="43"/>
      <c r="K150" s="43"/>
      <c r="L150" s="47"/>
      <c r="M150" s="232"/>
      <c r="N150" s="23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152</v>
      </c>
      <c r="AU150" s="20" t="s">
        <v>83</v>
      </c>
    </row>
    <row r="151" s="13" customFormat="1">
      <c r="A151" s="13"/>
      <c r="B151" s="234"/>
      <c r="C151" s="235"/>
      <c r="D151" s="236" t="s">
        <v>154</v>
      </c>
      <c r="E151" s="237" t="s">
        <v>20</v>
      </c>
      <c r="F151" s="238" t="s">
        <v>183</v>
      </c>
      <c r="G151" s="235"/>
      <c r="H151" s="237" t="s">
        <v>20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154</v>
      </c>
      <c r="AU151" s="244" t="s">
        <v>83</v>
      </c>
      <c r="AV151" s="13" t="s">
        <v>22</v>
      </c>
      <c r="AW151" s="13" t="s">
        <v>33</v>
      </c>
      <c r="AX151" s="13" t="s">
        <v>74</v>
      </c>
      <c r="AY151" s="244" t="s">
        <v>143</v>
      </c>
    </row>
    <row r="152" s="14" customFormat="1">
      <c r="A152" s="14"/>
      <c r="B152" s="245"/>
      <c r="C152" s="246"/>
      <c r="D152" s="236" t="s">
        <v>154</v>
      </c>
      <c r="E152" s="247" t="s">
        <v>20</v>
      </c>
      <c r="F152" s="248" t="s">
        <v>1341</v>
      </c>
      <c r="G152" s="246"/>
      <c r="H152" s="249">
        <v>105.18900000000001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154</v>
      </c>
      <c r="AU152" s="255" t="s">
        <v>83</v>
      </c>
      <c r="AV152" s="14" t="s">
        <v>83</v>
      </c>
      <c r="AW152" s="14" t="s">
        <v>33</v>
      </c>
      <c r="AX152" s="14" t="s">
        <v>22</v>
      </c>
      <c r="AY152" s="255" t="s">
        <v>143</v>
      </c>
    </row>
    <row r="153" s="2" customFormat="1" ht="44.25" customHeight="1">
      <c r="A153" s="41"/>
      <c r="B153" s="42"/>
      <c r="C153" s="216" t="s">
        <v>218</v>
      </c>
      <c r="D153" s="216" t="s">
        <v>145</v>
      </c>
      <c r="E153" s="217" t="s">
        <v>240</v>
      </c>
      <c r="F153" s="218" t="s">
        <v>241</v>
      </c>
      <c r="G153" s="219" t="s">
        <v>160</v>
      </c>
      <c r="H153" s="220">
        <v>175.79499999999999</v>
      </c>
      <c r="I153" s="221"/>
      <c r="J153" s="222">
        <f>ROUND(I153*H153,2)</f>
        <v>0</v>
      </c>
      <c r="K153" s="218" t="s">
        <v>149</v>
      </c>
      <c r="L153" s="47"/>
      <c r="M153" s="223" t="s">
        <v>20</v>
      </c>
      <c r="N153" s="224" t="s">
        <v>45</v>
      </c>
      <c r="O153" s="87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150</v>
      </c>
      <c r="AT153" s="227" t="s">
        <v>145</v>
      </c>
      <c r="AU153" s="227" t="s">
        <v>83</v>
      </c>
      <c r="AY153" s="20" t="s">
        <v>143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22</v>
      </c>
      <c r="BK153" s="228">
        <f>ROUND(I153*H153,2)</f>
        <v>0</v>
      </c>
      <c r="BL153" s="20" t="s">
        <v>150</v>
      </c>
      <c r="BM153" s="227" t="s">
        <v>1342</v>
      </c>
    </row>
    <row r="154" s="2" customFormat="1">
      <c r="A154" s="41"/>
      <c r="B154" s="42"/>
      <c r="C154" s="43"/>
      <c r="D154" s="229" t="s">
        <v>152</v>
      </c>
      <c r="E154" s="43"/>
      <c r="F154" s="230" t="s">
        <v>243</v>
      </c>
      <c r="G154" s="43"/>
      <c r="H154" s="43"/>
      <c r="I154" s="231"/>
      <c r="J154" s="43"/>
      <c r="K154" s="43"/>
      <c r="L154" s="47"/>
      <c r="M154" s="232"/>
      <c r="N154" s="23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152</v>
      </c>
      <c r="AU154" s="20" t="s">
        <v>83</v>
      </c>
    </row>
    <row r="155" s="13" customFormat="1">
      <c r="A155" s="13"/>
      <c r="B155" s="234"/>
      <c r="C155" s="235"/>
      <c r="D155" s="236" t="s">
        <v>154</v>
      </c>
      <c r="E155" s="237" t="s">
        <v>20</v>
      </c>
      <c r="F155" s="238" t="s">
        <v>1320</v>
      </c>
      <c r="G155" s="235"/>
      <c r="H155" s="237" t="s">
        <v>20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154</v>
      </c>
      <c r="AU155" s="244" t="s">
        <v>83</v>
      </c>
      <c r="AV155" s="13" t="s">
        <v>22</v>
      </c>
      <c r="AW155" s="13" t="s">
        <v>33</v>
      </c>
      <c r="AX155" s="13" t="s">
        <v>74</v>
      </c>
      <c r="AY155" s="244" t="s">
        <v>143</v>
      </c>
    </row>
    <row r="156" s="14" customFormat="1">
      <c r="A156" s="14"/>
      <c r="B156" s="245"/>
      <c r="C156" s="246"/>
      <c r="D156" s="236" t="s">
        <v>154</v>
      </c>
      <c r="E156" s="247" t="s">
        <v>20</v>
      </c>
      <c r="F156" s="248" t="s">
        <v>1341</v>
      </c>
      <c r="G156" s="246"/>
      <c r="H156" s="249">
        <v>105.18900000000001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154</v>
      </c>
      <c r="AU156" s="255" t="s">
        <v>83</v>
      </c>
      <c r="AV156" s="14" t="s">
        <v>83</v>
      </c>
      <c r="AW156" s="14" t="s">
        <v>33</v>
      </c>
      <c r="AX156" s="14" t="s">
        <v>74</v>
      </c>
      <c r="AY156" s="255" t="s">
        <v>143</v>
      </c>
    </row>
    <row r="157" s="13" customFormat="1">
      <c r="A157" s="13"/>
      <c r="B157" s="234"/>
      <c r="C157" s="235"/>
      <c r="D157" s="236" t="s">
        <v>154</v>
      </c>
      <c r="E157" s="237" t="s">
        <v>20</v>
      </c>
      <c r="F157" s="238" t="s">
        <v>1343</v>
      </c>
      <c r="G157" s="235"/>
      <c r="H157" s="237" t="s">
        <v>20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83</v>
      </c>
      <c r="AV157" s="13" t="s">
        <v>22</v>
      </c>
      <c r="AW157" s="13" t="s">
        <v>33</v>
      </c>
      <c r="AX157" s="13" t="s">
        <v>74</v>
      </c>
      <c r="AY157" s="244" t="s">
        <v>143</v>
      </c>
    </row>
    <row r="158" s="14" customFormat="1">
      <c r="A158" s="14"/>
      <c r="B158" s="245"/>
      <c r="C158" s="246"/>
      <c r="D158" s="236" t="s">
        <v>154</v>
      </c>
      <c r="E158" s="247" t="s">
        <v>20</v>
      </c>
      <c r="F158" s="248" t="s">
        <v>1344</v>
      </c>
      <c r="G158" s="246"/>
      <c r="H158" s="249">
        <v>-5.4105183000000006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154</v>
      </c>
      <c r="AU158" s="255" t="s">
        <v>83</v>
      </c>
      <c r="AV158" s="14" t="s">
        <v>83</v>
      </c>
      <c r="AW158" s="14" t="s">
        <v>33</v>
      </c>
      <c r="AX158" s="14" t="s">
        <v>74</v>
      </c>
      <c r="AY158" s="255" t="s">
        <v>143</v>
      </c>
    </row>
    <row r="159" s="13" customFormat="1">
      <c r="A159" s="13"/>
      <c r="B159" s="234"/>
      <c r="C159" s="235"/>
      <c r="D159" s="236" t="s">
        <v>154</v>
      </c>
      <c r="E159" s="237" t="s">
        <v>20</v>
      </c>
      <c r="F159" s="238" t="s">
        <v>1322</v>
      </c>
      <c r="G159" s="235"/>
      <c r="H159" s="237" t="s">
        <v>20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154</v>
      </c>
      <c r="AU159" s="244" t="s">
        <v>83</v>
      </c>
      <c r="AV159" s="13" t="s">
        <v>22</v>
      </c>
      <c r="AW159" s="13" t="s">
        <v>33</v>
      </c>
      <c r="AX159" s="13" t="s">
        <v>74</v>
      </c>
      <c r="AY159" s="244" t="s">
        <v>143</v>
      </c>
    </row>
    <row r="160" s="14" customFormat="1">
      <c r="A160" s="14"/>
      <c r="B160" s="245"/>
      <c r="C160" s="246"/>
      <c r="D160" s="236" t="s">
        <v>154</v>
      </c>
      <c r="E160" s="247" t="s">
        <v>20</v>
      </c>
      <c r="F160" s="248" t="s">
        <v>1323</v>
      </c>
      <c r="G160" s="246"/>
      <c r="H160" s="249">
        <v>74.481000000000009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154</v>
      </c>
      <c r="AU160" s="255" t="s">
        <v>83</v>
      </c>
      <c r="AV160" s="14" t="s">
        <v>83</v>
      </c>
      <c r="AW160" s="14" t="s">
        <v>33</v>
      </c>
      <c r="AX160" s="14" t="s">
        <v>74</v>
      </c>
      <c r="AY160" s="255" t="s">
        <v>143</v>
      </c>
    </row>
    <row r="161" s="13" customFormat="1">
      <c r="A161" s="13"/>
      <c r="B161" s="234"/>
      <c r="C161" s="235"/>
      <c r="D161" s="236" t="s">
        <v>154</v>
      </c>
      <c r="E161" s="237" t="s">
        <v>20</v>
      </c>
      <c r="F161" s="238" t="s">
        <v>1324</v>
      </c>
      <c r="G161" s="235"/>
      <c r="H161" s="237" t="s">
        <v>20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154</v>
      </c>
      <c r="AU161" s="244" t="s">
        <v>83</v>
      </c>
      <c r="AV161" s="13" t="s">
        <v>22</v>
      </c>
      <c r="AW161" s="13" t="s">
        <v>33</v>
      </c>
      <c r="AX161" s="13" t="s">
        <v>74</v>
      </c>
      <c r="AY161" s="244" t="s">
        <v>143</v>
      </c>
    </row>
    <row r="162" s="14" customFormat="1">
      <c r="A162" s="14"/>
      <c r="B162" s="245"/>
      <c r="C162" s="246"/>
      <c r="D162" s="236" t="s">
        <v>154</v>
      </c>
      <c r="E162" s="247" t="s">
        <v>20</v>
      </c>
      <c r="F162" s="248" t="s">
        <v>1325</v>
      </c>
      <c r="G162" s="246"/>
      <c r="H162" s="249">
        <v>7.3360000000000003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154</v>
      </c>
      <c r="AU162" s="255" t="s">
        <v>83</v>
      </c>
      <c r="AV162" s="14" t="s">
        <v>83</v>
      </c>
      <c r="AW162" s="14" t="s">
        <v>33</v>
      </c>
      <c r="AX162" s="14" t="s">
        <v>74</v>
      </c>
      <c r="AY162" s="255" t="s">
        <v>143</v>
      </c>
    </row>
    <row r="163" s="13" customFormat="1">
      <c r="A163" s="13"/>
      <c r="B163" s="234"/>
      <c r="C163" s="235"/>
      <c r="D163" s="236" t="s">
        <v>154</v>
      </c>
      <c r="E163" s="237" t="s">
        <v>20</v>
      </c>
      <c r="F163" s="238" t="s">
        <v>1326</v>
      </c>
      <c r="G163" s="235"/>
      <c r="H163" s="237" t="s">
        <v>20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154</v>
      </c>
      <c r="AU163" s="244" t="s">
        <v>83</v>
      </c>
      <c r="AV163" s="13" t="s">
        <v>22</v>
      </c>
      <c r="AW163" s="13" t="s">
        <v>33</v>
      </c>
      <c r="AX163" s="13" t="s">
        <v>74</v>
      </c>
      <c r="AY163" s="244" t="s">
        <v>143</v>
      </c>
    </row>
    <row r="164" s="14" customFormat="1">
      <c r="A164" s="14"/>
      <c r="B164" s="245"/>
      <c r="C164" s="246"/>
      <c r="D164" s="236" t="s">
        <v>154</v>
      </c>
      <c r="E164" s="247" t="s">
        <v>20</v>
      </c>
      <c r="F164" s="248" t="s">
        <v>1327</v>
      </c>
      <c r="G164" s="246"/>
      <c r="H164" s="249">
        <v>18.0198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154</v>
      </c>
      <c r="AU164" s="255" t="s">
        <v>83</v>
      </c>
      <c r="AV164" s="14" t="s">
        <v>83</v>
      </c>
      <c r="AW164" s="14" t="s">
        <v>33</v>
      </c>
      <c r="AX164" s="14" t="s">
        <v>74</v>
      </c>
      <c r="AY164" s="255" t="s">
        <v>143</v>
      </c>
    </row>
    <row r="165" s="13" customFormat="1">
      <c r="A165" s="13"/>
      <c r="B165" s="234"/>
      <c r="C165" s="235"/>
      <c r="D165" s="236" t="s">
        <v>154</v>
      </c>
      <c r="E165" s="237" t="s">
        <v>20</v>
      </c>
      <c r="F165" s="238" t="s">
        <v>1328</v>
      </c>
      <c r="G165" s="235"/>
      <c r="H165" s="237" t="s">
        <v>20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154</v>
      </c>
      <c r="AU165" s="244" t="s">
        <v>83</v>
      </c>
      <c r="AV165" s="13" t="s">
        <v>22</v>
      </c>
      <c r="AW165" s="13" t="s">
        <v>33</v>
      </c>
      <c r="AX165" s="13" t="s">
        <v>74</v>
      </c>
      <c r="AY165" s="244" t="s">
        <v>143</v>
      </c>
    </row>
    <row r="166" s="13" customFormat="1">
      <c r="A166" s="13"/>
      <c r="B166" s="234"/>
      <c r="C166" s="235"/>
      <c r="D166" s="236" t="s">
        <v>154</v>
      </c>
      <c r="E166" s="237" t="s">
        <v>20</v>
      </c>
      <c r="F166" s="238" t="s">
        <v>1329</v>
      </c>
      <c r="G166" s="235"/>
      <c r="H166" s="237" t="s">
        <v>20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154</v>
      </c>
      <c r="AU166" s="244" t="s">
        <v>83</v>
      </c>
      <c r="AV166" s="13" t="s">
        <v>22</v>
      </c>
      <c r="AW166" s="13" t="s">
        <v>33</v>
      </c>
      <c r="AX166" s="13" t="s">
        <v>74</v>
      </c>
      <c r="AY166" s="244" t="s">
        <v>143</v>
      </c>
    </row>
    <row r="167" s="14" customFormat="1">
      <c r="A167" s="14"/>
      <c r="B167" s="245"/>
      <c r="C167" s="246"/>
      <c r="D167" s="236" t="s">
        <v>154</v>
      </c>
      <c r="E167" s="247" t="s">
        <v>20</v>
      </c>
      <c r="F167" s="248" t="s">
        <v>1330</v>
      </c>
      <c r="G167" s="246"/>
      <c r="H167" s="249">
        <v>2.5529999999999999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154</v>
      </c>
      <c r="AU167" s="255" t="s">
        <v>83</v>
      </c>
      <c r="AV167" s="14" t="s">
        <v>83</v>
      </c>
      <c r="AW167" s="14" t="s">
        <v>33</v>
      </c>
      <c r="AX167" s="14" t="s">
        <v>74</v>
      </c>
      <c r="AY167" s="255" t="s">
        <v>143</v>
      </c>
    </row>
    <row r="168" s="14" customFormat="1">
      <c r="A168" s="14"/>
      <c r="B168" s="245"/>
      <c r="C168" s="246"/>
      <c r="D168" s="236" t="s">
        <v>154</v>
      </c>
      <c r="E168" s="247" t="s">
        <v>20</v>
      </c>
      <c r="F168" s="248" t="s">
        <v>1331</v>
      </c>
      <c r="G168" s="246"/>
      <c r="H168" s="249">
        <v>2.6580000000000004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154</v>
      </c>
      <c r="AU168" s="255" t="s">
        <v>83</v>
      </c>
      <c r="AV168" s="14" t="s">
        <v>83</v>
      </c>
      <c r="AW168" s="14" t="s">
        <v>33</v>
      </c>
      <c r="AX168" s="14" t="s">
        <v>74</v>
      </c>
      <c r="AY168" s="255" t="s">
        <v>143</v>
      </c>
    </row>
    <row r="169" s="13" customFormat="1">
      <c r="A169" s="13"/>
      <c r="B169" s="234"/>
      <c r="C169" s="235"/>
      <c r="D169" s="236" t="s">
        <v>154</v>
      </c>
      <c r="E169" s="237" t="s">
        <v>20</v>
      </c>
      <c r="F169" s="238" t="s">
        <v>1324</v>
      </c>
      <c r="G169" s="235"/>
      <c r="H169" s="237" t="s">
        <v>20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154</v>
      </c>
      <c r="AU169" s="244" t="s">
        <v>83</v>
      </c>
      <c r="AV169" s="13" t="s">
        <v>22</v>
      </c>
      <c r="AW169" s="13" t="s">
        <v>33</v>
      </c>
      <c r="AX169" s="13" t="s">
        <v>74</v>
      </c>
      <c r="AY169" s="244" t="s">
        <v>143</v>
      </c>
    </row>
    <row r="170" s="14" customFormat="1">
      <c r="A170" s="14"/>
      <c r="B170" s="245"/>
      <c r="C170" s="246"/>
      <c r="D170" s="236" t="s">
        <v>154</v>
      </c>
      <c r="E170" s="247" t="s">
        <v>20</v>
      </c>
      <c r="F170" s="248" t="s">
        <v>1332</v>
      </c>
      <c r="G170" s="246"/>
      <c r="H170" s="249">
        <v>5.3114880000000007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154</v>
      </c>
      <c r="AU170" s="255" t="s">
        <v>83</v>
      </c>
      <c r="AV170" s="14" t="s">
        <v>83</v>
      </c>
      <c r="AW170" s="14" t="s">
        <v>33</v>
      </c>
      <c r="AX170" s="14" t="s">
        <v>74</v>
      </c>
      <c r="AY170" s="255" t="s">
        <v>143</v>
      </c>
    </row>
    <row r="171" s="13" customFormat="1">
      <c r="A171" s="13"/>
      <c r="B171" s="234"/>
      <c r="C171" s="235"/>
      <c r="D171" s="236" t="s">
        <v>154</v>
      </c>
      <c r="E171" s="237" t="s">
        <v>20</v>
      </c>
      <c r="F171" s="238" t="s">
        <v>1333</v>
      </c>
      <c r="G171" s="235"/>
      <c r="H171" s="237" t="s">
        <v>20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154</v>
      </c>
      <c r="AU171" s="244" t="s">
        <v>83</v>
      </c>
      <c r="AV171" s="13" t="s">
        <v>22</v>
      </c>
      <c r="AW171" s="13" t="s">
        <v>33</v>
      </c>
      <c r="AX171" s="13" t="s">
        <v>74</v>
      </c>
      <c r="AY171" s="244" t="s">
        <v>143</v>
      </c>
    </row>
    <row r="172" s="14" customFormat="1">
      <c r="A172" s="14"/>
      <c r="B172" s="245"/>
      <c r="C172" s="246"/>
      <c r="D172" s="236" t="s">
        <v>154</v>
      </c>
      <c r="E172" s="247" t="s">
        <v>20</v>
      </c>
      <c r="F172" s="248" t="s">
        <v>1334</v>
      </c>
      <c r="G172" s="246"/>
      <c r="H172" s="249">
        <v>7.0400000000000009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154</v>
      </c>
      <c r="AU172" s="255" t="s">
        <v>83</v>
      </c>
      <c r="AV172" s="14" t="s">
        <v>83</v>
      </c>
      <c r="AW172" s="14" t="s">
        <v>33</v>
      </c>
      <c r="AX172" s="14" t="s">
        <v>74</v>
      </c>
      <c r="AY172" s="255" t="s">
        <v>143</v>
      </c>
    </row>
    <row r="173" s="13" customFormat="1">
      <c r="A173" s="13"/>
      <c r="B173" s="234"/>
      <c r="C173" s="235"/>
      <c r="D173" s="236" t="s">
        <v>154</v>
      </c>
      <c r="E173" s="237" t="s">
        <v>20</v>
      </c>
      <c r="F173" s="238" t="s">
        <v>1343</v>
      </c>
      <c r="G173" s="235"/>
      <c r="H173" s="237" t="s">
        <v>20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154</v>
      </c>
      <c r="AU173" s="244" t="s">
        <v>83</v>
      </c>
      <c r="AV173" s="13" t="s">
        <v>22</v>
      </c>
      <c r="AW173" s="13" t="s">
        <v>33</v>
      </c>
      <c r="AX173" s="13" t="s">
        <v>74</v>
      </c>
      <c r="AY173" s="244" t="s">
        <v>143</v>
      </c>
    </row>
    <row r="174" s="13" customFormat="1">
      <c r="A174" s="13"/>
      <c r="B174" s="234"/>
      <c r="C174" s="235"/>
      <c r="D174" s="236" t="s">
        <v>154</v>
      </c>
      <c r="E174" s="237" t="s">
        <v>20</v>
      </c>
      <c r="F174" s="238" t="s">
        <v>1324</v>
      </c>
      <c r="G174" s="235"/>
      <c r="H174" s="237" t="s">
        <v>20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83</v>
      </c>
      <c r="AV174" s="13" t="s">
        <v>22</v>
      </c>
      <c r="AW174" s="13" t="s">
        <v>33</v>
      </c>
      <c r="AX174" s="13" t="s">
        <v>74</v>
      </c>
      <c r="AY174" s="244" t="s">
        <v>143</v>
      </c>
    </row>
    <row r="175" s="13" customFormat="1">
      <c r="A175" s="13"/>
      <c r="B175" s="234"/>
      <c r="C175" s="235"/>
      <c r="D175" s="236" t="s">
        <v>154</v>
      </c>
      <c r="E175" s="237" t="s">
        <v>20</v>
      </c>
      <c r="F175" s="238" t="s">
        <v>1328</v>
      </c>
      <c r="G175" s="235"/>
      <c r="H175" s="237" t="s">
        <v>20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154</v>
      </c>
      <c r="AU175" s="244" t="s">
        <v>83</v>
      </c>
      <c r="AV175" s="13" t="s">
        <v>22</v>
      </c>
      <c r="AW175" s="13" t="s">
        <v>33</v>
      </c>
      <c r="AX175" s="13" t="s">
        <v>74</v>
      </c>
      <c r="AY175" s="244" t="s">
        <v>143</v>
      </c>
    </row>
    <row r="176" s="14" customFormat="1">
      <c r="A176" s="14"/>
      <c r="B176" s="245"/>
      <c r="C176" s="246"/>
      <c r="D176" s="236" t="s">
        <v>154</v>
      </c>
      <c r="E176" s="247" t="s">
        <v>20</v>
      </c>
      <c r="F176" s="248" t="s">
        <v>1345</v>
      </c>
      <c r="G176" s="246"/>
      <c r="H176" s="249">
        <v>-1.1856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154</v>
      </c>
      <c r="AU176" s="255" t="s">
        <v>83</v>
      </c>
      <c r="AV176" s="14" t="s">
        <v>83</v>
      </c>
      <c r="AW176" s="14" t="s">
        <v>33</v>
      </c>
      <c r="AX176" s="14" t="s">
        <v>74</v>
      </c>
      <c r="AY176" s="255" t="s">
        <v>143</v>
      </c>
    </row>
    <row r="177" s="13" customFormat="1">
      <c r="A177" s="13"/>
      <c r="B177" s="234"/>
      <c r="C177" s="235"/>
      <c r="D177" s="236" t="s">
        <v>154</v>
      </c>
      <c r="E177" s="237" t="s">
        <v>20</v>
      </c>
      <c r="F177" s="238" t="s">
        <v>1346</v>
      </c>
      <c r="G177" s="235"/>
      <c r="H177" s="237" t="s">
        <v>20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154</v>
      </c>
      <c r="AU177" s="244" t="s">
        <v>83</v>
      </c>
      <c r="AV177" s="13" t="s">
        <v>22</v>
      </c>
      <c r="AW177" s="13" t="s">
        <v>33</v>
      </c>
      <c r="AX177" s="13" t="s">
        <v>74</v>
      </c>
      <c r="AY177" s="244" t="s">
        <v>143</v>
      </c>
    </row>
    <row r="178" s="14" customFormat="1">
      <c r="A178" s="14"/>
      <c r="B178" s="245"/>
      <c r="C178" s="246"/>
      <c r="D178" s="236" t="s">
        <v>154</v>
      </c>
      <c r="E178" s="247" t="s">
        <v>20</v>
      </c>
      <c r="F178" s="248" t="s">
        <v>1347</v>
      </c>
      <c r="G178" s="246"/>
      <c r="H178" s="249">
        <v>-1.7606400000000002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154</v>
      </c>
      <c r="AU178" s="255" t="s">
        <v>83</v>
      </c>
      <c r="AV178" s="14" t="s">
        <v>83</v>
      </c>
      <c r="AW178" s="14" t="s">
        <v>33</v>
      </c>
      <c r="AX178" s="14" t="s">
        <v>74</v>
      </c>
      <c r="AY178" s="255" t="s">
        <v>143</v>
      </c>
    </row>
    <row r="179" s="13" customFormat="1">
      <c r="A179" s="13"/>
      <c r="B179" s="234"/>
      <c r="C179" s="235"/>
      <c r="D179" s="236" t="s">
        <v>154</v>
      </c>
      <c r="E179" s="237" t="s">
        <v>20</v>
      </c>
      <c r="F179" s="238" t="s">
        <v>1329</v>
      </c>
      <c r="G179" s="235"/>
      <c r="H179" s="237" t="s">
        <v>20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154</v>
      </c>
      <c r="AU179" s="244" t="s">
        <v>83</v>
      </c>
      <c r="AV179" s="13" t="s">
        <v>22</v>
      </c>
      <c r="AW179" s="13" t="s">
        <v>33</v>
      </c>
      <c r="AX179" s="13" t="s">
        <v>74</v>
      </c>
      <c r="AY179" s="244" t="s">
        <v>143</v>
      </c>
    </row>
    <row r="180" s="13" customFormat="1">
      <c r="A180" s="13"/>
      <c r="B180" s="234"/>
      <c r="C180" s="235"/>
      <c r="D180" s="236" t="s">
        <v>154</v>
      </c>
      <c r="E180" s="237" t="s">
        <v>20</v>
      </c>
      <c r="F180" s="238" t="s">
        <v>1328</v>
      </c>
      <c r="G180" s="235"/>
      <c r="H180" s="237" t="s">
        <v>20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154</v>
      </c>
      <c r="AU180" s="244" t="s">
        <v>83</v>
      </c>
      <c r="AV180" s="13" t="s">
        <v>22</v>
      </c>
      <c r="AW180" s="13" t="s">
        <v>33</v>
      </c>
      <c r="AX180" s="13" t="s">
        <v>74</v>
      </c>
      <c r="AY180" s="244" t="s">
        <v>143</v>
      </c>
    </row>
    <row r="181" s="14" customFormat="1">
      <c r="A181" s="14"/>
      <c r="B181" s="245"/>
      <c r="C181" s="246"/>
      <c r="D181" s="236" t="s">
        <v>154</v>
      </c>
      <c r="E181" s="247" t="s">
        <v>20</v>
      </c>
      <c r="F181" s="248" t="s">
        <v>1348</v>
      </c>
      <c r="G181" s="246"/>
      <c r="H181" s="249">
        <v>-2.5529999999999999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154</v>
      </c>
      <c r="AU181" s="255" t="s">
        <v>83</v>
      </c>
      <c r="AV181" s="14" t="s">
        <v>83</v>
      </c>
      <c r="AW181" s="14" t="s">
        <v>33</v>
      </c>
      <c r="AX181" s="14" t="s">
        <v>74</v>
      </c>
      <c r="AY181" s="255" t="s">
        <v>143</v>
      </c>
    </row>
    <row r="182" s="14" customFormat="1">
      <c r="A182" s="14"/>
      <c r="B182" s="245"/>
      <c r="C182" s="246"/>
      <c r="D182" s="236" t="s">
        <v>154</v>
      </c>
      <c r="E182" s="247" t="s">
        <v>20</v>
      </c>
      <c r="F182" s="248" t="s">
        <v>1349</v>
      </c>
      <c r="G182" s="246"/>
      <c r="H182" s="249">
        <v>-2.6580000000000004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154</v>
      </c>
      <c r="AU182" s="255" t="s">
        <v>83</v>
      </c>
      <c r="AV182" s="14" t="s">
        <v>83</v>
      </c>
      <c r="AW182" s="14" t="s">
        <v>33</v>
      </c>
      <c r="AX182" s="14" t="s">
        <v>74</v>
      </c>
      <c r="AY182" s="255" t="s">
        <v>143</v>
      </c>
    </row>
    <row r="183" s="13" customFormat="1">
      <c r="A183" s="13"/>
      <c r="B183" s="234"/>
      <c r="C183" s="235"/>
      <c r="D183" s="236" t="s">
        <v>154</v>
      </c>
      <c r="E183" s="237" t="s">
        <v>20</v>
      </c>
      <c r="F183" s="238" t="s">
        <v>1346</v>
      </c>
      <c r="G183" s="235"/>
      <c r="H183" s="237" t="s">
        <v>20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154</v>
      </c>
      <c r="AU183" s="244" t="s">
        <v>83</v>
      </c>
      <c r="AV183" s="13" t="s">
        <v>22</v>
      </c>
      <c r="AW183" s="13" t="s">
        <v>33</v>
      </c>
      <c r="AX183" s="13" t="s">
        <v>74</v>
      </c>
      <c r="AY183" s="244" t="s">
        <v>143</v>
      </c>
    </row>
    <row r="184" s="14" customFormat="1">
      <c r="A184" s="14"/>
      <c r="B184" s="245"/>
      <c r="C184" s="246"/>
      <c r="D184" s="236" t="s">
        <v>154</v>
      </c>
      <c r="E184" s="247" t="s">
        <v>20</v>
      </c>
      <c r="F184" s="248" t="s">
        <v>1350</v>
      </c>
      <c r="G184" s="246"/>
      <c r="H184" s="249">
        <v>-9.6667200000000015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154</v>
      </c>
      <c r="AU184" s="255" t="s">
        <v>83</v>
      </c>
      <c r="AV184" s="14" t="s">
        <v>83</v>
      </c>
      <c r="AW184" s="14" t="s">
        <v>33</v>
      </c>
      <c r="AX184" s="14" t="s">
        <v>74</v>
      </c>
      <c r="AY184" s="255" t="s">
        <v>143</v>
      </c>
    </row>
    <row r="185" s="13" customFormat="1">
      <c r="A185" s="13"/>
      <c r="B185" s="234"/>
      <c r="C185" s="235"/>
      <c r="D185" s="236" t="s">
        <v>154</v>
      </c>
      <c r="E185" s="237" t="s">
        <v>20</v>
      </c>
      <c r="F185" s="238" t="s">
        <v>1351</v>
      </c>
      <c r="G185" s="235"/>
      <c r="H185" s="237" t="s">
        <v>20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154</v>
      </c>
      <c r="AU185" s="244" t="s">
        <v>83</v>
      </c>
      <c r="AV185" s="13" t="s">
        <v>22</v>
      </c>
      <c r="AW185" s="13" t="s">
        <v>33</v>
      </c>
      <c r="AX185" s="13" t="s">
        <v>74</v>
      </c>
      <c r="AY185" s="244" t="s">
        <v>143</v>
      </c>
    </row>
    <row r="186" s="13" customFormat="1">
      <c r="A186" s="13"/>
      <c r="B186" s="234"/>
      <c r="C186" s="235"/>
      <c r="D186" s="236" t="s">
        <v>154</v>
      </c>
      <c r="E186" s="237" t="s">
        <v>20</v>
      </c>
      <c r="F186" s="238" t="s">
        <v>1352</v>
      </c>
      <c r="G186" s="235"/>
      <c r="H186" s="237" t="s">
        <v>20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154</v>
      </c>
      <c r="AU186" s="244" t="s">
        <v>83</v>
      </c>
      <c r="AV186" s="13" t="s">
        <v>22</v>
      </c>
      <c r="AW186" s="13" t="s">
        <v>33</v>
      </c>
      <c r="AX186" s="13" t="s">
        <v>74</v>
      </c>
      <c r="AY186" s="244" t="s">
        <v>143</v>
      </c>
    </row>
    <row r="187" s="14" customFormat="1">
      <c r="A187" s="14"/>
      <c r="B187" s="245"/>
      <c r="C187" s="246"/>
      <c r="D187" s="236" t="s">
        <v>154</v>
      </c>
      <c r="E187" s="247" t="s">
        <v>20</v>
      </c>
      <c r="F187" s="248" t="s">
        <v>1353</v>
      </c>
      <c r="G187" s="246"/>
      <c r="H187" s="249">
        <v>-4.5360000000000005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154</v>
      </c>
      <c r="AU187" s="255" t="s">
        <v>83</v>
      </c>
      <c r="AV187" s="14" t="s">
        <v>83</v>
      </c>
      <c r="AW187" s="14" t="s">
        <v>33</v>
      </c>
      <c r="AX187" s="14" t="s">
        <v>74</v>
      </c>
      <c r="AY187" s="255" t="s">
        <v>143</v>
      </c>
    </row>
    <row r="188" s="13" customFormat="1">
      <c r="A188" s="13"/>
      <c r="B188" s="234"/>
      <c r="C188" s="235"/>
      <c r="D188" s="236" t="s">
        <v>154</v>
      </c>
      <c r="E188" s="237" t="s">
        <v>20</v>
      </c>
      <c r="F188" s="238" t="s">
        <v>1354</v>
      </c>
      <c r="G188" s="235"/>
      <c r="H188" s="237" t="s">
        <v>20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154</v>
      </c>
      <c r="AU188" s="244" t="s">
        <v>83</v>
      </c>
      <c r="AV188" s="13" t="s">
        <v>22</v>
      </c>
      <c r="AW188" s="13" t="s">
        <v>33</v>
      </c>
      <c r="AX188" s="13" t="s">
        <v>74</v>
      </c>
      <c r="AY188" s="244" t="s">
        <v>143</v>
      </c>
    </row>
    <row r="189" s="14" customFormat="1">
      <c r="A189" s="14"/>
      <c r="B189" s="245"/>
      <c r="C189" s="246"/>
      <c r="D189" s="236" t="s">
        <v>154</v>
      </c>
      <c r="E189" s="247" t="s">
        <v>20</v>
      </c>
      <c r="F189" s="248" t="s">
        <v>1355</v>
      </c>
      <c r="G189" s="246"/>
      <c r="H189" s="249">
        <v>-1.5120000000000002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154</v>
      </c>
      <c r="AU189" s="255" t="s">
        <v>83</v>
      </c>
      <c r="AV189" s="14" t="s">
        <v>83</v>
      </c>
      <c r="AW189" s="14" t="s">
        <v>33</v>
      </c>
      <c r="AX189" s="14" t="s">
        <v>74</v>
      </c>
      <c r="AY189" s="255" t="s">
        <v>143</v>
      </c>
    </row>
    <row r="190" s="13" customFormat="1">
      <c r="A190" s="13"/>
      <c r="B190" s="234"/>
      <c r="C190" s="235"/>
      <c r="D190" s="236" t="s">
        <v>154</v>
      </c>
      <c r="E190" s="237" t="s">
        <v>20</v>
      </c>
      <c r="F190" s="238" t="s">
        <v>1356</v>
      </c>
      <c r="G190" s="235"/>
      <c r="H190" s="237" t="s">
        <v>20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154</v>
      </c>
      <c r="AU190" s="244" t="s">
        <v>83</v>
      </c>
      <c r="AV190" s="13" t="s">
        <v>22</v>
      </c>
      <c r="AW190" s="13" t="s">
        <v>33</v>
      </c>
      <c r="AX190" s="13" t="s">
        <v>74</v>
      </c>
      <c r="AY190" s="244" t="s">
        <v>143</v>
      </c>
    </row>
    <row r="191" s="14" customFormat="1">
      <c r="A191" s="14"/>
      <c r="B191" s="245"/>
      <c r="C191" s="246"/>
      <c r="D191" s="236" t="s">
        <v>154</v>
      </c>
      <c r="E191" s="247" t="s">
        <v>20</v>
      </c>
      <c r="F191" s="248" t="s">
        <v>1357</v>
      </c>
      <c r="G191" s="246"/>
      <c r="H191" s="249">
        <v>-1.0975999999999999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154</v>
      </c>
      <c r="AU191" s="255" t="s">
        <v>83</v>
      </c>
      <c r="AV191" s="14" t="s">
        <v>83</v>
      </c>
      <c r="AW191" s="14" t="s">
        <v>33</v>
      </c>
      <c r="AX191" s="14" t="s">
        <v>74</v>
      </c>
      <c r="AY191" s="255" t="s">
        <v>143</v>
      </c>
    </row>
    <row r="192" s="13" customFormat="1">
      <c r="A192" s="13"/>
      <c r="B192" s="234"/>
      <c r="C192" s="235"/>
      <c r="D192" s="236" t="s">
        <v>154</v>
      </c>
      <c r="E192" s="237" t="s">
        <v>20</v>
      </c>
      <c r="F192" s="238" t="s">
        <v>1358</v>
      </c>
      <c r="G192" s="235"/>
      <c r="H192" s="237" t="s">
        <v>20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154</v>
      </c>
      <c r="AU192" s="244" t="s">
        <v>83</v>
      </c>
      <c r="AV192" s="13" t="s">
        <v>22</v>
      </c>
      <c r="AW192" s="13" t="s">
        <v>33</v>
      </c>
      <c r="AX192" s="13" t="s">
        <v>74</v>
      </c>
      <c r="AY192" s="244" t="s">
        <v>143</v>
      </c>
    </row>
    <row r="193" s="14" customFormat="1">
      <c r="A193" s="14"/>
      <c r="B193" s="245"/>
      <c r="C193" s="246"/>
      <c r="D193" s="236" t="s">
        <v>154</v>
      </c>
      <c r="E193" s="247" t="s">
        <v>20</v>
      </c>
      <c r="F193" s="248" t="s">
        <v>1359</v>
      </c>
      <c r="G193" s="246"/>
      <c r="H193" s="249">
        <v>-2.5600000000000001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154</v>
      </c>
      <c r="AU193" s="255" t="s">
        <v>83</v>
      </c>
      <c r="AV193" s="14" t="s">
        <v>83</v>
      </c>
      <c r="AW193" s="14" t="s">
        <v>33</v>
      </c>
      <c r="AX193" s="14" t="s">
        <v>74</v>
      </c>
      <c r="AY193" s="255" t="s">
        <v>143</v>
      </c>
    </row>
    <row r="194" s="13" customFormat="1">
      <c r="A194" s="13"/>
      <c r="B194" s="234"/>
      <c r="C194" s="235"/>
      <c r="D194" s="236" t="s">
        <v>154</v>
      </c>
      <c r="E194" s="237" t="s">
        <v>20</v>
      </c>
      <c r="F194" s="238" t="s">
        <v>1360</v>
      </c>
      <c r="G194" s="235"/>
      <c r="H194" s="237" t="s">
        <v>20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154</v>
      </c>
      <c r="AU194" s="244" t="s">
        <v>83</v>
      </c>
      <c r="AV194" s="13" t="s">
        <v>22</v>
      </c>
      <c r="AW194" s="13" t="s">
        <v>33</v>
      </c>
      <c r="AX194" s="13" t="s">
        <v>74</v>
      </c>
      <c r="AY194" s="244" t="s">
        <v>143</v>
      </c>
    </row>
    <row r="195" s="14" customFormat="1">
      <c r="A195" s="14"/>
      <c r="B195" s="245"/>
      <c r="C195" s="246"/>
      <c r="D195" s="236" t="s">
        <v>154</v>
      </c>
      <c r="E195" s="247" t="s">
        <v>20</v>
      </c>
      <c r="F195" s="248" t="s">
        <v>1361</v>
      </c>
      <c r="G195" s="246"/>
      <c r="H195" s="249">
        <v>-13.853289999999999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154</v>
      </c>
      <c r="AU195" s="255" t="s">
        <v>83</v>
      </c>
      <c r="AV195" s="14" t="s">
        <v>83</v>
      </c>
      <c r="AW195" s="14" t="s">
        <v>33</v>
      </c>
      <c r="AX195" s="14" t="s">
        <v>74</v>
      </c>
      <c r="AY195" s="255" t="s">
        <v>143</v>
      </c>
    </row>
    <row r="196" s="15" customFormat="1">
      <c r="A196" s="15"/>
      <c r="B196" s="256"/>
      <c r="C196" s="257"/>
      <c r="D196" s="236" t="s">
        <v>154</v>
      </c>
      <c r="E196" s="258" t="s">
        <v>20</v>
      </c>
      <c r="F196" s="259" t="s">
        <v>178</v>
      </c>
      <c r="G196" s="257"/>
      <c r="H196" s="260">
        <v>175.79491970000004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6" t="s">
        <v>154</v>
      </c>
      <c r="AU196" s="266" t="s">
        <v>83</v>
      </c>
      <c r="AV196" s="15" t="s">
        <v>150</v>
      </c>
      <c r="AW196" s="15" t="s">
        <v>33</v>
      </c>
      <c r="AX196" s="15" t="s">
        <v>22</v>
      </c>
      <c r="AY196" s="266" t="s">
        <v>143</v>
      </c>
    </row>
    <row r="197" s="2" customFormat="1" ht="16.5" customHeight="1">
      <c r="A197" s="41"/>
      <c r="B197" s="42"/>
      <c r="C197" s="267" t="s">
        <v>226</v>
      </c>
      <c r="D197" s="267" t="s">
        <v>283</v>
      </c>
      <c r="E197" s="268" t="s">
        <v>1362</v>
      </c>
      <c r="F197" s="269" t="s">
        <v>1363</v>
      </c>
      <c r="G197" s="270" t="s">
        <v>229</v>
      </c>
      <c r="H197" s="271">
        <v>94.915999999999997</v>
      </c>
      <c r="I197" s="272"/>
      <c r="J197" s="273">
        <f>ROUND(I197*H197,2)</f>
        <v>0</v>
      </c>
      <c r="K197" s="269" t="s">
        <v>149</v>
      </c>
      <c r="L197" s="274"/>
      <c r="M197" s="275" t="s">
        <v>20</v>
      </c>
      <c r="N197" s="276" t="s">
        <v>45</v>
      </c>
      <c r="O197" s="87"/>
      <c r="P197" s="225">
        <f>O197*H197</f>
        <v>0</v>
      </c>
      <c r="Q197" s="225">
        <v>1</v>
      </c>
      <c r="R197" s="225">
        <f>Q197*H197</f>
        <v>94.915999999999997</v>
      </c>
      <c r="S197" s="225">
        <v>0</v>
      </c>
      <c r="T197" s="22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7" t="s">
        <v>211</v>
      </c>
      <c r="AT197" s="227" t="s">
        <v>283</v>
      </c>
      <c r="AU197" s="227" t="s">
        <v>83</v>
      </c>
      <c r="AY197" s="20" t="s">
        <v>143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22</v>
      </c>
      <c r="BK197" s="228">
        <f>ROUND(I197*H197,2)</f>
        <v>0</v>
      </c>
      <c r="BL197" s="20" t="s">
        <v>150</v>
      </c>
      <c r="BM197" s="227" t="s">
        <v>1364</v>
      </c>
    </row>
    <row r="198" s="13" customFormat="1">
      <c r="A198" s="13"/>
      <c r="B198" s="234"/>
      <c r="C198" s="235"/>
      <c r="D198" s="236" t="s">
        <v>154</v>
      </c>
      <c r="E198" s="237" t="s">
        <v>20</v>
      </c>
      <c r="F198" s="238" t="s">
        <v>1320</v>
      </c>
      <c r="G198" s="235"/>
      <c r="H198" s="237" t="s">
        <v>20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154</v>
      </c>
      <c r="AU198" s="244" t="s">
        <v>83</v>
      </c>
      <c r="AV198" s="13" t="s">
        <v>22</v>
      </c>
      <c r="AW198" s="13" t="s">
        <v>33</v>
      </c>
      <c r="AX198" s="13" t="s">
        <v>74</v>
      </c>
      <c r="AY198" s="244" t="s">
        <v>143</v>
      </c>
    </row>
    <row r="199" s="14" customFormat="1">
      <c r="A199" s="14"/>
      <c r="B199" s="245"/>
      <c r="C199" s="246"/>
      <c r="D199" s="236" t="s">
        <v>154</v>
      </c>
      <c r="E199" s="247" t="s">
        <v>20</v>
      </c>
      <c r="F199" s="248" t="s">
        <v>1365</v>
      </c>
      <c r="G199" s="246"/>
      <c r="H199" s="249">
        <v>94.916018099999988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154</v>
      </c>
      <c r="AU199" s="255" t="s">
        <v>83</v>
      </c>
      <c r="AV199" s="14" t="s">
        <v>83</v>
      </c>
      <c r="AW199" s="14" t="s">
        <v>33</v>
      </c>
      <c r="AX199" s="14" t="s">
        <v>22</v>
      </c>
      <c r="AY199" s="255" t="s">
        <v>143</v>
      </c>
    </row>
    <row r="200" s="2" customFormat="1" ht="44.25" customHeight="1">
      <c r="A200" s="41"/>
      <c r="B200" s="42"/>
      <c r="C200" s="216" t="s">
        <v>234</v>
      </c>
      <c r="D200" s="216" t="s">
        <v>145</v>
      </c>
      <c r="E200" s="217" t="s">
        <v>219</v>
      </c>
      <c r="F200" s="218" t="s">
        <v>220</v>
      </c>
      <c r="G200" s="219" t="s">
        <v>160</v>
      </c>
      <c r="H200" s="220">
        <v>261.61500000000001</v>
      </c>
      <c r="I200" s="221"/>
      <c r="J200" s="222">
        <f>ROUND(I200*H200,2)</f>
        <v>0</v>
      </c>
      <c r="K200" s="218" t="s">
        <v>149</v>
      </c>
      <c r="L200" s="47"/>
      <c r="M200" s="223" t="s">
        <v>20</v>
      </c>
      <c r="N200" s="224" t="s">
        <v>45</v>
      </c>
      <c r="O200" s="87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7" t="s">
        <v>150</v>
      </c>
      <c r="AT200" s="227" t="s">
        <v>145</v>
      </c>
      <c r="AU200" s="227" t="s">
        <v>83</v>
      </c>
      <c r="AY200" s="20" t="s">
        <v>143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22</v>
      </c>
      <c r="BK200" s="228">
        <f>ROUND(I200*H200,2)</f>
        <v>0</v>
      </c>
      <c r="BL200" s="20" t="s">
        <v>150</v>
      </c>
      <c r="BM200" s="227" t="s">
        <v>1366</v>
      </c>
    </row>
    <row r="201" s="2" customFormat="1">
      <c r="A201" s="41"/>
      <c r="B201" s="42"/>
      <c r="C201" s="43"/>
      <c r="D201" s="229" t="s">
        <v>152</v>
      </c>
      <c r="E201" s="43"/>
      <c r="F201" s="230" t="s">
        <v>222</v>
      </c>
      <c r="G201" s="43"/>
      <c r="H201" s="43"/>
      <c r="I201" s="231"/>
      <c r="J201" s="43"/>
      <c r="K201" s="43"/>
      <c r="L201" s="47"/>
      <c r="M201" s="232"/>
      <c r="N201" s="233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152</v>
      </c>
      <c r="AU201" s="20" t="s">
        <v>83</v>
      </c>
    </row>
    <row r="202" s="13" customFormat="1">
      <c r="A202" s="13"/>
      <c r="B202" s="234"/>
      <c r="C202" s="235"/>
      <c r="D202" s="236" t="s">
        <v>154</v>
      </c>
      <c r="E202" s="237" t="s">
        <v>20</v>
      </c>
      <c r="F202" s="238" t="s">
        <v>223</v>
      </c>
      <c r="G202" s="235"/>
      <c r="H202" s="237" t="s">
        <v>20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154</v>
      </c>
      <c r="AU202" s="244" t="s">
        <v>83</v>
      </c>
      <c r="AV202" s="13" t="s">
        <v>22</v>
      </c>
      <c r="AW202" s="13" t="s">
        <v>33</v>
      </c>
      <c r="AX202" s="13" t="s">
        <v>74</v>
      </c>
      <c r="AY202" s="244" t="s">
        <v>143</v>
      </c>
    </row>
    <row r="203" s="14" customFormat="1">
      <c r="A203" s="14"/>
      <c r="B203" s="245"/>
      <c r="C203" s="246"/>
      <c r="D203" s="236" t="s">
        <v>154</v>
      </c>
      <c r="E203" s="247" t="s">
        <v>20</v>
      </c>
      <c r="F203" s="248" t="s">
        <v>1367</v>
      </c>
      <c r="G203" s="246"/>
      <c r="H203" s="249">
        <v>135.77610000000001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154</v>
      </c>
      <c r="AU203" s="255" t="s">
        <v>83</v>
      </c>
      <c r="AV203" s="14" t="s">
        <v>83</v>
      </c>
      <c r="AW203" s="14" t="s">
        <v>33</v>
      </c>
      <c r="AX203" s="14" t="s">
        <v>74</v>
      </c>
      <c r="AY203" s="255" t="s">
        <v>143</v>
      </c>
    </row>
    <row r="204" s="13" customFormat="1">
      <c r="A204" s="13"/>
      <c r="B204" s="234"/>
      <c r="C204" s="235"/>
      <c r="D204" s="236" t="s">
        <v>154</v>
      </c>
      <c r="E204" s="237" t="s">
        <v>20</v>
      </c>
      <c r="F204" s="238" t="s">
        <v>209</v>
      </c>
      <c r="G204" s="235"/>
      <c r="H204" s="237" t="s">
        <v>20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154</v>
      </c>
      <c r="AU204" s="244" t="s">
        <v>83</v>
      </c>
      <c r="AV204" s="13" t="s">
        <v>22</v>
      </c>
      <c r="AW204" s="13" t="s">
        <v>33</v>
      </c>
      <c r="AX204" s="13" t="s">
        <v>74</v>
      </c>
      <c r="AY204" s="244" t="s">
        <v>143</v>
      </c>
    </row>
    <row r="205" s="14" customFormat="1">
      <c r="A205" s="14"/>
      <c r="B205" s="245"/>
      <c r="C205" s="246"/>
      <c r="D205" s="236" t="s">
        <v>154</v>
      </c>
      <c r="E205" s="247" t="s">
        <v>20</v>
      </c>
      <c r="F205" s="248" t="s">
        <v>1368</v>
      </c>
      <c r="G205" s="246"/>
      <c r="H205" s="249">
        <v>175.79499999999999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154</v>
      </c>
      <c r="AU205" s="255" t="s">
        <v>83</v>
      </c>
      <c r="AV205" s="14" t="s">
        <v>83</v>
      </c>
      <c r="AW205" s="14" t="s">
        <v>33</v>
      </c>
      <c r="AX205" s="14" t="s">
        <v>74</v>
      </c>
      <c r="AY205" s="255" t="s">
        <v>143</v>
      </c>
    </row>
    <row r="206" s="13" customFormat="1">
      <c r="A206" s="13"/>
      <c r="B206" s="234"/>
      <c r="C206" s="235"/>
      <c r="D206" s="236" t="s">
        <v>154</v>
      </c>
      <c r="E206" s="237" t="s">
        <v>20</v>
      </c>
      <c r="F206" s="238" t="s">
        <v>1369</v>
      </c>
      <c r="G206" s="235"/>
      <c r="H206" s="237" t="s">
        <v>20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154</v>
      </c>
      <c r="AU206" s="244" t="s">
        <v>83</v>
      </c>
      <c r="AV206" s="13" t="s">
        <v>22</v>
      </c>
      <c r="AW206" s="13" t="s">
        <v>33</v>
      </c>
      <c r="AX206" s="13" t="s">
        <v>74</v>
      </c>
      <c r="AY206" s="244" t="s">
        <v>143</v>
      </c>
    </row>
    <row r="207" s="14" customFormat="1">
      <c r="A207" s="14"/>
      <c r="B207" s="245"/>
      <c r="C207" s="246"/>
      <c r="D207" s="236" t="s">
        <v>154</v>
      </c>
      <c r="E207" s="247" t="s">
        <v>20</v>
      </c>
      <c r="F207" s="248" t="s">
        <v>1370</v>
      </c>
      <c r="G207" s="246"/>
      <c r="H207" s="249">
        <v>-49.955798999999999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154</v>
      </c>
      <c r="AU207" s="255" t="s">
        <v>83</v>
      </c>
      <c r="AV207" s="14" t="s">
        <v>83</v>
      </c>
      <c r="AW207" s="14" t="s">
        <v>33</v>
      </c>
      <c r="AX207" s="14" t="s">
        <v>74</v>
      </c>
      <c r="AY207" s="255" t="s">
        <v>143</v>
      </c>
    </row>
    <row r="208" s="15" customFormat="1">
      <c r="A208" s="15"/>
      <c r="B208" s="256"/>
      <c r="C208" s="257"/>
      <c r="D208" s="236" t="s">
        <v>154</v>
      </c>
      <c r="E208" s="258" t="s">
        <v>20</v>
      </c>
      <c r="F208" s="259" t="s">
        <v>178</v>
      </c>
      <c r="G208" s="257"/>
      <c r="H208" s="260">
        <v>261.61530099999999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6" t="s">
        <v>154</v>
      </c>
      <c r="AU208" s="266" t="s">
        <v>83</v>
      </c>
      <c r="AV208" s="15" t="s">
        <v>150</v>
      </c>
      <c r="AW208" s="15" t="s">
        <v>33</v>
      </c>
      <c r="AX208" s="15" t="s">
        <v>22</v>
      </c>
      <c r="AY208" s="266" t="s">
        <v>143</v>
      </c>
    </row>
    <row r="209" s="2" customFormat="1" ht="62.7" customHeight="1">
      <c r="A209" s="41"/>
      <c r="B209" s="42"/>
      <c r="C209" s="216" t="s">
        <v>239</v>
      </c>
      <c r="D209" s="216" t="s">
        <v>145</v>
      </c>
      <c r="E209" s="217" t="s">
        <v>201</v>
      </c>
      <c r="F209" s="218" t="s">
        <v>202</v>
      </c>
      <c r="G209" s="219" t="s">
        <v>160</v>
      </c>
      <c r="H209" s="220">
        <v>2169.4229999999998</v>
      </c>
      <c r="I209" s="221"/>
      <c r="J209" s="222">
        <f>ROUND(I209*H209,2)</f>
        <v>0</v>
      </c>
      <c r="K209" s="218" t="s">
        <v>149</v>
      </c>
      <c r="L209" s="47"/>
      <c r="M209" s="223" t="s">
        <v>20</v>
      </c>
      <c r="N209" s="224" t="s">
        <v>45</v>
      </c>
      <c r="O209" s="87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7" t="s">
        <v>150</v>
      </c>
      <c r="AT209" s="227" t="s">
        <v>145</v>
      </c>
      <c r="AU209" s="227" t="s">
        <v>83</v>
      </c>
      <c r="AY209" s="20" t="s">
        <v>143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22</v>
      </c>
      <c r="BK209" s="228">
        <f>ROUND(I209*H209,2)</f>
        <v>0</v>
      </c>
      <c r="BL209" s="20" t="s">
        <v>150</v>
      </c>
      <c r="BM209" s="227" t="s">
        <v>1371</v>
      </c>
    </row>
    <row r="210" s="2" customFormat="1">
      <c r="A210" s="41"/>
      <c r="B210" s="42"/>
      <c r="C210" s="43"/>
      <c r="D210" s="229" t="s">
        <v>152</v>
      </c>
      <c r="E210" s="43"/>
      <c r="F210" s="230" t="s">
        <v>204</v>
      </c>
      <c r="G210" s="43"/>
      <c r="H210" s="43"/>
      <c r="I210" s="231"/>
      <c r="J210" s="43"/>
      <c r="K210" s="43"/>
      <c r="L210" s="47"/>
      <c r="M210" s="232"/>
      <c r="N210" s="233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152</v>
      </c>
      <c r="AU210" s="20" t="s">
        <v>83</v>
      </c>
    </row>
    <row r="211" s="13" customFormat="1">
      <c r="A211" s="13"/>
      <c r="B211" s="234"/>
      <c r="C211" s="235"/>
      <c r="D211" s="236" t="s">
        <v>154</v>
      </c>
      <c r="E211" s="237" t="s">
        <v>20</v>
      </c>
      <c r="F211" s="238" t="s">
        <v>205</v>
      </c>
      <c r="G211" s="235"/>
      <c r="H211" s="237" t="s">
        <v>20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154</v>
      </c>
      <c r="AU211" s="244" t="s">
        <v>83</v>
      </c>
      <c r="AV211" s="13" t="s">
        <v>22</v>
      </c>
      <c r="AW211" s="13" t="s">
        <v>33</v>
      </c>
      <c r="AX211" s="13" t="s">
        <v>74</v>
      </c>
      <c r="AY211" s="244" t="s">
        <v>143</v>
      </c>
    </row>
    <row r="212" s="14" customFormat="1">
      <c r="A212" s="14"/>
      <c r="B212" s="245"/>
      <c r="C212" s="246"/>
      <c r="D212" s="236" t="s">
        <v>154</v>
      </c>
      <c r="E212" s="247" t="s">
        <v>20</v>
      </c>
      <c r="F212" s="248" t="s">
        <v>1372</v>
      </c>
      <c r="G212" s="246"/>
      <c r="H212" s="249">
        <v>313.74620000000004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154</v>
      </c>
      <c r="AU212" s="255" t="s">
        <v>83</v>
      </c>
      <c r="AV212" s="14" t="s">
        <v>83</v>
      </c>
      <c r="AW212" s="14" t="s">
        <v>33</v>
      </c>
      <c r="AX212" s="14" t="s">
        <v>74</v>
      </c>
      <c r="AY212" s="255" t="s">
        <v>143</v>
      </c>
    </row>
    <row r="213" s="13" customFormat="1">
      <c r="A213" s="13"/>
      <c r="B213" s="234"/>
      <c r="C213" s="235"/>
      <c r="D213" s="236" t="s">
        <v>154</v>
      </c>
      <c r="E213" s="237" t="s">
        <v>20</v>
      </c>
      <c r="F213" s="238" t="s">
        <v>207</v>
      </c>
      <c r="G213" s="235"/>
      <c r="H213" s="237" t="s">
        <v>20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154</v>
      </c>
      <c r="AU213" s="244" t="s">
        <v>83</v>
      </c>
      <c r="AV213" s="13" t="s">
        <v>22</v>
      </c>
      <c r="AW213" s="13" t="s">
        <v>33</v>
      </c>
      <c r="AX213" s="13" t="s">
        <v>74</v>
      </c>
      <c r="AY213" s="244" t="s">
        <v>143</v>
      </c>
    </row>
    <row r="214" s="14" customFormat="1">
      <c r="A214" s="14"/>
      <c r="B214" s="245"/>
      <c r="C214" s="246"/>
      <c r="D214" s="236" t="s">
        <v>154</v>
      </c>
      <c r="E214" s="247" t="s">
        <v>20</v>
      </c>
      <c r="F214" s="248" t="s">
        <v>1373</v>
      </c>
      <c r="G214" s="246"/>
      <c r="H214" s="249">
        <v>1603.9978999999998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154</v>
      </c>
      <c r="AU214" s="255" t="s">
        <v>83</v>
      </c>
      <c r="AV214" s="14" t="s">
        <v>83</v>
      </c>
      <c r="AW214" s="14" t="s">
        <v>33</v>
      </c>
      <c r="AX214" s="14" t="s">
        <v>74</v>
      </c>
      <c r="AY214" s="255" t="s">
        <v>143</v>
      </c>
    </row>
    <row r="215" s="13" customFormat="1">
      <c r="A215" s="13"/>
      <c r="B215" s="234"/>
      <c r="C215" s="235"/>
      <c r="D215" s="236" t="s">
        <v>154</v>
      </c>
      <c r="E215" s="237" t="s">
        <v>20</v>
      </c>
      <c r="F215" s="238" t="s">
        <v>209</v>
      </c>
      <c r="G215" s="235"/>
      <c r="H215" s="237" t="s">
        <v>20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154</v>
      </c>
      <c r="AU215" s="244" t="s">
        <v>83</v>
      </c>
      <c r="AV215" s="13" t="s">
        <v>22</v>
      </c>
      <c r="AW215" s="13" t="s">
        <v>33</v>
      </c>
      <c r="AX215" s="13" t="s">
        <v>74</v>
      </c>
      <c r="AY215" s="244" t="s">
        <v>143</v>
      </c>
    </row>
    <row r="216" s="14" customFormat="1">
      <c r="A216" s="14"/>
      <c r="B216" s="245"/>
      <c r="C216" s="246"/>
      <c r="D216" s="236" t="s">
        <v>154</v>
      </c>
      <c r="E216" s="247" t="s">
        <v>20</v>
      </c>
      <c r="F216" s="248" t="s">
        <v>1374</v>
      </c>
      <c r="G216" s="246"/>
      <c r="H216" s="249">
        <v>351.58999999999997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154</v>
      </c>
      <c r="AU216" s="255" t="s">
        <v>83</v>
      </c>
      <c r="AV216" s="14" t="s">
        <v>83</v>
      </c>
      <c r="AW216" s="14" t="s">
        <v>33</v>
      </c>
      <c r="AX216" s="14" t="s">
        <v>74</v>
      </c>
      <c r="AY216" s="255" t="s">
        <v>143</v>
      </c>
    </row>
    <row r="217" s="13" customFormat="1">
      <c r="A217" s="13"/>
      <c r="B217" s="234"/>
      <c r="C217" s="235"/>
      <c r="D217" s="236" t="s">
        <v>154</v>
      </c>
      <c r="E217" s="237" t="s">
        <v>20</v>
      </c>
      <c r="F217" s="238" t="s">
        <v>1369</v>
      </c>
      <c r="G217" s="235"/>
      <c r="H217" s="237" t="s">
        <v>20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154</v>
      </c>
      <c r="AU217" s="244" t="s">
        <v>83</v>
      </c>
      <c r="AV217" s="13" t="s">
        <v>22</v>
      </c>
      <c r="AW217" s="13" t="s">
        <v>33</v>
      </c>
      <c r="AX217" s="13" t="s">
        <v>74</v>
      </c>
      <c r="AY217" s="244" t="s">
        <v>143</v>
      </c>
    </row>
    <row r="218" s="14" customFormat="1">
      <c r="A218" s="14"/>
      <c r="B218" s="245"/>
      <c r="C218" s="246"/>
      <c r="D218" s="236" t="s">
        <v>154</v>
      </c>
      <c r="E218" s="247" t="s">
        <v>20</v>
      </c>
      <c r="F218" s="248" t="s">
        <v>1375</v>
      </c>
      <c r="G218" s="246"/>
      <c r="H218" s="249">
        <v>-99.911597999999998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154</v>
      </c>
      <c r="AU218" s="255" t="s">
        <v>83</v>
      </c>
      <c r="AV218" s="14" t="s">
        <v>83</v>
      </c>
      <c r="AW218" s="14" t="s">
        <v>33</v>
      </c>
      <c r="AX218" s="14" t="s">
        <v>74</v>
      </c>
      <c r="AY218" s="255" t="s">
        <v>143</v>
      </c>
    </row>
    <row r="219" s="15" customFormat="1">
      <c r="A219" s="15"/>
      <c r="B219" s="256"/>
      <c r="C219" s="257"/>
      <c r="D219" s="236" t="s">
        <v>154</v>
      </c>
      <c r="E219" s="258" t="s">
        <v>20</v>
      </c>
      <c r="F219" s="259" t="s">
        <v>178</v>
      </c>
      <c r="G219" s="257"/>
      <c r="H219" s="260">
        <v>2169.4225019999999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154</v>
      </c>
      <c r="AU219" s="266" t="s">
        <v>83</v>
      </c>
      <c r="AV219" s="15" t="s">
        <v>150</v>
      </c>
      <c r="AW219" s="15" t="s">
        <v>33</v>
      </c>
      <c r="AX219" s="15" t="s">
        <v>22</v>
      </c>
      <c r="AY219" s="266" t="s">
        <v>143</v>
      </c>
    </row>
    <row r="220" s="2" customFormat="1" ht="62.7" customHeight="1">
      <c r="A220" s="41"/>
      <c r="B220" s="42"/>
      <c r="C220" s="216" t="s">
        <v>244</v>
      </c>
      <c r="D220" s="216" t="s">
        <v>145</v>
      </c>
      <c r="E220" s="217" t="s">
        <v>212</v>
      </c>
      <c r="F220" s="218" t="s">
        <v>213</v>
      </c>
      <c r="G220" s="219" t="s">
        <v>160</v>
      </c>
      <c r="H220" s="220">
        <v>2674.5839999999998</v>
      </c>
      <c r="I220" s="221"/>
      <c r="J220" s="222">
        <f>ROUND(I220*H220,2)</f>
        <v>0</v>
      </c>
      <c r="K220" s="218" t="s">
        <v>149</v>
      </c>
      <c r="L220" s="47"/>
      <c r="M220" s="223" t="s">
        <v>20</v>
      </c>
      <c r="N220" s="224" t="s">
        <v>45</v>
      </c>
      <c r="O220" s="87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7" t="s">
        <v>150</v>
      </c>
      <c r="AT220" s="227" t="s">
        <v>145</v>
      </c>
      <c r="AU220" s="227" t="s">
        <v>83</v>
      </c>
      <c r="AY220" s="20" t="s">
        <v>143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22</v>
      </c>
      <c r="BK220" s="228">
        <f>ROUND(I220*H220,2)</f>
        <v>0</v>
      </c>
      <c r="BL220" s="20" t="s">
        <v>150</v>
      </c>
      <c r="BM220" s="227" t="s">
        <v>1376</v>
      </c>
    </row>
    <row r="221" s="2" customFormat="1">
      <c r="A221" s="41"/>
      <c r="B221" s="42"/>
      <c r="C221" s="43"/>
      <c r="D221" s="229" t="s">
        <v>152</v>
      </c>
      <c r="E221" s="43"/>
      <c r="F221" s="230" t="s">
        <v>215</v>
      </c>
      <c r="G221" s="43"/>
      <c r="H221" s="43"/>
      <c r="I221" s="231"/>
      <c r="J221" s="43"/>
      <c r="K221" s="43"/>
      <c r="L221" s="47"/>
      <c r="M221" s="232"/>
      <c r="N221" s="233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152</v>
      </c>
      <c r="AU221" s="20" t="s">
        <v>83</v>
      </c>
    </row>
    <row r="222" s="13" customFormat="1">
      <c r="A222" s="13"/>
      <c r="B222" s="234"/>
      <c r="C222" s="235"/>
      <c r="D222" s="236" t="s">
        <v>154</v>
      </c>
      <c r="E222" s="237" t="s">
        <v>20</v>
      </c>
      <c r="F222" s="238" t="s">
        <v>216</v>
      </c>
      <c r="G222" s="235"/>
      <c r="H222" s="237" t="s">
        <v>20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154</v>
      </c>
      <c r="AU222" s="244" t="s">
        <v>83</v>
      </c>
      <c r="AV222" s="13" t="s">
        <v>22</v>
      </c>
      <c r="AW222" s="13" t="s">
        <v>33</v>
      </c>
      <c r="AX222" s="13" t="s">
        <v>74</v>
      </c>
      <c r="AY222" s="244" t="s">
        <v>143</v>
      </c>
    </row>
    <row r="223" s="14" customFormat="1">
      <c r="A223" s="14"/>
      <c r="B223" s="245"/>
      <c r="C223" s="246"/>
      <c r="D223" s="236" t="s">
        <v>154</v>
      </c>
      <c r="E223" s="247" t="s">
        <v>20</v>
      </c>
      <c r="F223" s="248" t="s">
        <v>1377</v>
      </c>
      <c r="G223" s="246"/>
      <c r="H223" s="249">
        <v>2674.5839999999998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154</v>
      </c>
      <c r="AU223" s="255" t="s">
        <v>83</v>
      </c>
      <c r="AV223" s="14" t="s">
        <v>83</v>
      </c>
      <c r="AW223" s="14" t="s">
        <v>33</v>
      </c>
      <c r="AX223" s="14" t="s">
        <v>22</v>
      </c>
      <c r="AY223" s="255" t="s">
        <v>143</v>
      </c>
    </row>
    <row r="224" s="2" customFormat="1" ht="37.8" customHeight="1">
      <c r="A224" s="41"/>
      <c r="B224" s="42"/>
      <c r="C224" s="216" t="s">
        <v>253</v>
      </c>
      <c r="D224" s="216" t="s">
        <v>145</v>
      </c>
      <c r="E224" s="217" t="s">
        <v>235</v>
      </c>
      <c r="F224" s="218" t="s">
        <v>236</v>
      </c>
      <c r="G224" s="219" t="s">
        <v>160</v>
      </c>
      <c r="H224" s="220">
        <v>282.71199999999999</v>
      </c>
      <c r="I224" s="221"/>
      <c r="J224" s="222">
        <f>ROUND(I224*H224,2)</f>
        <v>0</v>
      </c>
      <c r="K224" s="218" t="s">
        <v>149</v>
      </c>
      <c r="L224" s="47"/>
      <c r="M224" s="223" t="s">
        <v>20</v>
      </c>
      <c r="N224" s="224" t="s">
        <v>45</v>
      </c>
      <c r="O224" s="87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7" t="s">
        <v>150</v>
      </c>
      <c r="AT224" s="227" t="s">
        <v>145</v>
      </c>
      <c r="AU224" s="227" t="s">
        <v>83</v>
      </c>
      <c r="AY224" s="20" t="s">
        <v>143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22</v>
      </c>
      <c r="BK224" s="228">
        <f>ROUND(I224*H224,2)</f>
        <v>0</v>
      </c>
      <c r="BL224" s="20" t="s">
        <v>150</v>
      </c>
      <c r="BM224" s="227" t="s">
        <v>1378</v>
      </c>
    </row>
    <row r="225" s="2" customFormat="1">
      <c r="A225" s="41"/>
      <c r="B225" s="42"/>
      <c r="C225" s="43"/>
      <c r="D225" s="229" t="s">
        <v>152</v>
      </c>
      <c r="E225" s="43"/>
      <c r="F225" s="230" t="s">
        <v>238</v>
      </c>
      <c r="G225" s="43"/>
      <c r="H225" s="43"/>
      <c r="I225" s="231"/>
      <c r="J225" s="43"/>
      <c r="K225" s="43"/>
      <c r="L225" s="47"/>
      <c r="M225" s="232"/>
      <c r="N225" s="233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152</v>
      </c>
      <c r="AU225" s="20" t="s">
        <v>83</v>
      </c>
    </row>
    <row r="226" s="13" customFormat="1">
      <c r="A226" s="13"/>
      <c r="B226" s="234"/>
      <c r="C226" s="235"/>
      <c r="D226" s="236" t="s">
        <v>154</v>
      </c>
      <c r="E226" s="237" t="s">
        <v>20</v>
      </c>
      <c r="F226" s="238" t="s">
        <v>223</v>
      </c>
      <c r="G226" s="235"/>
      <c r="H226" s="237" t="s">
        <v>20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154</v>
      </c>
      <c r="AU226" s="244" t="s">
        <v>83</v>
      </c>
      <c r="AV226" s="13" t="s">
        <v>22</v>
      </c>
      <c r="AW226" s="13" t="s">
        <v>33</v>
      </c>
      <c r="AX226" s="13" t="s">
        <v>74</v>
      </c>
      <c r="AY226" s="244" t="s">
        <v>143</v>
      </c>
    </row>
    <row r="227" s="14" customFormat="1">
      <c r="A227" s="14"/>
      <c r="B227" s="245"/>
      <c r="C227" s="246"/>
      <c r="D227" s="236" t="s">
        <v>154</v>
      </c>
      <c r="E227" s="247" t="s">
        <v>20</v>
      </c>
      <c r="F227" s="248" t="s">
        <v>1379</v>
      </c>
      <c r="G227" s="246"/>
      <c r="H227" s="249">
        <v>156.87310000000002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154</v>
      </c>
      <c r="AU227" s="255" t="s">
        <v>83</v>
      </c>
      <c r="AV227" s="14" t="s">
        <v>83</v>
      </c>
      <c r="AW227" s="14" t="s">
        <v>33</v>
      </c>
      <c r="AX227" s="14" t="s">
        <v>74</v>
      </c>
      <c r="AY227" s="255" t="s">
        <v>143</v>
      </c>
    </row>
    <row r="228" s="13" customFormat="1">
      <c r="A228" s="13"/>
      <c r="B228" s="234"/>
      <c r="C228" s="235"/>
      <c r="D228" s="236" t="s">
        <v>154</v>
      </c>
      <c r="E228" s="237" t="s">
        <v>20</v>
      </c>
      <c r="F228" s="238" t="s">
        <v>209</v>
      </c>
      <c r="G228" s="235"/>
      <c r="H228" s="237" t="s">
        <v>20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154</v>
      </c>
      <c r="AU228" s="244" t="s">
        <v>83</v>
      </c>
      <c r="AV228" s="13" t="s">
        <v>22</v>
      </c>
      <c r="AW228" s="13" t="s">
        <v>33</v>
      </c>
      <c r="AX228" s="13" t="s">
        <v>74</v>
      </c>
      <c r="AY228" s="244" t="s">
        <v>143</v>
      </c>
    </row>
    <row r="229" s="14" customFormat="1">
      <c r="A229" s="14"/>
      <c r="B229" s="245"/>
      <c r="C229" s="246"/>
      <c r="D229" s="236" t="s">
        <v>154</v>
      </c>
      <c r="E229" s="247" t="s">
        <v>20</v>
      </c>
      <c r="F229" s="248" t="s">
        <v>1368</v>
      </c>
      <c r="G229" s="246"/>
      <c r="H229" s="249">
        <v>175.79499999999999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154</v>
      </c>
      <c r="AU229" s="255" t="s">
        <v>83</v>
      </c>
      <c r="AV229" s="14" t="s">
        <v>83</v>
      </c>
      <c r="AW229" s="14" t="s">
        <v>33</v>
      </c>
      <c r="AX229" s="14" t="s">
        <v>74</v>
      </c>
      <c r="AY229" s="255" t="s">
        <v>143</v>
      </c>
    </row>
    <row r="230" s="13" customFormat="1">
      <c r="A230" s="13"/>
      <c r="B230" s="234"/>
      <c r="C230" s="235"/>
      <c r="D230" s="236" t="s">
        <v>154</v>
      </c>
      <c r="E230" s="237" t="s">
        <v>20</v>
      </c>
      <c r="F230" s="238" t="s">
        <v>1369</v>
      </c>
      <c r="G230" s="235"/>
      <c r="H230" s="237" t="s">
        <v>20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154</v>
      </c>
      <c r="AU230" s="244" t="s">
        <v>83</v>
      </c>
      <c r="AV230" s="13" t="s">
        <v>22</v>
      </c>
      <c r="AW230" s="13" t="s">
        <v>33</v>
      </c>
      <c r="AX230" s="13" t="s">
        <v>74</v>
      </c>
      <c r="AY230" s="244" t="s">
        <v>143</v>
      </c>
    </row>
    <row r="231" s="14" customFormat="1">
      <c r="A231" s="14"/>
      <c r="B231" s="245"/>
      <c r="C231" s="246"/>
      <c r="D231" s="236" t="s">
        <v>154</v>
      </c>
      <c r="E231" s="247" t="s">
        <v>20</v>
      </c>
      <c r="F231" s="248" t="s">
        <v>1370</v>
      </c>
      <c r="G231" s="246"/>
      <c r="H231" s="249">
        <v>-49.955798999999999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154</v>
      </c>
      <c r="AU231" s="255" t="s">
        <v>83</v>
      </c>
      <c r="AV231" s="14" t="s">
        <v>83</v>
      </c>
      <c r="AW231" s="14" t="s">
        <v>33</v>
      </c>
      <c r="AX231" s="14" t="s">
        <v>74</v>
      </c>
      <c r="AY231" s="255" t="s">
        <v>143</v>
      </c>
    </row>
    <row r="232" s="15" customFormat="1">
      <c r="A232" s="15"/>
      <c r="B232" s="256"/>
      <c r="C232" s="257"/>
      <c r="D232" s="236" t="s">
        <v>154</v>
      </c>
      <c r="E232" s="258" t="s">
        <v>20</v>
      </c>
      <c r="F232" s="259" t="s">
        <v>178</v>
      </c>
      <c r="G232" s="257"/>
      <c r="H232" s="260">
        <v>282.71230099999997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6" t="s">
        <v>154</v>
      </c>
      <c r="AU232" s="266" t="s">
        <v>83</v>
      </c>
      <c r="AV232" s="15" t="s">
        <v>150</v>
      </c>
      <c r="AW232" s="15" t="s">
        <v>33</v>
      </c>
      <c r="AX232" s="15" t="s">
        <v>22</v>
      </c>
      <c r="AY232" s="266" t="s">
        <v>143</v>
      </c>
    </row>
    <row r="233" s="2" customFormat="1" ht="44.25" customHeight="1">
      <c r="A233" s="41"/>
      <c r="B233" s="42"/>
      <c r="C233" s="216" t="s">
        <v>8</v>
      </c>
      <c r="D233" s="216" t="s">
        <v>145</v>
      </c>
      <c r="E233" s="217" t="s">
        <v>227</v>
      </c>
      <c r="F233" s="218" t="s">
        <v>228</v>
      </c>
      <c r="G233" s="219" t="s">
        <v>229</v>
      </c>
      <c r="H233" s="220">
        <v>5081.71</v>
      </c>
      <c r="I233" s="221"/>
      <c r="J233" s="222">
        <f>ROUND(I233*H233,2)</f>
        <v>0</v>
      </c>
      <c r="K233" s="218" t="s">
        <v>149</v>
      </c>
      <c r="L233" s="47"/>
      <c r="M233" s="223" t="s">
        <v>20</v>
      </c>
      <c r="N233" s="224" t="s">
        <v>45</v>
      </c>
      <c r="O233" s="87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7" t="s">
        <v>150</v>
      </c>
      <c r="AT233" s="227" t="s">
        <v>145</v>
      </c>
      <c r="AU233" s="227" t="s">
        <v>83</v>
      </c>
      <c r="AY233" s="20" t="s">
        <v>143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20" t="s">
        <v>22</v>
      </c>
      <c r="BK233" s="228">
        <f>ROUND(I233*H233,2)</f>
        <v>0</v>
      </c>
      <c r="BL233" s="20" t="s">
        <v>150</v>
      </c>
      <c r="BM233" s="227" t="s">
        <v>1380</v>
      </c>
    </row>
    <row r="234" s="2" customFormat="1">
      <c r="A234" s="41"/>
      <c r="B234" s="42"/>
      <c r="C234" s="43"/>
      <c r="D234" s="229" t="s">
        <v>152</v>
      </c>
      <c r="E234" s="43"/>
      <c r="F234" s="230" t="s">
        <v>231</v>
      </c>
      <c r="G234" s="43"/>
      <c r="H234" s="43"/>
      <c r="I234" s="231"/>
      <c r="J234" s="43"/>
      <c r="K234" s="43"/>
      <c r="L234" s="47"/>
      <c r="M234" s="232"/>
      <c r="N234" s="23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152</v>
      </c>
      <c r="AU234" s="20" t="s">
        <v>83</v>
      </c>
    </row>
    <row r="235" s="13" customFormat="1">
      <c r="A235" s="13"/>
      <c r="B235" s="234"/>
      <c r="C235" s="235"/>
      <c r="D235" s="236" t="s">
        <v>154</v>
      </c>
      <c r="E235" s="237" t="s">
        <v>20</v>
      </c>
      <c r="F235" s="238" t="s">
        <v>232</v>
      </c>
      <c r="G235" s="235"/>
      <c r="H235" s="237" t="s">
        <v>20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154</v>
      </c>
      <c r="AU235" s="244" t="s">
        <v>83</v>
      </c>
      <c r="AV235" s="13" t="s">
        <v>22</v>
      </c>
      <c r="AW235" s="13" t="s">
        <v>33</v>
      </c>
      <c r="AX235" s="13" t="s">
        <v>74</v>
      </c>
      <c r="AY235" s="244" t="s">
        <v>143</v>
      </c>
    </row>
    <row r="236" s="14" customFormat="1">
      <c r="A236" s="14"/>
      <c r="B236" s="245"/>
      <c r="C236" s="246"/>
      <c r="D236" s="236" t="s">
        <v>154</v>
      </c>
      <c r="E236" s="247" t="s">
        <v>20</v>
      </c>
      <c r="F236" s="248" t="s">
        <v>1381</v>
      </c>
      <c r="G236" s="246"/>
      <c r="H236" s="249">
        <v>5081.7095999999992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154</v>
      </c>
      <c r="AU236" s="255" t="s">
        <v>83</v>
      </c>
      <c r="AV236" s="14" t="s">
        <v>83</v>
      </c>
      <c r="AW236" s="14" t="s">
        <v>33</v>
      </c>
      <c r="AX236" s="14" t="s">
        <v>22</v>
      </c>
      <c r="AY236" s="255" t="s">
        <v>143</v>
      </c>
    </row>
    <row r="237" s="2" customFormat="1" ht="33" customHeight="1">
      <c r="A237" s="41"/>
      <c r="B237" s="42"/>
      <c r="C237" s="216" t="s">
        <v>264</v>
      </c>
      <c r="D237" s="216" t="s">
        <v>145</v>
      </c>
      <c r="E237" s="217" t="s">
        <v>259</v>
      </c>
      <c r="F237" s="218" t="s">
        <v>260</v>
      </c>
      <c r="G237" s="219" t="s">
        <v>148</v>
      </c>
      <c r="H237" s="220">
        <v>5595.2370000000001</v>
      </c>
      <c r="I237" s="221"/>
      <c r="J237" s="222">
        <f>ROUND(I237*H237,2)</f>
        <v>0</v>
      </c>
      <c r="K237" s="218" t="s">
        <v>149</v>
      </c>
      <c r="L237" s="47"/>
      <c r="M237" s="223" t="s">
        <v>20</v>
      </c>
      <c r="N237" s="224" t="s">
        <v>45</v>
      </c>
      <c r="O237" s="87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7" t="s">
        <v>150</v>
      </c>
      <c r="AT237" s="227" t="s">
        <v>145</v>
      </c>
      <c r="AU237" s="227" t="s">
        <v>83</v>
      </c>
      <c r="AY237" s="20" t="s">
        <v>143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22</v>
      </c>
      <c r="BK237" s="228">
        <f>ROUND(I237*H237,2)</f>
        <v>0</v>
      </c>
      <c r="BL237" s="20" t="s">
        <v>150</v>
      </c>
      <c r="BM237" s="227" t="s">
        <v>1382</v>
      </c>
    </row>
    <row r="238" s="2" customFormat="1">
      <c r="A238" s="41"/>
      <c r="B238" s="42"/>
      <c r="C238" s="43"/>
      <c r="D238" s="229" t="s">
        <v>152</v>
      </c>
      <c r="E238" s="43"/>
      <c r="F238" s="230" t="s">
        <v>262</v>
      </c>
      <c r="G238" s="43"/>
      <c r="H238" s="43"/>
      <c r="I238" s="231"/>
      <c r="J238" s="43"/>
      <c r="K238" s="43"/>
      <c r="L238" s="47"/>
      <c r="M238" s="232"/>
      <c r="N238" s="233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152</v>
      </c>
      <c r="AU238" s="20" t="s">
        <v>83</v>
      </c>
    </row>
    <row r="239" s="13" customFormat="1">
      <c r="A239" s="13"/>
      <c r="B239" s="234"/>
      <c r="C239" s="235"/>
      <c r="D239" s="236" t="s">
        <v>154</v>
      </c>
      <c r="E239" s="237" t="s">
        <v>20</v>
      </c>
      <c r="F239" s="238" t="s">
        <v>1383</v>
      </c>
      <c r="G239" s="235"/>
      <c r="H239" s="237" t="s">
        <v>20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154</v>
      </c>
      <c r="AU239" s="244" t="s">
        <v>83</v>
      </c>
      <c r="AV239" s="13" t="s">
        <v>22</v>
      </c>
      <c r="AW239" s="13" t="s">
        <v>33</v>
      </c>
      <c r="AX239" s="13" t="s">
        <v>74</v>
      </c>
      <c r="AY239" s="244" t="s">
        <v>143</v>
      </c>
    </row>
    <row r="240" s="14" customFormat="1">
      <c r="A240" s="14"/>
      <c r="B240" s="245"/>
      <c r="C240" s="246"/>
      <c r="D240" s="236" t="s">
        <v>154</v>
      </c>
      <c r="E240" s="247" t="s">
        <v>20</v>
      </c>
      <c r="F240" s="248" t="s">
        <v>1384</v>
      </c>
      <c r="G240" s="246"/>
      <c r="H240" s="249">
        <v>166.66666666666666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154</v>
      </c>
      <c r="AU240" s="255" t="s">
        <v>83</v>
      </c>
      <c r="AV240" s="14" t="s">
        <v>83</v>
      </c>
      <c r="AW240" s="14" t="s">
        <v>33</v>
      </c>
      <c r="AX240" s="14" t="s">
        <v>74</v>
      </c>
      <c r="AY240" s="255" t="s">
        <v>143</v>
      </c>
    </row>
    <row r="241" s="13" customFormat="1">
      <c r="A241" s="13"/>
      <c r="B241" s="234"/>
      <c r="C241" s="235"/>
      <c r="D241" s="236" t="s">
        <v>154</v>
      </c>
      <c r="E241" s="237" t="s">
        <v>20</v>
      </c>
      <c r="F241" s="238" t="s">
        <v>1385</v>
      </c>
      <c r="G241" s="235"/>
      <c r="H241" s="237" t="s">
        <v>20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154</v>
      </c>
      <c r="AU241" s="244" t="s">
        <v>83</v>
      </c>
      <c r="AV241" s="13" t="s">
        <v>22</v>
      </c>
      <c r="AW241" s="13" t="s">
        <v>33</v>
      </c>
      <c r="AX241" s="13" t="s">
        <v>74</v>
      </c>
      <c r="AY241" s="244" t="s">
        <v>143</v>
      </c>
    </row>
    <row r="242" s="14" customFormat="1">
      <c r="A242" s="14"/>
      <c r="B242" s="245"/>
      <c r="C242" s="246"/>
      <c r="D242" s="236" t="s">
        <v>154</v>
      </c>
      <c r="E242" s="247" t="s">
        <v>20</v>
      </c>
      <c r="F242" s="248" t="s">
        <v>1386</v>
      </c>
      <c r="G242" s="246"/>
      <c r="H242" s="249">
        <v>5428.5699999999997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154</v>
      </c>
      <c r="AU242" s="255" t="s">
        <v>83</v>
      </c>
      <c r="AV242" s="14" t="s">
        <v>83</v>
      </c>
      <c r="AW242" s="14" t="s">
        <v>33</v>
      </c>
      <c r="AX242" s="14" t="s">
        <v>74</v>
      </c>
      <c r="AY242" s="255" t="s">
        <v>143</v>
      </c>
    </row>
    <row r="243" s="15" customFormat="1">
      <c r="A243" s="15"/>
      <c r="B243" s="256"/>
      <c r="C243" s="257"/>
      <c r="D243" s="236" t="s">
        <v>154</v>
      </c>
      <c r="E243" s="258" t="s">
        <v>20</v>
      </c>
      <c r="F243" s="259" t="s">
        <v>178</v>
      </c>
      <c r="G243" s="257"/>
      <c r="H243" s="260">
        <v>5595.2366666666667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154</v>
      </c>
      <c r="AU243" s="266" t="s">
        <v>83</v>
      </c>
      <c r="AV243" s="15" t="s">
        <v>150</v>
      </c>
      <c r="AW243" s="15" t="s">
        <v>33</v>
      </c>
      <c r="AX243" s="15" t="s">
        <v>22</v>
      </c>
      <c r="AY243" s="266" t="s">
        <v>143</v>
      </c>
    </row>
    <row r="244" s="2" customFormat="1" ht="37.8" customHeight="1">
      <c r="A244" s="41"/>
      <c r="B244" s="42"/>
      <c r="C244" s="216" t="s">
        <v>271</v>
      </c>
      <c r="D244" s="216" t="s">
        <v>145</v>
      </c>
      <c r="E244" s="217" t="s">
        <v>1387</v>
      </c>
      <c r="F244" s="218" t="s">
        <v>1388</v>
      </c>
      <c r="G244" s="219" t="s">
        <v>148</v>
      </c>
      <c r="H244" s="220">
        <v>1568.731</v>
      </c>
      <c r="I244" s="221"/>
      <c r="J244" s="222">
        <f>ROUND(I244*H244,2)</f>
        <v>0</v>
      </c>
      <c r="K244" s="218" t="s">
        <v>149</v>
      </c>
      <c r="L244" s="47"/>
      <c r="M244" s="223" t="s">
        <v>20</v>
      </c>
      <c r="N244" s="224" t="s">
        <v>45</v>
      </c>
      <c r="O244" s="87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7" t="s">
        <v>150</v>
      </c>
      <c r="AT244" s="227" t="s">
        <v>145</v>
      </c>
      <c r="AU244" s="227" t="s">
        <v>83</v>
      </c>
      <c r="AY244" s="20" t="s">
        <v>143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20" t="s">
        <v>22</v>
      </c>
      <c r="BK244" s="228">
        <f>ROUND(I244*H244,2)</f>
        <v>0</v>
      </c>
      <c r="BL244" s="20" t="s">
        <v>150</v>
      </c>
      <c r="BM244" s="227" t="s">
        <v>1389</v>
      </c>
    </row>
    <row r="245" s="2" customFormat="1">
      <c r="A245" s="41"/>
      <c r="B245" s="42"/>
      <c r="C245" s="43"/>
      <c r="D245" s="229" t="s">
        <v>152</v>
      </c>
      <c r="E245" s="43"/>
      <c r="F245" s="230" t="s">
        <v>1390</v>
      </c>
      <c r="G245" s="43"/>
      <c r="H245" s="43"/>
      <c r="I245" s="231"/>
      <c r="J245" s="43"/>
      <c r="K245" s="43"/>
      <c r="L245" s="47"/>
      <c r="M245" s="232"/>
      <c r="N245" s="233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152</v>
      </c>
      <c r="AU245" s="20" t="s">
        <v>83</v>
      </c>
    </row>
    <row r="246" s="13" customFormat="1">
      <c r="A246" s="13"/>
      <c r="B246" s="234"/>
      <c r="C246" s="235"/>
      <c r="D246" s="236" t="s">
        <v>154</v>
      </c>
      <c r="E246" s="237" t="s">
        <v>20</v>
      </c>
      <c r="F246" s="238" t="s">
        <v>1298</v>
      </c>
      <c r="G246" s="235"/>
      <c r="H246" s="237" t="s">
        <v>20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154</v>
      </c>
      <c r="AU246" s="244" t="s">
        <v>83</v>
      </c>
      <c r="AV246" s="13" t="s">
        <v>22</v>
      </c>
      <c r="AW246" s="13" t="s">
        <v>33</v>
      </c>
      <c r="AX246" s="13" t="s">
        <v>74</v>
      </c>
      <c r="AY246" s="244" t="s">
        <v>143</v>
      </c>
    </row>
    <row r="247" s="13" customFormat="1">
      <c r="A247" s="13"/>
      <c r="B247" s="234"/>
      <c r="C247" s="235"/>
      <c r="D247" s="236" t="s">
        <v>154</v>
      </c>
      <c r="E247" s="237" t="s">
        <v>20</v>
      </c>
      <c r="F247" s="238" t="s">
        <v>1299</v>
      </c>
      <c r="G247" s="235"/>
      <c r="H247" s="237" t="s">
        <v>20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154</v>
      </c>
      <c r="AU247" s="244" t="s">
        <v>83</v>
      </c>
      <c r="AV247" s="13" t="s">
        <v>22</v>
      </c>
      <c r="AW247" s="13" t="s">
        <v>33</v>
      </c>
      <c r="AX247" s="13" t="s">
        <v>74</v>
      </c>
      <c r="AY247" s="244" t="s">
        <v>143</v>
      </c>
    </row>
    <row r="248" s="14" customFormat="1">
      <c r="A248" s="14"/>
      <c r="B248" s="245"/>
      <c r="C248" s="246"/>
      <c r="D248" s="236" t="s">
        <v>154</v>
      </c>
      <c r="E248" s="247" t="s">
        <v>20</v>
      </c>
      <c r="F248" s="248" t="s">
        <v>1391</v>
      </c>
      <c r="G248" s="246"/>
      <c r="H248" s="249">
        <v>1504.4200000000001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154</v>
      </c>
      <c r="AU248" s="255" t="s">
        <v>83</v>
      </c>
      <c r="AV248" s="14" t="s">
        <v>83</v>
      </c>
      <c r="AW248" s="14" t="s">
        <v>33</v>
      </c>
      <c r="AX248" s="14" t="s">
        <v>74</v>
      </c>
      <c r="AY248" s="255" t="s">
        <v>143</v>
      </c>
    </row>
    <row r="249" s="13" customFormat="1">
      <c r="A249" s="13"/>
      <c r="B249" s="234"/>
      <c r="C249" s="235"/>
      <c r="D249" s="236" t="s">
        <v>154</v>
      </c>
      <c r="E249" s="237" t="s">
        <v>20</v>
      </c>
      <c r="F249" s="238" t="s">
        <v>1320</v>
      </c>
      <c r="G249" s="235"/>
      <c r="H249" s="237" t="s">
        <v>20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154</v>
      </c>
      <c r="AU249" s="244" t="s">
        <v>83</v>
      </c>
      <c r="AV249" s="13" t="s">
        <v>22</v>
      </c>
      <c r="AW249" s="13" t="s">
        <v>33</v>
      </c>
      <c r="AX249" s="13" t="s">
        <v>74</v>
      </c>
      <c r="AY249" s="244" t="s">
        <v>143</v>
      </c>
    </row>
    <row r="250" s="14" customFormat="1">
      <c r="A250" s="14"/>
      <c r="B250" s="245"/>
      <c r="C250" s="246"/>
      <c r="D250" s="236" t="s">
        <v>154</v>
      </c>
      <c r="E250" s="247" t="s">
        <v>20</v>
      </c>
      <c r="F250" s="248" t="s">
        <v>1392</v>
      </c>
      <c r="G250" s="246"/>
      <c r="H250" s="249">
        <v>64.310699999999997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154</v>
      </c>
      <c r="AU250" s="255" t="s">
        <v>83</v>
      </c>
      <c r="AV250" s="14" t="s">
        <v>83</v>
      </c>
      <c r="AW250" s="14" t="s">
        <v>33</v>
      </c>
      <c r="AX250" s="14" t="s">
        <v>74</v>
      </c>
      <c r="AY250" s="255" t="s">
        <v>143</v>
      </c>
    </row>
    <row r="251" s="15" customFormat="1">
      <c r="A251" s="15"/>
      <c r="B251" s="256"/>
      <c r="C251" s="257"/>
      <c r="D251" s="236" t="s">
        <v>154</v>
      </c>
      <c r="E251" s="258" t="s">
        <v>20</v>
      </c>
      <c r="F251" s="259" t="s">
        <v>178</v>
      </c>
      <c r="G251" s="257"/>
      <c r="H251" s="260">
        <v>1568.7307000000001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154</v>
      </c>
      <c r="AU251" s="266" t="s">
        <v>83</v>
      </c>
      <c r="AV251" s="15" t="s">
        <v>150</v>
      </c>
      <c r="AW251" s="15" t="s">
        <v>33</v>
      </c>
      <c r="AX251" s="15" t="s">
        <v>22</v>
      </c>
      <c r="AY251" s="266" t="s">
        <v>143</v>
      </c>
    </row>
    <row r="252" s="2" customFormat="1" ht="37.8" customHeight="1">
      <c r="A252" s="41"/>
      <c r="B252" s="42"/>
      <c r="C252" s="216" t="s">
        <v>276</v>
      </c>
      <c r="D252" s="216" t="s">
        <v>145</v>
      </c>
      <c r="E252" s="217" t="s">
        <v>291</v>
      </c>
      <c r="F252" s="218" t="s">
        <v>292</v>
      </c>
      <c r="G252" s="219" t="s">
        <v>148</v>
      </c>
      <c r="H252" s="220">
        <v>10693.319</v>
      </c>
      <c r="I252" s="221"/>
      <c r="J252" s="222">
        <f>ROUND(I252*H252,2)</f>
        <v>0</v>
      </c>
      <c r="K252" s="218" t="s">
        <v>1393</v>
      </c>
      <c r="L252" s="47"/>
      <c r="M252" s="223" t="s">
        <v>20</v>
      </c>
      <c r="N252" s="224" t="s">
        <v>45</v>
      </c>
      <c r="O252" s="87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7" t="s">
        <v>150</v>
      </c>
      <c r="AT252" s="227" t="s">
        <v>145</v>
      </c>
      <c r="AU252" s="227" t="s">
        <v>83</v>
      </c>
      <c r="AY252" s="20" t="s">
        <v>143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20" t="s">
        <v>22</v>
      </c>
      <c r="BK252" s="228">
        <f>ROUND(I252*H252,2)</f>
        <v>0</v>
      </c>
      <c r="BL252" s="20" t="s">
        <v>150</v>
      </c>
      <c r="BM252" s="227" t="s">
        <v>1394</v>
      </c>
    </row>
    <row r="253" s="2" customFormat="1">
      <c r="A253" s="41"/>
      <c r="B253" s="42"/>
      <c r="C253" s="43"/>
      <c r="D253" s="229" t="s">
        <v>152</v>
      </c>
      <c r="E253" s="43"/>
      <c r="F253" s="230" t="s">
        <v>1395</v>
      </c>
      <c r="G253" s="43"/>
      <c r="H253" s="43"/>
      <c r="I253" s="231"/>
      <c r="J253" s="43"/>
      <c r="K253" s="43"/>
      <c r="L253" s="47"/>
      <c r="M253" s="232"/>
      <c r="N253" s="233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152</v>
      </c>
      <c r="AU253" s="20" t="s">
        <v>83</v>
      </c>
    </row>
    <row r="254" s="13" customFormat="1">
      <c r="A254" s="13"/>
      <c r="B254" s="234"/>
      <c r="C254" s="235"/>
      <c r="D254" s="236" t="s">
        <v>154</v>
      </c>
      <c r="E254" s="237" t="s">
        <v>20</v>
      </c>
      <c r="F254" s="238" t="s">
        <v>1396</v>
      </c>
      <c r="G254" s="235"/>
      <c r="H254" s="237" t="s">
        <v>20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154</v>
      </c>
      <c r="AU254" s="244" t="s">
        <v>83</v>
      </c>
      <c r="AV254" s="13" t="s">
        <v>22</v>
      </c>
      <c r="AW254" s="13" t="s">
        <v>33</v>
      </c>
      <c r="AX254" s="13" t="s">
        <v>74</v>
      </c>
      <c r="AY254" s="244" t="s">
        <v>143</v>
      </c>
    </row>
    <row r="255" s="14" customFormat="1">
      <c r="A255" s="14"/>
      <c r="B255" s="245"/>
      <c r="C255" s="246"/>
      <c r="D255" s="236" t="s">
        <v>154</v>
      </c>
      <c r="E255" s="247" t="s">
        <v>20</v>
      </c>
      <c r="F255" s="248" t="s">
        <v>1397</v>
      </c>
      <c r="G255" s="246"/>
      <c r="H255" s="249">
        <v>10693.319333333333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154</v>
      </c>
      <c r="AU255" s="255" t="s">
        <v>83</v>
      </c>
      <c r="AV255" s="14" t="s">
        <v>83</v>
      </c>
      <c r="AW255" s="14" t="s">
        <v>33</v>
      </c>
      <c r="AX255" s="14" t="s">
        <v>22</v>
      </c>
      <c r="AY255" s="255" t="s">
        <v>143</v>
      </c>
    </row>
    <row r="256" s="2" customFormat="1" ht="55.5" customHeight="1">
      <c r="A256" s="41"/>
      <c r="B256" s="42"/>
      <c r="C256" s="216" t="s">
        <v>282</v>
      </c>
      <c r="D256" s="216" t="s">
        <v>145</v>
      </c>
      <c r="E256" s="217" t="s">
        <v>1398</v>
      </c>
      <c r="F256" s="218" t="s">
        <v>1399</v>
      </c>
      <c r="G256" s="219" t="s">
        <v>148</v>
      </c>
      <c r="H256" s="220">
        <v>1568.731</v>
      </c>
      <c r="I256" s="221"/>
      <c r="J256" s="222">
        <f>ROUND(I256*H256,2)</f>
        <v>0</v>
      </c>
      <c r="K256" s="218" t="s">
        <v>149</v>
      </c>
      <c r="L256" s="47"/>
      <c r="M256" s="223" t="s">
        <v>20</v>
      </c>
      <c r="N256" s="224" t="s">
        <v>45</v>
      </c>
      <c r="O256" s="87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7" t="s">
        <v>150</v>
      </c>
      <c r="AT256" s="227" t="s">
        <v>145</v>
      </c>
      <c r="AU256" s="227" t="s">
        <v>83</v>
      </c>
      <c r="AY256" s="20" t="s">
        <v>143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20" t="s">
        <v>22</v>
      </c>
      <c r="BK256" s="228">
        <f>ROUND(I256*H256,2)</f>
        <v>0</v>
      </c>
      <c r="BL256" s="20" t="s">
        <v>150</v>
      </c>
      <c r="BM256" s="227" t="s">
        <v>1400</v>
      </c>
    </row>
    <row r="257" s="2" customFormat="1">
      <c r="A257" s="41"/>
      <c r="B257" s="42"/>
      <c r="C257" s="43"/>
      <c r="D257" s="229" t="s">
        <v>152</v>
      </c>
      <c r="E257" s="43"/>
      <c r="F257" s="230" t="s">
        <v>1401</v>
      </c>
      <c r="G257" s="43"/>
      <c r="H257" s="43"/>
      <c r="I257" s="231"/>
      <c r="J257" s="43"/>
      <c r="K257" s="43"/>
      <c r="L257" s="47"/>
      <c r="M257" s="232"/>
      <c r="N257" s="233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152</v>
      </c>
      <c r="AU257" s="20" t="s">
        <v>83</v>
      </c>
    </row>
    <row r="258" s="13" customFormat="1">
      <c r="A258" s="13"/>
      <c r="B258" s="234"/>
      <c r="C258" s="235"/>
      <c r="D258" s="236" t="s">
        <v>154</v>
      </c>
      <c r="E258" s="237" t="s">
        <v>20</v>
      </c>
      <c r="F258" s="238" t="s">
        <v>1402</v>
      </c>
      <c r="G258" s="235"/>
      <c r="H258" s="237" t="s">
        <v>20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154</v>
      </c>
      <c r="AU258" s="244" t="s">
        <v>83</v>
      </c>
      <c r="AV258" s="13" t="s">
        <v>22</v>
      </c>
      <c r="AW258" s="13" t="s">
        <v>33</v>
      </c>
      <c r="AX258" s="13" t="s">
        <v>74</v>
      </c>
      <c r="AY258" s="244" t="s">
        <v>143</v>
      </c>
    </row>
    <row r="259" s="13" customFormat="1">
      <c r="A259" s="13"/>
      <c r="B259" s="234"/>
      <c r="C259" s="235"/>
      <c r="D259" s="236" t="s">
        <v>154</v>
      </c>
      <c r="E259" s="237" t="s">
        <v>20</v>
      </c>
      <c r="F259" s="238" t="s">
        <v>1403</v>
      </c>
      <c r="G259" s="235"/>
      <c r="H259" s="237" t="s">
        <v>20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154</v>
      </c>
      <c r="AU259" s="244" t="s">
        <v>83</v>
      </c>
      <c r="AV259" s="13" t="s">
        <v>22</v>
      </c>
      <c r="AW259" s="13" t="s">
        <v>33</v>
      </c>
      <c r="AX259" s="13" t="s">
        <v>74</v>
      </c>
      <c r="AY259" s="244" t="s">
        <v>143</v>
      </c>
    </row>
    <row r="260" s="14" customFormat="1">
      <c r="A260" s="14"/>
      <c r="B260" s="245"/>
      <c r="C260" s="246"/>
      <c r="D260" s="236" t="s">
        <v>154</v>
      </c>
      <c r="E260" s="247" t="s">
        <v>20</v>
      </c>
      <c r="F260" s="248" t="s">
        <v>1391</v>
      </c>
      <c r="G260" s="246"/>
      <c r="H260" s="249">
        <v>1504.4200000000001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154</v>
      </c>
      <c r="AU260" s="255" t="s">
        <v>83</v>
      </c>
      <c r="AV260" s="14" t="s">
        <v>83</v>
      </c>
      <c r="AW260" s="14" t="s">
        <v>33</v>
      </c>
      <c r="AX260" s="14" t="s">
        <v>74</v>
      </c>
      <c r="AY260" s="255" t="s">
        <v>143</v>
      </c>
    </row>
    <row r="261" s="13" customFormat="1">
      <c r="A261" s="13"/>
      <c r="B261" s="234"/>
      <c r="C261" s="235"/>
      <c r="D261" s="236" t="s">
        <v>154</v>
      </c>
      <c r="E261" s="237" t="s">
        <v>20</v>
      </c>
      <c r="F261" s="238" t="s">
        <v>1320</v>
      </c>
      <c r="G261" s="235"/>
      <c r="H261" s="237" t="s">
        <v>20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154</v>
      </c>
      <c r="AU261" s="244" t="s">
        <v>83</v>
      </c>
      <c r="AV261" s="13" t="s">
        <v>22</v>
      </c>
      <c r="AW261" s="13" t="s">
        <v>33</v>
      </c>
      <c r="AX261" s="13" t="s">
        <v>74</v>
      </c>
      <c r="AY261" s="244" t="s">
        <v>143</v>
      </c>
    </row>
    <row r="262" s="14" customFormat="1">
      <c r="A262" s="14"/>
      <c r="B262" s="245"/>
      <c r="C262" s="246"/>
      <c r="D262" s="236" t="s">
        <v>154</v>
      </c>
      <c r="E262" s="247" t="s">
        <v>20</v>
      </c>
      <c r="F262" s="248" t="s">
        <v>1392</v>
      </c>
      <c r="G262" s="246"/>
      <c r="H262" s="249">
        <v>64.310699999999997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154</v>
      </c>
      <c r="AU262" s="255" t="s">
        <v>83</v>
      </c>
      <c r="AV262" s="14" t="s">
        <v>83</v>
      </c>
      <c r="AW262" s="14" t="s">
        <v>33</v>
      </c>
      <c r="AX262" s="14" t="s">
        <v>74</v>
      </c>
      <c r="AY262" s="255" t="s">
        <v>143</v>
      </c>
    </row>
    <row r="263" s="15" customFormat="1">
      <c r="A263" s="15"/>
      <c r="B263" s="256"/>
      <c r="C263" s="257"/>
      <c r="D263" s="236" t="s">
        <v>154</v>
      </c>
      <c r="E263" s="258" t="s">
        <v>20</v>
      </c>
      <c r="F263" s="259" t="s">
        <v>178</v>
      </c>
      <c r="G263" s="257"/>
      <c r="H263" s="260">
        <v>1568.7307000000001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6" t="s">
        <v>154</v>
      </c>
      <c r="AU263" s="266" t="s">
        <v>83</v>
      </c>
      <c r="AV263" s="15" t="s">
        <v>150</v>
      </c>
      <c r="AW263" s="15" t="s">
        <v>33</v>
      </c>
      <c r="AX263" s="15" t="s">
        <v>22</v>
      </c>
      <c r="AY263" s="266" t="s">
        <v>143</v>
      </c>
    </row>
    <row r="264" s="2" customFormat="1" ht="37.8" customHeight="1">
      <c r="A264" s="41"/>
      <c r="B264" s="42"/>
      <c r="C264" s="216" t="s">
        <v>290</v>
      </c>
      <c r="D264" s="216" t="s">
        <v>145</v>
      </c>
      <c r="E264" s="217" t="s">
        <v>1404</v>
      </c>
      <c r="F264" s="218" t="s">
        <v>1405</v>
      </c>
      <c r="G264" s="219" t="s">
        <v>148</v>
      </c>
      <c r="H264" s="220">
        <v>1568.731</v>
      </c>
      <c r="I264" s="221"/>
      <c r="J264" s="222">
        <f>ROUND(I264*H264,2)</f>
        <v>0</v>
      </c>
      <c r="K264" s="218" t="s">
        <v>149</v>
      </c>
      <c r="L264" s="47"/>
      <c r="M264" s="223" t="s">
        <v>20</v>
      </c>
      <c r="N264" s="224" t="s">
        <v>45</v>
      </c>
      <c r="O264" s="87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7" t="s">
        <v>150</v>
      </c>
      <c r="AT264" s="227" t="s">
        <v>145</v>
      </c>
      <c r="AU264" s="227" t="s">
        <v>83</v>
      </c>
      <c r="AY264" s="20" t="s">
        <v>143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20" t="s">
        <v>22</v>
      </c>
      <c r="BK264" s="228">
        <f>ROUND(I264*H264,2)</f>
        <v>0</v>
      </c>
      <c r="BL264" s="20" t="s">
        <v>150</v>
      </c>
      <c r="BM264" s="227" t="s">
        <v>1406</v>
      </c>
    </row>
    <row r="265" s="2" customFormat="1">
      <c r="A265" s="41"/>
      <c r="B265" s="42"/>
      <c r="C265" s="43"/>
      <c r="D265" s="229" t="s">
        <v>152</v>
      </c>
      <c r="E265" s="43"/>
      <c r="F265" s="230" t="s">
        <v>1407</v>
      </c>
      <c r="G265" s="43"/>
      <c r="H265" s="43"/>
      <c r="I265" s="231"/>
      <c r="J265" s="43"/>
      <c r="K265" s="43"/>
      <c r="L265" s="47"/>
      <c r="M265" s="232"/>
      <c r="N265" s="23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152</v>
      </c>
      <c r="AU265" s="20" t="s">
        <v>83</v>
      </c>
    </row>
    <row r="266" s="13" customFormat="1">
      <c r="A266" s="13"/>
      <c r="B266" s="234"/>
      <c r="C266" s="235"/>
      <c r="D266" s="236" t="s">
        <v>154</v>
      </c>
      <c r="E266" s="237" t="s">
        <v>20</v>
      </c>
      <c r="F266" s="238" t="s">
        <v>281</v>
      </c>
      <c r="G266" s="235"/>
      <c r="H266" s="237" t="s">
        <v>20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154</v>
      </c>
      <c r="AU266" s="244" t="s">
        <v>83</v>
      </c>
      <c r="AV266" s="13" t="s">
        <v>22</v>
      </c>
      <c r="AW266" s="13" t="s">
        <v>33</v>
      </c>
      <c r="AX266" s="13" t="s">
        <v>74</v>
      </c>
      <c r="AY266" s="244" t="s">
        <v>143</v>
      </c>
    </row>
    <row r="267" s="14" customFormat="1">
      <c r="A267" s="14"/>
      <c r="B267" s="245"/>
      <c r="C267" s="246"/>
      <c r="D267" s="236" t="s">
        <v>154</v>
      </c>
      <c r="E267" s="247" t="s">
        <v>20</v>
      </c>
      <c r="F267" s="248" t="s">
        <v>1408</v>
      </c>
      <c r="G267" s="246"/>
      <c r="H267" s="249">
        <v>1568.731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154</v>
      </c>
      <c r="AU267" s="255" t="s">
        <v>83</v>
      </c>
      <c r="AV267" s="14" t="s">
        <v>83</v>
      </c>
      <c r="AW267" s="14" t="s">
        <v>33</v>
      </c>
      <c r="AX267" s="14" t="s">
        <v>22</v>
      </c>
      <c r="AY267" s="255" t="s">
        <v>143</v>
      </c>
    </row>
    <row r="268" s="2" customFormat="1" ht="16.5" customHeight="1">
      <c r="A268" s="41"/>
      <c r="B268" s="42"/>
      <c r="C268" s="267" t="s">
        <v>7</v>
      </c>
      <c r="D268" s="267" t="s">
        <v>283</v>
      </c>
      <c r="E268" s="268" t="s">
        <v>284</v>
      </c>
      <c r="F268" s="269" t="s">
        <v>285</v>
      </c>
      <c r="G268" s="270" t="s">
        <v>286</v>
      </c>
      <c r="H268" s="271">
        <v>24.236999999999998</v>
      </c>
      <c r="I268" s="272"/>
      <c r="J268" s="273">
        <f>ROUND(I268*H268,2)</f>
        <v>0</v>
      </c>
      <c r="K268" s="269" t="s">
        <v>149</v>
      </c>
      <c r="L268" s="274"/>
      <c r="M268" s="275" t="s">
        <v>20</v>
      </c>
      <c r="N268" s="276" t="s">
        <v>45</v>
      </c>
      <c r="O268" s="87"/>
      <c r="P268" s="225">
        <f>O268*H268</f>
        <v>0</v>
      </c>
      <c r="Q268" s="225">
        <v>0.001</v>
      </c>
      <c r="R268" s="225">
        <f>Q268*H268</f>
        <v>0.024236999999999998</v>
      </c>
      <c r="S268" s="225">
        <v>0</v>
      </c>
      <c r="T268" s="226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7" t="s">
        <v>211</v>
      </c>
      <c r="AT268" s="227" t="s">
        <v>283</v>
      </c>
      <c r="AU268" s="227" t="s">
        <v>83</v>
      </c>
      <c r="AY268" s="20" t="s">
        <v>143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0" t="s">
        <v>22</v>
      </c>
      <c r="BK268" s="228">
        <f>ROUND(I268*H268,2)</f>
        <v>0</v>
      </c>
      <c r="BL268" s="20" t="s">
        <v>150</v>
      </c>
      <c r="BM268" s="227" t="s">
        <v>1409</v>
      </c>
    </row>
    <row r="269" s="13" customFormat="1">
      <c r="A269" s="13"/>
      <c r="B269" s="234"/>
      <c r="C269" s="235"/>
      <c r="D269" s="236" t="s">
        <v>154</v>
      </c>
      <c r="E269" s="237" t="s">
        <v>20</v>
      </c>
      <c r="F269" s="238" t="s">
        <v>288</v>
      </c>
      <c r="G269" s="235"/>
      <c r="H269" s="237" t="s">
        <v>20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154</v>
      </c>
      <c r="AU269" s="244" t="s">
        <v>83</v>
      </c>
      <c r="AV269" s="13" t="s">
        <v>22</v>
      </c>
      <c r="AW269" s="13" t="s">
        <v>33</v>
      </c>
      <c r="AX269" s="13" t="s">
        <v>74</v>
      </c>
      <c r="AY269" s="244" t="s">
        <v>143</v>
      </c>
    </row>
    <row r="270" s="14" customFormat="1">
      <c r="A270" s="14"/>
      <c r="B270" s="245"/>
      <c r="C270" s="246"/>
      <c r="D270" s="236" t="s">
        <v>154</v>
      </c>
      <c r="E270" s="247" t="s">
        <v>20</v>
      </c>
      <c r="F270" s="248" t="s">
        <v>1410</v>
      </c>
      <c r="G270" s="246"/>
      <c r="H270" s="249">
        <v>24.236893949999999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154</v>
      </c>
      <c r="AU270" s="255" t="s">
        <v>83</v>
      </c>
      <c r="AV270" s="14" t="s">
        <v>83</v>
      </c>
      <c r="AW270" s="14" t="s">
        <v>33</v>
      </c>
      <c r="AX270" s="14" t="s">
        <v>22</v>
      </c>
      <c r="AY270" s="255" t="s">
        <v>143</v>
      </c>
    </row>
    <row r="271" s="12" customFormat="1" ht="22.8" customHeight="1">
      <c r="A271" s="12"/>
      <c r="B271" s="200"/>
      <c r="C271" s="201"/>
      <c r="D271" s="202" t="s">
        <v>73</v>
      </c>
      <c r="E271" s="214" t="s">
        <v>83</v>
      </c>
      <c r="F271" s="214" t="s">
        <v>1411</v>
      </c>
      <c r="G271" s="201"/>
      <c r="H271" s="201"/>
      <c r="I271" s="204"/>
      <c r="J271" s="215">
        <f>BK271</f>
        <v>0</v>
      </c>
      <c r="K271" s="201"/>
      <c r="L271" s="206"/>
      <c r="M271" s="207"/>
      <c r="N271" s="208"/>
      <c r="O271" s="208"/>
      <c r="P271" s="209">
        <f>SUM(P272:P294)</f>
        <v>0</v>
      </c>
      <c r="Q271" s="208"/>
      <c r="R271" s="209">
        <f>SUM(R272:R294)</f>
        <v>2.1107344000000001</v>
      </c>
      <c r="S271" s="208"/>
      <c r="T271" s="210">
        <f>SUM(T272:T294)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1" t="s">
        <v>22</v>
      </c>
      <c r="AT271" s="212" t="s">
        <v>73</v>
      </c>
      <c r="AU271" s="212" t="s">
        <v>22</v>
      </c>
      <c r="AY271" s="211" t="s">
        <v>143</v>
      </c>
      <c r="BK271" s="213">
        <f>SUM(BK272:BK294)</f>
        <v>0</v>
      </c>
    </row>
    <row r="272" s="2" customFormat="1" ht="24.15" customHeight="1">
      <c r="A272" s="41"/>
      <c r="B272" s="42"/>
      <c r="C272" s="216" t="s">
        <v>315</v>
      </c>
      <c r="D272" s="216" t="s">
        <v>145</v>
      </c>
      <c r="E272" s="217" t="s">
        <v>1412</v>
      </c>
      <c r="F272" s="218" t="s">
        <v>1413</v>
      </c>
      <c r="G272" s="219" t="s">
        <v>534</v>
      </c>
      <c r="H272" s="220">
        <v>1155</v>
      </c>
      <c r="I272" s="221"/>
      <c r="J272" s="222">
        <f>ROUND(I272*H272,2)</f>
        <v>0</v>
      </c>
      <c r="K272" s="218" t="s">
        <v>149</v>
      </c>
      <c r="L272" s="47"/>
      <c r="M272" s="223" t="s">
        <v>20</v>
      </c>
      <c r="N272" s="224" t="s">
        <v>45</v>
      </c>
      <c r="O272" s="87"/>
      <c r="P272" s="225">
        <f>O272*H272</f>
        <v>0</v>
      </c>
      <c r="Q272" s="225">
        <v>0.00116</v>
      </c>
      <c r="R272" s="225">
        <f>Q272*H272</f>
        <v>1.3398000000000001</v>
      </c>
      <c r="S272" s="225">
        <v>0</v>
      </c>
      <c r="T272" s="226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7" t="s">
        <v>150</v>
      </c>
      <c r="AT272" s="227" t="s">
        <v>145</v>
      </c>
      <c r="AU272" s="227" t="s">
        <v>83</v>
      </c>
      <c r="AY272" s="20" t="s">
        <v>143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20" t="s">
        <v>22</v>
      </c>
      <c r="BK272" s="228">
        <f>ROUND(I272*H272,2)</f>
        <v>0</v>
      </c>
      <c r="BL272" s="20" t="s">
        <v>150</v>
      </c>
      <c r="BM272" s="227" t="s">
        <v>1414</v>
      </c>
    </row>
    <row r="273" s="2" customFormat="1">
      <c r="A273" s="41"/>
      <c r="B273" s="42"/>
      <c r="C273" s="43"/>
      <c r="D273" s="229" t="s">
        <v>152</v>
      </c>
      <c r="E273" s="43"/>
      <c r="F273" s="230" t="s">
        <v>1415</v>
      </c>
      <c r="G273" s="43"/>
      <c r="H273" s="43"/>
      <c r="I273" s="231"/>
      <c r="J273" s="43"/>
      <c r="K273" s="43"/>
      <c r="L273" s="47"/>
      <c r="M273" s="232"/>
      <c r="N273" s="233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152</v>
      </c>
      <c r="AU273" s="20" t="s">
        <v>83</v>
      </c>
    </row>
    <row r="274" s="13" customFormat="1">
      <c r="A274" s="13"/>
      <c r="B274" s="234"/>
      <c r="C274" s="235"/>
      <c r="D274" s="236" t="s">
        <v>154</v>
      </c>
      <c r="E274" s="237" t="s">
        <v>20</v>
      </c>
      <c r="F274" s="238" t="s">
        <v>1298</v>
      </c>
      <c r="G274" s="235"/>
      <c r="H274" s="237" t="s">
        <v>20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154</v>
      </c>
      <c r="AU274" s="244" t="s">
        <v>83</v>
      </c>
      <c r="AV274" s="13" t="s">
        <v>22</v>
      </c>
      <c r="AW274" s="13" t="s">
        <v>33</v>
      </c>
      <c r="AX274" s="13" t="s">
        <v>74</v>
      </c>
      <c r="AY274" s="244" t="s">
        <v>143</v>
      </c>
    </row>
    <row r="275" s="13" customFormat="1">
      <c r="A275" s="13"/>
      <c r="B275" s="234"/>
      <c r="C275" s="235"/>
      <c r="D275" s="236" t="s">
        <v>154</v>
      </c>
      <c r="E275" s="237" t="s">
        <v>20</v>
      </c>
      <c r="F275" s="238" t="s">
        <v>1416</v>
      </c>
      <c r="G275" s="235"/>
      <c r="H275" s="237" t="s">
        <v>20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154</v>
      </c>
      <c r="AU275" s="244" t="s">
        <v>83</v>
      </c>
      <c r="AV275" s="13" t="s">
        <v>22</v>
      </c>
      <c r="AW275" s="13" t="s">
        <v>33</v>
      </c>
      <c r="AX275" s="13" t="s">
        <v>74</v>
      </c>
      <c r="AY275" s="244" t="s">
        <v>143</v>
      </c>
    </row>
    <row r="276" s="14" customFormat="1">
      <c r="A276" s="14"/>
      <c r="B276" s="245"/>
      <c r="C276" s="246"/>
      <c r="D276" s="236" t="s">
        <v>154</v>
      </c>
      <c r="E276" s="247" t="s">
        <v>20</v>
      </c>
      <c r="F276" s="248" t="s">
        <v>1417</v>
      </c>
      <c r="G276" s="246"/>
      <c r="H276" s="249">
        <v>1155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154</v>
      </c>
      <c r="AU276" s="255" t="s">
        <v>83</v>
      </c>
      <c r="AV276" s="14" t="s">
        <v>83</v>
      </c>
      <c r="AW276" s="14" t="s">
        <v>33</v>
      </c>
      <c r="AX276" s="14" t="s">
        <v>22</v>
      </c>
      <c r="AY276" s="255" t="s">
        <v>143</v>
      </c>
    </row>
    <row r="277" s="2" customFormat="1" ht="44.25" customHeight="1">
      <c r="A277" s="41"/>
      <c r="B277" s="42"/>
      <c r="C277" s="216" t="s">
        <v>330</v>
      </c>
      <c r="D277" s="216" t="s">
        <v>145</v>
      </c>
      <c r="E277" s="217" t="s">
        <v>1418</v>
      </c>
      <c r="F277" s="218" t="s">
        <v>1419</v>
      </c>
      <c r="G277" s="219" t="s">
        <v>160</v>
      </c>
      <c r="H277" s="220">
        <v>234.69999999999999</v>
      </c>
      <c r="I277" s="221"/>
      <c r="J277" s="222">
        <f>ROUND(I277*H277,2)</f>
        <v>0</v>
      </c>
      <c r="K277" s="218" t="s">
        <v>149</v>
      </c>
      <c r="L277" s="47"/>
      <c r="M277" s="223" t="s">
        <v>20</v>
      </c>
      <c r="N277" s="224" t="s">
        <v>45</v>
      </c>
      <c r="O277" s="87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7" t="s">
        <v>150</v>
      </c>
      <c r="AT277" s="227" t="s">
        <v>145</v>
      </c>
      <c r="AU277" s="227" t="s">
        <v>83</v>
      </c>
      <c r="AY277" s="20" t="s">
        <v>143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20" t="s">
        <v>22</v>
      </c>
      <c r="BK277" s="228">
        <f>ROUND(I277*H277,2)</f>
        <v>0</v>
      </c>
      <c r="BL277" s="20" t="s">
        <v>150</v>
      </c>
      <c r="BM277" s="227" t="s">
        <v>1420</v>
      </c>
    </row>
    <row r="278" s="2" customFormat="1">
      <c r="A278" s="41"/>
      <c r="B278" s="42"/>
      <c r="C278" s="43"/>
      <c r="D278" s="229" t="s">
        <v>152</v>
      </c>
      <c r="E278" s="43"/>
      <c r="F278" s="230" t="s">
        <v>1421</v>
      </c>
      <c r="G278" s="43"/>
      <c r="H278" s="43"/>
      <c r="I278" s="231"/>
      <c r="J278" s="43"/>
      <c r="K278" s="43"/>
      <c r="L278" s="47"/>
      <c r="M278" s="232"/>
      <c r="N278" s="23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152</v>
      </c>
      <c r="AU278" s="20" t="s">
        <v>83</v>
      </c>
    </row>
    <row r="279" s="13" customFormat="1">
      <c r="A279" s="13"/>
      <c r="B279" s="234"/>
      <c r="C279" s="235"/>
      <c r="D279" s="236" t="s">
        <v>154</v>
      </c>
      <c r="E279" s="237" t="s">
        <v>20</v>
      </c>
      <c r="F279" s="238" t="s">
        <v>1298</v>
      </c>
      <c r="G279" s="235"/>
      <c r="H279" s="237" t="s">
        <v>20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154</v>
      </c>
      <c r="AU279" s="244" t="s">
        <v>83</v>
      </c>
      <c r="AV279" s="13" t="s">
        <v>22</v>
      </c>
      <c r="AW279" s="13" t="s">
        <v>33</v>
      </c>
      <c r="AX279" s="13" t="s">
        <v>74</v>
      </c>
      <c r="AY279" s="244" t="s">
        <v>143</v>
      </c>
    </row>
    <row r="280" s="13" customFormat="1">
      <c r="A280" s="13"/>
      <c r="B280" s="234"/>
      <c r="C280" s="235"/>
      <c r="D280" s="236" t="s">
        <v>154</v>
      </c>
      <c r="E280" s="237" t="s">
        <v>20</v>
      </c>
      <c r="F280" s="238" t="s">
        <v>1305</v>
      </c>
      <c r="G280" s="235"/>
      <c r="H280" s="237" t="s">
        <v>20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154</v>
      </c>
      <c r="AU280" s="244" t="s">
        <v>83</v>
      </c>
      <c r="AV280" s="13" t="s">
        <v>22</v>
      </c>
      <c r="AW280" s="13" t="s">
        <v>33</v>
      </c>
      <c r="AX280" s="13" t="s">
        <v>74</v>
      </c>
      <c r="AY280" s="244" t="s">
        <v>143</v>
      </c>
    </row>
    <row r="281" s="14" customFormat="1">
      <c r="A281" s="14"/>
      <c r="B281" s="245"/>
      <c r="C281" s="246"/>
      <c r="D281" s="236" t="s">
        <v>154</v>
      </c>
      <c r="E281" s="247" t="s">
        <v>20</v>
      </c>
      <c r="F281" s="248" t="s">
        <v>1422</v>
      </c>
      <c r="G281" s="246"/>
      <c r="H281" s="249">
        <v>234.69999999999999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154</v>
      </c>
      <c r="AU281" s="255" t="s">
        <v>83</v>
      </c>
      <c r="AV281" s="14" t="s">
        <v>83</v>
      </c>
      <c r="AW281" s="14" t="s">
        <v>33</v>
      </c>
      <c r="AX281" s="14" t="s">
        <v>22</v>
      </c>
      <c r="AY281" s="255" t="s">
        <v>143</v>
      </c>
    </row>
    <row r="282" s="2" customFormat="1" ht="55.5" customHeight="1">
      <c r="A282" s="41"/>
      <c r="B282" s="42"/>
      <c r="C282" s="216" t="s">
        <v>347</v>
      </c>
      <c r="D282" s="216" t="s">
        <v>145</v>
      </c>
      <c r="E282" s="217" t="s">
        <v>1423</v>
      </c>
      <c r="F282" s="218" t="s">
        <v>1424</v>
      </c>
      <c r="G282" s="219" t="s">
        <v>148</v>
      </c>
      <c r="H282" s="220">
        <v>1871.2000000000001</v>
      </c>
      <c r="I282" s="221"/>
      <c r="J282" s="222">
        <f>ROUND(I282*H282,2)</f>
        <v>0</v>
      </c>
      <c r="K282" s="218" t="s">
        <v>149</v>
      </c>
      <c r="L282" s="47"/>
      <c r="M282" s="223" t="s">
        <v>20</v>
      </c>
      <c r="N282" s="224" t="s">
        <v>45</v>
      </c>
      <c r="O282" s="87"/>
      <c r="P282" s="225">
        <f>O282*H282</f>
        <v>0</v>
      </c>
      <c r="Q282" s="225">
        <v>0.00031</v>
      </c>
      <c r="R282" s="225">
        <f>Q282*H282</f>
        <v>0.58007200000000003</v>
      </c>
      <c r="S282" s="225">
        <v>0</v>
      </c>
      <c r="T282" s="22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7" t="s">
        <v>150</v>
      </c>
      <c r="AT282" s="227" t="s">
        <v>145</v>
      </c>
      <c r="AU282" s="227" t="s">
        <v>83</v>
      </c>
      <c r="AY282" s="20" t="s">
        <v>143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20" t="s">
        <v>22</v>
      </c>
      <c r="BK282" s="228">
        <f>ROUND(I282*H282,2)</f>
        <v>0</v>
      </c>
      <c r="BL282" s="20" t="s">
        <v>150</v>
      </c>
      <c r="BM282" s="227" t="s">
        <v>1425</v>
      </c>
    </row>
    <row r="283" s="2" customFormat="1">
      <c r="A283" s="41"/>
      <c r="B283" s="42"/>
      <c r="C283" s="43"/>
      <c r="D283" s="229" t="s">
        <v>152</v>
      </c>
      <c r="E283" s="43"/>
      <c r="F283" s="230" t="s">
        <v>1426</v>
      </c>
      <c r="G283" s="43"/>
      <c r="H283" s="43"/>
      <c r="I283" s="231"/>
      <c r="J283" s="43"/>
      <c r="K283" s="43"/>
      <c r="L283" s="47"/>
      <c r="M283" s="232"/>
      <c r="N283" s="233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152</v>
      </c>
      <c r="AU283" s="20" t="s">
        <v>83</v>
      </c>
    </row>
    <row r="284" s="13" customFormat="1">
      <c r="A284" s="13"/>
      <c r="B284" s="234"/>
      <c r="C284" s="235"/>
      <c r="D284" s="236" t="s">
        <v>154</v>
      </c>
      <c r="E284" s="237" t="s">
        <v>20</v>
      </c>
      <c r="F284" s="238" t="s">
        <v>1298</v>
      </c>
      <c r="G284" s="235"/>
      <c r="H284" s="237" t="s">
        <v>20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154</v>
      </c>
      <c r="AU284" s="244" t="s">
        <v>83</v>
      </c>
      <c r="AV284" s="13" t="s">
        <v>22</v>
      </c>
      <c r="AW284" s="13" t="s">
        <v>33</v>
      </c>
      <c r="AX284" s="13" t="s">
        <v>74</v>
      </c>
      <c r="AY284" s="244" t="s">
        <v>143</v>
      </c>
    </row>
    <row r="285" s="13" customFormat="1">
      <c r="A285" s="13"/>
      <c r="B285" s="234"/>
      <c r="C285" s="235"/>
      <c r="D285" s="236" t="s">
        <v>154</v>
      </c>
      <c r="E285" s="237" t="s">
        <v>20</v>
      </c>
      <c r="F285" s="238" t="s">
        <v>1416</v>
      </c>
      <c r="G285" s="235"/>
      <c r="H285" s="237" t="s">
        <v>20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154</v>
      </c>
      <c r="AU285" s="244" t="s">
        <v>83</v>
      </c>
      <c r="AV285" s="13" t="s">
        <v>22</v>
      </c>
      <c r="AW285" s="13" t="s">
        <v>33</v>
      </c>
      <c r="AX285" s="13" t="s">
        <v>74</v>
      </c>
      <c r="AY285" s="244" t="s">
        <v>143</v>
      </c>
    </row>
    <row r="286" s="13" customFormat="1">
      <c r="A286" s="13"/>
      <c r="B286" s="234"/>
      <c r="C286" s="235"/>
      <c r="D286" s="236" t="s">
        <v>154</v>
      </c>
      <c r="E286" s="237" t="s">
        <v>20</v>
      </c>
      <c r="F286" s="238" t="s">
        <v>1312</v>
      </c>
      <c r="G286" s="235"/>
      <c r="H286" s="237" t="s">
        <v>20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154</v>
      </c>
      <c r="AU286" s="244" t="s">
        <v>83</v>
      </c>
      <c r="AV286" s="13" t="s">
        <v>22</v>
      </c>
      <c r="AW286" s="13" t="s">
        <v>33</v>
      </c>
      <c r="AX286" s="13" t="s">
        <v>74</v>
      </c>
      <c r="AY286" s="244" t="s">
        <v>143</v>
      </c>
    </row>
    <row r="287" s="14" customFormat="1">
      <c r="A287" s="14"/>
      <c r="B287" s="245"/>
      <c r="C287" s="246"/>
      <c r="D287" s="236" t="s">
        <v>154</v>
      </c>
      <c r="E287" s="247" t="s">
        <v>20</v>
      </c>
      <c r="F287" s="248" t="s">
        <v>1427</v>
      </c>
      <c r="G287" s="246"/>
      <c r="H287" s="249">
        <v>1260.48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154</v>
      </c>
      <c r="AU287" s="255" t="s">
        <v>83</v>
      </c>
      <c r="AV287" s="14" t="s">
        <v>83</v>
      </c>
      <c r="AW287" s="14" t="s">
        <v>33</v>
      </c>
      <c r="AX287" s="14" t="s">
        <v>74</v>
      </c>
      <c r="AY287" s="255" t="s">
        <v>143</v>
      </c>
    </row>
    <row r="288" s="13" customFormat="1">
      <c r="A288" s="13"/>
      <c r="B288" s="234"/>
      <c r="C288" s="235"/>
      <c r="D288" s="236" t="s">
        <v>154</v>
      </c>
      <c r="E288" s="237" t="s">
        <v>20</v>
      </c>
      <c r="F288" s="238" t="s">
        <v>1314</v>
      </c>
      <c r="G288" s="235"/>
      <c r="H288" s="237" t="s">
        <v>20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154</v>
      </c>
      <c r="AU288" s="244" t="s">
        <v>83</v>
      </c>
      <c r="AV288" s="13" t="s">
        <v>22</v>
      </c>
      <c r="AW288" s="13" t="s">
        <v>33</v>
      </c>
      <c r="AX288" s="13" t="s">
        <v>74</v>
      </c>
      <c r="AY288" s="244" t="s">
        <v>143</v>
      </c>
    </row>
    <row r="289" s="14" customFormat="1">
      <c r="A289" s="14"/>
      <c r="B289" s="245"/>
      <c r="C289" s="246"/>
      <c r="D289" s="236" t="s">
        <v>154</v>
      </c>
      <c r="E289" s="247" t="s">
        <v>20</v>
      </c>
      <c r="F289" s="248" t="s">
        <v>1428</v>
      </c>
      <c r="G289" s="246"/>
      <c r="H289" s="249">
        <v>610.72000000000003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154</v>
      </c>
      <c r="AU289" s="255" t="s">
        <v>83</v>
      </c>
      <c r="AV289" s="14" t="s">
        <v>83</v>
      </c>
      <c r="AW289" s="14" t="s">
        <v>33</v>
      </c>
      <c r="AX289" s="14" t="s">
        <v>74</v>
      </c>
      <c r="AY289" s="255" t="s">
        <v>143</v>
      </c>
    </row>
    <row r="290" s="15" customFormat="1">
      <c r="A290" s="15"/>
      <c r="B290" s="256"/>
      <c r="C290" s="257"/>
      <c r="D290" s="236" t="s">
        <v>154</v>
      </c>
      <c r="E290" s="258" t="s">
        <v>20</v>
      </c>
      <c r="F290" s="259" t="s">
        <v>178</v>
      </c>
      <c r="G290" s="257"/>
      <c r="H290" s="260">
        <v>1871.2000000000001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6" t="s">
        <v>154</v>
      </c>
      <c r="AU290" s="266" t="s">
        <v>83</v>
      </c>
      <c r="AV290" s="15" t="s">
        <v>150</v>
      </c>
      <c r="AW290" s="15" t="s">
        <v>33</v>
      </c>
      <c r="AX290" s="15" t="s">
        <v>22</v>
      </c>
      <c r="AY290" s="266" t="s">
        <v>143</v>
      </c>
    </row>
    <row r="291" s="2" customFormat="1" ht="24.15" customHeight="1">
      <c r="A291" s="41"/>
      <c r="B291" s="42"/>
      <c r="C291" s="267" t="s">
        <v>359</v>
      </c>
      <c r="D291" s="267" t="s">
        <v>283</v>
      </c>
      <c r="E291" s="268" t="s">
        <v>1429</v>
      </c>
      <c r="F291" s="269" t="s">
        <v>1430</v>
      </c>
      <c r="G291" s="270" t="s">
        <v>148</v>
      </c>
      <c r="H291" s="271">
        <v>1908.624</v>
      </c>
      <c r="I291" s="272"/>
      <c r="J291" s="273">
        <f>ROUND(I291*H291,2)</f>
        <v>0</v>
      </c>
      <c r="K291" s="269" t="s">
        <v>149</v>
      </c>
      <c r="L291" s="274"/>
      <c r="M291" s="275" t="s">
        <v>20</v>
      </c>
      <c r="N291" s="276" t="s">
        <v>45</v>
      </c>
      <c r="O291" s="87"/>
      <c r="P291" s="225">
        <f>O291*H291</f>
        <v>0</v>
      </c>
      <c r="Q291" s="225">
        <v>0.00010000000000000001</v>
      </c>
      <c r="R291" s="225">
        <f>Q291*H291</f>
        <v>0.19086240000000002</v>
      </c>
      <c r="S291" s="225">
        <v>0</v>
      </c>
      <c r="T291" s="226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7" t="s">
        <v>211</v>
      </c>
      <c r="AT291" s="227" t="s">
        <v>283</v>
      </c>
      <c r="AU291" s="227" t="s">
        <v>83</v>
      </c>
      <c r="AY291" s="20" t="s">
        <v>143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20" t="s">
        <v>22</v>
      </c>
      <c r="BK291" s="228">
        <f>ROUND(I291*H291,2)</f>
        <v>0</v>
      </c>
      <c r="BL291" s="20" t="s">
        <v>150</v>
      </c>
      <c r="BM291" s="227" t="s">
        <v>1431</v>
      </c>
    </row>
    <row r="292" s="13" customFormat="1">
      <c r="A292" s="13"/>
      <c r="B292" s="234"/>
      <c r="C292" s="235"/>
      <c r="D292" s="236" t="s">
        <v>154</v>
      </c>
      <c r="E292" s="237" t="s">
        <v>20</v>
      </c>
      <c r="F292" s="238" t="s">
        <v>1432</v>
      </c>
      <c r="G292" s="235"/>
      <c r="H292" s="237" t="s">
        <v>20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154</v>
      </c>
      <c r="AU292" s="244" t="s">
        <v>83</v>
      </c>
      <c r="AV292" s="13" t="s">
        <v>22</v>
      </c>
      <c r="AW292" s="13" t="s">
        <v>33</v>
      </c>
      <c r="AX292" s="13" t="s">
        <v>74</v>
      </c>
      <c r="AY292" s="244" t="s">
        <v>143</v>
      </c>
    </row>
    <row r="293" s="14" customFormat="1">
      <c r="A293" s="14"/>
      <c r="B293" s="245"/>
      <c r="C293" s="246"/>
      <c r="D293" s="236" t="s">
        <v>154</v>
      </c>
      <c r="E293" s="247" t="s">
        <v>20</v>
      </c>
      <c r="F293" s="248" t="s">
        <v>1433</v>
      </c>
      <c r="G293" s="246"/>
      <c r="H293" s="249">
        <v>1871.2000000000001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154</v>
      </c>
      <c r="AU293" s="255" t="s">
        <v>83</v>
      </c>
      <c r="AV293" s="14" t="s">
        <v>83</v>
      </c>
      <c r="AW293" s="14" t="s">
        <v>33</v>
      </c>
      <c r="AX293" s="14" t="s">
        <v>74</v>
      </c>
      <c r="AY293" s="255" t="s">
        <v>143</v>
      </c>
    </row>
    <row r="294" s="14" customFormat="1">
      <c r="A294" s="14"/>
      <c r="B294" s="245"/>
      <c r="C294" s="246"/>
      <c r="D294" s="236" t="s">
        <v>154</v>
      </c>
      <c r="E294" s="247" t="s">
        <v>20</v>
      </c>
      <c r="F294" s="248" t="s">
        <v>1434</v>
      </c>
      <c r="G294" s="246"/>
      <c r="H294" s="249">
        <v>1908.624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154</v>
      </c>
      <c r="AU294" s="255" t="s">
        <v>83</v>
      </c>
      <c r="AV294" s="14" t="s">
        <v>83</v>
      </c>
      <c r="AW294" s="14" t="s">
        <v>33</v>
      </c>
      <c r="AX294" s="14" t="s">
        <v>22</v>
      </c>
      <c r="AY294" s="255" t="s">
        <v>143</v>
      </c>
    </row>
    <row r="295" s="12" customFormat="1" ht="22.8" customHeight="1">
      <c r="A295" s="12"/>
      <c r="B295" s="200"/>
      <c r="C295" s="201"/>
      <c r="D295" s="202" t="s">
        <v>73</v>
      </c>
      <c r="E295" s="214" t="s">
        <v>92</v>
      </c>
      <c r="F295" s="214" t="s">
        <v>314</v>
      </c>
      <c r="G295" s="201"/>
      <c r="H295" s="201"/>
      <c r="I295" s="204"/>
      <c r="J295" s="215">
        <f>BK295</f>
        <v>0</v>
      </c>
      <c r="K295" s="201"/>
      <c r="L295" s="206"/>
      <c r="M295" s="207"/>
      <c r="N295" s="208"/>
      <c r="O295" s="208"/>
      <c r="P295" s="209">
        <f>SUM(P296:P297)</f>
        <v>0</v>
      </c>
      <c r="Q295" s="208"/>
      <c r="R295" s="209">
        <f>SUM(R296:R297)</f>
        <v>0.28802</v>
      </c>
      <c r="S295" s="208"/>
      <c r="T295" s="210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1" t="s">
        <v>22</v>
      </c>
      <c r="AT295" s="212" t="s">
        <v>73</v>
      </c>
      <c r="AU295" s="212" t="s">
        <v>22</v>
      </c>
      <c r="AY295" s="211" t="s">
        <v>143</v>
      </c>
      <c r="BK295" s="213">
        <f>SUM(BK296:BK297)</f>
        <v>0</v>
      </c>
    </row>
    <row r="296" s="2" customFormat="1" ht="24.15" customHeight="1">
      <c r="A296" s="41"/>
      <c r="B296" s="42"/>
      <c r="C296" s="216" t="s">
        <v>366</v>
      </c>
      <c r="D296" s="216" t="s">
        <v>145</v>
      </c>
      <c r="E296" s="217" t="s">
        <v>1435</v>
      </c>
      <c r="F296" s="218" t="s">
        <v>1436</v>
      </c>
      <c r="G296" s="219" t="s">
        <v>428</v>
      </c>
      <c r="H296" s="220">
        <v>2</v>
      </c>
      <c r="I296" s="221"/>
      <c r="J296" s="222">
        <f>ROUND(I296*H296,2)</f>
        <v>0</v>
      </c>
      <c r="K296" s="218" t="s">
        <v>149</v>
      </c>
      <c r="L296" s="47"/>
      <c r="M296" s="223" t="s">
        <v>20</v>
      </c>
      <c r="N296" s="224" t="s">
        <v>45</v>
      </c>
      <c r="O296" s="87"/>
      <c r="P296" s="225">
        <f>O296*H296</f>
        <v>0</v>
      </c>
      <c r="Q296" s="225">
        <v>0.14401</v>
      </c>
      <c r="R296" s="225">
        <f>Q296*H296</f>
        <v>0.28802</v>
      </c>
      <c r="S296" s="225">
        <v>0</v>
      </c>
      <c r="T296" s="226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7" t="s">
        <v>150</v>
      </c>
      <c r="AT296" s="227" t="s">
        <v>145</v>
      </c>
      <c r="AU296" s="227" t="s">
        <v>83</v>
      </c>
      <c r="AY296" s="20" t="s">
        <v>143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20" t="s">
        <v>22</v>
      </c>
      <c r="BK296" s="228">
        <f>ROUND(I296*H296,2)</f>
        <v>0</v>
      </c>
      <c r="BL296" s="20" t="s">
        <v>150</v>
      </c>
      <c r="BM296" s="227" t="s">
        <v>1437</v>
      </c>
    </row>
    <row r="297" s="2" customFormat="1">
      <c r="A297" s="41"/>
      <c r="B297" s="42"/>
      <c r="C297" s="43"/>
      <c r="D297" s="229" t="s">
        <v>152</v>
      </c>
      <c r="E297" s="43"/>
      <c r="F297" s="230" t="s">
        <v>1438</v>
      </c>
      <c r="G297" s="43"/>
      <c r="H297" s="43"/>
      <c r="I297" s="231"/>
      <c r="J297" s="43"/>
      <c r="K297" s="43"/>
      <c r="L297" s="47"/>
      <c r="M297" s="232"/>
      <c r="N297" s="233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152</v>
      </c>
      <c r="AU297" s="20" t="s">
        <v>83</v>
      </c>
    </row>
    <row r="298" s="12" customFormat="1" ht="22.8" customHeight="1">
      <c r="A298" s="12"/>
      <c r="B298" s="200"/>
      <c r="C298" s="201"/>
      <c r="D298" s="202" t="s">
        <v>73</v>
      </c>
      <c r="E298" s="214" t="s">
        <v>150</v>
      </c>
      <c r="F298" s="214" t="s">
        <v>413</v>
      </c>
      <c r="G298" s="201"/>
      <c r="H298" s="201"/>
      <c r="I298" s="204"/>
      <c r="J298" s="215">
        <f>BK298</f>
        <v>0</v>
      </c>
      <c r="K298" s="201"/>
      <c r="L298" s="206"/>
      <c r="M298" s="207"/>
      <c r="N298" s="208"/>
      <c r="O298" s="208"/>
      <c r="P298" s="209">
        <f>SUM(P299:P344)</f>
        <v>0</v>
      </c>
      <c r="Q298" s="208"/>
      <c r="R298" s="209">
        <f>SUM(R299:R344)</f>
        <v>82.778373630000004</v>
      </c>
      <c r="S298" s="208"/>
      <c r="T298" s="210">
        <f>SUM(T299:T344)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1" t="s">
        <v>22</v>
      </c>
      <c r="AT298" s="212" t="s">
        <v>73</v>
      </c>
      <c r="AU298" s="212" t="s">
        <v>22</v>
      </c>
      <c r="AY298" s="211" t="s">
        <v>143</v>
      </c>
      <c r="BK298" s="213">
        <f>SUM(BK299:BK344)</f>
        <v>0</v>
      </c>
    </row>
    <row r="299" s="2" customFormat="1" ht="21.75" customHeight="1">
      <c r="A299" s="41"/>
      <c r="B299" s="42"/>
      <c r="C299" s="216" t="s">
        <v>373</v>
      </c>
      <c r="D299" s="216" t="s">
        <v>145</v>
      </c>
      <c r="E299" s="217" t="s">
        <v>1439</v>
      </c>
      <c r="F299" s="218" t="s">
        <v>1440</v>
      </c>
      <c r="G299" s="219" t="s">
        <v>148</v>
      </c>
      <c r="H299" s="220">
        <v>15.119999999999999</v>
      </c>
      <c r="I299" s="221"/>
      <c r="J299" s="222">
        <f>ROUND(I299*H299,2)</f>
        <v>0</v>
      </c>
      <c r="K299" s="218" t="s">
        <v>149</v>
      </c>
      <c r="L299" s="47"/>
      <c r="M299" s="223" t="s">
        <v>20</v>
      </c>
      <c r="N299" s="224" t="s">
        <v>45</v>
      </c>
      <c r="O299" s="87"/>
      <c r="P299" s="225">
        <f>O299*H299</f>
        <v>0</v>
      </c>
      <c r="Q299" s="225">
        <v>0.21251999999999999</v>
      </c>
      <c r="R299" s="225">
        <f>Q299*H299</f>
        <v>3.2133023999999994</v>
      </c>
      <c r="S299" s="225">
        <v>0</v>
      </c>
      <c r="T299" s="226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7" t="s">
        <v>150</v>
      </c>
      <c r="AT299" s="227" t="s">
        <v>145</v>
      </c>
      <c r="AU299" s="227" t="s">
        <v>83</v>
      </c>
      <c r="AY299" s="20" t="s">
        <v>143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20" t="s">
        <v>22</v>
      </c>
      <c r="BK299" s="228">
        <f>ROUND(I299*H299,2)</f>
        <v>0</v>
      </c>
      <c r="BL299" s="20" t="s">
        <v>150</v>
      </c>
      <c r="BM299" s="227" t="s">
        <v>1441</v>
      </c>
    </row>
    <row r="300" s="2" customFormat="1">
      <c r="A300" s="41"/>
      <c r="B300" s="42"/>
      <c r="C300" s="43"/>
      <c r="D300" s="229" t="s">
        <v>152</v>
      </c>
      <c r="E300" s="43"/>
      <c r="F300" s="230" t="s">
        <v>1442</v>
      </c>
      <c r="G300" s="43"/>
      <c r="H300" s="43"/>
      <c r="I300" s="231"/>
      <c r="J300" s="43"/>
      <c r="K300" s="43"/>
      <c r="L300" s="47"/>
      <c r="M300" s="232"/>
      <c r="N300" s="23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152</v>
      </c>
      <c r="AU300" s="20" t="s">
        <v>83</v>
      </c>
    </row>
    <row r="301" s="13" customFormat="1">
      <c r="A301" s="13"/>
      <c r="B301" s="234"/>
      <c r="C301" s="235"/>
      <c r="D301" s="236" t="s">
        <v>154</v>
      </c>
      <c r="E301" s="237" t="s">
        <v>20</v>
      </c>
      <c r="F301" s="238" t="s">
        <v>1443</v>
      </c>
      <c r="G301" s="235"/>
      <c r="H301" s="237" t="s">
        <v>20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154</v>
      </c>
      <c r="AU301" s="244" t="s">
        <v>83</v>
      </c>
      <c r="AV301" s="13" t="s">
        <v>22</v>
      </c>
      <c r="AW301" s="13" t="s">
        <v>33</v>
      </c>
      <c r="AX301" s="13" t="s">
        <v>74</v>
      </c>
      <c r="AY301" s="244" t="s">
        <v>143</v>
      </c>
    </row>
    <row r="302" s="14" customFormat="1">
      <c r="A302" s="14"/>
      <c r="B302" s="245"/>
      <c r="C302" s="246"/>
      <c r="D302" s="236" t="s">
        <v>154</v>
      </c>
      <c r="E302" s="247" t="s">
        <v>20</v>
      </c>
      <c r="F302" s="248" t="s">
        <v>1444</v>
      </c>
      <c r="G302" s="246"/>
      <c r="H302" s="249">
        <v>15.120000000000001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154</v>
      </c>
      <c r="AU302" s="255" t="s">
        <v>83</v>
      </c>
      <c r="AV302" s="14" t="s">
        <v>83</v>
      </c>
      <c r="AW302" s="14" t="s">
        <v>33</v>
      </c>
      <c r="AX302" s="14" t="s">
        <v>22</v>
      </c>
      <c r="AY302" s="255" t="s">
        <v>143</v>
      </c>
    </row>
    <row r="303" s="2" customFormat="1" ht="37.8" customHeight="1">
      <c r="A303" s="41"/>
      <c r="B303" s="42"/>
      <c r="C303" s="216" t="s">
        <v>378</v>
      </c>
      <c r="D303" s="216" t="s">
        <v>145</v>
      </c>
      <c r="E303" s="217" t="s">
        <v>1445</v>
      </c>
      <c r="F303" s="218" t="s">
        <v>1446</v>
      </c>
      <c r="G303" s="219" t="s">
        <v>160</v>
      </c>
      <c r="H303" s="220">
        <v>1.0980000000000001</v>
      </c>
      <c r="I303" s="221"/>
      <c r="J303" s="222">
        <f>ROUND(I303*H303,2)</f>
        <v>0</v>
      </c>
      <c r="K303" s="218" t="s">
        <v>149</v>
      </c>
      <c r="L303" s="47"/>
      <c r="M303" s="223" t="s">
        <v>20</v>
      </c>
      <c r="N303" s="224" t="s">
        <v>45</v>
      </c>
      <c r="O303" s="87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7" t="s">
        <v>150</v>
      </c>
      <c r="AT303" s="227" t="s">
        <v>145</v>
      </c>
      <c r="AU303" s="227" t="s">
        <v>83</v>
      </c>
      <c r="AY303" s="20" t="s">
        <v>143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20" t="s">
        <v>22</v>
      </c>
      <c r="BK303" s="228">
        <f>ROUND(I303*H303,2)</f>
        <v>0</v>
      </c>
      <c r="BL303" s="20" t="s">
        <v>150</v>
      </c>
      <c r="BM303" s="227" t="s">
        <v>1447</v>
      </c>
    </row>
    <row r="304" s="2" customFormat="1">
      <c r="A304" s="41"/>
      <c r="B304" s="42"/>
      <c r="C304" s="43"/>
      <c r="D304" s="229" t="s">
        <v>152</v>
      </c>
      <c r="E304" s="43"/>
      <c r="F304" s="230" t="s">
        <v>1448</v>
      </c>
      <c r="G304" s="43"/>
      <c r="H304" s="43"/>
      <c r="I304" s="231"/>
      <c r="J304" s="43"/>
      <c r="K304" s="43"/>
      <c r="L304" s="47"/>
      <c r="M304" s="232"/>
      <c r="N304" s="233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152</v>
      </c>
      <c r="AU304" s="20" t="s">
        <v>83</v>
      </c>
    </row>
    <row r="305" s="13" customFormat="1">
      <c r="A305" s="13"/>
      <c r="B305" s="234"/>
      <c r="C305" s="235"/>
      <c r="D305" s="236" t="s">
        <v>154</v>
      </c>
      <c r="E305" s="237" t="s">
        <v>20</v>
      </c>
      <c r="F305" s="238" t="s">
        <v>1449</v>
      </c>
      <c r="G305" s="235"/>
      <c r="H305" s="237" t="s">
        <v>20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154</v>
      </c>
      <c r="AU305" s="244" t="s">
        <v>83</v>
      </c>
      <c r="AV305" s="13" t="s">
        <v>22</v>
      </c>
      <c r="AW305" s="13" t="s">
        <v>33</v>
      </c>
      <c r="AX305" s="13" t="s">
        <v>74</v>
      </c>
      <c r="AY305" s="244" t="s">
        <v>143</v>
      </c>
    </row>
    <row r="306" s="14" customFormat="1">
      <c r="A306" s="14"/>
      <c r="B306" s="245"/>
      <c r="C306" s="246"/>
      <c r="D306" s="236" t="s">
        <v>154</v>
      </c>
      <c r="E306" s="247" t="s">
        <v>20</v>
      </c>
      <c r="F306" s="248" t="s">
        <v>1450</v>
      </c>
      <c r="G306" s="246"/>
      <c r="H306" s="249">
        <v>1.0975999999999999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154</v>
      </c>
      <c r="AU306" s="255" t="s">
        <v>83</v>
      </c>
      <c r="AV306" s="14" t="s">
        <v>83</v>
      </c>
      <c r="AW306" s="14" t="s">
        <v>33</v>
      </c>
      <c r="AX306" s="14" t="s">
        <v>22</v>
      </c>
      <c r="AY306" s="255" t="s">
        <v>143</v>
      </c>
    </row>
    <row r="307" s="2" customFormat="1" ht="49.05" customHeight="1">
      <c r="A307" s="41"/>
      <c r="B307" s="42"/>
      <c r="C307" s="216" t="s">
        <v>385</v>
      </c>
      <c r="D307" s="216" t="s">
        <v>145</v>
      </c>
      <c r="E307" s="217" t="s">
        <v>1451</v>
      </c>
      <c r="F307" s="218" t="s">
        <v>1452</v>
      </c>
      <c r="G307" s="219" t="s">
        <v>160</v>
      </c>
      <c r="H307" s="220">
        <v>2.9460000000000002</v>
      </c>
      <c r="I307" s="221"/>
      <c r="J307" s="222">
        <f>ROUND(I307*H307,2)</f>
        <v>0</v>
      </c>
      <c r="K307" s="218" t="s">
        <v>149</v>
      </c>
      <c r="L307" s="47"/>
      <c r="M307" s="223" t="s">
        <v>20</v>
      </c>
      <c r="N307" s="224" t="s">
        <v>45</v>
      </c>
      <c r="O307" s="87"/>
      <c r="P307" s="225">
        <f>O307*H307</f>
        <v>0</v>
      </c>
      <c r="Q307" s="225">
        <v>2.83331</v>
      </c>
      <c r="R307" s="225">
        <f>Q307*H307</f>
        <v>8.3469312599999999</v>
      </c>
      <c r="S307" s="225">
        <v>0</v>
      </c>
      <c r="T307" s="226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7" t="s">
        <v>150</v>
      </c>
      <c r="AT307" s="227" t="s">
        <v>145</v>
      </c>
      <c r="AU307" s="227" t="s">
        <v>83</v>
      </c>
      <c r="AY307" s="20" t="s">
        <v>143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20" t="s">
        <v>22</v>
      </c>
      <c r="BK307" s="228">
        <f>ROUND(I307*H307,2)</f>
        <v>0</v>
      </c>
      <c r="BL307" s="20" t="s">
        <v>150</v>
      </c>
      <c r="BM307" s="227" t="s">
        <v>1453</v>
      </c>
    </row>
    <row r="308" s="2" customFormat="1">
      <c r="A308" s="41"/>
      <c r="B308" s="42"/>
      <c r="C308" s="43"/>
      <c r="D308" s="229" t="s">
        <v>152</v>
      </c>
      <c r="E308" s="43"/>
      <c r="F308" s="230" t="s">
        <v>1454</v>
      </c>
      <c r="G308" s="43"/>
      <c r="H308" s="43"/>
      <c r="I308" s="231"/>
      <c r="J308" s="43"/>
      <c r="K308" s="43"/>
      <c r="L308" s="47"/>
      <c r="M308" s="232"/>
      <c r="N308" s="23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152</v>
      </c>
      <c r="AU308" s="20" t="s">
        <v>83</v>
      </c>
    </row>
    <row r="309" s="13" customFormat="1">
      <c r="A309" s="13"/>
      <c r="B309" s="234"/>
      <c r="C309" s="235"/>
      <c r="D309" s="236" t="s">
        <v>154</v>
      </c>
      <c r="E309" s="237" t="s">
        <v>20</v>
      </c>
      <c r="F309" s="238" t="s">
        <v>1328</v>
      </c>
      <c r="G309" s="235"/>
      <c r="H309" s="237" t="s">
        <v>20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154</v>
      </c>
      <c r="AU309" s="244" t="s">
        <v>83</v>
      </c>
      <c r="AV309" s="13" t="s">
        <v>22</v>
      </c>
      <c r="AW309" s="13" t="s">
        <v>33</v>
      </c>
      <c r="AX309" s="13" t="s">
        <v>74</v>
      </c>
      <c r="AY309" s="244" t="s">
        <v>143</v>
      </c>
    </row>
    <row r="310" s="14" customFormat="1">
      <c r="A310" s="14"/>
      <c r="B310" s="245"/>
      <c r="C310" s="246"/>
      <c r="D310" s="236" t="s">
        <v>154</v>
      </c>
      <c r="E310" s="247" t="s">
        <v>20</v>
      </c>
      <c r="F310" s="248" t="s">
        <v>1455</v>
      </c>
      <c r="G310" s="246"/>
      <c r="H310" s="249">
        <v>1.1856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154</v>
      </c>
      <c r="AU310" s="255" t="s">
        <v>83</v>
      </c>
      <c r="AV310" s="14" t="s">
        <v>83</v>
      </c>
      <c r="AW310" s="14" t="s">
        <v>33</v>
      </c>
      <c r="AX310" s="14" t="s">
        <v>74</v>
      </c>
      <c r="AY310" s="255" t="s">
        <v>143</v>
      </c>
    </row>
    <row r="311" s="13" customFormat="1">
      <c r="A311" s="13"/>
      <c r="B311" s="234"/>
      <c r="C311" s="235"/>
      <c r="D311" s="236" t="s">
        <v>154</v>
      </c>
      <c r="E311" s="237" t="s">
        <v>20</v>
      </c>
      <c r="F311" s="238" t="s">
        <v>1346</v>
      </c>
      <c r="G311" s="235"/>
      <c r="H311" s="237" t="s">
        <v>20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154</v>
      </c>
      <c r="AU311" s="244" t="s">
        <v>83</v>
      </c>
      <c r="AV311" s="13" t="s">
        <v>22</v>
      </c>
      <c r="AW311" s="13" t="s">
        <v>33</v>
      </c>
      <c r="AX311" s="13" t="s">
        <v>74</v>
      </c>
      <c r="AY311" s="244" t="s">
        <v>143</v>
      </c>
    </row>
    <row r="312" s="14" customFormat="1">
      <c r="A312" s="14"/>
      <c r="B312" s="245"/>
      <c r="C312" s="246"/>
      <c r="D312" s="236" t="s">
        <v>154</v>
      </c>
      <c r="E312" s="247" t="s">
        <v>20</v>
      </c>
      <c r="F312" s="248" t="s">
        <v>1456</v>
      </c>
      <c r="G312" s="246"/>
      <c r="H312" s="249">
        <v>1.7606400000000002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154</v>
      </c>
      <c r="AU312" s="255" t="s">
        <v>83</v>
      </c>
      <c r="AV312" s="14" t="s">
        <v>83</v>
      </c>
      <c r="AW312" s="14" t="s">
        <v>33</v>
      </c>
      <c r="AX312" s="14" t="s">
        <v>74</v>
      </c>
      <c r="AY312" s="255" t="s">
        <v>143</v>
      </c>
    </row>
    <row r="313" s="15" customFormat="1">
      <c r="A313" s="15"/>
      <c r="B313" s="256"/>
      <c r="C313" s="257"/>
      <c r="D313" s="236" t="s">
        <v>154</v>
      </c>
      <c r="E313" s="258" t="s">
        <v>20</v>
      </c>
      <c r="F313" s="259" t="s">
        <v>178</v>
      </c>
      <c r="G313" s="257"/>
      <c r="H313" s="260">
        <v>2.9462400000000004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6" t="s">
        <v>154</v>
      </c>
      <c r="AU313" s="266" t="s">
        <v>83</v>
      </c>
      <c r="AV313" s="15" t="s">
        <v>150</v>
      </c>
      <c r="AW313" s="15" t="s">
        <v>33</v>
      </c>
      <c r="AX313" s="15" t="s">
        <v>22</v>
      </c>
      <c r="AY313" s="266" t="s">
        <v>143</v>
      </c>
    </row>
    <row r="314" s="2" customFormat="1" ht="37.8" customHeight="1">
      <c r="A314" s="41"/>
      <c r="B314" s="42"/>
      <c r="C314" s="216" t="s">
        <v>402</v>
      </c>
      <c r="D314" s="216" t="s">
        <v>145</v>
      </c>
      <c r="E314" s="217" t="s">
        <v>1457</v>
      </c>
      <c r="F314" s="218" t="s">
        <v>1458</v>
      </c>
      <c r="G314" s="219" t="s">
        <v>160</v>
      </c>
      <c r="H314" s="220">
        <v>14.878</v>
      </c>
      <c r="I314" s="221"/>
      <c r="J314" s="222">
        <f>ROUND(I314*H314,2)</f>
        <v>0</v>
      </c>
      <c r="K314" s="218" t="s">
        <v>149</v>
      </c>
      <c r="L314" s="47"/>
      <c r="M314" s="223" t="s">
        <v>20</v>
      </c>
      <c r="N314" s="224" t="s">
        <v>45</v>
      </c>
      <c r="O314" s="87"/>
      <c r="P314" s="225">
        <f>O314*H314</f>
        <v>0</v>
      </c>
      <c r="Q314" s="225">
        <v>2.13408</v>
      </c>
      <c r="R314" s="225">
        <f>Q314*H314</f>
        <v>31.750842240000001</v>
      </c>
      <c r="S314" s="225">
        <v>0</v>
      </c>
      <c r="T314" s="226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7" t="s">
        <v>150</v>
      </c>
      <c r="AT314" s="227" t="s">
        <v>145</v>
      </c>
      <c r="AU314" s="227" t="s">
        <v>83</v>
      </c>
      <c r="AY314" s="20" t="s">
        <v>143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20" t="s">
        <v>22</v>
      </c>
      <c r="BK314" s="228">
        <f>ROUND(I314*H314,2)</f>
        <v>0</v>
      </c>
      <c r="BL314" s="20" t="s">
        <v>150</v>
      </c>
      <c r="BM314" s="227" t="s">
        <v>1459</v>
      </c>
    </row>
    <row r="315" s="2" customFormat="1">
      <c r="A315" s="41"/>
      <c r="B315" s="42"/>
      <c r="C315" s="43"/>
      <c r="D315" s="229" t="s">
        <v>152</v>
      </c>
      <c r="E315" s="43"/>
      <c r="F315" s="230" t="s">
        <v>1460</v>
      </c>
      <c r="G315" s="43"/>
      <c r="H315" s="43"/>
      <c r="I315" s="231"/>
      <c r="J315" s="43"/>
      <c r="K315" s="43"/>
      <c r="L315" s="47"/>
      <c r="M315" s="232"/>
      <c r="N315" s="233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152</v>
      </c>
      <c r="AU315" s="20" t="s">
        <v>83</v>
      </c>
    </row>
    <row r="316" s="13" customFormat="1">
      <c r="A316" s="13"/>
      <c r="B316" s="234"/>
      <c r="C316" s="235"/>
      <c r="D316" s="236" t="s">
        <v>154</v>
      </c>
      <c r="E316" s="237" t="s">
        <v>20</v>
      </c>
      <c r="F316" s="238" t="s">
        <v>1328</v>
      </c>
      <c r="G316" s="235"/>
      <c r="H316" s="237" t="s">
        <v>20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154</v>
      </c>
      <c r="AU316" s="244" t="s">
        <v>83</v>
      </c>
      <c r="AV316" s="13" t="s">
        <v>22</v>
      </c>
      <c r="AW316" s="13" t="s">
        <v>33</v>
      </c>
      <c r="AX316" s="13" t="s">
        <v>74</v>
      </c>
      <c r="AY316" s="244" t="s">
        <v>143</v>
      </c>
    </row>
    <row r="317" s="14" customFormat="1">
      <c r="A317" s="14"/>
      <c r="B317" s="245"/>
      <c r="C317" s="246"/>
      <c r="D317" s="236" t="s">
        <v>154</v>
      </c>
      <c r="E317" s="247" t="s">
        <v>20</v>
      </c>
      <c r="F317" s="248" t="s">
        <v>1330</v>
      </c>
      <c r="G317" s="246"/>
      <c r="H317" s="249">
        <v>2.5529999999999999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154</v>
      </c>
      <c r="AU317" s="255" t="s">
        <v>83</v>
      </c>
      <c r="AV317" s="14" t="s">
        <v>83</v>
      </c>
      <c r="AW317" s="14" t="s">
        <v>33</v>
      </c>
      <c r="AX317" s="14" t="s">
        <v>74</v>
      </c>
      <c r="AY317" s="255" t="s">
        <v>143</v>
      </c>
    </row>
    <row r="318" s="14" customFormat="1">
      <c r="A318" s="14"/>
      <c r="B318" s="245"/>
      <c r="C318" s="246"/>
      <c r="D318" s="236" t="s">
        <v>154</v>
      </c>
      <c r="E318" s="247" t="s">
        <v>20</v>
      </c>
      <c r="F318" s="248" t="s">
        <v>1331</v>
      </c>
      <c r="G318" s="246"/>
      <c r="H318" s="249">
        <v>2.6580000000000004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154</v>
      </c>
      <c r="AU318" s="255" t="s">
        <v>83</v>
      </c>
      <c r="AV318" s="14" t="s">
        <v>83</v>
      </c>
      <c r="AW318" s="14" t="s">
        <v>33</v>
      </c>
      <c r="AX318" s="14" t="s">
        <v>74</v>
      </c>
      <c r="AY318" s="255" t="s">
        <v>143</v>
      </c>
    </row>
    <row r="319" s="13" customFormat="1">
      <c r="A319" s="13"/>
      <c r="B319" s="234"/>
      <c r="C319" s="235"/>
      <c r="D319" s="236" t="s">
        <v>154</v>
      </c>
      <c r="E319" s="237" t="s">
        <v>20</v>
      </c>
      <c r="F319" s="238" t="s">
        <v>1346</v>
      </c>
      <c r="G319" s="235"/>
      <c r="H319" s="237" t="s">
        <v>20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154</v>
      </c>
      <c r="AU319" s="244" t="s">
        <v>83</v>
      </c>
      <c r="AV319" s="13" t="s">
        <v>22</v>
      </c>
      <c r="AW319" s="13" t="s">
        <v>33</v>
      </c>
      <c r="AX319" s="13" t="s">
        <v>74</v>
      </c>
      <c r="AY319" s="244" t="s">
        <v>143</v>
      </c>
    </row>
    <row r="320" s="14" customFormat="1">
      <c r="A320" s="14"/>
      <c r="B320" s="245"/>
      <c r="C320" s="246"/>
      <c r="D320" s="236" t="s">
        <v>154</v>
      </c>
      <c r="E320" s="247" t="s">
        <v>20</v>
      </c>
      <c r="F320" s="248" t="s">
        <v>1461</v>
      </c>
      <c r="G320" s="246"/>
      <c r="H320" s="249">
        <v>9.6667200000000015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154</v>
      </c>
      <c r="AU320" s="255" t="s">
        <v>83</v>
      </c>
      <c r="AV320" s="14" t="s">
        <v>83</v>
      </c>
      <c r="AW320" s="14" t="s">
        <v>33</v>
      </c>
      <c r="AX320" s="14" t="s">
        <v>74</v>
      </c>
      <c r="AY320" s="255" t="s">
        <v>143</v>
      </c>
    </row>
    <row r="321" s="15" customFormat="1">
      <c r="A321" s="15"/>
      <c r="B321" s="256"/>
      <c r="C321" s="257"/>
      <c r="D321" s="236" t="s">
        <v>154</v>
      </c>
      <c r="E321" s="258" t="s">
        <v>20</v>
      </c>
      <c r="F321" s="259" t="s">
        <v>178</v>
      </c>
      <c r="G321" s="257"/>
      <c r="H321" s="260">
        <v>14.877720000000002</v>
      </c>
      <c r="I321" s="261"/>
      <c r="J321" s="257"/>
      <c r="K321" s="257"/>
      <c r="L321" s="262"/>
      <c r="M321" s="263"/>
      <c r="N321" s="264"/>
      <c r="O321" s="264"/>
      <c r="P321" s="264"/>
      <c r="Q321" s="264"/>
      <c r="R321" s="264"/>
      <c r="S321" s="264"/>
      <c r="T321" s="26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6" t="s">
        <v>154</v>
      </c>
      <c r="AU321" s="266" t="s">
        <v>83</v>
      </c>
      <c r="AV321" s="15" t="s">
        <v>150</v>
      </c>
      <c r="AW321" s="15" t="s">
        <v>33</v>
      </c>
      <c r="AX321" s="15" t="s">
        <v>22</v>
      </c>
      <c r="AY321" s="266" t="s">
        <v>143</v>
      </c>
    </row>
    <row r="322" s="2" customFormat="1" ht="44.25" customHeight="1">
      <c r="A322" s="41"/>
      <c r="B322" s="42"/>
      <c r="C322" s="216" t="s">
        <v>414</v>
      </c>
      <c r="D322" s="216" t="s">
        <v>145</v>
      </c>
      <c r="E322" s="217" t="s">
        <v>1462</v>
      </c>
      <c r="F322" s="218" t="s">
        <v>1463</v>
      </c>
      <c r="G322" s="219" t="s">
        <v>148</v>
      </c>
      <c r="H322" s="220">
        <v>49.591999999999999</v>
      </c>
      <c r="I322" s="221"/>
      <c r="J322" s="222">
        <f>ROUND(I322*H322,2)</f>
        <v>0</v>
      </c>
      <c r="K322" s="218" t="s">
        <v>149</v>
      </c>
      <c r="L322" s="47"/>
      <c r="M322" s="223" t="s">
        <v>20</v>
      </c>
      <c r="N322" s="224" t="s">
        <v>45</v>
      </c>
      <c r="O322" s="87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7" t="s">
        <v>150</v>
      </c>
      <c r="AT322" s="227" t="s">
        <v>145</v>
      </c>
      <c r="AU322" s="227" t="s">
        <v>83</v>
      </c>
      <c r="AY322" s="20" t="s">
        <v>143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20" t="s">
        <v>22</v>
      </c>
      <c r="BK322" s="228">
        <f>ROUND(I322*H322,2)</f>
        <v>0</v>
      </c>
      <c r="BL322" s="20" t="s">
        <v>150</v>
      </c>
      <c r="BM322" s="227" t="s">
        <v>1464</v>
      </c>
    </row>
    <row r="323" s="2" customFormat="1">
      <c r="A323" s="41"/>
      <c r="B323" s="42"/>
      <c r="C323" s="43"/>
      <c r="D323" s="229" t="s">
        <v>152</v>
      </c>
      <c r="E323" s="43"/>
      <c r="F323" s="230" t="s">
        <v>1465</v>
      </c>
      <c r="G323" s="43"/>
      <c r="H323" s="43"/>
      <c r="I323" s="231"/>
      <c r="J323" s="43"/>
      <c r="K323" s="43"/>
      <c r="L323" s="47"/>
      <c r="M323" s="232"/>
      <c r="N323" s="23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152</v>
      </c>
      <c r="AU323" s="20" t="s">
        <v>83</v>
      </c>
    </row>
    <row r="324" s="13" customFormat="1">
      <c r="A324" s="13"/>
      <c r="B324" s="234"/>
      <c r="C324" s="235"/>
      <c r="D324" s="236" t="s">
        <v>154</v>
      </c>
      <c r="E324" s="237" t="s">
        <v>20</v>
      </c>
      <c r="F324" s="238" t="s">
        <v>1328</v>
      </c>
      <c r="G324" s="235"/>
      <c r="H324" s="237" t="s">
        <v>20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154</v>
      </c>
      <c r="AU324" s="244" t="s">
        <v>83</v>
      </c>
      <c r="AV324" s="13" t="s">
        <v>22</v>
      </c>
      <c r="AW324" s="13" t="s">
        <v>33</v>
      </c>
      <c r="AX324" s="13" t="s">
        <v>74</v>
      </c>
      <c r="AY324" s="244" t="s">
        <v>143</v>
      </c>
    </row>
    <row r="325" s="14" customFormat="1">
      <c r="A325" s="14"/>
      <c r="B325" s="245"/>
      <c r="C325" s="246"/>
      <c r="D325" s="236" t="s">
        <v>154</v>
      </c>
      <c r="E325" s="247" t="s">
        <v>20</v>
      </c>
      <c r="F325" s="248" t="s">
        <v>1466</v>
      </c>
      <c r="G325" s="246"/>
      <c r="H325" s="249">
        <v>8.5099999999999998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154</v>
      </c>
      <c r="AU325" s="255" t="s">
        <v>83</v>
      </c>
      <c r="AV325" s="14" t="s">
        <v>83</v>
      </c>
      <c r="AW325" s="14" t="s">
        <v>33</v>
      </c>
      <c r="AX325" s="14" t="s">
        <v>74</v>
      </c>
      <c r="AY325" s="255" t="s">
        <v>143</v>
      </c>
    </row>
    <row r="326" s="14" customFormat="1">
      <c r="A326" s="14"/>
      <c r="B326" s="245"/>
      <c r="C326" s="246"/>
      <c r="D326" s="236" t="s">
        <v>154</v>
      </c>
      <c r="E326" s="247" t="s">
        <v>20</v>
      </c>
      <c r="F326" s="248" t="s">
        <v>1467</v>
      </c>
      <c r="G326" s="246"/>
      <c r="H326" s="249">
        <v>8.8600000000000012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154</v>
      </c>
      <c r="AU326" s="255" t="s">
        <v>83</v>
      </c>
      <c r="AV326" s="14" t="s">
        <v>83</v>
      </c>
      <c r="AW326" s="14" t="s">
        <v>33</v>
      </c>
      <c r="AX326" s="14" t="s">
        <v>74</v>
      </c>
      <c r="AY326" s="255" t="s">
        <v>143</v>
      </c>
    </row>
    <row r="327" s="13" customFormat="1">
      <c r="A327" s="13"/>
      <c r="B327" s="234"/>
      <c r="C327" s="235"/>
      <c r="D327" s="236" t="s">
        <v>154</v>
      </c>
      <c r="E327" s="237" t="s">
        <v>20</v>
      </c>
      <c r="F327" s="238" t="s">
        <v>1346</v>
      </c>
      <c r="G327" s="235"/>
      <c r="H327" s="237" t="s">
        <v>20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154</v>
      </c>
      <c r="AU327" s="244" t="s">
        <v>83</v>
      </c>
      <c r="AV327" s="13" t="s">
        <v>22</v>
      </c>
      <c r="AW327" s="13" t="s">
        <v>33</v>
      </c>
      <c r="AX327" s="13" t="s">
        <v>74</v>
      </c>
      <c r="AY327" s="244" t="s">
        <v>143</v>
      </c>
    </row>
    <row r="328" s="14" customFormat="1">
      <c r="A328" s="14"/>
      <c r="B328" s="245"/>
      <c r="C328" s="246"/>
      <c r="D328" s="236" t="s">
        <v>154</v>
      </c>
      <c r="E328" s="247" t="s">
        <v>20</v>
      </c>
      <c r="F328" s="248" t="s">
        <v>1468</v>
      </c>
      <c r="G328" s="246"/>
      <c r="H328" s="249">
        <v>32.2224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154</v>
      </c>
      <c r="AU328" s="255" t="s">
        <v>83</v>
      </c>
      <c r="AV328" s="14" t="s">
        <v>83</v>
      </c>
      <c r="AW328" s="14" t="s">
        <v>33</v>
      </c>
      <c r="AX328" s="14" t="s">
        <v>74</v>
      </c>
      <c r="AY328" s="255" t="s">
        <v>143</v>
      </c>
    </row>
    <row r="329" s="15" customFormat="1">
      <c r="A329" s="15"/>
      <c r="B329" s="256"/>
      <c r="C329" s="257"/>
      <c r="D329" s="236" t="s">
        <v>154</v>
      </c>
      <c r="E329" s="258" t="s">
        <v>20</v>
      </c>
      <c r="F329" s="259" t="s">
        <v>178</v>
      </c>
      <c r="G329" s="257"/>
      <c r="H329" s="260">
        <v>49.592399999999998</v>
      </c>
      <c r="I329" s="261"/>
      <c r="J329" s="257"/>
      <c r="K329" s="257"/>
      <c r="L329" s="262"/>
      <c r="M329" s="263"/>
      <c r="N329" s="264"/>
      <c r="O329" s="264"/>
      <c r="P329" s="264"/>
      <c r="Q329" s="264"/>
      <c r="R329" s="264"/>
      <c r="S329" s="264"/>
      <c r="T329" s="26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6" t="s">
        <v>154</v>
      </c>
      <c r="AU329" s="266" t="s">
        <v>83</v>
      </c>
      <c r="AV329" s="15" t="s">
        <v>150</v>
      </c>
      <c r="AW329" s="15" t="s">
        <v>33</v>
      </c>
      <c r="AX329" s="15" t="s">
        <v>22</v>
      </c>
      <c r="AY329" s="266" t="s">
        <v>143</v>
      </c>
    </row>
    <row r="330" s="2" customFormat="1" ht="90" customHeight="1">
      <c r="A330" s="41"/>
      <c r="B330" s="42"/>
      <c r="C330" s="216" t="s">
        <v>420</v>
      </c>
      <c r="D330" s="216" t="s">
        <v>145</v>
      </c>
      <c r="E330" s="217" t="s">
        <v>1469</v>
      </c>
      <c r="F330" s="218" t="s">
        <v>1470</v>
      </c>
      <c r="G330" s="219" t="s">
        <v>160</v>
      </c>
      <c r="H330" s="220">
        <v>2.5600000000000001</v>
      </c>
      <c r="I330" s="221"/>
      <c r="J330" s="222">
        <f>ROUND(I330*H330,2)</f>
        <v>0</v>
      </c>
      <c r="K330" s="218" t="s">
        <v>149</v>
      </c>
      <c r="L330" s="47"/>
      <c r="M330" s="223" t="s">
        <v>20</v>
      </c>
      <c r="N330" s="224" t="s">
        <v>45</v>
      </c>
      <c r="O330" s="87"/>
      <c r="P330" s="225">
        <f>O330*H330</f>
        <v>0</v>
      </c>
      <c r="Q330" s="225">
        <v>2.6922000000000001</v>
      </c>
      <c r="R330" s="225">
        <f>Q330*H330</f>
        <v>6.8920320000000004</v>
      </c>
      <c r="S330" s="225">
        <v>0</v>
      </c>
      <c r="T330" s="226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7" t="s">
        <v>150</v>
      </c>
      <c r="AT330" s="227" t="s">
        <v>145</v>
      </c>
      <c r="AU330" s="227" t="s">
        <v>83</v>
      </c>
      <c r="AY330" s="20" t="s">
        <v>143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20" t="s">
        <v>22</v>
      </c>
      <c r="BK330" s="228">
        <f>ROUND(I330*H330,2)</f>
        <v>0</v>
      </c>
      <c r="BL330" s="20" t="s">
        <v>150</v>
      </c>
      <c r="BM330" s="227" t="s">
        <v>1471</v>
      </c>
    </row>
    <row r="331" s="2" customFormat="1">
      <c r="A331" s="41"/>
      <c r="B331" s="42"/>
      <c r="C331" s="43"/>
      <c r="D331" s="229" t="s">
        <v>152</v>
      </c>
      <c r="E331" s="43"/>
      <c r="F331" s="230" t="s">
        <v>1472</v>
      </c>
      <c r="G331" s="43"/>
      <c r="H331" s="43"/>
      <c r="I331" s="231"/>
      <c r="J331" s="43"/>
      <c r="K331" s="43"/>
      <c r="L331" s="47"/>
      <c r="M331" s="232"/>
      <c r="N331" s="233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152</v>
      </c>
      <c r="AU331" s="20" t="s">
        <v>83</v>
      </c>
    </row>
    <row r="332" s="13" customFormat="1">
      <c r="A332" s="13"/>
      <c r="B332" s="234"/>
      <c r="C332" s="235"/>
      <c r="D332" s="236" t="s">
        <v>154</v>
      </c>
      <c r="E332" s="237" t="s">
        <v>20</v>
      </c>
      <c r="F332" s="238" t="s">
        <v>1358</v>
      </c>
      <c r="G332" s="235"/>
      <c r="H332" s="237" t="s">
        <v>20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154</v>
      </c>
      <c r="AU332" s="244" t="s">
        <v>83</v>
      </c>
      <c r="AV332" s="13" t="s">
        <v>22</v>
      </c>
      <c r="AW332" s="13" t="s">
        <v>33</v>
      </c>
      <c r="AX332" s="13" t="s">
        <v>74</v>
      </c>
      <c r="AY332" s="244" t="s">
        <v>143</v>
      </c>
    </row>
    <row r="333" s="14" customFormat="1">
      <c r="A333" s="14"/>
      <c r="B333" s="245"/>
      <c r="C333" s="246"/>
      <c r="D333" s="236" t="s">
        <v>154</v>
      </c>
      <c r="E333" s="247" t="s">
        <v>20</v>
      </c>
      <c r="F333" s="248" t="s">
        <v>1473</v>
      </c>
      <c r="G333" s="246"/>
      <c r="H333" s="249">
        <v>2.5600000000000001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154</v>
      </c>
      <c r="AU333" s="255" t="s">
        <v>83</v>
      </c>
      <c r="AV333" s="14" t="s">
        <v>83</v>
      </c>
      <c r="AW333" s="14" t="s">
        <v>33</v>
      </c>
      <c r="AX333" s="14" t="s">
        <v>22</v>
      </c>
      <c r="AY333" s="255" t="s">
        <v>143</v>
      </c>
    </row>
    <row r="334" s="2" customFormat="1" ht="37.8" customHeight="1">
      <c r="A334" s="41"/>
      <c r="B334" s="42"/>
      <c r="C334" s="216" t="s">
        <v>425</v>
      </c>
      <c r="D334" s="216" t="s">
        <v>145</v>
      </c>
      <c r="E334" s="217" t="s">
        <v>480</v>
      </c>
      <c r="F334" s="218" t="s">
        <v>481</v>
      </c>
      <c r="G334" s="219" t="s">
        <v>160</v>
      </c>
      <c r="H334" s="220">
        <v>4.5359999999999996</v>
      </c>
      <c r="I334" s="221"/>
      <c r="J334" s="222">
        <f>ROUND(I334*H334,2)</f>
        <v>0</v>
      </c>
      <c r="K334" s="218" t="s">
        <v>149</v>
      </c>
      <c r="L334" s="47"/>
      <c r="M334" s="223" t="s">
        <v>20</v>
      </c>
      <c r="N334" s="224" t="s">
        <v>45</v>
      </c>
      <c r="O334" s="87"/>
      <c r="P334" s="225">
        <f>O334*H334</f>
        <v>0</v>
      </c>
      <c r="Q334" s="225">
        <v>1.9967999999999999</v>
      </c>
      <c r="R334" s="225">
        <f>Q334*H334</f>
        <v>9.0574847999999992</v>
      </c>
      <c r="S334" s="225">
        <v>0</v>
      </c>
      <c r="T334" s="226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7" t="s">
        <v>150</v>
      </c>
      <c r="AT334" s="227" t="s">
        <v>145</v>
      </c>
      <c r="AU334" s="227" t="s">
        <v>83</v>
      </c>
      <c r="AY334" s="20" t="s">
        <v>143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20" t="s">
        <v>22</v>
      </c>
      <c r="BK334" s="228">
        <f>ROUND(I334*H334,2)</f>
        <v>0</v>
      </c>
      <c r="BL334" s="20" t="s">
        <v>150</v>
      </c>
      <c r="BM334" s="227" t="s">
        <v>1474</v>
      </c>
    </row>
    <row r="335" s="2" customFormat="1">
      <c r="A335" s="41"/>
      <c r="B335" s="42"/>
      <c r="C335" s="43"/>
      <c r="D335" s="229" t="s">
        <v>152</v>
      </c>
      <c r="E335" s="43"/>
      <c r="F335" s="230" t="s">
        <v>483</v>
      </c>
      <c r="G335" s="43"/>
      <c r="H335" s="43"/>
      <c r="I335" s="231"/>
      <c r="J335" s="43"/>
      <c r="K335" s="43"/>
      <c r="L335" s="47"/>
      <c r="M335" s="232"/>
      <c r="N335" s="233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152</v>
      </c>
      <c r="AU335" s="20" t="s">
        <v>83</v>
      </c>
    </row>
    <row r="336" s="13" customFormat="1">
      <c r="A336" s="13"/>
      <c r="B336" s="234"/>
      <c r="C336" s="235"/>
      <c r="D336" s="236" t="s">
        <v>154</v>
      </c>
      <c r="E336" s="237" t="s">
        <v>20</v>
      </c>
      <c r="F336" s="238" t="s">
        <v>1352</v>
      </c>
      <c r="G336" s="235"/>
      <c r="H336" s="237" t="s">
        <v>20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154</v>
      </c>
      <c r="AU336" s="244" t="s">
        <v>83</v>
      </c>
      <c r="AV336" s="13" t="s">
        <v>22</v>
      </c>
      <c r="AW336" s="13" t="s">
        <v>33</v>
      </c>
      <c r="AX336" s="13" t="s">
        <v>74</v>
      </c>
      <c r="AY336" s="244" t="s">
        <v>143</v>
      </c>
    </row>
    <row r="337" s="14" customFormat="1">
      <c r="A337" s="14"/>
      <c r="B337" s="245"/>
      <c r="C337" s="246"/>
      <c r="D337" s="236" t="s">
        <v>154</v>
      </c>
      <c r="E337" s="247" t="s">
        <v>20</v>
      </c>
      <c r="F337" s="248" t="s">
        <v>1475</v>
      </c>
      <c r="G337" s="246"/>
      <c r="H337" s="249">
        <v>4.5360000000000005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154</v>
      </c>
      <c r="AU337" s="255" t="s">
        <v>83</v>
      </c>
      <c r="AV337" s="14" t="s">
        <v>83</v>
      </c>
      <c r="AW337" s="14" t="s">
        <v>33</v>
      </c>
      <c r="AX337" s="14" t="s">
        <v>22</v>
      </c>
      <c r="AY337" s="255" t="s">
        <v>143</v>
      </c>
    </row>
    <row r="338" s="2" customFormat="1" ht="24.15" customHeight="1">
      <c r="A338" s="41"/>
      <c r="B338" s="42"/>
      <c r="C338" s="216" t="s">
        <v>432</v>
      </c>
      <c r="D338" s="216" t="s">
        <v>145</v>
      </c>
      <c r="E338" s="217" t="s">
        <v>492</v>
      </c>
      <c r="F338" s="218" t="s">
        <v>493</v>
      </c>
      <c r="G338" s="219" t="s">
        <v>148</v>
      </c>
      <c r="H338" s="220">
        <v>15.119999999999999</v>
      </c>
      <c r="I338" s="221"/>
      <c r="J338" s="222">
        <f>ROUND(I338*H338,2)</f>
        <v>0</v>
      </c>
      <c r="K338" s="218" t="s">
        <v>149</v>
      </c>
      <c r="L338" s="47"/>
      <c r="M338" s="223" t="s">
        <v>20</v>
      </c>
      <c r="N338" s="224" t="s">
        <v>45</v>
      </c>
      <c r="O338" s="87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7" t="s">
        <v>150</v>
      </c>
      <c r="AT338" s="227" t="s">
        <v>145</v>
      </c>
      <c r="AU338" s="227" t="s">
        <v>83</v>
      </c>
      <c r="AY338" s="20" t="s">
        <v>143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20" t="s">
        <v>22</v>
      </c>
      <c r="BK338" s="228">
        <f>ROUND(I338*H338,2)</f>
        <v>0</v>
      </c>
      <c r="BL338" s="20" t="s">
        <v>150</v>
      </c>
      <c r="BM338" s="227" t="s">
        <v>1476</v>
      </c>
    </row>
    <row r="339" s="2" customFormat="1">
      <c r="A339" s="41"/>
      <c r="B339" s="42"/>
      <c r="C339" s="43"/>
      <c r="D339" s="229" t="s">
        <v>152</v>
      </c>
      <c r="E339" s="43"/>
      <c r="F339" s="230" t="s">
        <v>495</v>
      </c>
      <c r="G339" s="43"/>
      <c r="H339" s="43"/>
      <c r="I339" s="231"/>
      <c r="J339" s="43"/>
      <c r="K339" s="43"/>
      <c r="L339" s="47"/>
      <c r="M339" s="232"/>
      <c r="N339" s="233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152</v>
      </c>
      <c r="AU339" s="20" t="s">
        <v>83</v>
      </c>
    </row>
    <row r="340" s="13" customFormat="1">
      <c r="A340" s="13"/>
      <c r="B340" s="234"/>
      <c r="C340" s="235"/>
      <c r="D340" s="236" t="s">
        <v>154</v>
      </c>
      <c r="E340" s="237" t="s">
        <v>20</v>
      </c>
      <c r="F340" s="238" t="s">
        <v>1352</v>
      </c>
      <c r="G340" s="235"/>
      <c r="H340" s="237" t="s">
        <v>20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154</v>
      </c>
      <c r="AU340" s="244" t="s">
        <v>83</v>
      </c>
      <c r="AV340" s="13" t="s">
        <v>22</v>
      </c>
      <c r="AW340" s="13" t="s">
        <v>33</v>
      </c>
      <c r="AX340" s="13" t="s">
        <v>74</v>
      </c>
      <c r="AY340" s="244" t="s">
        <v>143</v>
      </c>
    </row>
    <row r="341" s="14" customFormat="1">
      <c r="A341" s="14"/>
      <c r="B341" s="245"/>
      <c r="C341" s="246"/>
      <c r="D341" s="236" t="s">
        <v>154</v>
      </c>
      <c r="E341" s="247" t="s">
        <v>20</v>
      </c>
      <c r="F341" s="248" t="s">
        <v>1444</v>
      </c>
      <c r="G341" s="246"/>
      <c r="H341" s="249">
        <v>15.120000000000001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154</v>
      </c>
      <c r="AU341" s="255" t="s">
        <v>83</v>
      </c>
      <c r="AV341" s="14" t="s">
        <v>83</v>
      </c>
      <c r="AW341" s="14" t="s">
        <v>33</v>
      </c>
      <c r="AX341" s="14" t="s">
        <v>22</v>
      </c>
      <c r="AY341" s="255" t="s">
        <v>143</v>
      </c>
    </row>
    <row r="342" s="2" customFormat="1" ht="24.15" customHeight="1">
      <c r="A342" s="41"/>
      <c r="B342" s="42"/>
      <c r="C342" s="216" t="s">
        <v>438</v>
      </c>
      <c r="D342" s="216" t="s">
        <v>145</v>
      </c>
      <c r="E342" s="217" t="s">
        <v>1477</v>
      </c>
      <c r="F342" s="218" t="s">
        <v>1478</v>
      </c>
      <c r="G342" s="219" t="s">
        <v>160</v>
      </c>
      <c r="H342" s="220">
        <v>9.6669999999999998</v>
      </c>
      <c r="I342" s="221"/>
      <c r="J342" s="222">
        <f>ROUND(I342*H342,2)</f>
        <v>0</v>
      </c>
      <c r="K342" s="218" t="s">
        <v>20</v>
      </c>
      <c r="L342" s="47"/>
      <c r="M342" s="223" t="s">
        <v>20</v>
      </c>
      <c r="N342" s="224" t="s">
        <v>45</v>
      </c>
      <c r="O342" s="87"/>
      <c r="P342" s="225">
        <f>O342*H342</f>
        <v>0</v>
      </c>
      <c r="Q342" s="225">
        <v>2.4327899999999998</v>
      </c>
      <c r="R342" s="225">
        <f>Q342*H342</f>
        <v>23.517780929999997</v>
      </c>
      <c r="S342" s="225">
        <v>0</v>
      </c>
      <c r="T342" s="226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7" t="s">
        <v>150</v>
      </c>
      <c r="AT342" s="227" t="s">
        <v>145</v>
      </c>
      <c r="AU342" s="227" t="s">
        <v>83</v>
      </c>
      <c r="AY342" s="20" t="s">
        <v>143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20" t="s">
        <v>22</v>
      </c>
      <c r="BK342" s="228">
        <f>ROUND(I342*H342,2)</f>
        <v>0</v>
      </c>
      <c r="BL342" s="20" t="s">
        <v>150</v>
      </c>
      <c r="BM342" s="227" t="s">
        <v>1479</v>
      </c>
    </row>
    <row r="343" s="13" customFormat="1">
      <c r="A343" s="13"/>
      <c r="B343" s="234"/>
      <c r="C343" s="235"/>
      <c r="D343" s="236" t="s">
        <v>154</v>
      </c>
      <c r="E343" s="237" t="s">
        <v>20</v>
      </c>
      <c r="F343" s="238" t="s">
        <v>1346</v>
      </c>
      <c r="G343" s="235"/>
      <c r="H343" s="237" t="s">
        <v>20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154</v>
      </c>
      <c r="AU343" s="244" t="s">
        <v>83</v>
      </c>
      <c r="AV343" s="13" t="s">
        <v>22</v>
      </c>
      <c r="AW343" s="13" t="s">
        <v>33</v>
      </c>
      <c r="AX343" s="13" t="s">
        <v>74</v>
      </c>
      <c r="AY343" s="244" t="s">
        <v>143</v>
      </c>
    </row>
    <row r="344" s="14" customFormat="1">
      <c r="A344" s="14"/>
      <c r="B344" s="245"/>
      <c r="C344" s="246"/>
      <c r="D344" s="236" t="s">
        <v>154</v>
      </c>
      <c r="E344" s="247" t="s">
        <v>20</v>
      </c>
      <c r="F344" s="248" t="s">
        <v>1461</v>
      </c>
      <c r="G344" s="246"/>
      <c r="H344" s="249">
        <v>9.6667200000000015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154</v>
      </c>
      <c r="AU344" s="255" t="s">
        <v>83</v>
      </c>
      <c r="AV344" s="14" t="s">
        <v>83</v>
      </c>
      <c r="AW344" s="14" t="s">
        <v>33</v>
      </c>
      <c r="AX344" s="14" t="s">
        <v>22</v>
      </c>
      <c r="AY344" s="255" t="s">
        <v>143</v>
      </c>
    </row>
    <row r="345" s="12" customFormat="1" ht="22.8" customHeight="1">
      <c r="A345" s="12"/>
      <c r="B345" s="200"/>
      <c r="C345" s="201"/>
      <c r="D345" s="202" t="s">
        <v>73</v>
      </c>
      <c r="E345" s="214" t="s">
        <v>576</v>
      </c>
      <c r="F345" s="214" t="s">
        <v>1480</v>
      </c>
      <c r="G345" s="201"/>
      <c r="H345" s="201"/>
      <c r="I345" s="204"/>
      <c r="J345" s="215">
        <f>BK345</f>
        <v>0</v>
      </c>
      <c r="K345" s="201"/>
      <c r="L345" s="206"/>
      <c r="M345" s="207"/>
      <c r="N345" s="208"/>
      <c r="O345" s="208"/>
      <c r="P345" s="209">
        <f>SUM(P346:P375)</f>
        <v>0</v>
      </c>
      <c r="Q345" s="208"/>
      <c r="R345" s="209">
        <f>SUM(R346:R375)</f>
        <v>901.52088499999991</v>
      </c>
      <c r="S345" s="208"/>
      <c r="T345" s="210">
        <f>SUM(T346:T375)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1" t="s">
        <v>22</v>
      </c>
      <c r="AT345" s="212" t="s">
        <v>73</v>
      </c>
      <c r="AU345" s="212" t="s">
        <v>22</v>
      </c>
      <c r="AY345" s="211" t="s">
        <v>143</v>
      </c>
      <c r="BK345" s="213">
        <f>SUM(BK346:BK375)</f>
        <v>0</v>
      </c>
    </row>
    <row r="346" s="2" customFormat="1" ht="78" customHeight="1">
      <c r="A346" s="41"/>
      <c r="B346" s="42"/>
      <c r="C346" s="216" t="s">
        <v>445</v>
      </c>
      <c r="D346" s="216" t="s">
        <v>145</v>
      </c>
      <c r="E346" s="217" t="s">
        <v>1481</v>
      </c>
      <c r="F346" s="218" t="s">
        <v>1482</v>
      </c>
      <c r="G346" s="219" t="s">
        <v>148</v>
      </c>
      <c r="H346" s="220">
        <v>4552.8999999999996</v>
      </c>
      <c r="I346" s="221"/>
      <c r="J346" s="222">
        <f>ROUND(I346*H346,2)</f>
        <v>0</v>
      </c>
      <c r="K346" s="218" t="s">
        <v>149</v>
      </c>
      <c r="L346" s="47"/>
      <c r="M346" s="223" t="s">
        <v>20</v>
      </c>
      <c r="N346" s="224" t="s">
        <v>45</v>
      </c>
      <c r="O346" s="87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7" t="s">
        <v>150</v>
      </c>
      <c r="AT346" s="227" t="s">
        <v>145</v>
      </c>
      <c r="AU346" s="227" t="s">
        <v>83</v>
      </c>
      <c r="AY346" s="20" t="s">
        <v>143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20" t="s">
        <v>22</v>
      </c>
      <c r="BK346" s="228">
        <f>ROUND(I346*H346,2)</f>
        <v>0</v>
      </c>
      <c r="BL346" s="20" t="s">
        <v>150</v>
      </c>
      <c r="BM346" s="227" t="s">
        <v>1483</v>
      </c>
    </row>
    <row r="347" s="2" customFormat="1">
      <c r="A347" s="41"/>
      <c r="B347" s="42"/>
      <c r="C347" s="43"/>
      <c r="D347" s="229" t="s">
        <v>152</v>
      </c>
      <c r="E347" s="43"/>
      <c r="F347" s="230" t="s">
        <v>1484</v>
      </c>
      <c r="G347" s="43"/>
      <c r="H347" s="43"/>
      <c r="I347" s="231"/>
      <c r="J347" s="43"/>
      <c r="K347" s="43"/>
      <c r="L347" s="47"/>
      <c r="M347" s="232"/>
      <c r="N347" s="233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152</v>
      </c>
      <c r="AU347" s="20" t="s">
        <v>83</v>
      </c>
    </row>
    <row r="348" s="13" customFormat="1">
      <c r="A348" s="13"/>
      <c r="B348" s="234"/>
      <c r="C348" s="235"/>
      <c r="D348" s="236" t="s">
        <v>154</v>
      </c>
      <c r="E348" s="237" t="s">
        <v>20</v>
      </c>
      <c r="F348" s="238" t="s">
        <v>1298</v>
      </c>
      <c r="G348" s="235"/>
      <c r="H348" s="237" t="s">
        <v>20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154</v>
      </c>
      <c r="AU348" s="244" t="s">
        <v>83</v>
      </c>
      <c r="AV348" s="13" t="s">
        <v>22</v>
      </c>
      <c r="AW348" s="13" t="s">
        <v>33</v>
      </c>
      <c r="AX348" s="13" t="s">
        <v>74</v>
      </c>
      <c r="AY348" s="244" t="s">
        <v>143</v>
      </c>
    </row>
    <row r="349" s="13" customFormat="1">
      <c r="A349" s="13"/>
      <c r="B349" s="234"/>
      <c r="C349" s="235"/>
      <c r="D349" s="236" t="s">
        <v>154</v>
      </c>
      <c r="E349" s="237" t="s">
        <v>20</v>
      </c>
      <c r="F349" s="238" t="s">
        <v>1485</v>
      </c>
      <c r="G349" s="235"/>
      <c r="H349" s="237" t="s">
        <v>20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154</v>
      </c>
      <c r="AU349" s="244" t="s">
        <v>83</v>
      </c>
      <c r="AV349" s="13" t="s">
        <v>22</v>
      </c>
      <c r="AW349" s="13" t="s">
        <v>33</v>
      </c>
      <c r="AX349" s="13" t="s">
        <v>74</v>
      </c>
      <c r="AY349" s="244" t="s">
        <v>143</v>
      </c>
    </row>
    <row r="350" s="14" customFormat="1">
      <c r="A350" s="14"/>
      <c r="B350" s="245"/>
      <c r="C350" s="246"/>
      <c r="D350" s="236" t="s">
        <v>154</v>
      </c>
      <c r="E350" s="247" t="s">
        <v>20</v>
      </c>
      <c r="F350" s="248" t="s">
        <v>1486</v>
      </c>
      <c r="G350" s="246"/>
      <c r="H350" s="249">
        <v>4552.8999999999996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154</v>
      </c>
      <c r="AU350" s="255" t="s">
        <v>83</v>
      </c>
      <c r="AV350" s="14" t="s">
        <v>83</v>
      </c>
      <c r="AW350" s="14" t="s">
        <v>33</v>
      </c>
      <c r="AX350" s="14" t="s">
        <v>22</v>
      </c>
      <c r="AY350" s="255" t="s">
        <v>143</v>
      </c>
    </row>
    <row r="351" s="2" customFormat="1" ht="24.15" customHeight="1">
      <c r="A351" s="41"/>
      <c r="B351" s="42"/>
      <c r="C351" s="267" t="s">
        <v>451</v>
      </c>
      <c r="D351" s="267" t="s">
        <v>283</v>
      </c>
      <c r="E351" s="268" t="s">
        <v>1487</v>
      </c>
      <c r="F351" s="269" t="s">
        <v>1488</v>
      </c>
      <c r="G351" s="270" t="s">
        <v>229</v>
      </c>
      <c r="H351" s="271">
        <v>96.521000000000001</v>
      </c>
      <c r="I351" s="272"/>
      <c r="J351" s="273">
        <f>ROUND(I351*H351,2)</f>
        <v>0</v>
      </c>
      <c r="K351" s="269" t="s">
        <v>20</v>
      </c>
      <c r="L351" s="274"/>
      <c r="M351" s="275" t="s">
        <v>20</v>
      </c>
      <c r="N351" s="276" t="s">
        <v>45</v>
      </c>
      <c r="O351" s="87"/>
      <c r="P351" s="225">
        <f>O351*H351</f>
        <v>0</v>
      </c>
      <c r="Q351" s="225">
        <v>1</v>
      </c>
      <c r="R351" s="225">
        <f>Q351*H351</f>
        <v>96.521000000000001</v>
      </c>
      <c r="S351" s="225">
        <v>0</v>
      </c>
      <c r="T351" s="226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7" t="s">
        <v>211</v>
      </c>
      <c r="AT351" s="227" t="s">
        <v>283</v>
      </c>
      <c r="AU351" s="227" t="s">
        <v>83</v>
      </c>
      <c r="AY351" s="20" t="s">
        <v>143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20" t="s">
        <v>22</v>
      </c>
      <c r="BK351" s="228">
        <f>ROUND(I351*H351,2)</f>
        <v>0</v>
      </c>
      <c r="BL351" s="20" t="s">
        <v>150</v>
      </c>
      <c r="BM351" s="227" t="s">
        <v>1489</v>
      </c>
    </row>
    <row r="352" s="13" customFormat="1">
      <c r="A352" s="13"/>
      <c r="B352" s="234"/>
      <c r="C352" s="235"/>
      <c r="D352" s="236" t="s">
        <v>154</v>
      </c>
      <c r="E352" s="237" t="s">
        <v>20</v>
      </c>
      <c r="F352" s="238" t="s">
        <v>1490</v>
      </c>
      <c r="G352" s="235"/>
      <c r="H352" s="237" t="s">
        <v>20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154</v>
      </c>
      <c r="AU352" s="244" t="s">
        <v>83</v>
      </c>
      <c r="AV352" s="13" t="s">
        <v>22</v>
      </c>
      <c r="AW352" s="13" t="s">
        <v>33</v>
      </c>
      <c r="AX352" s="13" t="s">
        <v>74</v>
      </c>
      <c r="AY352" s="244" t="s">
        <v>143</v>
      </c>
    </row>
    <row r="353" s="14" customFormat="1">
      <c r="A353" s="14"/>
      <c r="B353" s="245"/>
      <c r="C353" s="246"/>
      <c r="D353" s="236" t="s">
        <v>154</v>
      </c>
      <c r="E353" s="247" t="s">
        <v>20</v>
      </c>
      <c r="F353" s="248" t="s">
        <v>1491</v>
      </c>
      <c r="G353" s="246"/>
      <c r="H353" s="249">
        <v>96.521479999999983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154</v>
      </c>
      <c r="AU353" s="255" t="s">
        <v>83</v>
      </c>
      <c r="AV353" s="14" t="s">
        <v>83</v>
      </c>
      <c r="AW353" s="14" t="s">
        <v>33</v>
      </c>
      <c r="AX353" s="14" t="s">
        <v>22</v>
      </c>
      <c r="AY353" s="255" t="s">
        <v>143</v>
      </c>
    </row>
    <row r="354" s="2" customFormat="1" ht="49.05" customHeight="1">
      <c r="A354" s="41"/>
      <c r="B354" s="42"/>
      <c r="C354" s="216" t="s">
        <v>458</v>
      </c>
      <c r="D354" s="216" t="s">
        <v>145</v>
      </c>
      <c r="E354" s="217" t="s">
        <v>1492</v>
      </c>
      <c r="F354" s="218" t="s">
        <v>1493</v>
      </c>
      <c r="G354" s="219" t="s">
        <v>148</v>
      </c>
      <c r="H354" s="220">
        <v>120</v>
      </c>
      <c r="I354" s="221"/>
      <c r="J354" s="222">
        <f>ROUND(I354*H354,2)</f>
        <v>0</v>
      </c>
      <c r="K354" s="218" t="s">
        <v>20</v>
      </c>
      <c r="L354" s="47"/>
      <c r="M354" s="223" t="s">
        <v>20</v>
      </c>
      <c r="N354" s="224" t="s">
        <v>45</v>
      </c>
      <c r="O354" s="87"/>
      <c r="P354" s="225">
        <f>O354*H354</f>
        <v>0</v>
      </c>
      <c r="Q354" s="225">
        <v>0</v>
      </c>
      <c r="R354" s="225">
        <f>Q354*H354</f>
        <v>0</v>
      </c>
      <c r="S354" s="225">
        <v>0</v>
      </c>
      <c r="T354" s="226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7" t="s">
        <v>150</v>
      </c>
      <c r="AT354" s="227" t="s">
        <v>145</v>
      </c>
      <c r="AU354" s="227" t="s">
        <v>83</v>
      </c>
      <c r="AY354" s="20" t="s">
        <v>143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20" t="s">
        <v>22</v>
      </c>
      <c r="BK354" s="228">
        <f>ROUND(I354*H354,2)</f>
        <v>0</v>
      </c>
      <c r="BL354" s="20" t="s">
        <v>150</v>
      </c>
      <c r="BM354" s="227" t="s">
        <v>1494</v>
      </c>
    </row>
    <row r="355" s="13" customFormat="1">
      <c r="A355" s="13"/>
      <c r="B355" s="234"/>
      <c r="C355" s="235"/>
      <c r="D355" s="236" t="s">
        <v>154</v>
      </c>
      <c r="E355" s="237" t="s">
        <v>20</v>
      </c>
      <c r="F355" s="238" t="s">
        <v>1495</v>
      </c>
      <c r="G355" s="235"/>
      <c r="H355" s="237" t="s">
        <v>20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154</v>
      </c>
      <c r="AU355" s="244" t="s">
        <v>83</v>
      </c>
      <c r="AV355" s="13" t="s">
        <v>22</v>
      </c>
      <c r="AW355" s="13" t="s">
        <v>33</v>
      </c>
      <c r="AX355" s="13" t="s">
        <v>74</v>
      </c>
      <c r="AY355" s="244" t="s">
        <v>143</v>
      </c>
    </row>
    <row r="356" s="14" customFormat="1">
      <c r="A356" s="14"/>
      <c r="B356" s="245"/>
      <c r="C356" s="246"/>
      <c r="D356" s="236" t="s">
        <v>154</v>
      </c>
      <c r="E356" s="247" t="s">
        <v>20</v>
      </c>
      <c r="F356" s="248" t="s">
        <v>1496</v>
      </c>
      <c r="G356" s="246"/>
      <c r="H356" s="249">
        <v>120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154</v>
      </c>
      <c r="AU356" s="255" t="s">
        <v>83</v>
      </c>
      <c r="AV356" s="14" t="s">
        <v>83</v>
      </c>
      <c r="AW356" s="14" t="s">
        <v>33</v>
      </c>
      <c r="AX356" s="14" t="s">
        <v>22</v>
      </c>
      <c r="AY356" s="255" t="s">
        <v>143</v>
      </c>
    </row>
    <row r="357" s="2" customFormat="1" ht="37.8" customHeight="1">
      <c r="A357" s="41"/>
      <c r="B357" s="42"/>
      <c r="C357" s="216" t="s">
        <v>465</v>
      </c>
      <c r="D357" s="216" t="s">
        <v>145</v>
      </c>
      <c r="E357" s="217" t="s">
        <v>1497</v>
      </c>
      <c r="F357" s="218" t="s">
        <v>1498</v>
      </c>
      <c r="G357" s="219" t="s">
        <v>148</v>
      </c>
      <c r="H357" s="220">
        <v>2333.3330000000001</v>
      </c>
      <c r="I357" s="221"/>
      <c r="J357" s="222">
        <f>ROUND(I357*H357,2)</f>
        <v>0</v>
      </c>
      <c r="K357" s="218" t="s">
        <v>149</v>
      </c>
      <c r="L357" s="47"/>
      <c r="M357" s="223" t="s">
        <v>20</v>
      </c>
      <c r="N357" s="224" t="s">
        <v>45</v>
      </c>
      <c r="O357" s="87"/>
      <c r="P357" s="225">
        <f>O357*H357</f>
        <v>0</v>
      </c>
      <c r="Q357" s="225">
        <v>0.34499999999999997</v>
      </c>
      <c r="R357" s="225">
        <f>Q357*H357</f>
        <v>804.99988499999995</v>
      </c>
      <c r="S357" s="225">
        <v>0</v>
      </c>
      <c r="T357" s="226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7" t="s">
        <v>150</v>
      </c>
      <c r="AT357" s="227" t="s">
        <v>145</v>
      </c>
      <c r="AU357" s="227" t="s">
        <v>83</v>
      </c>
      <c r="AY357" s="20" t="s">
        <v>143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20" t="s">
        <v>22</v>
      </c>
      <c r="BK357" s="228">
        <f>ROUND(I357*H357,2)</f>
        <v>0</v>
      </c>
      <c r="BL357" s="20" t="s">
        <v>150</v>
      </c>
      <c r="BM357" s="227" t="s">
        <v>1499</v>
      </c>
    </row>
    <row r="358" s="2" customFormat="1">
      <c r="A358" s="41"/>
      <c r="B358" s="42"/>
      <c r="C358" s="43"/>
      <c r="D358" s="229" t="s">
        <v>152</v>
      </c>
      <c r="E358" s="43"/>
      <c r="F358" s="230" t="s">
        <v>1500</v>
      </c>
      <c r="G358" s="43"/>
      <c r="H358" s="43"/>
      <c r="I358" s="231"/>
      <c r="J358" s="43"/>
      <c r="K358" s="43"/>
      <c r="L358" s="47"/>
      <c r="M358" s="232"/>
      <c r="N358" s="233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152</v>
      </c>
      <c r="AU358" s="20" t="s">
        <v>83</v>
      </c>
    </row>
    <row r="359" s="13" customFormat="1">
      <c r="A359" s="13"/>
      <c r="B359" s="234"/>
      <c r="C359" s="235"/>
      <c r="D359" s="236" t="s">
        <v>154</v>
      </c>
      <c r="E359" s="237" t="s">
        <v>20</v>
      </c>
      <c r="F359" s="238" t="s">
        <v>1501</v>
      </c>
      <c r="G359" s="235"/>
      <c r="H359" s="237" t="s">
        <v>20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154</v>
      </c>
      <c r="AU359" s="244" t="s">
        <v>83</v>
      </c>
      <c r="AV359" s="13" t="s">
        <v>22</v>
      </c>
      <c r="AW359" s="13" t="s">
        <v>33</v>
      </c>
      <c r="AX359" s="13" t="s">
        <v>74</v>
      </c>
      <c r="AY359" s="244" t="s">
        <v>143</v>
      </c>
    </row>
    <row r="360" s="14" customFormat="1">
      <c r="A360" s="14"/>
      <c r="B360" s="245"/>
      <c r="C360" s="246"/>
      <c r="D360" s="236" t="s">
        <v>154</v>
      </c>
      <c r="E360" s="247" t="s">
        <v>20</v>
      </c>
      <c r="F360" s="248" t="s">
        <v>1502</v>
      </c>
      <c r="G360" s="246"/>
      <c r="H360" s="249">
        <v>2333.3333333333335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154</v>
      </c>
      <c r="AU360" s="255" t="s">
        <v>83</v>
      </c>
      <c r="AV360" s="14" t="s">
        <v>83</v>
      </c>
      <c r="AW360" s="14" t="s">
        <v>33</v>
      </c>
      <c r="AX360" s="14" t="s">
        <v>22</v>
      </c>
      <c r="AY360" s="255" t="s">
        <v>143</v>
      </c>
    </row>
    <row r="361" s="2" customFormat="1" ht="33" customHeight="1">
      <c r="A361" s="41"/>
      <c r="B361" s="42"/>
      <c r="C361" s="216" t="s">
        <v>473</v>
      </c>
      <c r="D361" s="216" t="s">
        <v>145</v>
      </c>
      <c r="E361" s="217" t="s">
        <v>1503</v>
      </c>
      <c r="F361" s="218" t="s">
        <v>1504</v>
      </c>
      <c r="G361" s="219" t="s">
        <v>148</v>
      </c>
      <c r="H361" s="220">
        <v>5928.5699999999997</v>
      </c>
      <c r="I361" s="221"/>
      <c r="J361" s="222">
        <f>ROUND(I361*H361,2)</f>
        <v>0</v>
      </c>
      <c r="K361" s="218" t="s">
        <v>149</v>
      </c>
      <c r="L361" s="47"/>
      <c r="M361" s="223" t="s">
        <v>20</v>
      </c>
      <c r="N361" s="224" t="s">
        <v>45</v>
      </c>
      <c r="O361" s="87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7" t="s">
        <v>150</v>
      </c>
      <c r="AT361" s="227" t="s">
        <v>145</v>
      </c>
      <c r="AU361" s="227" t="s">
        <v>83</v>
      </c>
      <c r="AY361" s="20" t="s">
        <v>143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20" t="s">
        <v>22</v>
      </c>
      <c r="BK361" s="228">
        <f>ROUND(I361*H361,2)</f>
        <v>0</v>
      </c>
      <c r="BL361" s="20" t="s">
        <v>150</v>
      </c>
      <c r="BM361" s="227" t="s">
        <v>1505</v>
      </c>
    </row>
    <row r="362" s="2" customFormat="1">
      <c r="A362" s="41"/>
      <c r="B362" s="42"/>
      <c r="C362" s="43"/>
      <c r="D362" s="229" t="s">
        <v>152</v>
      </c>
      <c r="E362" s="43"/>
      <c r="F362" s="230" t="s">
        <v>1506</v>
      </c>
      <c r="G362" s="43"/>
      <c r="H362" s="43"/>
      <c r="I362" s="231"/>
      <c r="J362" s="43"/>
      <c r="K362" s="43"/>
      <c r="L362" s="47"/>
      <c r="M362" s="232"/>
      <c r="N362" s="233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152</v>
      </c>
      <c r="AU362" s="20" t="s">
        <v>83</v>
      </c>
    </row>
    <row r="363" s="13" customFormat="1">
      <c r="A363" s="13"/>
      <c r="B363" s="234"/>
      <c r="C363" s="235"/>
      <c r="D363" s="236" t="s">
        <v>154</v>
      </c>
      <c r="E363" s="237" t="s">
        <v>20</v>
      </c>
      <c r="F363" s="238" t="s">
        <v>1383</v>
      </c>
      <c r="G363" s="235"/>
      <c r="H363" s="237" t="s">
        <v>20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154</v>
      </c>
      <c r="AU363" s="244" t="s">
        <v>83</v>
      </c>
      <c r="AV363" s="13" t="s">
        <v>22</v>
      </c>
      <c r="AW363" s="13" t="s">
        <v>33</v>
      </c>
      <c r="AX363" s="13" t="s">
        <v>74</v>
      </c>
      <c r="AY363" s="244" t="s">
        <v>143</v>
      </c>
    </row>
    <row r="364" s="14" customFormat="1">
      <c r="A364" s="14"/>
      <c r="B364" s="245"/>
      <c r="C364" s="246"/>
      <c r="D364" s="236" t="s">
        <v>154</v>
      </c>
      <c r="E364" s="247" t="s">
        <v>20</v>
      </c>
      <c r="F364" s="248" t="s">
        <v>1507</v>
      </c>
      <c r="G364" s="246"/>
      <c r="H364" s="249">
        <v>500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154</v>
      </c>
      <c r="AU364" s="255" t="s">
        <v>83</v>
      </c>
      <c r="AV364" s="14" t="s">
        <v>83</v>
      </c>
      <c r="AW364" s="14" t="s">
        <v>33</v>
      </c>
      <c r="AX364" s="14" t="s">
        <v>74</v>
      </c>
      <c r="AY364" s="255" t="s">
        <v>143</v>
      </c>
    </row>
    <row r="365" s="13" customFormat="1">
      <c r="A365" s="13"/>
      <c r="B365" s="234"/>
      <c r="C365" s="235"/>
      <c r="D365" s="236" t="s">
        <v>154</v>
      </c>
      <c r="E365" s="237" t="s">
        <v>20</v>
      </c>
      <c r="F365" s="238" t="s">
        <v>1385</v>
      </c>
      <c r="G365" s="235"/>
      <c r="H365" s="237" t="s">
        <v>20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154</v>
      </c>
      <c r="AU365" s="244" t="s">
        <v>83</v>
      </c>
      <c r="AV365" s="13" t="s">
        <v>22</v>
      </c>
      <c r="AW365" s="13" t="s">
        <v>33</v>
      </c>
      <c r="AX365" s="13" t="s">
        <v>74</v>
      </c>
      <c r="AY365" s="244" t="s">
        <v>143</v>
      </c>
    </row>
    <row r="366" s="14" customFormat="1">
      <c r="A366" s="14"/>
      <c r="B366" s="245"/>
      <c r="C366" s="246"/>
      <c r="D366" s="236" t="s">
        <v>154</v>
      </c>
      <c r="E366" s="247" t="s">
        <v>20</v>
      </c>
      <c r="F366" s="248" t="s">
        <v>1386</v>
      </c>
      <c r="G366" s="246"/>
      <c r="H366" s="249">
        <v>5428.5699999999997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154</v>
      </c>
      <c r="AU366" s="255" t="s">
        <v>83</v>
      </c>
      <c r="AV366" s="14" t="s">
        <v>83</v>
      </c>
      <c r="AW366" s="14" t="s">
        <v>33</v>
      </c>
      <c r="AX366" s="14" t="s">
        <v>74</v>
      </c>
      <c r="AY366" s="255" t="s">
        <v>143</v>
      </c>
    </row>
    <row r="367" s="15" customFormat="1">
      <c r="A367" s="15"/>
      <c r="B367" s="256"/>
      <c r="C367" s="257"/>
      <c r="D367" s="236" t="s">
        <v>154</v>
      </c>
      <c r="E367" s="258" t="s">
        <v>20</v>
      </c>
      <c r="F367" s="259" t="s">
        <v>178</v>
      </c>
      <c r="G367" s="257"/>
      <c r="H367" s="260">
        <v>5928.5699999999997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6" t="s">
        <v>154</v>
      </c>
      <c r="AU367" s="266" t="s">
        <v>83</v>
      </c>
      <c r="AV367" s="15" t="s">
        <v>150</v>
      </c>
      <c r="AW367" s="15" t="s">
        <v>33</v>
      </c>
      <c r="AX367" s="15" t="s">
        <v>22</v>
      </c>
      <c r="AY367" s="266" t="s">
        <v>143</v>
      </c>
    </row>
    <row r="368" s="2" customFormat="1" ht="33" customHeight="1">
      <c r="A368" s="41"/>
      <c r="B368" s="42"/>
      <c r="C368" s="216" t="s">
        <v>479</v>
      </c>
      <c r="D368" s="216" t="s">
        <v>145</v>
      </c>
      <c r="E368" s="217" t="s">
        <v>1508</v>
      </c>
      <c r="F368" s="218" t="s">
        <v>1509</v>
      </c>
      <c r="G368" s="219" t="s">
        <v>148</v>
      </c>
      <c r="H368" s="220">
        <v>5428.5699999999997</v>
      </c>
      <c r="I368" s="221"/>
      <c r="J368" s="222">
        <f>ROUND(I368*H368,2)</f>
        <v>0</v>
      </c>
      <c r="K368" s="218" t="s">
        <v>149</v>
      </c>
      <c r="L368" s="47"/>
      <c r="M368" s="223" t="s">
        <v>20</v>
      </c>
      <c r="N368" s="224" t="s">
        <v>45</v>
      </c>
      <c r="O368" s="87"/>
      <c r="P368" s="225">
        <f>O368*H368</f>
        <v>0</v>
      </c>
      <c r="Q368" s="225">
        <v>0</v>
      </c>
      <c r="R368" s="225">
        <f>Q368*H368</f>
        <v>0</v>
      </c>
      <c r="S368" s="225">
        <v>0</v>
      </c>
      <c r="T368" s="226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7" t="s">
        <v>150</v>
      </c>
      <c r="AT368" s="227" t="s">
        <v>145</v>
      </c>
      <c r="AU368" s="227" t="s">
        <v>83</v>
      </c>
      <c r="AY368" s="20" t="s">
        <v>143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20" t="s">
        <v>22</v>
      </c>
      <c r="BK368" s="228">
        <f>ROUND(I368*H368,2)</f>
        <v>0</v>
      </c>
      <c r="BL368" s="20" t="s">
        <v>150</v>
      </c>
      <c r="BM368" s="227" t="s">
        <v>1510</v>
      </c>
    </row>
    <row r="369" s="2" customFormat="1">
      <c r="A369" s="41"/>
      <c r="B369" s="42"/>
      <c r="C369" s="43"/>
      <c r="D369" s="229" t="s">
        <v>152</v>
      </c>
      <c r="E369" s="43"/>
      <c r="F369" s="230" t="s">
        <v>1511</v>
      </c>
      <c r="G369" s="43"/>
      <c r="H369" s="43"/>
      <c r="I369" s="231"/>
      <c r="J369" s="43"/>
      <c r="K369" s="43"/>
      <c r="L369" s="47"/>
      <c r="M369" s="232"/>
      <c r="N369" s="233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152</v>
      </c>
      <c r="AU369" s="20" t="s">
        <v>83</v>
      </c>
    </row>
    <row r="370" s="13" customFormat="1">
      <c r="A370" s="13"/>
      <c r="B370" s="234"/>
      <c r="C370" s="235"/>
      <c r="D370" s="236" t="s">
        <v>154</v>
      </c>
      <c r="E370" s="237" t="s">
        <v>20</v>
      </c>
      <c r="F370" s="238" t="s">
        <v>1385</v>
      </c>
      <c r="G370" s="235"/>
      <c r="H370" s="237" t="s">
        <v>20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154</v>
      </c>
      <c r="AU370" s="244" t="s">
        <v>83</v>
      </c>
      <c r="AV370" s="13" t="s">
        <v>22</v>
      </c>
      <c r="AW370" s="13" t="s">
        <v>33</v>
      </c>
      <c r="AX370" s="13" t="s">
        <v>74</v>
      </c>
      <c r="AY370" s="244" t="s">
        <v>143</v>
      </c>
    </row>
    <row r="371" s="14" customFormat="1">
      <c r="A371" s="14"/>
      <c r="B371" s="245"/>
      <c r="C371" s="246"/>
      <c r="D371" s="236" t="s">
        <v>154</v>
      </c>
      <c r="E371" s="247" t="s">
        <v>20</v>
      </c>
      <c r="F371" s="248" t="s">
        <v>1386</v>
      </c>
      <c r="G371" s="246"/>
      <c r="H371" s="249">
        <v>5428.5699999999997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154</v>
      </c>
      <c r="AU371" s="255" t="s">
        <v>83</v>
      </c>
      <c r="AV371" s="14" t="s">
        <v>83</v>
      </c>
      <c r="AW371" s="14" t="s">
        <v>33</v>
      </c>
      <c r="AX371" s="14" t="s">
        <v>22</v>
      </c>
      <c r="AY371" s="255" t="s">
        <v>143</v>
      </c>
    </row>
    <row r="372" s="2" customFormat="1" ht="37.8" customHeight="1">
      <c r="A372" s="41"/>
      <c r="B372" s="42"/>
      <c r="C372" s="216" t="s">
        <v>486</v>
      </c>
      <c r="D372" s="216" t="s">
        <v>145</v>
      </c>
      <c r="E372" s="217" t="s">
        <v>1512</v>
      </c>
      <c r="F372" s="218" t="s">
        <v>1513</v>
      </c>
      <c r="G372" s="219" t="s">
        <v>148</v>
      </c>
      <c r="H372" s="220">
        <v>4137.4399999999996</v>
      </c>
      <c r="I372" s="221"/>
      <c r="J372" s="222">
        <f>ROUND(I372*H372,2)</f>
        <v>0</v>
      </c>
      <c r="K372" s="218" t="s">
        <v>149</v>
      </c>
      <c r="L372" s="47"/>
      <c r="M372" s="223" t="s">
        <v>20</v>
      </c>
      <c r="N372" s="224" t="s">
        <v>45</v>
      </c>
      <c r="O372" s="87"/>
      <c r="P372" s="225">
        <f>O372*H372</f>
        <v>0</v>
      </c>
      <c r="Q372" s="225">
        <v>0</v>
      </c>
      <c r="R372" s="225">
        <f>Q372*H372</f>
        <v>0</v>
      </c>
      <c r="S372" s="225">
        <v>0</v>
      </c>
      <c r="T372" s="226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7" t="s">
        <v>150</v>
      </c>
      <c r="AT372" s="227" t="s">
        <v>145</v>
      </c>
      <c r="AU372" s="227" t="s">
        <v>83</v>
      </c>
      <c r="AY372" s="20" t="s">
        <v>143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20" t="s">
        <v>22</v>
      </c>
      <c r="BK372" s="228">
        <f>ROUND(I372*H372,2)</f>
        <v>0</v>
      </c>
      <c r="BL372" s="20" t="s">
        <v>150</v>
      </c>
      <c r="BM372" s="227" t="s">
        <v>1514</v>
      </c>
    </row>
    <row r="373" s="2" customFormat="1">
      <c r="A373" s="41"/>
      <c r="B373" s="42"/>
      <c r="C373" s="43"/>
      <c r="D373" s="229" t="s">
        <v>152</v>
      </c>
      <c r="E373" s="43"/>
      <c r="F373" s="230" t="s">
        <v>1515</v>
      </c>
      <c r="G373" s="43"/>
      <c r="H373" s="43"/>
      <c r="I373" s="231"/>
      <c r="J373" s="43"/>
      <c r="K373" s="43"/>
      <c r="L373" s="47"/>
      <c r="M373" s="232"/>
      <c r="N373" s="233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152</v>
      </c>
      <c r="AU373" s="20" t="s">
        <v>83</v>
      </c>
    </row>
    <row r="374" s="13" customFormat="1">
      <c r="A374" s="13"/>
      <c r="B374" s="234"/>
      <c r="C374" s="235"/>
      <c r="D374" s="236" t="s">
        <v>154</v>
      </c>
      <c r="E374" s="237" t="s">
        <v>20</v>
      </c>
      <c r="F374" s="238" t="s">
        <v>1385</v>
      </c>
      <c r="G374" s="235"/>
      <c r="H374" s="237" t="s">
        <v>20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154</v>
      </c>
      <c r="AU374" s="244" t="s">
        <v>83</v>
      </c>
      <c r="AV374" s="13" t="s">
        <v>22</v>
      </c>
      <c r="AW374" s="13" t="s">
        <v>33</v>
      </c>
      <c r="AX374" s="13" t="s">
        <v>74</v>
      </c>
      <c r="AY374" s="244" t="s">
        <v>143</v>
      </c>
    </row>
    <row r="375" s="14" customFormat="1">
      <c r="A375" s="14"/>
      <c r="B375" s="245"/>
      <c r="C375" s="246"/>
      <c r="D375" s="236" t="s">
        <v>154</v>
      </c>
      <c r="E375" s="247" t="s">
        <v>20</v>
      </c>
      <c r="F375" s="248" t="s">
        <v>1516</v>
      </c>
      <c r="G375" s="246"/>
      <c r="H375" s="249">
        <v>4137.4399999999996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154</v>
      </c>
      <c r="AU375" s="255" t="s">
        <v>83</v>
      </c>
      <c r="AV375" s="14" t="s">
        <v>83</v>
      </c>
      <c r="AW375" s="14" t="s">
        <v>33</v>
      </c>
      <c r="AX375" s="14" t="s">
        <v>22</v>
      </c>
      <c r="AY375" s="255" t="s">
        <v>143</v>
      </c>
    </row>
    <row r="376" s="12" customFormat="1" ht="22.8" customHeight="1">
      <c r="A376" s="12"/>
      <c r="B376" s="200"/>
      <c r="C376" s="201"/>
      <c r="D376" s="202" t="s">
        <v>73</v>
      </c>
      <c r="E376" s="214" t="s">
        <v>582</v>
      </c>
      <c r="F376" s="214" t="s">
        <v>1517</v>
      </c>
      <c r="G376" s="201"/>
      <c r="H376" s="201"/>
      <c r="I376" s="204"/>
      <c r="J376" s="215">
        <f>BK376</f>
        <v>0</v>
      </c>
      <c r="K376" s="201"/>
      <c r="L376" s="206"/>
      <c r="M376" s="207"/>
      <c r="N376" s="208"/>
      <c r="O376" s="208"/>
      <c r="P376" s="209">
        <f>SUM(P377:P388)</f>
        <v>0</v>
      </c>
      <c r="Q376" s="208"/>
      <c r="R376" s="209">
        <f>SUM(R377:R388)</f>
        <v>0</v>
      </c>
      <c r="S376" s="208"/>
      <c r="T376" s="210">
        <f>SUM(T377:T388)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1" t="s">
        <v>22</v>
      </c>
      <c r="AT376" s="212" t="s">
        <v>73</v>
      </c>
      <c r="AU376" s="212" t="s">
        <v>22</v>
      </c>
      <c r="AY376" s="211" t="s">
        <v>143</v>
      </c>
      <c r="BK376" s="213">
        <f>SUM(BK377:BK388)</f>
        <v>0</v>
      </c>
    </row>
    <row r="377" s="2" customFormat="1" ht="24.15" customHeight="1">
      <c r="A377" s="41"/>
      <c r="B377" s="42"/>
      <c r="C377" s="216" t="s">
        <v>491</v>
      </c>
      <c r="D377" s="216" t="s">
        <v>145</v>
      </c>
      <c r="E377" s="217" t="s">
        <v>1518</v>
      </c>
      <c r="F377" s="218" t="s">
        <v>1519</v>
      </c>
      <c r="G377" s="219" t="s">
        <v>148</v>
      </c>
      <c r="H377" s="220">
        <v>120</v>
      </c>
      <c r="I377" s="221"/>
      <c r="J377" s="222">
        <f>ROUND(I377*H377,2)</f>
        <v>0</v>
      </c>
      <c r="K377" s="218" t="s">
        <v>149</v>
      </c>
      <c r="L377" s="47"/>
      <c r="M377" s="223" t="s">
        <v>20</v>
      </c>
      <c r="N377" s="224" t="s">
        <v>45</v>
      </c>
      <c r="O377" s="87"/>
      <c r="P377" s="225">
        <f>O377*H377</f>
        <v>0</v>
      </c>
      <c r="Q377" s="225">
        <v>0</v>
      </c>
      <c r="R377" s="225">
        <f>Q377*H377</f>
        <v>0</v>
      </c>
      <c r="S377" s="225">
        <v>0</v>
      </c>
      <c r="T377" s="226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7" t="s">
        <v>150</v>
      </c>
      <c r="AT377" s="227" t="s">
        <v>145</v>
      </c>
      <c r="AU377" s="227" t="s">
        <v>83</v>
      </c>
      <c r="AY377" s="20" t="s">
        <v>143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20" t="s">
        <v>22</v>
      </c>
      <c r="BK377" s="228">
        <f>ROUND(I377*H377,2)</f>
        <v>0</v>
      </c>
      <c r="BL377" s="20" t="s">
        <v>150</v>
      </c>
      <c r="BM377" s="227" t="s">
        <v>1520</v>
      </c>
    </row>
    <row r="378" s="2" customFormat="1">
      <c r="A378" s="41"/>
      <c r="B378" s="42"/>
      <c r="C378" s="43"/>
      <c r="D378" s="229" t="s">
        <v>152</v>
      </c>
      <c r="E378" s="43"/>
      <c r="F378" s="230" t="s">
        <v>1521</v>
      </c>
      <c r="G378" s="43"/>
      <c r="H378" s="43"/>
      <c r="I378" s="231"/>
      <c r="J378" s="43"/>
      <c r="K378" s="43"/>
      <c r="L378" s="47"/>
      <c r="M378" s="232"/>
      <c r="N378" s="233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152</v>
      </c>
      <c r="AU378" s="20" t="s">
        <v>83</v>
      </c>
    </row>
    <row r="379" s="13" customFormat="1">
      <c r="A379" s="13"/>
      <c r="B379" s="234"/>
      <c r="C379" s="235"/>
      <c r="D379" s="236" t="s">
        <v>154</v>
      </c>
      <c r="E379" s="237" t="s">
        <v>20</v>
      </c>
      <c r="F379" s="238" t="s">
        <v>1522</v>
      </c>
      <c r="G379" s="235"/>
      <c r="H379" s="237" t="s">
        <v>20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154</v>
      </c>
      <c r="AU379" s="244" t="s">
        <v>83</v>
      </c>
      <c r="AV379" s="13" t="s">
        <v>22</v>
      </c>
      <c r="AW379" s="13" t="s">
        <v>33</v>
      </c>
      <c r="AX379" s="13" t="s">
        <v>74</v>
      </c>
      <c r="AY379" s="244" t="s">
        <v>143</v>
      </c>
    </row>
    <row r="380" s="14" customFormat="1">
      <c r="A380" s="14"/>
      <c r="B380" s="245"/>
      <c r="C380" s="246"/>
      <c r="D380" s="236" t="s">
        <v>154</v>
      </c>
      <c r="E380" s="247" t="s">
        <v>20</v>
      </c>
      <c r="F380" s="248" t="s">
        <v>1496</v>
      </c>
      <c r="G380" s="246"/>
      <c r="H380" s="249">
        <v>120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154</v>
      </c>
      <c r="AU380" s="255" t="s">
        <v>83</v>
      </c>
      <c r="AV380" s="14" t="s">
        <v>83</v>
      </c>
      <c r="AW380" s="14" t="s">
        <v>33</v>
      </c>
      <c r="AX380" s="14" t="s">
        <v>22</v>
      </c>
      <c r="AY380" s="255" t="s">
        <v>143</v>
      </c>
    </row>
    <row r="381" s="2" customFormat="1" ht="24.15" customHeight="1">
      <c r="A381" s="41"/>
      <c r="B381" s="42"/>
      <c r="C381" s="216" t="s">
        <v>498</v>
      </c>
      <c r="D381" s="216" t="s">
        <v>145</v>
      </c>
      <c r="E381" s="217" t="s">
        <v>1523</v>
      </c>
      <c r="F381" s="218" t="s">
        <v>1524</v>
      </c>
      <c r="G381" s="219" t="s">
        <v>148</v>
      </c>
      <c r="H381" s="220">
        <v>120</v>
      </c>
      <c r="I381" s="221"/>
      <c r="J381" s="222">
        <f>ROUND(I381*H381,2)</f>
        <v>0</v>
      </c>
      <c r="K381" s="218" t="s">
        <v>149</v>
      </c>
      <c r="L381" s="47"/>
      <c r="M381" s="223" t="s">
        <v>20</v>
      </c>
      <c r="N381" s="224" t="s">
        <v>45</v>
      </c>
      <c r="O381" s="87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7" t="s">
        <v>150</v>
      </c>
      <c r="AT381" s="227" t="s">
        <v>145</v>
      </c>
      <c r="AU381" s="227" t="s">
        <v>83</v>
      </c>
      <c r="AY381" s="20" t="s">
        <v>143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20" t="s">
        <v>22</v>
      </c>
      <c r="BK381" s="228">
        <f>ROUND(I381*H381,2)</f>
        <v>0</v>
      </c>
      <c r="BL381" s="20" t="s">
        <v>150</v>
      </c>
      <c r="BM381" s="227" t="s">
        <v>1525</v>
      </c>
    </row>
    <row r="382" s="2" customFormat="1">
      <c r="A382" s="41"/>
      <c r="B382" s="42"/>
      <c r="C382" s="43"/>
      <c r="D382" s="229" t="s">
        <v>152</v>
      </c>
      <c r="E382" s="43"/>
      <c r="F382" s="230" t="s">
        <v>1526</v>
      </c>
      <c r="G382" s="43"/>
      <c r="H382" s="43"/>
      <c r="I382" s="231"/>
      <c r="J382" s="43"/>
      <c r="K382" s="43"/>
      <c r="L382" s="47"/>
      <c r="M382" s="232"/>
      <c r="N382" s="233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152</v>
      </c>
      <c r="AU382" s="20" t="s">
        <v>83</v>
      </c>
    </row>
    <row r="383" s="13" customFormat="1">
      <c r="A383" s="13"/>
      <c r="B383" s="234"/>
      <c r="C383" s="235"/>
      <c r="D383" s="236" t="s">
        <v>154</v>
      </c>
      <c r="E383" s="237" t="s">
        <v>20</v>
      </c>
      <c r="F383" s="238" t="s">
        <v>1522</v>
      </c>
      <c r="G383" s="235"/>
      <c r="H383" s="237" t="s">
        <v>20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154</v>
      </c>
      <c r="AU383" s="244" t="s">
        <v>83</v>
      </c>
      <c r="AV383" s="13" t="s">
        <v>22</v>
      </c>
      <c r="AW383" s="13" t="s">
        <v>33</v>
      </c>
      <c r="AX383" s="13" t="s">
        <v>74</v>
      </c>
      <c r="AY383" s="244" t="s">
        <v>143</v>
      </c>
    </row>
    <row r="384" s="14" customFormat="1">
      <c r="A384" s="14"/>
      <c r="B384" s="245"/>
      <c r="C384" s="246"/>
      <c r="D384" s="236" t="s">
        <v>154</v>
      </c>
      <c r="E384" s="247" t="s">
        <v>20</v>
      </c>
      <c r="F384" s="248" t="s">
        <v>1496</v>
      </c>
      <c r="G384" s="246"/>
      <c r="H384" s="249">
        <v>120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154</v>
      </c>
      <c r="AU384" s="255" t="s">
        <v>83</v>
      </c>
      <c r="AV384" s="14" t="s">
        <v>83</v>
      </c>
      <c r="AW384" s="14" t="s">
        <v>33</v>
      </c>
      <c r="AX384" s="14" t="s">
        <v>22</v>
      </c>
      <c r="AY384" s="255" t="s">
        <v>143</v>
      </c>
    </row>
    <row r="385" s="2" customFormat="1" ht="44.25" customHeight="1">
      <c r="A385" s="41"/>
      <c r="B385" s="42"/>
      <c r="C385" s="216" t="s">
        <v>504</v>
      </c>
      <c r="D385" s="216" t="s">
        <v>145</v>
      </c>
      <c r="E385" s="217" t="s">
        <v>1527</v>
      </c>
      <c r="F385" s="218" t="s">
        <v>1528</v>
      </c>
      <c r="G385" s="219" t="s">
        <v>148</v>
      </c>
      <c r="H385" s="220">
        <v>120</v>
      </c>
      <c r="I385" s="221"/>
      <c r="J385" s="222">
        <f>ROUND(I385*H385,2)</f>
        <v>0</v>
      </c>
      <c r="K385" s="218" t="s">
        <v>149</v>
      </c>
      <c r="L385" s="47"/>
      <c r="M385" s="223" t="s">
        <v>20</v>
      </c>
      <c r="N385" s="224" t="s">
        <v>45</v>
      </c>
      <c r="O385" s="87"/>
      <c r="P385" s="225">
        <f>O385*H385</f>
        <v>0</v>
      </c>
      <c r="Q385" s="225">
        <v>0</v>
      </c>
      <c r="R385" s="225">
        <f>Q385*H385</f>
        <v>0</v>
      </c>
      <c r="S385" s="225">
        <v>0</v>
      </c>
      <c r="T385" s="226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7" t="s">
        <v>150</v>
      </c>
      <c r="AT385" s="227" t="s">
        <v>145</v>
      </c>
      <c r="AU385" s="227" t="s">
        <v>83</v>
      </c>
      <c r="AY385" s="20" t="s">
        <v>143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20" t="s">
        <v>22</v>
      </c>
      <c r="BK385" s="228">
        <f>ROUND(I385*H385,2)</f>
        <v>0</v>
      </c>
      <c r="BL385" s="20" t="s">
        <v>150</v>
      </c>
      <c r="BM385" s="227" t="s">
        <v>1529</v>
      </c>
    </row>
    <row r="386" s="2" customFormat="1">
      <c r="A386" s="41"/>
      <c r="B386" s="42"/>
      <c r="C386" s="43"/>
      <c r="D386" s="229" t="s">
        <v>152</v>
      </c>
      <c r="E386" s="43"/>
      <c r="F386" s="230" t="s">
        <v>1530</v>
      </c>
      <c r="G386" s="43"/>
      <c r="H386" s="43"/>
      <c r="I386" s="231"/>
      <c r="J386" s="43"/>
      <c r="K386" s="43"/>
      <c r="L386" s="47"/>
      <c r="M386" s="232"/>
      <c r="N386" s="233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152</v>
      </c>
      <c r="AU386" s="20" t="s">
        <v>83</v>
      </c>
    </row>
    <row r="387" s="13" customFormat="1">
      <c r="A387" s="13"/>
      <c r="B387" s="234"/>
      <c r="C387" s="235"/>
      <c r="D387" s="236" t="s">
        <v>154</v>
      </c>
      <c r="E387" s="237" t="s">
        <v>20</v>
      </c>
      <c r="F387" s="238" t="s">
        <v>1522</v>
      </c>
      <c r="G387" s="235"/>
      <c r="H387" s="237" t="s">
        <v>20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154</v>
      </c>
      <c r="AU387" s="244" t="s">
        <v>83</v>
      </c>
      <c r="AV387" s="13" t="s">
        <v>22</v>
      </c>
      <c r="AW387" s="13" t="s">
        <v>33</v>
      </c>
      <c r="AX387" s="13" t="s">
        <v>74</v>
      </c>
      <c r="AY387" s="244" t="s">
        <v>143</v>
      </c>
    </row>
    <row r="388" s="14" customFormat="1">
      <c r="A388" s="14"/>
      <c r="B388" s="245"/>
      <c r="C388" s="246"/>
      <c r="D388" s="236" t="s">
        <v>154</v>
      </c>
      <c r="E388" s="247" t="s">
        <v>20</v>
      </c>
      <c r="F388" s="248" t="s">
        <v>1496</v>
      </c>
      <c r="G388" s="246"/>
      <c r="H388" s="249">
        <v>120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154</v>
      </c>
      <c r="AU388" s="255" t="s">
        <v>83</v>
      </c>
      <c r="AV388" s="14" t="s">
        <v>83</v>
      </c>
      <c r="AW388" s="14" t="s">
        <v>33</v>
      </c>
      <c r="AX388" s="14" t="s">
        <v>22</v>
      </c>
      <c r="AY388" s="255" t="s">
        <v>143</v>
      </c>
    </row>
    <row r="389" s="12" customFormat="1" ht="22.8" customHeight="1">
      <c r="A389" s="12"/>
      <c r="B389" s="200"/>
      <c r="C389" s="201"/>
      <c r="D389" s="202" t="s">
        <v>73</v>
      </c>
      <c r="E389" s="214" t="s">
        <v>589</v>
      </c>
      <c r="F389" s="214" t="s">
        <v>1531</v>
      </c>
      <c r="G389" s="201"/>
      <c r="H389" s="201"/>
      <c r="I389" s="204"/>
      <c r="J389" s="215">
        <f>BK389</f>
        <v>0</v>
      </c>
      <c r="K389" s="201"/>
      <c r="L389" s="206"/>
      <c r="M389" s="207"/>
      <c r="N389" s="208"/>
      <c r="O389" s="208"/>
      <c r="P389" s="209">
        <f>SUM(P390:P396)</f>
        <v>0</v>
      </c>
      <c r="Q389" s="208"/>
      <c r="R389" s="209">
        <f>SUM(R390:R396)</f>
        <v>5.4915000000000003</v>
      </c>
      <c r="S389" s="208"/>
      <c r="T389" s="210">
        <f>SUM(T390:T396)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1" t="s">
        <v>22</v>
      </c>
      <c r="AT389" s="212" t="s">
        <v>73</v>
      </c>
      <c r="AU389" s="212" t="s">
        <v>22</v>
      </c>
      <c r="AY389" s="211" t="s">
        <v>143</v>
      </c>
      <c r="BK389" s="213">
        <f>SUM(BK390:BK396)</f>
        <v>0</v>
      </c>
    </row>
    <row r="390" s="2" customFormat="1" ht="49.05" customHeight="1">
      <c r="A390" s="41"/>
      <c r="B390" s="42"/>
      <c r="C390" s="216" t="s">
        <v>511</v>
      </c>
      <c r="D390" s="216" t="s">
        <v>145</v>
      </c>
      <c r="E390" s="217" t="s">
        <v>1532</v>
      </c>
      <c r="F390" s="218" t="s">
        <v>1533</v>
      </c>
      <c r="G390" s="219" t="s">
        <v>148</v>
      </c>
      <c r="H390" s="220">
        <v>9</v>
      </c>
      <c r="I390" s="221"/>
      <c r="J390" s="222">
        <f>ROUND(I390*H390,2)</f>
        <v>0</v>
      </c>
      <c r="K390" s="218" t="s">
        <v>149</v>
      </c>
      <c r="L390" s="47"/>
      <c r="M390" s="223" t="s">
        <v>20</v>
      </c>
      <c r="N390" s="224" t="s">
        <v>45</v>
      </c>
      <c r="O390" s="87"/>
      <c r="P390" s="225">
        <f>O390*H390</f>
        <v>0</v>
      </c>
      <c r="Q390" s="225">
        <v>0.083500000000000005</v>
      </c>
      <c r="R390" s="225">
        <f>Q390*H390</f>
        <v>0.75150000000000006</v>
      </c>
      <c r="S390" s="225">
        <v>0</v>
      </c>
      <c r="T390" s="226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7" t="s">
        <v>150</v>
      </c>
      <c r="AT390" s="227" t="s">
        <v>145</v>
      </c>
      <c r="AU390" s="227" t="s">
        <v>83</v>
      </c>
      <c r="AY390" s="20" t="s">
        <v>143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20" t="s">
        <v>22</v>
      </c>
      <c r="BK390" s="228">
        <f>ROUND(I390*H390,2)</f>
        <v>0</v>
      </c>
      <c r="BL390" s="20" t="s">
        <v>150</v>
      </c>
      <c r="BM390" s="227" t="s">
        <v>1534</v>
      </c>
    </row>
    <row r="391" s="2" customFormat="1">
      <c r="A391" s="41"/>
      <c r="B391" s="42"/>
      <c r="C391" s="43"/>
      <c r="D391" s="229" t="s">
        <v>152</v>
      </c>
      <c r="E391" s="43"/>
      <c r="F391" s="230" t="s">
        <v>1535</v>
      </c>
      <c r="G391" s="43"/>
      <c r="H391" s="43"/>
      <c r="I391" s="231"/>
      <c r="J391" s="43"/>
      <c r="K391" s="43"/>
      <c r="L391" s="47"/>
      <c r="M391" s="232"/>
      <c r="N391" s="233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152</v>
      </c>
      <c r="AU391" s="20" t="s">
        <v>83</v>
      </c>
    </row>
    <row r="392" s="13" customFormat="1">
      <c r="A392" s="13"/>
      <c r="B392" s="234"/>
      <c r="C392" s="235"/>
      <c r="D392" s="236" t="s">
        <v>154</v>
      </c>
      <c r="E392" s="237" t="s">
        <v>20</v>
      </c>
      <c r="F392" s="238" t="s">
        <v>1536</v>
      </c>
      <c r="G392" s="235"/>
      <c r="H392" s="237" t="s">
        <v>20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154</v>
      </c>
      <c r="AU392" s="244" t="s">
        <v>83</v>
      </c>
      <c r="AV392" s="13" t="s">
        <v>22</v>
      </c>
      <c r="AW392" s="13" t="s">
        <v>33</v>
      </c>
      <c r="AX392" s="13" t="s">
        <v>74</v>
      </c>
      <c r="AY392" s="244" t="s">
        <v>143</v>
      </c>
    </row>
    <row r="393" s="14" customFormat="1">
      <c r="A393" s="14"/>
      <c r="B393" s="245"/>
      <c r="C393" s="246"/>
      <c r="D393" s="236" t="s">
        <v>154</v>
      </c>
      <c r="E393" s="247" t="s">
        <v>20</v>
      </c>
      <c r="F393" s="248" t="s">
        <v>1537</v>
      </c>
      <c r="G393" s="246"/>
      <c r="H393" s="249">
        <v>9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154</v>
      </c>
      <c r="AU393" s="255" t="s">
        <v>83</v>
      </c>
      <c r="AV393" s="14" t="s">
        <v>83</v>
      </c>
      <c r="AW393" s="14" t="s">
        <v>33</v>
      </c>
      <c r="AX393" s="14" t="s">
        <v>22</v>
      </c>
      <c r="AY393" s="255" t="s">
        <v>143</v>
      </c>
    </row>
    <row r="394" s="2" customFormat="1" ht="16.5" customHeight="1">
      <c r="A394" s="41"/>
      <c r="B394" s="42"/>
      <c r="C394" s="267" t="s">
        <v>516</v>
      </c>
      <c r="D394" s="267" t="s">
        <v>283</v>
      </c>
      <c r="E394" s="268" t="s">
        <v>1538</v>
      </c>
      <c r="F394" s="269" t="s">
        <v>1539</v>
      </c>
      <c r="G394" s="270" t="s">
        <v>428</v>
      </c>
      <c r="H394" s="271">
        <v>2</v>
      </c>
      <c r="I394" s="272"/>
      <c r="J394" s="273">
        <f>ROUND(I394*H394,2)</f>
        <v>0</v>
      </c>
      <c r="K394" s="269" t="s">
        <v>149</v>
      </c>
      <c r="L394" s="274"/>
      <c r="M394" s="275" t="s">
        <v>20</v>
      </c>
      <c r="N394" s="276" t="s">
        <v>45</v>
      </c>
      <c r="O394" s="87"/>
      <c r="P394" s="225">
        <f>O394*H394</f>
        <v>0</v>
      </c>
      <c r="Q394" s="225">
        <v>2.3700000000000001</v>
      </c>
      <c r="R394" s="225">
        <f>Q394*H394</f>
        <v>4.7400000000000002</v>
      </c>
      <c r="S394" s="225">
        <v>0</v>
      </c>
      <c r="T394" s="226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7" t="s">
        <v>211</v>
      </c>
      <c r="AT394" s="227" t="s">
        <v>283</v>
      </c>
      <c r="AU394" s="227" t="s">
        <v>83</v>
      </c>
      <c r="AY394" s="20" t="s">
        <v>143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20" t="s">
        <v>22</v>
      </c>
      <c r="BK394" s="228">
        <f>ROUND(I394*H394,2)</f>
        <v>0</v>
      </c>
      <c r="BL394" s="20" t="s">
        <v>150</v>
      </c>
      <c r="BM394" s="227" t="s">
        <v>1540</v>
      </c>
    </row>
    <row r="395" s="13" customFormat="1">
      <c r="A395" s="13"/>
      <c r="B395" s="234"/>
      <c r="C395" s="235"/>
      <c r="D395" s="236" t="s">
        <v>154</v>
      </c>
      <c r="E395" s="237" t="s">
        <v>20</v>
      </c>
      <c r="F395" s="238" t="s">
        <v>449</v>
      </c>
      <c r="G395" s="235"/>
      <c r="H395" s="237" t="s">
        <v>20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154</v>
      </c>
      <c r="AU395" s="244" t="s">
        <v>83</v>
      </c>
      <c r="AV395" s="13" t="s">
        <v>22</v>
      </c>
      <c r="AW395" s="13" t="s">
        <v>33</v>
      </c>
      <c r="AX395" s="13" t="s">
        <v>74</v>
      </c>
      <c r="AY395" s="244" t="s">
        <v>143</v>
      </c>
    </row>
    <row r="396" s="14" customFormat="1">
      <c r="A396" s="14"/>
      <c r="B396" s="245"/>
      <c r="C396" s="246"/>
      <c r="D396" s="236" t="s">
        <v>154</v>
      </c>
      <c r="E396" s="247" t="s">
        <v>20</v>
      </c>
      <c r="F396" s="248" t="s">
        <v>83</v>
      </c>
      <c r="G396" s="246"/>
      <c r="H396" s="249">
        <v>2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154</v>
      </c>
      <c r="AU396" s="255" t="s">
        <v>83</v>
      </c>
      <c r="AV396" s="14" t="s">
        <v>83</v>
      </c>
      <c r="AW396" s="14" t="s">
        <v>33</v>
      </c>
      <c r="AX396" s="14" t="s">
        <v>22</v>
      </c>
      <c r="AY396" s="255" t="s">
        <v>143</v>
      </c>
    </row>
    <row r="397" s="12" customFormat="1" ht="22.8" customHeight="1">
      <c r="A397" s="12"/>
      <c r="B397" s="200"/>
      <c r="C397" s="201"/>
      <c r="D397" s="202" t="s">
        <v>73</v>
      </c>
      <c r="E397" s="214" t="s">
        <v>1071</v>
      </c>
      <c r="F397" s="214" t="s">
        <v>1541</v>
      </c>
      <c r="G397" s="201"/>
      <c r="H397" s="201"/>
      <c r="I397" s="204"/>
      <c r="J397" s="215">
        <f>BK397</f>
        <v>0</v>
      </c>
      <c r="K397" s="201"/>
      <c r="L397" s="206"/>
      <c r="M397" s="207"/>
      <c r="N397" s="208"/>
      <c r="O397" s="208"/>
      <c r="P397" s="209">
        <f>SUM(P398:P411)</f>
        <v>0</v>
      </c>
      <c r="Q397" s="208"/>
      <c r="R397" s="209">
        <f>SUM(R398:R411)</f>
        <v>7.07301</v>
      </c>
      <c r="S397" s="208"/>
      <c r="T397" s="210">
        <f>SUM(T398:T411)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1" t="s">
        <v>22</v>
      </c>
      <c r="AT397" s="212" t="s">
        <v>73</v>
      </c>
      <c r="AU397" s="212" t="s">
        <v>22</v>
      </c>
      <c r="AY397" s="211" t="s">
        <v>143</v>
      </c>
      <c r="BK397" s="213">
        <f>SUM(BK398:BK411)</f>
        <v>0</v>
      </c>
    </row>
    <row r="398" s="2" customFormat="1" ht="24.15" customHeight="1">
      <c r="A398" s="41"/>
      <c r="B398" s="42"/>
      <c r="C398" s="216" t="s">
        <v>523</v>
      </c>
      <c r="D398" s="216" t="s">
        <v>145</v>
      </c>
      <c r="E398" s="217" t="s">
        <v>1542</v>
      </c>
      <c r="F398" s="218" t="s">
        <v>1543</v>
      </c>
      <c r="G398" s="219" t="s">
        <v>428</v>
      </c>
      <c r="H398" s="220">
        <v>6</v>
      </c>
      <c r="I398" s="221"/>
      <c r="J398" s="222">
        <f>ROUND(I398*H398,2)</f>
        <v>0</v>
      </c>
      <c r="K398" s="218" t="s">
        <v>149</v>
      </c>
      <c r="L398" s="47"/>
      <c r="M398" s="223" t="s">
        <v>20</v>
      </c>
      <c r="N398" s="224" t="s">
        <v>45</v>
      </c>
      <c r="O398" s="87"/>
      <c r="P398" s="225">
        <f>O398*H398</f>
        <v>0</v>
      </c>
      <c r="Q398" s="225">
        <v>0.0098899999999999995</v>
      </c>
      <c r="R398" s="225">
        <f>Q398*H398</f>
        <v>0.059339999999999997</v>
      </c>
      <c r="S398" s="225">
        <v>0</v>
      </c>
      <c r="T398" s="226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7" t="s">
        <v>150</v>
      </c>
      <c r="AT398" s="227" t="s">
        <v>145</v>
      </c>
      <c r="AU398" s="227" t="s">
        <v>83</v>
      </c>
      <c r="AY398" s="20" t="s">
        <v>143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20" t="s">
        <v>22</v>
      </c>
      <c r="BK398" s="228">
        <f>ROUND(I398*H398,2)</f>
        <v>0</v>
      </c>
      <c r="BL398" s="20" t="s">
        <v>150</v>
      </c>
      <c r="BM398" s="227" t="s">
        <v>1544</v>
      </c>
    </row>
    <row r="399" s="2" customFormat="1">
      <c r="A399" s="41"/>
      <c r="B399" s="42"/>
      <c r="C399" s="43"/>
      <c r="D399" s="229" t="s">
        <v>152</v>
      </c>
      <c r="E399" s="43"/>
      <c r="F399" s="230" t="s">
        <v>1545</v>
      </c>
      <c r="G399" s="43"/>
      <c r="H399" s="43"/>
      <c r="I399" s="231"/>
      <c r="J399" s="43"/>
      <c r="K399" s="43"/>
      <c r="L399" s="47"/>
      <c r="M399" s="232"/>
      <c r="N399" s="233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152</v>
      </c>
      <c r="AU399" s="20" t="s">
        <v>83</v>
      </c>
    </row>
    <row r="400" s="13" customFormat="1">
      <c r="A400" s="13"/>
      <c r="B400" s="234"/>
      <c r="C400" s="235"/>
      <c r="D400" s="236" t="s">
        <v>154</v>
      </c>
      <c r="E400" s="237" t="s">
        <v>20</v>
      </c>
      <c r="F400" s="238" t="s">
        <v>1320</v>
      </c>
      <c r="G400" s="235"/>
      <c r="H400" s="237" t="s">
        <v>20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154</v>
      </c>
      <c r="AU400" s="244" t="s">
        <v>83</v>
      </c>
      <c r="AV400" s="13" t="s">
        <v>22</v>
      </c>
      <c r="AW400" s="13" t="s">
        <v>33</v>
      </c>
      <c r="AX400" s="13" t="s">
        <v>74</v>
      </c>
      <c r="AY400" s="244" t="s">
        <v>143</v>
      </c>
    </row>
    <row r="401" s="14" customFormat="1">
      <c r="A401" s="14"/>
      <c r="B401" s="245"/>
      <c r="C401" s="246"/>
      <c r="D401" s="236" t="s">
        <v>154</v>
      </c>
      <c r="E401" s="247" t="s">
        <v>20</v>
      </c>
      <c r="F401" s="248" t="s">
        <v>1546</v>
      </c>
      <c r="G401" s="246"/>
      <c r="H401" s="249">
        <v>6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154</v>
      </c>
      <c r="AU401" s="255" t="s">
        <v>83</v>
      </c>
      <c r="AV401" s="14" t="s">
        <v>83</v>
      </c>
      <c r="AW401" s="14" t="s">
        <v>33</v>
      </c>
      <c r="AX401" s="14" t="s">
        <v>22</v>
      </c>
      <c r="AY401" s="255" t="s">
        <v>143</v>
      </c>
    </row>
    <row r="402" s="2" customFormat="1" ht="24.15" customHeight="1">
      <c r="A402" s="41"/>
      <c r="B402" s="42"/>
      <c r="C402" s="267" t="s">
        <v>531</v>
      </c>
      <c r="D402" s="267" t="s">
        <v>283</v>
      </c>
      <c r="E402" s="268" t="s">
        <v>1547</v>
      </c>
      <c r="F402" s="269" t="s">
        <v>1548</v>
      </c>
      <c r="G402" s="270" t="s">
        <v>428</v>
      </c>
      <c r="H402" s="271">
        <v>6</v>
      </c>
      <c r="I402" s="272"/>
      <c r="J402" s="273">
        <f>ROUND(I402*H402,2)</f>
        <v>0</v>
      </c>
      <c r="K402" s="269" t="s">
        <v>149</v>
      </c>
      <c r="L402" s="274"/>
      <c r="M402" s="275" t="s">
        <v>20</v>
      </c>
      <c r="N402" s="276" t="s">
        <v>45</v>
      </c>
      <c r="O402" s="87"/>
      <c r="P402" s="225">
        <f>O402*H402</f>
        <v>0</v>
      </c>
      <c r="Q402" s="225">
        <v>1.0540000000000001</v>
      </c>
      <c r="R402" s="225">
        <f>Q402*H402</f>
        <v>6.3239999999999998</v>
      </c>
      <c r="S402" s="225">
        <v>0</v>
      </c>
      <c r="T402" s="226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7" t="s">
        <v>211</v>
      </c>
      <c r="AT402" s="227" t="s">
        <v>283</v>
      </c>
      <c r="AU402" s="227" t="s">
        <v>83</v>
      </c>
      <c r="AY402" s="20" t="s">
        <v>143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20" t="s">
        <v>22</v>
      </c>
      <c r="BK402" s="228">
        <f>ROUND(I402*H402,2)</f>
        <v>0</v>
      </c>
      <c r="BL402" s="20" t="s">
        <v>150</v>
      </c>
      <c r="BM402" s="227" t="s">
        <v>1549</v>
      </c>
    </row>
    <row r="403" s="13" customFormat="1">
      <c r="A403" s="13"/>
      <c r="B403" s="234"/>
      <c r="C403" s="235"/>
      <c r="D403" s="236" t="s">
        <v>154</v>
      </c>
      <c r="E403" s="237" t="s">
        <v>20</v>
      </c>
      <c r="F403" s="238" t="s">
        <v>449</v>
      </c>
      <c r="G403" s="235"/>
      <c r="H403" s="237" t="s">
        <v>20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154</v>
      </c>
      <c r="AU403" s="244" t="s">
        <v>83</v>
      </c>
      <c r="AV403" s="13" t="s">
        <v>22</v>
      </c>
      <c r="AW403" s="13" t="s">
        <v>33</v>
      </c>
      <c r="AX403" s="13" t="s">
        <v>74</v>
      </c>
      <c r="AY403" s="244" t="s">
        <v>143</v>
      </c>
    </row>
    <row r="404" s="14" customFormat="1">
      <c r="A404" s="14"/>
      <c r="B404" s="245"/>
      <c r="C404" s="246"/>
      <c r="D404" s="236" t="s">
        <v>154</v>
      </c>
      <c r="E404" s="247" t="s">
        <v>20</v>
      </c>
      <c r="F404" s="248" t="s">
        <v>1546</v>
      </c>
      <c r="G404" s="246"/>
      <c r="H404" s="249">
        <v>6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154</v>
      </c>
      <c r="AU404" s="255" t="s">
        <v>83</v>
      </c>
      <c r="AV404" s="14" t="s">
        <v>83</v>
      </c>
      <c r="AW404" s="14" t="s">
        <v>33</v>
      </c>
      <c r="AX404" s="14" t="s">
        <v>22</v>
      </c>
      <c r="AY404" s="255" t="s">
        <v>143</v>
      </c>
    </row>
    <row r="405" s="2" customFormat="1" ht="24.15" customHeight="1">
      <c r="A405" s="41"/>
      <c r="B405" s="42"/>
      <c r="C405" s="216" t="s">
        <v>539</v>
      </c>
      <c r="D405" s="216" t="s">
        <v>145</v>
      </c>
      <c r="E405" s="217" t="s">
        <v>1550</v>
      </c>
      <c r="F405" s="218" t="s">
        <v>1551</v>
      </c>
      <c r="G405" s="219" t="s">
        <v>428</v>
      </c>
      <c r="H405" s="220">
        <v>3</v>
      </c>
      <c r="I405" s="221"/>
      <c r="J405" s="222">
        <f>ROUND(I405*H405,2)</f>
        <v>0</v>
      </c>
      <c r="K405" s="218" t="s">
        <v>149</v>
      </c>
      <c r="L405" s="47"/>
      <c r="M405" s="223" t="s">
        <v>20</v>
      </c>
      <c r="N405" s="224" t="s">
        <v>45</v>
      </c>
      <c r="O405" s="87"/>
      <c r="P405" s="225">
        <f>O405*H405</f>
        <v>0</v>
      </c>
      <c r="Q405" s="225">
        <v>0.0098899999999999995</v>
      </c>
      <c r="R405" s="225">
        <f>Q405*H405</f>
        <v>0.029669999999999998</v>
      </c>
      <c r="S405" s="225">
        <v>0</v>
      </c>
      <c r="T405" s="226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7" t="s">
        <v>150</v>
      </c>
      <c r="AT405" s="227" t="s">
        <v>145</v>
      </c>
      <c r="AU405" s="227" t="s">
        <v>83</v>
      </c>
      <c r="AY405" s="20" t="s">
        <v>143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20" t="s">
        <v>22</v>
      </c>
      <c r="BK405" s="228">
        <f>ROUND(I405*H405,2)</f>
        <v>0</v>
      </c>
      <c r="BL405" s="20" t="s">
        <v>150</v>
      </c>
      <c r="BM405" s="227" t="s">
        <v>1552</v>
      </c>
    </row>
    <row r="406" s="2" customFormat="1">
      <c r="A406" s="41"/>
      <c r="B406" s="42"/>
      <c r="C406" s="43"/>
      <c r="D406" s="229" t="s">
        <v>152</v>
      </c>
      <c r="E406" s="43"/>
      <c r="F406" s="230" t="s">
        <v>1553</v>
      </c>
      <c r="G406" s="43"/>
      <c r="H406" s="43"/>
      <c r="I406" s="231"/>
      <c r="J406" s="43"/>
      <c r="K406" s="43"/>
      <c r="L406" s="47"/>
      <c r="M406" s="232"/>
      <c r="N406" s="233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152</v>
      </c>
      <c r="AU406" s="20" t="s">
        <v>83</v>
      </c>
    </row>
    <row r="407" s="13" customFormat="1">
      <c r="A407" s="13"/>
      <c r="B407" s="234"/>
      <c r="C407" s="235"/>
      <c r="D407" s="236" t="s">
        <v>154</v>
      </c>
      <c r="E407" s="237" t="s">
        <v>20</v>
      </c>
      <c r="F407" s="238" t="s">
        <v>1320</v>
      </c>
      <c r="G407" s="235"/>
      <c r="H407" s="237" t="s">
        <v>20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154</v>
      </c>
      <c r="AU407" s="244" t="s">
        <v>83</v>
      </c>
      <c r="AV407" s="13" t="s">
        <v>22</v>
      </c>
      <c r="AW407" s="13" t="s">
        <v>33</v>
      </c>
      <c r="AX407" s="13" t="s">
        <v>74</v>
      </c>
      <c r="AY407" s="244" t="s">
        <v>143</v>
      </c>
    </row>
    <row r="408" s="14" customFormat="1">
      <c r="A408" s="14"/>
      <c r="B408" s="245"/>
      <c r="C408" s="246"/>
      <c r="D408" s="236" t="s">
        <v>154</v>
      </c>
      <c r="E408" s="247" t="s">
        <v>20</v>
      </c>
      <c r="F408" s="248" t="s">
        <v>1554</v>
      </c>
      <c r="G408" s="246"/>
      <c r="H408" s="249">
        <v>3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154</v>
      </c>
      <c r="AU408" s="255" t="s">
        <v>83</v>
      </c>
      <c r="AV408" s="14" t="s">
        <v>83</v>
      </c>
      <c r="AW408" s="14" t="s">
        <v>33</v>
      </c>
      <c r="AX408" s="14" t="s">
        <v>22</v>
      </c>
      <c r="AY408" s="255" t="s">
        <v>143</v>
      </c>
    </row>
    <row r="409" s="2" customFormat="1" ht="24.15" customHeight="1">
      <c r="A409" s="41"/>
      <c r="B409" s="42"/>
      <c r="C409" s="267" t="s">
        <v>546</v>
      </c>
      <c r="D409" s="267" t="s">
        <v>283</v>
      </c>
      <c r="E409" s="268" t="s">
        <v>1555</v>
      </c>
      <c r="F409" s="269" t="s">
        <v>1556</v>
      </c>
      <c r="G409" s="270" t="s">
        <v>428</v>
      </c>
      <c r="H409" s="271">
        <v>3</v>
      </c>
      <c r="I409" s="272"/>
      <c r="J409" s="273">
        <f>ROUND(I409*H409,2)</f>
        <v>0</v>
      </c>
      <c r="K409" s="269" t="s">
        <v>149</v>
      </c>
      <c r="L409" s="274"/>
      <c r="M409" s="275" t="s">
        <v>20</v>
      </c>
      <c r="N409" s="276" t="s">
        <v>45</v>
      </c>
      <c r="O409" s="87"/>
      <c r="P409" s="225">
        <f>O409*H409</f>
        <v>0</v>
      </c>
      <c r="Q409" s="225">
        <v>0.22</v>
      </c>
      <c r="R409" s="225">
        <f>Q409*H409</f>
        <v>0.66000000000000003</v>
      </c>
      <c r="S409" s="225">
        <v>0</v>
      </c>
      <c r="T409" s="226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7" t="s">
        <v>211</v>
      </c>
      <c r="AT409" s="227" t="s">
        <v>283</v>
      </c>
      <c r="AU409" s="227" t="s">
        <v>83</v>
      </c>
      <c r="AY409" s="20" t="s">
        <v>143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20" t="s">
        <v>22</v>
      </c>
      <c r="BK409" s="228">
        <f>ROUND(I409*H409,2)</f>
        <v>0</v>
      </c>
      <c r="BL409" s="20" t="s">
        <v>150</v>
      </c>
      <c r="BM409" s="227" t="s">
        <v>1557</v>
      </c>
    </row>
    <row r="410" s="13" customFormat="1">
      <c r="A410" s="13"/>
      <c r="B410" s="234"/>
      <c r="C410" s="235"/>
      <c r="D410" s="236" t="s">
        <v>154</v>
      </c>
      <c r="E410" s="237" t="s">
        <v>20</v>
      </c>
      <c r="F410" s="238" t="s">
        <v>449</v>
      </c>
      <c r="G410" s="235"/>
      <c r="H410" s="237" t="s">
        <v>20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154</v>
      </c>
      <c r="AU410" s="244" t="s">
        <v>83</v>
      </c>
      <c r="AV410" s="13" t="s">
        <v>22</v>
      </c>
      <c r="AW410" s="13" t="s">
        <v>33</v>
      </c>
      <c r="AX410" s="13" t="s">
        <v>74</v>
      </c>
      <c r="AY410" s="244" t="s">
        <v>143</v>
      </c>
    </row>
    <row r="411" s="14" customFormat="1">
      <c r="A411" s="14"/>
      <c r="B411" s="245"/>
      <c r="C411" s="246"/>
      <c r="D411" s="236" t="s">
        <v>154</v>
      </c>
      <c r="E411" s="247" t="s">
        <v>20</v>
      </c>
      <c r="F411" s="248" t="s">
        <v>1554</v>
      </c>
      <c r="G411" s="246"/>
      <c r="H411" s="249">
        <v>3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154</v>
      </c>
      <c r="AU411" s="255" t="s">
        <v>83</v>
      </c>
      <c r="AV411" s="14" t="s">
        <v>83</v>
      </c>
      <c r="AW411" s="14" t="s">
        <v>33</v>
      </c>
      <c r="AX411" s="14" t="s">
        <v>22</v>
      </c>
      <c r="AY411" s="255" t="s">
        <v>143</v>
      </c>
    </row>
    <row r="412" s="12" customFormat="1" ht="22.8" customHeight="1">
      <c r="A412" s="12"/>
      <c r="B412" s="200"/>
      <c r="C412" s="201"/>
      <c r="D412" s="202" t="s">
        <v>73</v>
      </c>
      <c r="E412" s="214" t="s">
        <v>218</v>
      </c>
      <c r="F412" s="214" t="s">
        <v>1558</v>
      </c>
      <c r="G412" s="201"/>
      <c r="H412" s="201"/>
      <c r="I412" s="204"/>
      <c r="J412" s="215">
        <f>BK412</f>
        <v>0</v>
      </c>
      <c r="K412" s="201"/>
      <c r="L412" s="206"/>
      <c r="M412" s="207"/>
      <c r="N412" s="208"/>
      <c r="O412" s="208"/>
      <c r="P412" s="209">
        <f>SUM(P413:P490)</f>
        <v>0</v>
      </c>
      <c r="Q412" s="208"/>
      <c r="R412" s="209">
        <f>SUM(R413:R490)</f>
        <v>59.4318685</v>
      </c>
      <c r="S412" s="208"/>
      <c r="T412" s="210">
        <f>SUM(T413:T490)</f>
        <v>28.036000000000001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1" t="s">
        <v>22</v>
      </c>
      <c r="AT412" s="212" t="s">
        <v>73</v>
      </c>
      <c r="AU412" s="212" t="s">
        <v>22</v>
      </c>
      <c r="AY412" s="211" t="s">
        <v>143</v>
      </c>
      <c r="BK412" s="213">
        <f>SUM(BK413:BK490)</f>
        <v>0</v>
      </c>
    </row>
    <row r="413" s="2" customFormat="1" ht="24.15" customHeight="1">
      <c r="A413" s="41"/>
      <c r="B413" s="42"/>
      <c r="C413" s="216" t="s">
        <v>551</v>
      </c>
      <c r="D413" s="216" t="s">
        <v>145</v>
      </c>
      <c r="E413" s="217" t="s">
        <v>1559</v>
      </c>
      <c r="F413" s="218" t="s">
        <v>1560</v>
      </c>
      <c r="G413" s="219" t="s">
        <v>428</v>
      </c>
      <c r="H413" s="220">
        <v>16</v>
      </c>
      <c r="I413" s="221"/>
      <c r="J413" s="222">
        <f>ROUND(I413*H413,2)</f>
        <v>0</v>
      </c>
      <c r="K413" s="218" t="s">
        <v>149</v>
      </c>
      <c r="L413" s="47"/>
      <c r="M413" s="223" t="s">
        <v>20</v>
      </c>
      <c r="N413" s="224" t="s">
        <v>45</v>
      </c>
      <c r="O413" s="87"/>
      <c r="P413" s="225">
        <f>O413*H413</f>
        <v>0</v>
      </c>
      <c r="Q413" s="225">
        <v>0.00069999999999999999</v>
      </c>
      <c r="R413" s="225">
        <f>Q413*H413</f>
        <v>0.0112</v>
      </c>
      <c r="S413" s="225">
        <v>0</v>
      </c>
      <c r="T413" s="226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7" t="s">
        <v>150</v>
      </c>
      <c r="AT413" s="227" t="s">
        <v>145</v>
      </c>
      <c r="AU413" s="227" t="s">
        <v>83</v>
      </c>
      <c r="AY413" s="20" t="s">
        <v>143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20" t="s">
        <v>22</v>
      </c>
      <c r="BK413" s="228">
        <f>ROUND(I413*H413,2)</f>
        <v>0</v>
      </c>
      <c r="BL413" s="20" t="s">
        <v>150</v>
      </c>
      <c r="BM413" s="227" t="s">
        <v>1561</v>
      </c>
    </row>
    <row r="414" s="2" customFormat="1">
      <c r="A414" s="41"/>
      <c r="B414" s="42"/>
      <c r="C414" s="43"/>
      <c r="D414" s="229" t="s">
        <v>152</v>
      </c>
      <c r="E414" s="43"/>
      <c r="F414" s="230" t="s">
        <v>1562</v>
      </c>
      <c r="G414" s="43"/>
      <c r="H414" s="43"/>
      <c r="I414" s="231"/>
      <c r="J414" s="43"/>
      <c r="K414" s="43"/>
      <c r="L414" s="47"/>
      <c r="M414" s="232"/>
      <c r="N414" s="233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152</v>
      </c>
      <c r="AU414" s="20" t="s">
        <v>83</v>
      </c>
    </row>
    <row r="415" s="13" customFormat="1">
      <c r="A415" s="13"/>
      <c r="B415" s="234"/>
      <c r="C415" s="235"/>
      <c r="D415" s="236" t="s">
        <v>154</v>
      </c>
      <c r="E415" s="237" t="s">
        <v>20</v>
      </c>
      <c r="F415" s="238" t="s">
        <v>1563</v>
      </c>
      <c r="G415" s="235"/>
      <c r="H415" s="237" t="s">
        <v>20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154</v>
      </c>
      <c r="AU415" s="244" t="s">
        <v>83</v>
      </c>
      <c r="AV415" s="13" t="s">
        <v>22</v>
      </c>
      <c r="AW415" s="13" t="s">
        <v>33</v>
      </c>
      <c r="AX415" s="13" t="s">
        <v>74</v>
      </c>
      <c r="AY415" s="244" t="s">
        <v>143</v>
      </c>
    </row>
    <row r="416" s="14" customFormat="1">
      <c r="A416" s="14"/>
      <c r="B416" s="245"/>
      <c r="C416" s="246"/>
      <c r="D416" s="236" t="s">
        <v>154</v>
      </c>
      <c r="E416" s="247" t="s">
        <v>20</v>
      </c>
      <c r="F416" s="248" t="s">
        <v>1564</v>
      </c>
      <c r="G416" s="246"/>
      <c r="H416" s="249">
        <v>16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154</v>
      </c>
      <c r="AU416" s="255" t="s">
        <v>83</v>
      </c>
      <c r="AV416" s="14" t="s">
        <v>83</v>
      </c>
      <c r="AW416" s="14" t="s">
        <v>33</v>
      </c>
      <c r="AX416" s="14" t="s">
        <v>22</v>
      </c>
      <c r="AY416" s="255" t="s">
        <v>143</v>
      </c>
    </row>
    <row r="417" s="2" customFormat="1" ht="21.75" customHeight="1">
      <c r="A417" s="41"/>
      <c r="B417" s="42"/>
      <c r="C417" s="267" t="s">
        <v>557</v>
      </c>
      <c r="D417" s="267" t="s">
        <v>283</v>
      </c>
      <c r="E417" s="268" t="s">
        <v>1565</v>
      </c>
      <c r="F417" s="269" t="s">
        <v>1566</v>
      </c>
      <c r="G417" s="270" t="s">
        <v>428</v>
      </c>
      <c r="H417" s="271">
        <v>8</v>
      </c>
      <c r="I417" s="272"/>
      <c r="J417" s="273">
        <f>ROUND(I417*H417,2)</f>
        <v>0</v>
      </c>
      <c r="K417" s="269" t="s">
        <v>149</v>
      </c>
      <c r="L417" s="274"/>
      <c r="M417" s="275" t="s">
        <v>20</v>
      </c>
      <c r="N417" s="276" t="s">
        <v>45</v>
      </c>
      <c r="O417" s="87"/>
      <c r="P417" s="225">
        <f>O417*H417</f>
        <v>0</v>
      </c>
      <c r="Q417" s="225">
        <v>0.00089999999999999998</v>
      </c>
      <c r="R417" s="225">
        <f>Q417*H417</f>
        <v>0.0071999999999999998</v>
      </c>
      <c r="S417" s="225">
        <v>0</v>
      </c>
      <c r="T417" s="226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7" t="s">
        <v>211</v>
      </c>
      <c r="AT417" s="227" t="s">
        <v>283</v>
      </c>
      <c r="AU417" s="227" t="s">
        <v>83</v>
      </c>
      <c r="AY417" s="20" t="s">
        <v>143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20" t="s">
        <v>22</v>
      </c>
      <c r="BK417" s="228">
        <f>ROUND(I417*H417,2)</f>
        <v>0</v>
      </c>
      <c r="BL417" s="20" t="s">
        <v>150</v>
      </c>
      <c r="BM417" s="227" t="s">
        <v>1567</v>
      </c>
    </row>
    <row r="418" s="13" customFormat="1">
      <c r="A418" s="13"/>
      <c r="B418" s="234"/>
      <c r="C418" s="235"/>
      <c r="D418" s="236" t="s">
        <v>154</v>
      </c>
      <c r="E418" s="237" t="s">
        <v>20</v>
      </c>
      <c r="F418" s="238" t="s">
        <v>1568</v>
      </c>
      <c r="G418" s="235"/>
      <c r="H418" s="237" t="s">
        <v>20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154</v>
      </c>
      <c r="AU418" s="244" t="s">
        <v>83</v>
      </c>
      <c r="AV418" s="13" t="s">
        <v>22</v>
      </c>
      <c r="AW418" s="13" t="s">
        <v>33</v>
      </c>
      <c r="AX418" s="13" t="s">
        <v>74</v>
      </c>
      <c r="AY418" s="244" t="s">
        <v>143</v>
      </c>
    </row>
    <row r="419" s="14" customFormat="1">
      <c r="A419" s="14"/>
      <c r="B419" s="245"/>
      <c r="C419" s="246"/>
      <c r="D419" s="236" t="s">
        <v>154</v>
      </c>
      <c r="E419" s="247" t="s">
        <v>20</v>
      </c>
      <c r="F419" s="248" t="s">
        <v>1569</v>
      </c>
      <c r="G419" s="246"/>
      <c r="H419" s="249">
        <v>8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154</v>
      </c>
      <c r="AU419" s="255" t="s">
        <v>83</v>
      </c>
      <c r="AV419" s="14" t="s">
        <v>83</v>
      </c>
      <c r="AW419" s="14" t="s">
        <v>33</v>
      </c>
      <c r="AX419" s="14" t="s">
        <v>22</v>
      </c>
      <c r="AY419" s="255" t="s">
        <v>143</v>
      </c>
    </row>
    <row r="420" s="2" customFormat="1" ht="24.15" customHeight="1">
      <c r="A420" s="41"/>
      <c r="B420" s="42"/>
      <c r="C420" s="267" t="s">
        <v>563</v>
      </c>
      <c r="D420" s="267" t="s">
        <v>283</v>
      </c>
      <c r="E420" s="268" t="s">
        <v>1570</v>
      </c>
      <c r="F420" s="269" t="s">
        <v>1571</v>
      </c>
      <c r="G420" s="270" t="s">
        <v>428</v>
      </c>
      <c r="H420" s="271">
        <v>8</v>
      </c>
      <c r="I420" s="272"/>
      <c r="J420" s="273">
        <f>ROUND(I420*H420,2)</f>
        <v>0</v>
      </c>
      <c r="K420" s="269" t="s">
        <v>149</v>
      </c>
      <c r="L420" s="274"/>
      <c r="M420" s="275" t="s">
        <v>20</v>
      </c>
      <c r="N420" s="276" t="s">
        <v>45</v>
      </c>
      <c r="O420" s="87"/>
      <c r="P420" s="225">
        <f>O420*H420</f>
        <v>0</v>
      </c>
      <c r="Q420" s="225">
        <v>0.0012999999999999999</v>
      </c>
      <c r="R420" s="225">
        <f>Q420*H420</f>
        <v>0.0104</v>
      </c>
      <c r="S420" s="225">
        <v>0</v>
      </c>
      <c r="T420" s="226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7" t="s">
        <v>211</v>
      </c>
      <c r="AT420" s="227" t="s">
        <v>283</v>
      </c>
      <c r="AU420" s="227" t="s">
        <v>83</v>
      </c>
      <c r="AY420" s="20" t="s">
        <v>143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20" t="s">
        <v>22</v>
      </c>
      <c r="BK420" s="228">
        <f>ROUND(I420*H420,2)</f>
        <v>0</v>
      </c>
      <c r="BL420" s="20" t="s">
        <v>150</v>
      </c>
      <c r="BM420" s="227" t="s">
        <v>1572</v>
      </c>
    </row>
    <row r="421" s="13" customFormat="1">
      <c r="A421" s="13"/>
      <c r="B421" s="234"/>
      <c r="C421" s="235"/>
      <c r="D421" s="236" t="s">
        <v>154</v>
      </c>
      <c r="E421" s="237" t="s">
        <v>20</v>
      </c>
      <c r="F421" s="238" t="s">
        <v>1573</v>
      </c>
      <c r="G421" s="235"/>
      <c r="H421" s="237" t="s">
        <v>20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154</v>
      </c>
      <c r="AU421" s="244" t="s">
        <v>83</v>
      </c>
      <c r="AV421" s="13" t="s">
        <v>22</v>
      </c>
      <c r="AW421" s="13" t="s">
        <v>33</v>
      </c>
      <c r="AX421" s="13" t="s">
        <v>74</v>
      </c>
      <c r="AY421" s="244" t="s">
        <v>143</v>
      </c>
    </row>
    <row r="422" s="14" customFormat="1">
      <c r="A422" s="14"/>
      <c r="B422" s="245"/>
      <c r="C422" s="246"/>
      <c r="D422" s="236" t="s">
        <v>154</v>
      </c>
      <c r="E422" s="247" t="s">
        <v>20</v>
      </c>
      <c r="F422" s="248" t="s">
        <v>211</v>
      </c>
      <c r="G422" s="246"/>
      <c r="H422" s="249">
        <v>8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154</v>
      </c>
      <c r="AU422" s="255" t="s">
        <v>83</v>
      </c>
      <c r="AV422" s="14" t="s">
        <v>83</v>
      </c>
      <c r="AW422" s="14" t="s">
        <v>33</v>
      </c>
      <c r="AX422" s="14" t="s">
        <v>22</v>
      </c>
      <c r="AY422" s="255" t="s">
        <v>143</v>
      </c>
    </row>
    <row r="423" s="2" customFormat="1" ht="24.15" customHeight="1">
      <c r="A423" s="41"/>
      <c r="B423" s="42"/>
      <c r="C423" s="216" t="s">
        <v>568</v>
      </c>
      <c r="D423" s="216" t="s">
        <v>145</v>
      </c>
      <c r="E423" s="217" t="s">
        <v>1574</v>
      </c>
      <c r="F423" s="218" t="s">
        <v>1575</v>
      </c>
      <c r="G423" s="219" t="s">
        <v>428</v>
      </c>
      <c r="H423" s="220">
        <v>8</v>
      </c>
      <c r="I423" s="221"/>
      <c r="J423" s="222">
        <f>ROUND(I423*H423,2)</f>
        <v>0</v>
      </c>
      <c r="K423" s="218" t="s">
        <v>149</v>
      </c>
      <c r="L423" s="47"/>
      <c r="M423" s="223" t="s">
        <v>20</v>
      </c>
      <c r="N423" s="224" t="s">
        <v>45</v>
      </c>
      <c r="O423" s="87"/>
      <c r="P423" s="225">
        <f>O423*H423</f>
        <v>0</v>
      </c>
      <c r="Q423" s="225">
        <v>0.10940999999999999</v>
      </c>
      <c r="R423" s="225">
        <f>Q423*H423</f>
        <v>0.87527999999999995</v>
      </c>
      <c r="S423" s="225">
        <v>0</v>
      </c>
      <c r="T423" s="226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7" t="s">
        <v>150</v>
      </c>
      <c r="AT423" s="227" t="s">
        <v>145</v>
      </c>
      <c r="AU423" s="227" t="s">
        <v>83</v>
      </c>
      <c r="AY423" s="20" t="s">
        <v>143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20" t="s">
        <v>22</v>
      </c>
      <c r="BK423" s="228">
        <f>ROUND(I423*H423,2)</f>
        <v>0</v>
      </c>
      <c r="BL423" s="20" t="s">
        <v>150</v>
      </c>
      <c r="BM423" s="227" t="s">
        <v>1576</v>
      </c>
    </row>
    <row r="424" s="2" customFormat="1">
      <c r="A424" s="41"/>
      <c r="B424" s="42"/>
      <c r="C424" s="43"/>
      <c r="D424" s="229" t="s">
        <v>152</v>
      </c>
      <c r="E424" s="43"/>
      <c r="F424" s="230" t="s">
        <v>1577</v>
      </c>
      <c r="G424" s="43"/>
      <c r="H424" s="43"/>
      <c r="I424" s="231"/>
      <c r="J424" s="43"/>
      <c r="K424" s="43"/>
      <c r="L424" s="47"/>
      <c r="M424" s="232"/>
      <c r="N424" s="233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152</v>
      </c>
      <c r="AU424" s="20" t="s">
        <v>83</v>
      </c>
    </row>
    <row r="425" s="13" customFormat="1">
      <c r="A425" s="13"/>
      <c r="B425" s="234"/>
      <c r="C425" s="235"/>
      <c r="D425" s="236" t="s">
        <v>154</v>
      </c>
      <c r="E425" s="237" t="s">
        <v>20</v>
      </c>
      <c r="F425" s="238" t="s">
        <v>1578</v>
      </c>
      <c r="G425" s="235"/>
      <c r="H425" s="237" t="s">
        <v>20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154</v>
      </c>
      <c r="AU425" s="244" t="s">
        <v>83</v>
      </c>
      <c r="AV425" s="13" t="s">
        <v>22</v>
      </c>
      <c r="AW425" s="13" t="s">
        <v>33</v>
      </c>
      <c r="AX425" s="13" t="s">
        <v>74</v>
      </c>
      <c r="AY425" s="244" t="s">
        <v>143</v>
      </c>
    </row>
    <row r="426" s="13" customFormat="1">
      <c r="A426" s="13"/>
      <c r="B426" s="234"/>
      <c r="C426" s="235"/>
      <c r="D426" s="236" t="s">
        <v>154</v>
      </c>
      <c r="E426" s="237" t="s">
        <v>20</v>
      </c>
      <c r="F426" s="238" t="s">
        <v>1579</v>
      </c>
      <c r="G426" s="235"/>
      <c r="H426" s="237" t="s">
        <v>20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154</v>
      </c>
      <c r="AU426" s="244" t="s">
        <v>83</v>
      </c>
      <c r="AV426" s="13" t="s">
        <v>22</v>
      </c>
      <c r="AW426" s="13" t="s">
        <v>33</v>
      </c>
      <c r="AX426" s="13" t="s">
        <v>74</v>
      </c>
      <c r="AY426" s="244" t="s">
        <v>143</v>
      </c>
    </row>
    <row r="427" s="14" customFormat="1">
      <c r="A427" s="14"/>
      <c r="B427" s="245"/>
      <c r="C427" s="246"/>
      <c r="D427" s="236" t="s">
        <v>154</v>
      </c>
      <c r="E427" s="247" t="s">
        <v>20</v>
      </c>
      <c r="F427" s="248" t="s">
        <v>211</v>
      </c>
      <c r="G427" s="246"/>
      <c r="H427" s="249">
        <v>8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154</v>
      </c>
      <c r="AU427" s="255" t="s">
        <v>83</v>
      </c>
      <c r="AV427" s="14" t="s">
        <v>83</v>
      </c>
      <c r="AW427" s="14" t="s">
        <v>33</v>
      </c>
      <c r="AX427" s="14" t="s">
        <v>22</v>
      </c>
      <c r="AY427" s="255" t="s">
        <v>143</v>
      </c>
    </row>
    <row r="428" s="2" customFormat="1" ht="21.75" customHeight="1">
      <c r="A428" s="41"/>
      <c r="B428" s="42"/>
      <c r="C428" s="267" t="s">
        <v>576</v>
      </c>
      <c r="D428" s="267" t="s">
        <v>283</v>
      </c>
      <c r="E428" s="268" t="s">
        <v>1580</v>
      </c>
      <c r="F428" s="269" t="s">
        <v>1581</v>
      </c>
      <c r="G428" s="270" t="s">
        <v>428</v>
      </c>
      <c r="H428" s="271">
        <v>8</v>
      </c>
      <c r="I428" s="272"/>
      <c r="J428" s="273">
        <f>ROUND(I428*H428,2)</f>
        <v>0</v>
      </c>
      <c r="K428" s="269" t="s">
        <v>149</v>
      </c>
      <c r="L428" s="274"/>
      <c r="M428" s="275" t="s">
        <v>20</v>
      </c>
      <c r="N428" s="276" t="s">
        <v>45</v>
      </c>
      <c r="O428" s="87"/>
      <c r="P428" s="225">
        <f>O428*H428</f>
        <v>0</v>
      </c>
      <c r="Q428" s="225">
        <v>0.0061000000000000004</v>
      </c>
      <c r="R428" s="225">
        <f>Q428*H428</f>
        <v>0.048800000000000003</v>
      </c>
      <c r="S428" s="225">
        <v>0</v>
      </c>
      <c r="T428" s="226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7" t="s">
        <v>211</v>
      </c>
      <c r="AT428" s="227" t="s">
        <v>283</v>
      </c>
      <c r="AU428" s="227" t="s">
        <v>83</v>
      </c>
      <c r="AY428" s="20" t="s">
        <v>143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20" t="s">
        <v>22</v>
      </c>
      <c r="BK428" s="228">
        <f>ROUND(I428*H428,2)</f>
        <v>0</v>
      </c>
      <c r="BL428" s="20" t="s">
        <v>150</v>
      </c>
      <c r="BM428" s="227" t="s">
        <v>1582</v>
      </c>
    </row>
    <row r="429" s="13" customFormat="1">
      <c r="A429" s="13"/>
      <c r="B429" s="234"/>
      <c r="C429" s="235"/>
      <c r="D429" s="236" t="s">
        <v>154</v>
      </c>
      <c r="E429" s="237" t="s">
        <v>20</v>
      </c>
      <c r="F429" s="238" t="s">
        <v>1583</v>
      </c>
      <c r="G429" s="235"/>
      <c r="H429" s="237" t="s">
        <v>20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154</v>
      </c>
      <c r="AU429" s="244" t="s">
        <v>83</v>
      </c>
      <c r="AV429" s="13" t="s">
        <v>22</v>
      </c>
      <c r="AW429" s="13" t="s">
        <v>33</v>
      </c>
      <c r="AX429" s="13" t="s">
        <v>74</v>
      </c>
      <c r="AY429" s="244" t="s">
        <v>143</v>
      </c>
    </row>
    <row r="430" s="14" customFormat="1">
      <c r="A430" s="14"/>
      <c r="B430" s="245"/>
      <c r="C430" s="246"/>
      <c r="D430" s="236" t="s">
        <v>154</v>
      </c>
      <c r="E430" s="247" t="s">
        <v>20</v>
      </c>
      <c r="F430" s="248" t="s">
        <v>211</v>
      </c>
      <c r="G430" s="246"/>
      <c r="H430" s="249">
        <v>8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154</v>
      </c>
      <c r="AU430" s="255" t="s">
        <v>83</v>
      </c>
      <c r="AV430" s="14" t="s">
        <v>83</v>
      </c>
      <c r="AW430" s="14" t="s">
        <v>33</v>
      </c>
      <c r="AX430" s="14" t="s">
        <v>22</v>
      </c>
      <c r="AY430" s="255" t="s">
        <v>143</v>
      </c>
    </row>
    <row r="431" s="2" customFormat="1" ht="21.75" customHeight="1">
      <c r="A431" s="41"/>
      <c r="B431" s="42"/>
      <c r="C431" s="267" t="s">
        <v>582</v>
      </c>
      <c r="D431" s="267" t="s">
        <v>283</v>
      </c>
      <c r="E431" s="268" t="s">
        <v>1584</v>
      </c>
      <c r="F431" s="269" t="s">
        <v>1585</v>
      </c>
      <c r="G431" s="270" t="s">
        <v>428</v>
      </c>
      <c r="H431" s="271">
        <v>32</v>
      </c>
      <c r="I431" s="272"/>
      <c r="J431" s="273">
        <f>ROUND(I431*H431,2)</f>
        <v>0</v>
      </c>
      <c r="K431" s="269" t="s">
        <v>149</v>
      </c>
      <c r="L431" s="274"/>
      <c r="M431" s="275" t="s">
        <v>20</v>
      </c>
      <c r="N431" s="276" t="s">
        <v>45</v>
      </c>
      <c r="O431" s="87"/>
      <c r="P431" s="225">
        <f>O431*H431</f>
        <v>0</v>
      </c>
      <c r="Q431" s="225">
        <v>0.00035</v>
      </c>
      <c r="R431" s="225">
        <f>Q431*H431</f>
        <v>0.0112</v>
      </c>
      <c r="S431" s="225">
        <v>0</v>
      </c>
      <c r="T431" s="226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7" t="s">
        <v>211</v>
      </c>
      <c r="AT431" s="227" t="s">
        <v>283</v>
      </c>
      <c r="AU431" s="227" t="s">
        <v>83</v>
      </c>
      <c r="AY431" s="20" t="s">
        <v>143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20" t="s">
        <v>22</v>
      </c>
      <c r="BK431" s="228">
        <f>ROUND(I431*H431,2)</f>
        <v>0</v>
      </c>
      <c r="BL431" s="20" t="s">
        <v>150</v>
      </c>
      <c r="BM431" s="227" t="s">
        <v>1586</v>
      </c>
    </row>
    <row r="432" s="13" customFormat="1">
      <c r="A432" s="13"/>
      <c r="B432" s="234"/>
      <c r="C432" s="235"/>
      <c r="D432" s="236" t="s">
        <v>154</v>
      </c>
      <c r="E432" s="237" t="s">
        <v>20</v>
      </c>
      <c r="F432" s="238" t="s">
        <v>1583</v>
      </c>
      <c r="G432" s="235"/>
      <c r="H432" s="237" t="s">
        <v>20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154</v>
      </c>
      <c r="AU432" s="244" t="s">
        <v>83</v>
      </c>
      <c r="AV432" s="13" t="s">
        <v>22</v>
      </c>
      <c r="AW432" s="13" t="s">
        <v>33</v>
      </c>
      <c r="AX432" s="13" t="s">
        <v>74</v>
      </c>
      <c r="AY432" s="244" t="s">
        <v>143</v>
      </c>
    </row>
    <row r="433" s="14" customFormat="1">
      <c r="A433" s="14"/>
      <c r="B433" s="245"/>
      <c r="C433" s="246"/>
      <c r="D433" s="236" t="s">
        <v>154</v>
      </c>
      <c r="E433" s="247" t="s">
        <v>20</v>
      </c>
      <c r="F433" s="248" t="s">
        <v>1587</v>
      </c>
      <c r="G433" s="246"/>
      <c r="H433" s="249">
        <v>32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154</v>
      </c>
      <c r="AU433" s="255" t="s">
        <v>83</v>
      </c>
      <c r="AV433" s="14" t="s">
        <v>83</v>
      </c>
      <c r="AW433" s="14" t="s">
        <v>33</v>
      </c>
      <c r="AX433" s="14" t="s">
        <v>22</v>
      </c>
      <c r="AY433" s="255" t="s">
        <v>143</v>
      </c>
    </row>
    <row r="434" s="2" customFormat="1" ht="24.15" customHeight="1">
      <c r="A434" s="41"/>
      <c r="B434" s="42"/>
      <c r="C434" s="216" t="s">
        <v>589</v>
      </c>
      <c r="D434" s="216" t="s">
        <v>145</v>
      </c>
      <c r="E434" s="217" t="s">
        <v>1588</v>
      </c>
      <c r="F434" s="218" t="s">
        <v>1589</v>
      </c>
      <c r="G434" s="219" t="s">
        <v>534</v>
      </c>
      <c r="H434" s="220">
        <v>13</v>
      </c>
      <c r="I434" s="221"/>
      <c r="J434" s="222">
        <f>ROUND(I434*H434,2)</f>
        <v>0</v>
      </c>
      <c r="K434" s="218" t="s">
        <v>149</v>
      </c>
      <c r="L434" s="47"/>
      <c r="M434" s="223" t="s">
        <v>20</v>
      </c>
      <c r="N434" s="224" t="s">
        <v>45</v>
      </c>
      <c r="O434" s="87"/>
      <c r="P434" s="225">
        <f>O434*H434</f>
        <v>0</v>
      </c>
      <c r="Q434" s="225">
        <v>0.74931999999999999</v>
      </c>
      <c r="R434" s="225">
        <f>Q434*H434</f>
        <v>9.7411600000000007</v>
      </c>
      <c r="S434" s="225">
        <v>0</v>
      </c>
      <c r="T434" s="226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7" t="s">
        <v>150</v>
      </c>
      <c r="AT434" s="227" t="s">
        <v>145</v>
      </c>
      <c r="AU434" s="227" t="s">
        <v>83</v>
      </c>
      <c r="AY434" s="20" t="s">
        <v>143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20" t="s">
        <v>22</v>
      </c>
      <c r="BK434" s="228">
        <f>ROUND(I434*H434,2)</f>
        <v>0</v>
      </c>
      <c r="BL434" s="20" t="s">
        <v>150</v>
      </c>
      <c r="BM434" s="227" t="s">
        <v>1590</v>
      </c>
    </row>
    <row r="435" s="2" customFormat="1">
      <c r="A435" s="41"/>
      <c r="B435" s="42"/>
      <c r="C435" s="43"/>
      <c r="D435" s="229" t="s">
        <v>152</v>
      </c>
      <c r="E435" s="43"/>
      <c r="F435" s="230" t="s">
        <v>1591</v>
      </c>
      <c r="G435" s="43"/>
      <c r="H435" s="43"/>
      <c r="I435" s="231"/>
      <c r="J435" s="43"/>
      <c r="K435" s="43"/>
      <c r="L435" s="47"/>
      <c r="M435" s="232"/>
      <c r="N435" s="233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152</v>
      </c>
      <c r="AU435" s="20" t="s">
        <v>83</v>
      </c>
    </row>
    <row r="436" s="13" customFormat="1">
      <c r="A436" s="13"/>
      <c r="B436" s="234"/>
      <c r="C436" s="235"/>
      <c r="D436" s="236" t="s">
        <v>154</v>
      </c>
      <c r="E436" s="237" t="s">
        <v>20</v>
      </c>
      <c r="F436" s="238" t="s">
        <v>1592</v>
      </c>
      <c r="G436" s="235"/>
      <c r="H436" s="237" t="s">
        <v>20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154</v>
      </c>
      <c r="AU436" s="244" t="s">
        <v>83</v>
      </c>
      <c r="AV436" s="13" t="s">
        <v>22</v>
      </c>
      <c r="AW436" s="13" t="s">
        <v>33</v>
      </c>
      <c r="AX436" s="13" t="s">
        <v>74</v>
      </c>
      <c r="AY436" s="244" t="s">
        <v>143</v>
      </c>
    </row>
    <row r="437" s="14" customFormat="1">
      <c r="A437" s="14"/>
      <c r="B437" s="245"/>
      <c r="C437" s="246"/>
      <c r="D437" s="236" t="s">
        <v>154</v>
      </c>
      <c r="E437" s="247" t="s">
        <v>20</v>
      </c>
      <c r="F437" s="248" t="s">
        <v>244</v>
      </c>
      <c r="G437" s="246"/>
      <c r="H437" s="249">
        <v>13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154</v>
      </c>
      <c r="AU437" s="255" t="s">
        <v>83</v>
      </c>
      <c r="AV437" s="14" t="s">
        <v>83</v>
      </c>
      <c r="AW437" s="14" t="s">
        <v>33</v>
      </c>
      <c r="AX437" s="14" t="s">
        <v>22</v>
      </c>
      <c r="AY437" s="255" t="s">
        <v>143</v>
      </c>
    </row>
    <row r="438" s="2" customFormat="1" ht="16.5" customHeight="1">
      <c r="A438" s="41"/>
      <c r="B438" s="42"/>
      <c r="C438" s="267" t="s">
        <v>595</v>
      </c>
      <c r="D438" s="267" t="s">
        <v>283</v>
      </c>
      <c r="E438" s="268" t="s">
        <v>1593</v>
      </c>
      <c r="F438" s="269" t="s">
        <v>1594</v>
      </c>
      <c r="G438" s="270" t="s">
        <v>534</v>
      </c>
      <c r="H438" s="271">
        <v>13.130000000000001</v>
      </c>
      <c r="I438" s="272"/>
      <c r="J438" s="273">
        <f>ROUND(I438*H438,2)</f>
        <v>0</v>
      </c>
      <c r="K438" s="269" t="s">
        <v>149</v>
      </c>
      <c r="L438" s="274"/>
      <c r="M438" s="275" t="s">
        <v>20</v>
      </c>
      <c r="N438" s="276" t="s">
        <v>45</v>
      </c>
      <c r="O438" s="87"/>
      <c r="P438" s="225">
        <f>O438*H438</f>
        <v>0</v>
      </c>
      <c r="Q438" s="225">
        <v>0.41599999999999998</v>
      </c>
      <c r="R438" s="225">
        <f>Q438*H438</f>
        <v>5.4620800000000003</v>
      </c>
      <c r="S438" s="225">
        <v>0</v>
      </c>
      <c r="T438" s="226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7" t="s">
        <v>211</v>
      </c>
      <c r="AT438" s="227" t="s">
        <v>283</v>
      </c>
      <c r="AU438" s="227" t="s">
        <v>83</v>
      </c>
      <c r="AY438" s="20" t="s">
        <v>143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20" t="s">
        <v>22</v>
      </c>
      <c r="BK438" s="228">
        <f>ROUND(I438*H438,2)</f>
        <v>0</v>
      </c>
      <c r="BL438" s="20" t="s">
        <v>150</v>
      </c>
      <c r="BM438" s="227" t="s">
        <v>1595</v>
      </c>
    </row>
    <row r="439" s="13" customFormat="1">
      <c r="A439" s="13"/>
      <c r="B439" s="234"/>
      <c r="C439" s="235"/>
      <c r="D439" s="236" t="s">
        <v>154</v>
      </c>
      <c r="E439" s="237" t="s">
        <v>20</v>
      </c>
      <c r="F439" s="238" t="s">
        <v>183</v>
      </c>
      <c r="G439" s="235"/>
      <c r="H439" s="237" t="s">
        <v>20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154</v>
      </c>
      <c r="AU439" s="244" t="s">
        <v>83</v>
      </c>
      <c r="AV439" s="13" t="s">
        <v>22</v>
      </c>
      <c r="AW439" s="13" t="s">
        <v>33</v>
      </c>
      <c r="AX439" s="13" t="s">
        <v>74</v>
      </c>
      <c r="AY439" s="244" t="s">
        <v>143</v>
      </c>
    </row>
    <row r="440" s="14" customFormat="1">
      <c r="A440" s="14"/>
      <c r="B440" s="245"/>
      <c r="C440" s="246"/>
      <c r="D440" s="236" t="s">
        <v>154</v>
      </c>
      <c r="E440" s="247" t="s">
        <v>20</v>
      </c>
      <c r="F440" s="248" t="s">
        <v>244</v>
      </c>
      <c r="G440" s="246"/>
      <c r="H440" s="249">
        <v>13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154</v>
      </c>
      <c r="AU440" s="255" t="s">
        <v>83</v>
      </c>
      <c r="AV440" s="14" t="s">
        <v>83</v>
      </c>
      <c r="AW440" s="14" t="s">
        <v>33</v>
      </c>
      <c r="AX440" s="14" t="s">
        <v>74</v>
      </c>
      <c r="AY440" s="255" t="s">
        <v>143</v>
      </c>
    </row>
    <row r="441" s="14" customFormat="1">
      <c r="A441" s="14"/>
      <c r="B441" s="245"/>
      <c r="C441" s="246"/>
      <c r="D441" s="236" t="s">
        <v>154</v>
      </c>
      <c r="E441" s="247" t="s">
        <v>20</v>
      </c>
      <c r="F441" s="248" t="s">
        <v>1596</v>
      </c>
      <c r="G441" s="246"/>
      <c r="H441" s="249">
        <v>13.130000000000001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154</v>
      </c>
      <c r="AU441" s="255" t="s">
        <v>83</v>
      </c>
      <c r="AV441" s="14" t="s">
        <v>83</v>
      </c>
      <c r="AW441" s="14" t="s">
        <v>33</v>
      </c>
      <c r="AX441" s="14" t="s">
        <v>22</v>
      </c>
      <c r="AY441" s="255" t="s">
        <v>143</v>
      </c>
    </row>
    <row r="442" s="2" customFormat="1" ht="24.15" customHeight="1">
      <c r="A442" s="41"/>
      <c r="B442" s="42"/>
      <c r="C442" s="216" t="s">
        <v>602</v>
      </c>
      <c r="D442" s="216" t="s">
        <v>145</v>
      </c>
      <c r="E442" s="217" t="s">
        <v>1597</v>
      </c>
      <c r="F442" s="218" t="s">
        <v>1598</v>
      </c>
      <c r="G442" s="219" t="s">
        <v>160</v>
      </c>
      <c r="H442" s="220">
        <v>9.7539999999999996</v>
      </c>
      <c r="I442" s="221"/>
      <c r="J442" s="222">
        <f>ROUND(I442*H442,2)</f>
        <v>0</v>
      </c>
      <c r="K442" s="218" t="s">
        <v>149</v>
      </c>
      <c r="L442" s="47"/>
      <c r="M442" s="223" t="s">
        <v>20</v>
      </c>
      <c r="N442" s="224" t="s">
        <v>45</v>
      </c>
      <c r="O442" s="87"/>
      <c r="P442" s="225">
        <f>O442*H442</f>
        <v>0</v>
      </c>
      <c r="Q442" s="225">
        <v>2.5122499999999999</v>
      </c>
      <c r="R442" s="225">
        <f>Q442*H442</f>
        <v>24.504486499999999</v>
      </c>
      <c r="S442" s="225">
        <v>0</v>
      </c>
      <c r="T442" s="226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7" t="s">
        <v>150</v>
      </c>
      <c r="AT442" s="227" t="s">
        <v>145</v>
      </c>
      <c r="AU442" s="227" t="s">
        <v>83</v>
      </c>
      <c r="AY442" s="20" t="s">
        <v>143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20" t="s">
        <v>22</v>
      </c>
      <c r="BK442" s="228">
        <f>ROUND(I442*H442,2)</f>
        <v>0</v>
      </c>
      <c r="BL442" s="20" t="s">
        <v>150</v>
      </c>
      <c r="BM442" s="227" t="s">
        <v>1599</v>
      </c>
    </row>
    <row r="443" s="2" customFormat="1">
      <c r="A443" s="41"/>
      <c r="B443" s="42"/>
      <c r="C443" s="43"/>
      <c r="D443" s="229" t="s">
        <v>152</v>
      </c>
      <c r="E443" s="43"/>
      <c r="F443" s="230" t="s">
        <v>1600</v>
      </c>
      <c r="G443" s="43"/>
      <c r="H443" s="43"/>
      <c r="I443" s="231"/>
      <c r="J443" s="43"/>
      <c r="K443" s="43"/>
      <c r="L443" s="47"/>
      <c r="M443" s="232"/>
      <c r="N443" s="233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152</v>
      </c>
      <c r="AU443" s="20" t="s">
        <v>83</v>
      </c>
    </row>
    <row r="444" s="13" customFormat="1">
      <c r="A444" s="13"/>
      <c r="B444" s="234"/>
      <c r="C444" s="235"/>
      <c r="D444" s="236" t="s">
        <v>154</v>
      </c>
      <c r="E444" s="237" t="s">
        <v>20</v>
      </c>
      <c r="F444" s="238" t="s">
        <v>1592</v>
      </c>
      <c r="G444" s="235"/>
      <c r="H444" s="237" t="s">
        <v>20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154</v>
      </c>
      <c r="AU444" s="244" t="s">
        <v>83</v>
      </c>
      <c r="AV444" s="13" t="s">
        <v>22</v>
      </c>
      <c r="AW444" s="13" t="s">
        <v>33</v>
      </c>
      <c r="AX444" s="13" t="s">
        <v>74</v>
      </c>
      <c r="AY444" s="244" t="s">
        <v>143</v>
      </c>
    </row>
    <row r="445" s="14" customFormat="1">
      <c r="A445" s="14"/>
      <c r="B445" s="245"/>
      <c r="C445" s="246"/>
      <c r="D445" s="236" t="s">
        <v>154</v>
      </c>
      <c r="E445" s="247" t="s">
        <v>20</v>
      </c>
      <c r="F445" s="248" t="s">
        <v>1601</v>
      </c>
      <c r="G445" s="246"/>
      <c r="H445" s="249">
        <v>9.754066599999998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154</v>
      </c>
      <c r="AU445" s="255" t="s">
        <v>83</v>
      </c>
      <c r="AV445" s="14" t="s">
        <v>83</v>
      </c>
      <c r="AW445" s="14" t="s">
        <v>33</v>
      </c>
      <c r="AX445" s="14" t="s">
        <v>22</v>
      </c>
      <c r="AY445" s="255" t="s">
        <v>143</v>
      </c>
    </row>
    <row r="446" s="2" customFormat="1" ht="24.15" customHeight="1">
      <c r="A446" s="41"/>
      <c r="B446" s="42"/>
      <c r="C446" s="216" t="s">
        <v>608</v>
      </c>
      <c r="D446" s="216" t="s">
        <v>145</v>
      </c>
      <c r="E446" s="217" t="s">
        <v>1602</v>
      </c>
      <c r="F446" s="218" t="s">
        <v>1603</v>
      </c>
      <c r="G446" s="219" t="s">
        <v>148</v>
      </c>
      <c r="H446" s="220">
        <v>5607.1040000000003</v>
      </c>
      <c r="I446" s="221"/>
      <c r="J446" s="222">
        <f>ROUND(I446*H446,2)</f>
        <v>0</v>
      </c>
      <c r="K446" s="218" t="s">
        <v>149</v>
      </c>
      <c r="L446" s="47"/>
      <c r="M446" s="223" t="s">
        <v>20</v>
      </c>
      <c r="N446" s="224" t="s">
        <v>45</v>
      </c>
      <c r="O446" s="87"/>
      <c r="P446" s="225">
        <f>O446*H446</f>
        <v>0</v>
      </c>
      <c r="Q446" s="225">
        <v>0.00046999999999999999</v>
      </c>
      <c r="R446" s="225">
        <f>Q446*H446</f>
        <v>2.6353388799999999</v>
      </c>
      <c r="S446" s="225">
        <v>0</v>
      </c>
      <c r="T446" s="226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7" t="s">
        <v>150</v>
      </c>
      <c r="AT446" s="227" t="s">
        <v>145</v>
      </c>
      <c r="AU446" s="227" t="s">
        <v>83</v>
      </c>
      <c r="AY446" s="20" t="s">
        <v>143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20" t="s">
        <v>22</v>
      </c>
      <c r="BK446" s="228">
        <f>ROUND(I446*H446,2)</f>
        <v>0</v>
      </c>
      <c r="BL446" s="20" t="s">
        <v>150</v>
      </c>
      <c r="BM446" s="227" t="s">
        <v>1604</v>
      </c>
    </row>
    <row r="447" s="2" customFormat="1">
      <c r="A447" s="41"/>
      <c r="B447" s="42"/>
      <c r="C447" s="43"/>
      <c r="D447" s="229" t="s">
        <v>152</v>
      </c>
      <c r="E447" s="43"/>
      <c r="F447" s="230" t="s">
        <v>1605</v>
      </c>
      <c r="G447" s="43"/>
      <c r="H447" s="43"/>
      <c r="I447" s="231"/>
      <c r="J447" s="43"/>
      <c r="K447" s="43"/>
      <c r="L447" s="47"/>
      <c r="M447" s="232"/>
      <c r="N447" s="233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152</v>
      </c>
      <c r="AU447" s="20" t="s">
        <v>83</v>
      </c>
    </row>
    <row r="448" s="13" customFormat="1">
      <c r="A448" s="13"/>
      <c r="B448" s="234"/>
      <c r="C448" s="235"/>
      <c r="D448" s="236" t="s">
        <v>154</v>
      </c>
      <c r="E448" s="237" t="s">
        <v>20</v>
      </c>
      <c r="F448" s="238" t="s">
        <v>1383</v>
      </c>
      <c r="G448" s="235"/>
      <c r="H448" s="237" t="s">
        <v>20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154</v>
      </c>
      <c r="AU448" s="244" t="s">
        <v>83</v>
      </c>
      <c r="AV448" s="13" t="s">
        <v>22</v>
      </c>
      <c r="AW448" s="13" t="s">
        <v>33</v>
      </c>
      <c r="AX448" s="13" t="s">
        <v>74</v>
      </c>
      <c r="AY448" s="244" t="s">
        <v>143</v>
      </c>
    </row>
    <row r="449" s="14" customFormat="1">
      <c r="A449" s="14"/>
      <c r="B449" s="245"/>
      <c r="C449" s="246"/>
      <c r="D449" s="236" t="s">
        <v>154</v>
      </c>
      <c r="E449" s="247" t="s">
        <v>20</v>
      </c>
      <c r="F449" s="248" t="s">
        <v>1384</v>
      </c>
      <c r="G449" s="246"/>
      <c r="H449" s="249">
        <v>166.66666666666666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154</v>
      </c>
      <c r="AU449" s="255" t="s">
        <v>83</v>
      </c>
      <c r="AV449" s="14" t="s">
        <v>83</v>
      </c>
      <c r="AW449" s="14" t="s">
        <v>33</v>
      </c>
      <c r="AX449" s="14" t="s">
        <v>74</v>
      </c>
      <c r="AY449" s="255" t="s">
        <v>143</v>
      </c>
    </row>
    <row r="450" s="13" customFormat="1">
      <c r="A450" s="13"/>
      <c r="B450" s="234"/>
      <c r="C450" s="235"/>
      <c r="D450" s="236" t="s">
        <v>154</v>
      </c>
      <c r="E450" s="237" t="s">
        <v>20</v>
      </c>
      <c r="F450" s="238" t="s">
        <v>1385</v>
      </c>
      <c r="G450" s="235"/>
      <c r="H450" s="237" t="s">
        <v>20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154</v>
      </c>
      <c r="AU450" s="244" t="s">
        <v>83</v>
      </c>
      <c r="AV450" s="13" t="s">
        <v>22</v>
      </c>
      <c r="AW450" s="13" t="s">
        <v>33</v>
      </c>
      <c r="AX450" s="13" t="s">
        <v>74</v>
      </c>
      <c r="AY450" s="244" t="s">
        <v>143</v>
      </c>
    </row>
    <row r="451" s="14" customFormat="1">
      <c r="A451" s="14"/>
      <c r="B451" s="245"/>
      <c r="C451" s="246"/>
      <c r="D451" s="236" t="s">
        <v>154</v>
      </c>
      <c r="E451" s="247" t="s">
        <v>20</v>
      </c>
      <c r="F451" s="248" t="s">
        <v>1386</v>
      </c>
      <c r="G451" s="246"/>
      <c r="H451" s="249">
        <v>5428.5699999999997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154</v>
      </c>
      <c r="AU451" s="255" t="s">
        <v>83</v>
      </c>
      <c r="AV451" s="14" t="s">
        <v>83</v>
      </c>
      <c r="AW451" s="14" t="s">
        <v>33</v>
      </c>
      <c r="AX451" s="14" t="s">
        <v>74</v>
      </c>
      <c r="AY451" s="255" t="s">
        <v>143</v>
      </c>
    </row>
    <row r="452" s="13" customFormat="1">
      <c r="A452" s="13"/>
      <c r="B452" s="234"/>
      <c r="C452" s="235"/>
      <c r="D452" s="236" t="s">
        <v>154</v>
      </c>
      <c r="E452" s="237" t="s">
        <v>20</v>
      </c>
      <c r="F452" s="238" t="s">
        <v>1320</v>
      </c>
      <c r="G452" s="235"/>
      <c r="H452" s="237" t="s">
        <v>20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154</v>
      </c>
      <c r="AU452" s="244" t="s">
        <v>83</v>
      </c>
      <c r="AV452" s="13" t="s">
        <v>22</v>
      </c>
      <c r="AW452" s="13" t="s">
        <v>33</v>
      </c>
      <c r="AX452" s="13" t="s">
        <v>74</v>
      </c>
      <c r="AY452" s="244" t="s">
        <v>143</v>
      </c>
    </row>
    <row r="453" s="14" customFormat="1">
      <c r="A453" s="14"/>
      <c r="B453" s="245"/>
      <c r="C453" s="246"/>
      <c r="D453" s="236" t="s">
        <v>154</v>
      </c>
      <c r="E453" s="247" t="s">
        <v>20</v>
      </c>
      <c r="F453" s="248" t="s">
        <v>1606</v>
      </c>
      <c r="G453" s="246"/>
      <c r="H453" s="249">
        <v>11.866966000000002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154</v>
      </c>
      <c r="AU453" s="255" t="s">
        <v>83</v>
      </c>
      <c r="AV453" s="14" t="s">
        <v>83</v>
      </c>
      <c r="AW453" s="14" t="s">
        <v>33</v>
      </c>
      <c r="AX453" s="14" t="s">
        <v>74</v>
      </c>
      <c r="AY453" s="255" t="s">
        <v>143</v>
      </c>
    </row>
    <row r="454" s="15" customFormat="1">
      <c r="A454" s="15"/>
      <c r="B454" s="256"/>
      <c r="C454" s="257"/>
      <c r="D454" s="236" t="s">
        <v>154</v>
      </c>
      <c r="E454" s="258" t="s">
        <v>20</v>
      </c>
      <c r="F454" s="259" t="s">
        <v>178</v>
      </c>
      <c r="G454" s="257"/>
      <c r="H454" s="260">
        <v>5607.1036326666663</v>
      </c>
      <c r="I454" s="261"/>
      <c r="J454" s="257"/>
      <c r="K454" s="257"/>
      <c r="L454" s="262"/>
      <c r="M454" s="263"/>
      <c r="N454" s="264"/>
      <c r="O454" s="264"/>
      <c r="P454" s="264"/>
      <c r="Q454" s="264"/>
      <c r="R454" s="264"/>
      <c r="S454" s="264"/>
      <c r="T454" s="26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6" t="s">
        <v>154</v>
      </c>
      <c r="AU454" s="266" t="s">
        <v>83</v>
      </c>
      <c r="AV454" s="15" t="s">
        <v>150</v>
      </c>
      <c r="AW454" s="15" t="s">
        <v>33</v>
      </c>
      <c r="AX454" s="15" t="s">
        <v>22</v>
      </c>
      <c r="AY454" s="266" t="s">
        <v>143</v>
      </c>
    </row>
    <row r="455" s="2" customFormat="1" ht="24.15" customHeight="1">
      <c r="A455" s="41"/>
      <c r="B455" s="42"/>
      <c r="C455" s="216" t="s">
        <v>616</v>
      </c>
      <c r="D455" s="216" t="s">
        <v>145</v>
      </c>
      <c r="E455" s="217" t="s">
        <v>1607</v>
      </c>
      <c r="F455" s="218" t="s">
        <v>1608</v>
      </c>
      <c r="G455" s="219" t="s">
        <v>534</v>
      </c>
      <c r="H455" s="220">
        <v>17</v>
      </c>
      <c r="I455" s="221"/>
      <c r="J455" s="222">
        <f>ROUND(I455*H455,2)</f>
        <v>0</v>
      </c>
      <c r="K455" s="218" t="s">
        <v>149</v>
      </c>
      <c r="L455" s="47"/>
      <c r="M455" s="223" t="s">
        <v>20</v>
      </c>
      <c r="N455" s="224" t="s">
        <v>45</v>
      </c>
      <c r="O455" s="87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7" t="s">
        <v>150</v>
      </c>
      <c r="AT455" s="227" t="s">
        <v>145</v>
      </c>
      <c r="AU455" s="227" t="s">
        <v>83</v>
      </c>
      <c r="AY455" s="20" t="s">
        <v>143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20" t="s">
        <v>22</v>
      </c>
      <c r="BK455" s="228">
        <f>ROUND(I455*H455,2)</f>
        <v>0</v>
      </c>
      <c r="BL455" s="20" t="s">
        <v>150</v>
      </c>
      <c r="BM455" s="227" t="s">
        <v>1609</v>
      </c>
    </row>
    <row r="456" s="2" customFormat="1">
      <c r="A456" s="41"/>
      <c r="B456" s="42"/>
      <c r="C456" s="43"/>
      <c r="D456" s="229" t="s">
        <v>152</v>
      </c>
      <c r="E456" s="43"/>
      <c r="F456" s="230" t="s">
        <v>1610</v>
      </c>
      <c r="G456" s="43"/>
      <c r="H456" s="43"/>
      <c r="I456" s="231"/>
      <c r="J456" s="43"/>
      <c r="K456" s="43"/>
      <c r="L456" s="47"/>
      <c r="M456" s="232"/>
      <c r="N456" s="233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152</v>
      </c>
      <c r="AU456" s="20" t="s">
        <v>83</v>
      </c>
    </row>
    <row r="457" s="13" customFormat="1">
      <c r="A457" s="13"/>
      <c r="B457" s="234"/>
      <c r="C457" s="235"/>
      <c r="D457" s="236" t="s">
        <v>154</v>
      </c>
      <c r="E457" s="237" t="s">
        <v>20</v>
      </c>
      <c r="F457" s="238" t="s">
        <v>1611</v>
      </c>
      <c r="G457" s="235"/>
      <c r="H457" s="237" t="s">
        <v>20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154</v>
      </c>
      <c r="AU457" s="244" t="s">
        <v>83</v>
      </c>
      <c r="AV457" s="13" t="s">
        <v>22</v>
      </c>
      <c r="AW457" s="13" t="s">
        <v>33</v>
      </c>
      <c r="AX457" s="13" t="s">
        <v>74</v>
      </c>
      <c r="AY457" s="244" t="s">
        <v>143</v>
      </c>
    </row>
    <row r="458" s="14" customFormat="1">
      <c r="A458" s="14"/>
      <c r="B458" s="245"/>
      <c r="C458" s="246"/>
      <c r="D458" s="236" t="s">
        <v>154</v>
      </c>
      <c r="E458" s="247" t="s">
        <v>20</v>
      </c>
      <c r="F458" s="248" t="s">
        <v>271</v>
      </c>
      <c r="G458" s="246"/>
      <c r="H458" s="249">
        <v>17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154</v>
      </c>
      <c r="AU458" s="255" t="s">
        <v>83</v>
      </c>
      <c r="AV458" s="14" t="s">
        <v>83</v>
      </c>
      <c r="AW458" s="14" t="s">
        <v>33</v>
      </c>
      <c r="AX458" s="14" t="s">
        <v>22</v>
      </c>
      <c r="AY458" s="255" t="s">
        <v>143</v>
      </c>
    </row>
    <row r="459" s="2" customFormat="1" ht="16.5" customHeight="1">
      <c r="A459" s="41"/>
      <c r="B459" s="42"/>
      <c r="C459" s="216" t="s">
        <v>625</v>
      </c>
      <c r="D459" s="216" t="s">
        <v>145</v>
      </c>
      <c r="E459" s="217" t="s">
        <v>1612</v>
      </c>
      <c r="F459" s="218" t="s">
        <v>1613</v>
      </c>
      <c r="G459" s="219" t="s">
        <v>534</v>
      </c>
      <c r="H459" s="220">
        <v>17</v>
      </c>
      <c r="I459" s="221"/>
      <c r="J459" s="222">
        <f>ROUND(I459*H459,2)</f>
        <v>0</v>
      </c>
      <c r="K459" s="218" t="s">
        <v>20</v>
      </c>
      <c r="L459" s="47"/>
      <c r="M459" s="223" t="s">
        <v>20</v>
      </c>
      <c r="N459" s="224" t="s">
        <v>45</v>
      </c>
      <c r="O459" s="87"/>
      <c r="P459" s="225">
        <f>O459*H459</f>
        <v>0</v>
      </c>
      <c r="Q459" s="225">
        <v>0.0038700000000000002</v>
      </c>
      <c r="R459" s="225">
        <f>Q459*H459</f>
        <v>0.065790000000000001</v>
      </c>
      <c r="S459" s="225">
        <v>0</v>
      </c>
      <c r="T459" s="226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7" t="s">
        <v>150</v>
      </c>
      <c r="AT459" s="227" t="s">
        <v>145</v>
      </c>
      <c r="AU459" s="227" t="s">
        <v>83</v>
      </c>
      <c r="AY459" s="20" t="s">
        <v>143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20" t="s">
        <v>22</v>
      </c>
      <c r="BK459" s="228">
        <f>ROUND(I459*H459,2)</f>
        <v>0</v>
      </c>
      <c r="BL459" s="20" t="s">
        <v>150</v>
      </c>
      <c r="BM459" s="227" t="s">
        <v>1614</v>
      </c>
    </row>
    <row r="460" s="13" customFormat="1">
      <c r="A460" s="13"/>
      <c r="B460" s="234"/>
      <c r="C460" s="235"/>
      <c r="D460" s="236" t="s">
        <v>154</v>
      </c>
      <c r="E460" s="237" t="s">
        <v>20</v>
      </c>
      <c r="F460" s="238" t="s">
        <v>1615</v>
      </c>
      <c r="G460" s="235"/>
      <c r="H460" s="237" t="s">
        <v>20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154</v>
      </c>
      <c r="AU460" s="244" t="s">
        <v>83</v>
      </c>
      <c r="AV460" s="13" t="s">
        <v>22</v>
      </c>
      <c r="AW460" s="13" t="s">
        <v>33</v>
      </c>
      <c r="AX460" s="13" t="s">
        <v>74</v>
      </c>
      <c r="AY460" s="244" t="s">
        <v>143</v>
      </c>
    </row>
    <row r="461" s="14" customFormat="1">
      <c r="A461" s="14"/>
      <c r="B461" s="245"/>
      <c r="C461" s="246"/>
      <c r="D461" s="236" t="s">
        <v>154</v>
      </c>
      <c r="E461" s="247" t="s">
        <v>20</v>
      </c>
      <c r="F461" s="248" t="s">
        <v>271</v>
      </c>
      <c r="G461" s="246"/>
      <c r="H461" s="249">
        <v>17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154</v>
      </c>
      <c r="AU461" s="255" t="s">
        <v>83</v>
      </c>
      <c r="AV461" s="14" t="s">
        <v>83</v>
      </c>
      <c r="AW461" s="14" t="s">
        <v>33</v>
      </c>
      <c r="AX461" s="14" t="s">
        <v>22</v>
      </c>
      <c r="AY461" s="255" t="s">
        <v>143</v>
      </c>
    </row>
    <row r="462" s="2" customFormat="1" ht="24.15" customHeight="1">
      <c r="A462" s="41"/>
      <c r="B462" s="42"/>
      <c r="C462" s="216" t="s">
        <v>632</v>
      </c>
      <c r="D462" s="216" t="s">
        <v>145</v>
      </c>
      <c r="E462" s="217" t="s">
        <v>1616</v>
      </c>
      <c r="F462" s="218" t="s">
        <v>1617</v>
      </c>
      <c r="G462" s="219" t="s">
        <v>534</v>
      </c>
      <c r="H462" s="220">
        <v>12</v>
      </c>
      <c r="I462" s="221"/>
      <c r="J462" s="222">
        <f>ROUND(I462*H462,2)</f>
        <v>0</v>
      </c>
      <c r="K462" s="218" t="s">
        <v>149</v>
      </c>
      <c r="L462" s="47"/>
      <c r="M462" s="223" t="s">
        <v>20</v>
      </c>
      <c r="N462" s="224" t="s">
        <v>45</v>
      </c>
      <c r="O462" s="87"/>
      <c r="P462" s="225">
        <f>O462*H462</f>
        <v>0</v>
      </c>
      <c r="Q462" s="225">
        <v>0.43819000000000002</v>
      </c>
      <c r="R462" s="225">
        <f>Q462*H462</f>
        <v>5.2582800000000001</v>
      </c>
      <c r="S462" s="225">
        <v>0</v>
      </c>
      <c r="T462" s="226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7" t="s">
        <v>150</v>
      </c>
      <c r="AT462" s="227" t="s">
        <v>145</v>
      </c>
      <c r="AU462" s="227" t="s">
        <v>83</v>
      </c>
      <c r="AY462" s="20" t="s">
        <v>143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20" t="s">
        <v>22</v>
      </c>
      <c r="BK462" s="228">
        <f>ROUND(I462*H462,2)</f>
        <v>0</v>
      </c>
      <c r="BL462" s="20" t="s">
        <v>150</v>
      </c>
      <c r="BM462" s="227" t="s">
        <v>1618</v>
      </c>
    </row>
    <row r="463" s="2" customFormat="1">
      <c r="A463" s="41"/>
      <c r="B463" s="42"/>
      <c r="C463" s="43"/>
      <c r="D463" s="229" t="s">
        <v>152</v>
      </c>
      <c r="E463" s="43"/>
      <c r="F463" s="230" t="s">
        <v>1619</v>
      </c>
      <c r="G463" s="43"/>
      <c r="H463" s="43"/>
      <c r="I463" s="231"/>
      <c r="J463" s="43"/>
      <c r="K463" s="43"/>
      <c r="L463" s="47"/>
      <c r="M463" s="232"/>
      <c r="N463" s="233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152</v>
      </c>
      <c r="AU463" s="20" t="s">
        <v>83</v>
      </c>
    </row>
    <row r="464" s="13" customFormat="1">
      <c r="A464" s="13"/>
      <c r="B464" s="234"/>
      <c r="C464" s="235"/>
      <c r="D464" s="236" t="s">
        <v>154</v>
      </c>
      <c r="E464" s="237" t="s">
        <v>20</v>
      </c>
      <c r="F464" s="238" t="s">
        <v>1620</v>
      </c>
      <c r="G464" s="235"/>
      <c r="H464" s="237" t="s">
        <v>20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154</v>
      </c>
      <c r="AU464" s="244" t="s">
        <v>83</v>
      </c>
      <c r="AV464" s="13" t="s">
        <v>22</v>
      </c>
      <c r="AW464" s="13" t="s">
        <v>33</v>
      </c>
      <c r="AX464" s="13" t="s">
        <v>74</v>
      </c>
      <c r="AY464" s="244" t="s">
        <v>143</v>
      </c>
    </row>
    <row r="465" s="14" customFormat="1">
      <c r="A465" s="14"/>
      <c r="B465" s="245"/>
      <c r="C465" s="246"/>
      <c r="D465" s="236" t="s">
        <v>154</v>
      </c>
      <c r="E465" s="247" t="s">
        <v>20</v>
      </c>
      <c r="F465" s="248" t="s">
        <v>239</v>
      </c>
      <c r="G465" s="246"/>
      <c r="H465" s="249">
        <v>12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154</v>
      </c>
      <c r="AU465" s="255" t="s">
        <v>83</v>
      </c>
      <c r="AV465" s="14" t="s">
        <v>83</v>
      </c>
      <c r="AW465" s="14" t="s">
        <v>33</v>
      </c>
      <c r="AX465" s="14" t="s">
        <v>22</v>
      </c>
      <c r="AY465" s="255" t="s">
        <v>143</v>
      </c>
    </row>
    <row r="466" s="2" customFormat="1" ht="24.15" customHeight="1">
      <c r="A466" s="41"/>
      <c r="B466" s="42"/>
      <c r="C466" s="267" t="s">
        <v>636</v>
      </c>
      <c r="D466" s="267" t="s">
        <v>283</v>
      </c>
      <c r="E466" s="268" t="s">
        <v>1621</v>
      </c>
      <c r="F466" s="269" t="s">
        <v>1622</v>
      </c>
      <c r="G466" s="270" t="s">
        <v>534</v>
      </c>
      <c r="H466" s="271">
        <v>12</v>
      </c>
      <c r="I466" s="272"/>
      <c r="J466" s="273">
        <f>ROUND(I466*H466,2)</f>
        <v>0</v>
      </c>
      <c r="K466" s="269" t="s">
        <v>20</v>
      </c>
      <c r="L466" s="274"/>
      <c r="M466" s="275" t="s">
        <v>20</v>
      </c>
      <c r="N466" s="276" t="s">
        <v>45</v>
      </c>
      <c r="O466" s="87"/>
      <c r="P466" s="225">
        <f>O466*H466</f>
        <v>0</v>
      </c>
      <c r="Q466" s="225">
        <v>0.90000000000000002</v>
      </c>
      <c r="R466" s="225">
        <f>Q466*H466</f>
        <v>10.800000000000001</v>
      </c>
      <c r="S466" s="225">
        <v>0</v>
      </c>
      <c r="T466" s="226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7" t="s">
        <v>211</v>
      </c>
      <c r="AT466" s="227" t="s">
        <v>283</v>
      </c>
      <c r="AU466" s="227" t="s">
        <v>83</v>
      </c>
      <c r="AY466" s="20" t="s">
        <v>143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20" t="s">
        <v>22</v>
      </c>
      <c r="BK466" s="228">
        <f>ROUND(I466*H466,2)</f>
        <v>0</v>
      </c>
      <c r="BL466" s="20" t="s">
        <v>150</v>
      </c>
      <c r="BM466" s="227" t="s">
        <v>1623</v>
      </c>
    </row>
    <row r="467" s="13" customFormat="1">
      <c r="A467" s="13"/>
      <c r="B467" s="234"/>
      <c r="C467" s="235"/>
      <c r="D467" s="236" t="s">
        <v>154</v>
      </c>
      <c r="E467" s="237" t="s">
        <v>20</v>
      </c>
      <c r="F467" s="238" t="s">
        <v>449</v>
      </c>
      <c r="G467" s="235"/>
      <c r="H467" s="237" t="s">
        <v>20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154</v>
      </c>
      <c r="AU467" s="244" t="s">
        <v>83</v>
      </c>
      <c r="AV467" s="13" t="s">
        <v>22</v>
      </c>
      <c r="AW467" s="13" t="s">
        <v>33</v>
      </c>
      <c r="AX467" s="13" t="s">
        <v>74</v>
      </c>
      <c r="AY467" s="244" t="s">
        <v>143</v>
      </c>
    </row>
    <row r="468" s="14" customFormat="1">
      <c r="A468" s="14"/>
      <c r="B468" s="245"/>
      <c r="C468" s="246"/>
      <c r="D468" s="236" t="s">
        <v>154</v>
      </c>
      <c r="E468" s="247" t="s">
        <v>20</v>
      </c>
      <c r="F468" s="248" t="s">
        <v>239</v>
      </c>
      <c r="G468" s="246"/>
      <c r="H468" s="249">
        <v>12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154</v>
      </c>
      <c r="AU468" s="255" t="s">
        <v>83</v>
      </c>
      <c r="AV468" s="14" t="s">
        <v>83</v>
      </c>
      <c r="AW468" s="14" t="s">
        <v>33</v>
      </c>
      <c r="AX468" s="14" t="s">
        <v>22</v>
      </c>
      <c r="AY468" s="255" t="s">
        <v>143</v>
      </c>
    </row>
    <row r="469" s="2" customFormat="1" ht="66.75" customHeight="1">
      <c r="A469" s="41"/>
      <c r="B469" s="42"/>
      <c r="C469" s="216" t="s">
        <v>643</v>
      </c>
      <c r="D469" s="216" t="s">
        <v>145</v>
      </c>
      <c r="E469" s="217" t="s">
        <v>1624</v>
      </c>
      <c r="F469" s="218" t="s">
        <v>1625</v>
      </c>
      <c r="G469" s="219" t="s">
        <v>534</v>
      </c>
      <c r="H469" s="220">
        <v>68</v>
      </c>
      <c r="I469" s="221"/>
      <c r="J469" s="222">
        <f>ROUND(I469*H469,2)</f>
        <v>0</v>
      </c>
      <c r="K469" s="218" t="s">
        <v>149</v>
      </c>
      <c r="L469" s="47"/>
      <c r="M469" s="223" t="s">
        <v>20</v>
      </c>
      <c r="N469" s="224" t="s">
        <v>45</v>
      </c>
      <c r="O469" s="87"/>
      <c r="P469" s="225">
        <f>O469*H469</f>
        <v>0</v>
      </c>
      <c r="Q469" s="225">
        <v>0</v>
      </c>
      <c r="R469" s="225">
        <f>Q469*H469</f>
        <v>0</v>
      </c>
      <c r="S469" s="225">
        <v>0.17199999999999999</v>
      </c>
      <c r="T469" s="226">
        <f>S469*H469</f>
        <v>11.696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27" t="s">
        <v>150</v>
      </c>
      <c r="AT469" s="227" t="s">
        <v>145</v>
      </c>
      <c r="AU469" s="227" t="s">
        <v>83</v>
      </c>
      <c r="AY469" s="20" t="s">
        <v>143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20" t="s">
        <v>22</v>
      </c>
      <c r="BK469" s="228">
        <f>ROUND(I469*H469,2)</f>
        <v>0</v>
      </c>
      <c r="BL469" s="20" t="s">
        <v>150</v>
      </c>
      <c r="BM469" s="227" t="s">
        <v>1626</v>
      </c>
    </row>
    <row r="470" s="2" customFormat="1">
      <c r="A470" s="41"/>
      <c r="B470" s="42"/>
      <c r="C470" s="43"/>
      <c r="D470" s="229" t="s">
        <v>152</v>
      </c>
      <c r="E470" s="43"/>
      <c r="F470" s="230" t="s">
        <v>1627</v>
      </c>
      <c r="G470" s="43"/>
      <c r="H470" s="43"/>
      <c r="I470" s="231"/>
      <c r="J470" s="43"/>
      <c r="K470" s="43"/>
      <c r="L470" s="47"/>
      <c r="M470" s="232"/>
      <c r="N470" s="233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152</v>
      </c>
      <c r="AU470" s="20" t="s">
        <v>83</v>
      </c>
    </row>
    <row r="471" s="13" customFormat="1">
      <c r="A471" s="13"/>
      <c r="B471" s="234"/>
      <c r="C471" s="235"/>
      <c r="D471" s="236" t="s">
        <v>154</v>
      </c>
      <c r="E471" s="237" t="s">
        <v>20</v>
      </c>
      <c r="F471" s="238" t="s">
        <v>1628</v>
      </c>
      <c r="G471" s="235"/>
      <c r="H471" s="237" t="s">
        <v>20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154</v>
      </c>
      <c r="AU471" s="244" t="s">
        <v>83</v>
      </c>
      <c r="AV471" s="13" t="s">
        <v>22</v>
      </c>
      <c r="AW471" s="13" t="s">
        <v>33</v>
      </c>
      <c r="AX471" s="13" t="s">
        <v>74</v>
      </c>
      <c r="AY471" s="244" t="s">
        <v>143</v>
      </c>
    </row>
    <row r="472" s="14" customFormat="1">
      <c r="A472" s="14"/>
      <c r="B472" s="245"/>
      <c r="C472" s="246"/>
      <c r="D472" s="236" t="s">
        <v>154</v>
      </c>
      <c r="E472" s="247" t="s">
        <v>20</v>
      </c>
      <c r="F472" s="248" t="s">
        <v>1629</v>
      </c>
      <c r="G472" s="246"/>
      <c r="H472" s="249">
        <v>68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154</v>
      </c>
      <c r="AU472" s="255" t="s">
        <v>83</v>
      </c>
      <c r="AV472" s="14" t="s">
        <v>83</v>
      </c>
      <c r="AW472" s="14" t="s">
        <v>33</v>
      </c>
      <c r="AX472" s="14" t="s">
        <v>22</v>
      </c>
      <c r="AY472" s="255" t="s">
        <v>143</v>
      </c>
    </row>
    <row r="473" s="2" customFormat="1" ht="24.15" customHeight="1">
      <c r="A473" s="41"/>
      <c r="B473" s="42"/>
      <c r="C473" s="216" t="s">
        <v>647</v>
      </c>
      <c r="D473" s="216" t="s">
        <v>145</v>
      </c>
      <c r="E473" s="217" t="s">
        <v>1630</v>
      </c>
      <c r="F473" s="218" t="s">
        <v>1631</v>
      </c>
      <c r="G473" s="219" t="s">
        <v>946</v>
      </c>
      <c r="H473" s="220">
        <v>6</v>
      </c>
      <c r="I473" s="221"/>
      <c r="J473" s="222">
        <f>ROUND(I473*H473,2)</f>
        <v>0</v>
      </c>
      <c r="K473" s="218" t="s">
        <v>20</v>
      </c>
      <c r="L473" s="47"/>
      <c r="M473" s="223" t="s">
        <v>20</v>
      </c>
      <c r="N473" s="224" t="s">
        <v>45</v>
      </c>
      <c r="O473" s="87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27" t="s">
        <v>150</v>
      </c>
      <c r="AT473" s="227" t="s">
        <v>145</v>
      </c>
      <c r="AU473" s="227" t="s">
        <v>83</v>
      </c>
      <c r="AY473" s="20" t="s">
        <v>143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20" t="s">
        <v>22</v>
      </c>
      <c r="BK473" s="228">
        <f>ROUND(I473*H473,2)</f>
        <v>0</v>
      </c>
      <c r="BL473" s="20" t="s">
        <v>150</v>
      </c>
      <c r="BM473" s="227" t="s">
        <v>1632</v>
      </c>
    </row>
    <row r="474" s="14" customFormat="1">
      <c r="A474" s="14"/>
      <c r="B474" s="245"/>
      <c r="C474" s="246"/>
      <c r="D474" s="236" t="s">
        <v>154</v>
      </c>
      <c r="E474" s="247" t="s">
        <v>20</v>
      </c>
      <c r="F474" s="248" t="s">
        <v>1546</v>
      </c>
      <c r="G474" s="246"/>
      <c r="H474" s="249">
        <v>6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5" t="s">
        <v>154</v>
      </c>
      <c r="AU474" s="255" t="s">
        <v>83</v>
      </c>
      <c r="AV474" s="14" t="s">
        <v>83</v>
      </c>
      <c r="AW474" s="14" t="s">
        <v>33</v>
      </c>
      <c r="AX474" s="14" t="s">
        <v>22</v>
      </c>
      <c r="AY474" s="255" t="s">
        <v>143</v>
      </c>
    </row>
    <row r="475" s="2" customFormat="1" ht="55.5" customHeight="1">
      <c r="A475" s="41"/>
      <c r="B475" s="42"/>
      <c r="C475" s="216" t="s">
        <v>955</v>
      </c>
      <c r="D475" s="216" t="s">
        <v>145</v>
      </c>
      <c r="E475" s="217" t="s">
        <v>1633</v>
      </c>
      <c r="F475" s="218" t="s">
        <v>1634</v>
      </c>
      <c r="G475" s="219" t="s">
        <v>534</v>
      </c>
      <c r="H475" s="220">
        <v>13</v>
      </c>
      <c r="I475" s="221"/>
      <c r="J475" s="222">
        <f>ROUND(I475*H475,2)</f>
        <v>0</v>
      </c>
      <c r="K475" s="218" t="s">
        <v>149</v>
      </c>
      <c r="L475" s="47"/>
      <c r="M475" s="223" t="s">
        <v>20</v>
      </c>
      <c r="N475" s="224" t="s">
        <v>45</v>
      </c>
      <c r="O475" s="87"/>
      <c r="P475" s="225">
        <f>O475*H475</f>
        <v>0</v>
      </c>
      <c r="Q475" s="225">
        <v>0</v>
      </c>
      <c r="R475" s="225">
        <f>Q475*H475</f>
        <v>0</v>
      </c>
      <c r="S475" s="225">
        <v>0.97999999999999998</v>
      </c>
      <c r="T475" s="226">
        <f>S475*H475</f>
        <v>12.74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7" t="s">
        <v>150</v>
      </c>
      <c r="AT475" s="227" t="s">
        <v>145</v>
      </c>
      <c r="AU475" s="227" t="s">
        <v>83</v>
      </c>
      <c r="AY475" s="20" t="s">
        <v>143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20" t="s">
        <v>22</v>
      </c>
      <c r="BK475" s="228">
        <f>ROUND(I475*H475,2)</f>
        <v>0</v>
      </c>
      <c r="BL475" s="20" t="s">
        <v>150</v>
      </c>
      <c r="BM475" s="227" t="s">
        <v>1635</v>
      </c>
    </row>
    <row r="476" s="2" customFormat="1">
      <c r="A476" s="41"/>
      <c r="B476" s="42"/>
      <c r="C476" s="43"/>
      <c r="D476" s="229" t="s">
        <v>152</v>
      </c>
      <c r="E476" s="43"/>
      <c r="F476" s="230" t="s">
        <v>1636</v>
      </c>
      <c r="G476" s="43"/>
      <c r="H476" s="43"/>
      <c r="I476" s="231"/>
      <c r="J476" s="43"/>
      <c r="K476" s="43"/>
      <c r="L476" s="47"/>
      <c r="M476" s="232"/>
      <c r="N476" s="233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152</v>
      </c>
      <c r="AU476" s="20" t="s">
        <v>83</v>
      </c>
    </row>
    <row r="477" s="13" customFormat="1">
      <c r="A477" s="13"/>
      <c r="B477" s="234"/>
      <c r="C477" s="235"/>
      <c r="D477" s="236" t="s">
        <v>154</v>
      </c>
      <c r="E477" s="237" t="s">
        <v>20</v>
      </c>
      <c r="F477" s="238" t="s">
        <v>1637</v>
      </c>
      <c r="G477" s="235"/>
      <c r="H477" s="237" t="s">
        <v>20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154</v>
      </c>
      <c r="AU477" s="244" t="s">
        <v>83</v>
      </c>
      <c r="AV477" s="13" t="s">
        <v>22</v>
      </c>
      <c r="AW477" s="13" t="s">
        <v>33</v>
      </c>
      <c r="AX477" s="13" t="s">
        <v>74</v>
      </c>
      <c r="AY477" s="244" t="s">
        <v>143</v>
      </c>
    </row>
    <row r="478" s="14" customFormat="1">
      <c r="A478" s="14"/>
      <c r="B478" s="245"/>
      <c r="C478" s="246"/>
      <c r="D478" s="236" t="s">
        <v>154</v>
      </c>
      <c r="E478" s="247" t="s">
        <v>20</v>
      </c>
      <c r="F478" s="248" t="s">
        <v>244</v>
      </c>
      <c r="G478" s="246"/>
      <c r="H478" s="249">
        <v>13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154</v>
      </c>
      <c r="AU478" s="255" t="s">
        <v>83</v>
      </c>
      <c r="AV478" s="14" t="s">
        <v>83</v>
      </c>
      <c r="AW478" s="14" t="s">
        <v>33</v>
      </c>
      <c r="AX478" s="14" t="s">
        <v>22</v>
      </c>
      <c r="AY478" s="255" t="s">
        <v>143</v>
      </c>
    </row>
    <row r="479" s="2" customFormat="1" ht="37.8" customHeight="1">
      <c r="A479" s="41"/>
      <c r="B479" s="42"/>
      <c r="C479" s="216" t="s">
        <v>959</v>
      </c>
      <c r="D479" s="216" t="s">
        <v>145</v>
      </c>
      <c r="E479" s="217" t="s">
        <v>1638</v>
      </c>
      <c r="F479" s="218" t="s">
        <v>1639</v>
      </c>
      <c r="G479" s="219" t="s">
        <v>534</v>
      </c>
      <c r="H479" s="220">
        <v>8.1639999999999997</v>
      </c>
      <c r="I479" s="221"/>
      <c r="J479" s="222">
        <f>ROUND(I479*H479,2)</f>
        <v>0</v>
      </c>
      <c r="K479" s="218" t="s">
        <v>149</v>
      </c>
      <c r="L479" s="47"/>
      <c r="M479" s="223" t="s">
        <v>20</v>
      </c>
      <c r="N479" s="224" t="s">
        <v>45</v>
      </c>
      <c r="O479" s="87"/>
      <c r="P479" s="225">
        <f>O479*H479</f>
        <v>0</v>
      </c>
      <c r="Q479" s="225">
        <v>8.0000000000000007E-05</v>
      </c>
      <c r="R479" s="225">
        <f>Q479*H479</f>
        <v>0.00065311999999999998</v>
      </c>
      <c r="S479" s="225">
        <v>0</v>
      </c>
      <c r="T479" s="226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7" t="s">
        <v>150</v>
      </c>
      <c r="AT479" s="227" t="s">
        <v>145</v>
      </c>
      <c r="AU479" s="227" t="s">
        <v>83</v>
      </c>
      <c r="AY479" s="20" t="s">
        <v>143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20" t="s">
        <v>22</v>
      </c>
      <c r="BK479" s="228">
        <f>ROUND(I479*H479,2)</f>
        <v>0</v>
      </c>
      <c r="BL479" s="20" t="s">
        <v>150</v>
      </c>
      <c r="BM479" s="227" t="s">
        <v>1640</v>
      </c>
    </row>
    <row r="480" s="2" customFormat="1">
      <c r="A480" s="41"/>
      <c r="B480" s="42"/>
      <c r="C480" s="43"/>
      <c r="D480" s="229" t="s">
        <v>152</v>
      </c>
      <c r="E480" s="43"/>
      <c r="F480" s="230" t="s">
        <v>1641</v>
      </c>
      <c r="G480" s="43"/>
      <c r="H480" s="43"/>
      <c r="I480" s="231"/>
      <c r="J480" s="43"/>
      <c r="K480" s="43"/>
      <c r="L480" s="47"/>
      <c r="M480" s="232"/>
      <c r="N480" s="233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152</v>
      </c>
      <c r="AU480" s="20" t="s">
        <v>83</v>
      </c>
    </row>
    <row r="481" s="13" customFormat="1">
      <c r="A481" s="13"/>
      <c r="B481" s="234"/>
      <c r="C481" s="235"/>
      <c r="D481" s="236" t="s">
        <v>154</v>
      </c>
      <c r="E481" s="237" t="s">
        <v>20</v>
      </c>
      <c r="F481" s="238" t="s">
        <v>1642</v>
      </c>
      <c r="G481" s="235"/>
      <c r="H481" s="237" t="s">
        <v>20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154</v>
      </c>
      <c r="AU481" s="244" t="s">
        <v>83</v>
      </c>
      <c r="AV481" s="13" t="s">
        <v>22</v>
      </c>
      <c r="AW481" s="13" t="s">
        <v>33</v>
      </c>
      <c r="AX481" s="13" t="s">
        <v>74</v>
      </c>
      <c r="AY481" s="244" t="s">
        <v>143</v>
      </c>
    </row>
    <row r="482" s="14" customFormat="1">
      <c r="A482" s="14"/>
      <c r="B482" s="245"/>
      <c r="C482" s="246"/>
      <c r="D482" s="236" t="s">
        <v>154</v>
      </c>
      <c r="E482" s="247" t="s">
        <v>20</v>
      </c>
      <c r="F482" s="248" t="s">
        <v>1643</v>
      </c>
      <c r="G482" s="246"/>
      <c r="H482" s="249">
        <v>8.1640000000000015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154</v>
      </c>
      <c r="AU482" s="255" t="s">
        <v>83</v>
      </c>
      <c r="AV482" s="14" t="s">
        <v>83</v>
      </c>
      <c r="AW482" s="14" t="s">
        <v>33</v>
      </c>
      <c r="AX482" s="14" t="s">
        <v>22</v>
      </c>
      <c r="AY482" s="255" t="s">
        <v>143</v>
      </c>
    </row>
    <row r="483" s="2" customFormat="1" ht="33" customHeight="1">
      <c r="A483" s="41"/>
      <c r="B483" s="42"/>
      <c r="C483" s="216" t="s">
        <v>963</v>
      </c>
      <c r="D483" s="216" t="s">
        <v>145</v>
      </c>
      <c r="E483" s="217" t="s">
        <v>1644</v>
      </c>
      <c r="F483" s="218" t="s">
        <v>1645</v>
      </c>
      <c r="G483" s="219" t="s">
        <v>148</v>
      </c>
      <c r="H483" s="220">
        <v>120</v>
      </c>
      <c r="I483" s="221"/>
      <c r="J483" s="222">
        <f>ROUND(I483*H483,2)</f>
        <v>0</v>
      </c>
      <c r="K483" s="218" t="s">
        <v>149</v>
      </c>
      <c r="L483" s="47"/>
      <c r="M483" s="223" t="s">
        <v>20</v>
      </c>
      <c r="N483" s="224" t="s">
        <v>45</v>
      </c>
      <c r="O483" s="87"/>
      <c r="P483" s="225">
        <f>O483*H483</f>
        <v>0</v>
      </c>
      <c r="Q483" s="225">
        <v>0</v>
      </c>
      <c r="R483" s="225">
        <f>Q483*H483</f>
        <v>0</v>
      </c>
      <c r="S483" s="225">
        <v>0.01</v>
      </c>
      <c r="T483" s="226">
        <f>S483*H483</f>
        <v>1.2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7" t="s">
        <v>150</v>
      </c>
      <c r="AT483" s="227" t="s">
        <v>145</v>
      </c>
      <c r="AU483" s="227" t="s">
        <v>83</v>
      </c>
      <c r="AY483" s="20" t="s">
        <v>143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20" t="s">
        <v>22</v>
      </c>
      <c r="BK483" s="228">
        <f>ROUND(I483*H483,2)</f>
        <v>0</v>
      </c>
      <c r="BL483" s="20" t="s">
        <v>150</v>
      </c>
      <c r="BM483" s="227" t="s">
        <v>1646</v>
      </c>
    </row>
    <row r="484" s="2" customFormat="1">
      <c r="A484" s="41"/>
      <c r="B484" s="42"/>
      <c r="C484" s="43"/>
      <c r="D484" s="229" t="s">
        <v>152</v>
      </c>
      <c r="E484" s="43"/>
      <c r="F484" s="230" t="s">
        <v>1647</v>
      </c>
      <c r="G484" s="43"/>
      <c r="H484" s="43"/>
      <c r="I484" s="231"/>
      <c r="J484" s="43"/>
      <c r="K484" s="43"/>
      <c r="L484" s="47"/>
      <c r="M484" s="232"/>
      <c r="N484" s="233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152</v>
      </c>
      <c r="AU484" s="20" t="s">
        <v>83</v>
      </c>
    </row>
    <row r="485" s="13" customFormat="1">
      <c r="A485" s="13"/>
      <c r="B485" s="234"/>
      <c r="C485" s="235"/>
      <c r="D485" s="236" t="s">
        <v>154</v>
      </c>
      <c r="E485" s="237" t="s">
        <v>20</v>
      </c>
      <c r="F485" s="238" t="s">
        <v>1522</v>
      </c>
      <c r="G485" s="235"/>
      <c r="H485" s="237" t="s">
        <v>20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154</v>
      </c>
      <c r="AU485" s="244" t="s">
        <v>83</v>
      </c>
      <c r="AV485" s="13" t="s">
        <v>22</v>
      </c>
      <c r="AW485" s="13" t="s">
        <v>33</v>
      </c>
      <c r="AX485" s="13" t="s">
        <v>74</v>
      </c>
      <c r="AY485" s="244" t="s">
        <v>143</v>
      </c>
    </row>
    <row r="486" s="14" customFormat="1">
      <c r="A486" s="14"/>
      <c r="B486" s="245"/>
      <c r="C486" s="246"/>
      <c r="D486" s="236" t="s">
        <v>154</v>
      </c>
      <c r="E486" s="247" t="s">
        <v>20</v>
      </c>
      <c r="F486" s="248" t="s">
        <v>1496</v>
      </c>
      <c r="G486" s="246"/>
      <c r="H486" s="249">
        <v>120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5" t="s">
        <v>154</v>
      </c>
      <c r="AU486" s="255" t="s">
        <v>83</v>
      </c>
      <c r="AV486" s="14" t="s">
        <v>83</v>
      </c>
      <c r="AW486" s="14" t="s">
        <v>33</v>
      </c>
      <c r="AX486" s="14" t="s">
        <v>22</v>
      </c>
      <c r="AY486" s="255" t="s">
        <v>143</v>
      </c>
    </row>
    <row r="487" s="2" customFormat="1" ht="62.7" customHeight="1">
      <c r="A487" s="41"/>
      <c r="B487" s="42"/>
      <c r="C487" s="216" t="s">
        <v>967</v>
      </c>
      <c r="D487" s="216" t="s">
        <v>145</v>
      </c>
      <c r="E487" s="217" t="s">
        <v>1648</v>
      </c>
      <c r="F487" s="218" t="s">
        <v>1649</v>
      </c>
      <c r="G487" s="219" t="s">
        <v>148</v>
      </c>
      <c r="H487" s="220">
        <v>120</v>
      </c>
      <c r="I487" s="221"/>
      <c r="J487" s="222">
        <f>ROUND(I487*H487,2)</f>
        <v>0</v>
      </c>
      <c r="K487" s="218" t="s">
        <v>149</v>
      </c>
      <c r="L487" s="47"/>
      <c r="M487" s="223" t="s">
        <v>20</v>
      </c>
      <c r="N487" s="224" t="s">
        <v>45</v>
      </c>
      <c r="O487" s="87"/>
      <c r="P487" s="225">
        <f>O487*H487</f>
        <v>0</v>
      </c>
      <c r="Q487" s="225">
        <v>0</v>
      </c>
      <c r="R487" s="225">
        <f>Q487*H487</f>
        <v>0</v>
      </c>
      <c r="S487" s="225">
        <v>0.02</v>
      </c>
      <c r="T487" s="226">
        <f>S487*H487</f>
        <v>2.3999999999999999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27" t="s">
        <v>150</v>
      </c>
      <c r="AT487" s="227" t="s">
        <v>145</v>
      </c>
      <c r="AU487" s="227" t="s">
        <v>83</v>
      </c>
      <c r="AY487" s="20" t="s">
        <v>143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20" t="s">
        <v>22</v>
      </c>
      <c r="BK487" s="228">
        <f>ROUND(I487*H487,2)</f>
        <v>0</v>
      </c>
      <c r="BL487" s="20" t="s">
        <v>150</v>
      </c>
      <c r="BM487" s="227" t="s">
        <v>1650</v>
      </c>
    </row>
    <row r="488" s="2" customFormat="1">
      <c r="A488" s="41"/>
      <c r="B488" s="42"/>
      <c r="C488" s="43"/>
      <c r="D488" s="229" t="s">
        <v>152</v>
      </c>
      <c r="E488" s="43"/>
      <c r="F488" s="230" t="s">
        <v>1651</v>
      </c>
      <c r="G488" s="43"/>
      <c r="H488" s="43"/>
      <c r="I488" s="231"/>
      <c r="J488" s="43"/>
      <c r="K488" s="43"/>
      <c r="L488" s="47"/>
      <c r="M488" s="232"/>
      <c r="N488" s="233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152</v>
      </c>
      <c r="AU488" s="20" t="s">
        <v>83</v>
      </c>
    </row>
    <row r="489" s="13" customFormat="1">
      <c r="A489" s="13"/>
      <c r="B489" s="234"/>
      <c r="C489" s="235"/>
      <c r="D489" s="236" t="s">
        <v>154</v>
      </c>
      <c r="E489" s="237" t="s">
        <v>20</v>
      </c>
      <c r="F489" s="238" t="s">
        <v>1522</v>
      </c>
      <c r="G489" s="235"/>
      <c r="H489" s="237" t="s">
        <v>20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154</v>
      </c>
      <c r="AU489" s="244" t="s">
        <v>83</v>
      </c>
      <c r="AV489" s="13" t="s">
        <v>22</v>
      </c>
      <c r="AW489" s="13" t="s">
        <v>33</v>
      </c>
      <c r="AX489" s="13" t="s">
        <v>74</v>
      </c>
      <c r="AY489" s="244" t="s">
        <v>143</v>
      </c>
    </row>
    <row r="490" s="14" customFormat="1">
      <c r="A490" s="14"/>
      <c r="B490" s="245"/>
      <c r="C490" s="246"/>
      <c r="D490" s="236" t="s">
        <v>154</v>
      </c>
      <c r="E490" s="247" t="s">
        <v>20</v>
      </c>
      <c r="F490" s="248" t="s">
        <v>1496</v>
      </c>
      <c r="G490" s="246"/>
      <c r="H490" s="249">
        <v>120</v>
      </c>
      <c r="I490" s="250"/>
      <c r="J490" s="246"/>
      <c r="K490" s="246"/>
      <c r="L490" s="251"/>
      <c r="M490" s="252"/>
      <c r="N490" s="253"/>
      <c r="O490" s="253"/>
      <c r="P490" s="253"/>
      <c r="Q490" s="253"/>
      <c r="R490" s="253"/>
      <c r="S490" s="253"/>
      <c r="T490" s="25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5" t="s">
        <v>154</v>
      </c>
      <c r="AU490" s="255" t="s">
        <v>83</v>
      </c>
      <c r="AV490" s="14" t="s">
        <v>83</v>
      </c>
      <c r="AW490" s="14" t="s">
        <v>33</v>
      </c>
      <c r="AX490" s="14" t="s">
        <v>22</v>
      </c>
      <c r="AY490" s="255" t="s">
        <v>143</v>
      </c>
    </row>
    <row r="491" s="12" customFormat="1" ht="22.8" customHeight="1">
      <c r="A491" s="12"/>
      <c r="B491" s="200"/>
      <c r="C491" s="201"/>
      <c r="D491" s="202" t="s">
        <v>73</v>
      </c>
      <c r="E491" s="214" t="s">
        <v>1652</v>
      </c>
      <c r="F491" s="214" t="s">
        <v>1653</v>
      </c>
      <c r="G491" s="201"/>
      <c r="H491" s="201"/>
      <c r="I491" s="204"/>
      <c r="J491" s="215">
        <f>BK491</f>
        <v>0</v>
      </c>
      <c r="K491" s="201"/>
      <c r="L491" s="206"/>
      <c r="M491" s="207"/>
      <c r="N491" s="208"/>
      <c r="O491" s="208"/>
      <c r="P491" s="209">
        <f>SUM(P492:P504)</f>
        <v>0</v>
      </c>
      <c r="Q491" s="208"/>
      <c r="R491" s="209">
        <f>SUM(R492:R504)</f>
        <v>0</v>
      </c>
      <c r="S491" s="208"/>
      <c r="T491" s="210">
        <f>SUM(T492:T504)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1" t="s">
        <v>22</v>
      </c>
      <c r="AT491" s="212" t="s">
        <v>73</v>
      </c>
      <c r="AU491" s="212" t="s">
        <v>22</v>
      </c>
      <c r="AY491" s="211" t="s">
        <v>143</v>
      </c>
      <c r="BK491" s="213">
        <f>SUM(BK492:BK504)</f>
        <v>0</v>
      </c>
    </row>
    <row r="492" s="2" customFormat="1" ht="37.8" customHeight="1">
      <c r="A492" s="41"/>
      <c r="B492" s="42"/>
      <c r="C492" s="216" t="s">
        <v>972</v>
      </c>
      <c r="D492" s="216" t="s">
        <v>145</v>
      </c>
      <c r="E492" s="217" t="s">
        <v>1654</v>
      </c>
      <c r="F492" s="218" t="s">
        <v>1655</v>
      </c>
      <c r="G492" s="219" t="s">
        <v>229</v>
      </c>
      <c r="H492" s="220">
        <v>28.036000000000001</v>
      </c>
      <c r="I492" s="221"/>
      <c r="J492" s="222">
        <f>ROUND(I492*H492,2)</f>
        <v>0</v>
      </c>
      <c r="K492" s="218" t="s">
        <v>149</v>
      </c>
      <c r="L492" s="47"/>
      <c r="M492" s="223" t="s">
        <v>20</v>
      </c>
      <c r="N492" s="224" t="s">
        <v>45</v>
      </c>
      <c r="O492" s="87"/>
      <c r="P492" s="225">
        <f>O492*H492</f>
        <v>0</v>
      </c>
      <c r="Q492" s="225">
        <v>0</v>
      </c>
      <c r="R492" s="225">
        <f>Q492*H492</f>
        <v>0</v>
      </c>
      <c r="S492" s="225">
        <v>0</v>
      </c>
      <c r="T492" s="226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7" t="s">
        <v>150</v>
      </c>
      <c r="AT492" s="227" t="s">
        <v>145</v>
      </c>
      <c r="AU492" s="227" t="s">
        <v>83</v>
      </c>
      <c r="AY492" s="20" t="s">
        <v>143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20" t="s">
        <v>22</v>
      </c>
      <c r="BK492" s="228">
        <f>ROUND(I492*H492,2)</f>
        <v>0</v>
      </c>
      <c r="BL492" s="20" t="s">
        <v>150</v>
      </c>
      <c r="BM492" s="227" t="s">
        <v>1656</v>
      </c>
    </row>
    <row r="493" s="2" customFormat="1">
      <c r="A493" s="41"/>
      <c r="B493" s="42"/>
      <c r="C493" s="43"/>
      <c r="D493" s="229" t="s">
        <v>152</v>
      </c>
      <c r="E493" s="43"/>
      <c r="F493" s="230" t="s">
        <v>1657</v>
      </c>
      <c r="G493" s="43"/>
      <c r="H493" s="43"/>
      <c r="I493" s="231"/>
      <c r="J493" s="43"/>
      <c r="K493" s="43"/>
      <c r="L493" s="47"/>
      <c r="M493" s="232"/>
      <c r="N493" s="233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152</v>
      </c>
      <c r="AU493" s="20" t="s">
        <v>83</v>
      </c>
    </row>
    <row r="494" s="2" customFormat="1" ht="37.8" customHeight="1">
      <c r="A494" s="41"/>
      <c r="B494" s="42"/>
      <c r="C494" s="216" t="s">
        <v>979</v>
      </c>
      <c r="D494" s="216" t="s">
        <v>145</v>
      </c>
      <c r="E494" s="217" t="s">
        <v>1658</v>
      </c>
      <c r="F494" s="218" t="s">
        <v>1659</v>
      </c>
      <c r="G494" s="219" t="s">
        <v>229</v>
      </c>
      <c r="H494" s="220">
        <v>224.28800000000001</v>
      </c>
      <c r="I494" s="221"/>
      <c r="J494" s="222">
        <f>ROUND(I494*H494,2)</f>
        <v>0</v>
      </c>
      <c r="K494" s="218" t="s">
        <v>149</v>
      </c>
      <c r="L494" s="47"/>
      <c r="M494" s="223" t="s">
        <v>20</v>
      </c>
      <c r="N494" s="224" t="s">
        <v>45</v>
      </c>
      <c r="O494" s="87"/>
      <c r="P494" s="225">
        <f>O494*H494</f>
        <v>0</v>
      </c>
      <c r="Q494" s="225">
        <v>0</v>
      </c>
      <c r="R494" s="225">
        <f>Q494*H494</f>
        <v>0</v>
      </c>
      <c r="S494" s="225">
        <v>0</v>
      </c>
      <c r="T494" s="226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27" t="s">
        <v>150</v>
      </c>
      <c r="AT494" s="227" t="s">
        <v>145</v>
      </c>
      <c r="AU494" s="227" t="s">
        <v>83</v>
      </c>
      <c r="AY494" s="20" t="s">
        <v>143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20" t="s">
        <v>22</v>
      </c>
      <c r="BK494" s="228">
        <f>ROUND(I494*H494,2)</f>
        <v>0</v>
      </c>
      <c r="BL494" s="20" t="s">
        <v>150</v>
      </c>
      <c r="BM494" s="227" t="s">
        <v>1660</v>
      </c>
    </row>
    <row r="495" s="2" customFormat="1">
      <c r="A495" s="41"/>
      <c r="B495" s="42"/>
      <c r="C495" s="43"/>
      <c r="D495" s="229" t="s">
        <v>152</v>
      </c>
      <c r="E495" s="43"/>
      <c r="F495" s="230" t="s">
        <v>1661</v>
      </c>
      <c r="G495" s="43"/>
      <c r="H495" s="43"/>
      <c r="I495" s="231"/>
      <c r="J495" s="43"/>
      <c r="K495" s="43"/>
      <c r="L495" s="47"/>
      <c r="M495" s="232"/>
      <c r="N495" s="233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152</v>
      </c>
      <c r="AU495" s="20" t="s">
        <v>83</v>
      </c>
    </row>
    <row r="496" s="14" customFormat="1">
      <c r="A496" s="14"/>
      <c r="B496" s="245"/>
      <c r="C496" s="246"/>
      <c r="D496" s="236" t="s">
        <v>154</v>
      </c>
      <c r="E496" s="247" t="s">
        <v>20</v>
      </c>
      <c r="F496" s="248" t="s">
        <v>1662</v>
      </c>
      <c r="G496" s="246"/>
      <c r="H496" s="249">
        <v>224.28800000000001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154</v>
      </c>
      <c r="AU496" s="255" t="s">
        <v>83</v>
      </c>
      <c r="AV496" s="14" t="s">
        <v>83</v>
      </c>
      <c r="AW496" s="14" t="s">
        <v>33</v>
      </c>
      <c r="AX496" s="14" t="s">
        <v>22</v>
      </c>
      <c r="AY496" s="255" t="s">
        <v>143</v>
      </c>
    </row>
    <row r="497" s="2" customFormat="1" ht="44.25" customHeight="1">
      <c r="A497" s="41"/>
      <c r="B497" s="42"/>
      <c r="C497" s="216" t="s">
        <v>985</v>
      </c>
      <c r="D497" s="216" t="s">
        <v>145</v>
      </c>
      <c r="E497" s="217" t="s">
        <v>1663</v>
      </c>
      <c r="F497" s="218" t="s">
        <v>1664</v>
      </c>
      <c r="G497" s="219" t="s">
        <v>229</v>
      </c>
      <c r="H497" s="220">
        <v>12.74</v>
      </c>
      <c r="I497" s="221"/>
      <c r="J497" s="222">
        <f>ROUND(I497*H497,2)</f>
        <v>0</v>
      </c>
      <c r="K497" s="218" t="s">
        <v>149</v>
      </c>
      <c r="L497" s="47"/>
      <c r="M497" s="223" t="s">
        <v>20</v>
      </c>
      <c r="N497" s="224" t="s">
        <v>45</v>
      </c>
      <c r="O497" s="87"/>
      <c r="P497" s="225">
        <f>O497*H497</f>
        <v>0</v>
      </c>
      <c r="Q497" s="225">
        <v>0</v>
      </c>
      <c r="R497" s="225">
        <f>Q497*H497</f>
        <v>0</v>
      </c>
      <c r="S497" s="225">
        <v>0</v>
      </c>
      <c r="T497" s="226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27" t="s">
        <v>150</v>
      </c>
      <c r="AT497" s="227" t="s">
        <v>145</v>
      </c>
      <c r="AU497" s="227" t="s">
        <v>83</v>
      </c>
      <c r="AY497" s="20" t="s">
        <v>143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20" t="s">
        <v>22</v>
      </c>
      <c r="BK497" s="228">
        <f>ROUND(I497*H497,2)</f>
        <v>0</v>
      </c>
      <c r="BL497" s="20" t="s">
        <v>150</v>
      </c>
      <c r="BM497" s="227" t="s">
        <v>1665</v>
      </c>
    </row>
    <row r="498" s="2" customFormat="1">
      <c r="A498" s="41"/>
      <c r="B498" s="42"/>
      <c r="C498" s="43"/>
      <c r="D498" s="229" t="s">
        <v>152</v>
      </c>
      <c r="E498" s="43"/>
      <c r="F498" s="230" t="s">
        <v>1666</v>
      </c>
      <c r="G498" s="43"/>
      <c r="H498" s="43"/>
      <c r="I498" s="231"/>
      <c r="J498" s="43"/>
      <c r="K498" s="43"/>
      <c r="L498" s="47"/>
      <c r="M498" s="232"/>
      <c r="N498" s="233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152</v>
      </c>
      <c r="AU498" s="20" t="s">
        <v>83</v>
      </c>
    </row>
    <row r="499" s="13" customFormat="1">
      <c r="A499" s="13"/>
      <c r="B499" s="234"/>
      <c r="C499" s="235"/>
      <c r="D499" s="236" t="s">
        <v>154</v>
      </c>
      <c r="E499" s="237" t="s">
        <v>20</v>
      </c>
      <c r="F499" s="238" t="s">
        <v>1667</v>
      </c>
      <c r="G499" s="235"/>
      <c r="H499" s="237" t="s">
        <v>20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154</v>
      </c>
      <c r="AU499" s="244" t="s">
        <v>83</v>
      </c>
      <c r="AV499" s="13" t="s">
        <v>22</v>
      </c>
      <c r="AW499" s="13" t="s">
        <v>33</v>
      </c>
      <c r="AX499" s="13" t="s">
        <v>74</v>
      </c>
      <c r="AY499" s="244" t="s">
        <v>143</v>
      </c>
    </row>
    <row r="500" s="14" customFormat="1">
      <c r="A500" s="14"/>
      <c r="B500" s="245"/>
      <c r="C500" s="246"/>
      <c r="D500" s="236" t="s">
        <v>154</v>
      </c>
      <c r="E500" s="247" t="s">
        <v>20</v>
      </c>
      <c r="F500" s="248" t="s">
        <v>1668</v>
      </c>
      <c r="G500" s="246"/>
      <c r="H500" s="249">
        <v>12.74</v>
      </c>
      <c r="I500" s="250"/>
      <c r="J500" s="246"/>
      <c r="K500" s="246"/>
      <c r="L500" s="251"/>
      <c r="M500" s="252"/>
      <c r="N500" s="253"/>
      <c r="O500" s="253"/>
      <c r="P500" s="253"/>
      <c r="Q500" s="253"/>
      <c r="R500" s="253"/>
      <c r="S500" s="253"/>
      <c r="T500" s="25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5" t="s">
        <v>154</v>
      </c>
      <c r="AU500" s="255" t="s">
        <v>83</v>
      </c>
      <c r="AV500" s="14" t="s">
        <v>83</v>
      </c>
      <c r="AW500" s="14" t="s">
        <v>33</v>
      </c>
      <c r="AX500" s="14" t="s">
        <v>22</v>
      </c>
      <c r="AY500" s="255" t="s">
        <v>143</v>
      </c>
    </row>
    <row r="501" s="2" customFormat="1" ht="44.25" customHeight="1">
      <c r="A501" s="41"/>
      <c r="B501" s="42"/>
      <c r="C501" s="216" t="s">
        <v>990</v>
      </c>
      <c r="D501" s="216" t="s">
        <v>145</v>
      </c>
      <c r="E501" s="217" t="s">
        <v>1669</v>
      </c>
      <c r="F501" s="218" t="s">
        <v>228</v>
      </c>
      <c r="G501" s="219" t="s">
        <v>229</v>
      </c>
      <c r="H501" s="220">
        <v>15.295999999999999</v>
      </c>
      <c r="I501" s="221"/>
      <c r="J501" s="222">
        <f>ROUND(I501*H501,2)</f>
        <v>0</v>
      </c>
      <c r="K501" s="218" t="s">
        <v>149</v>
      </c>
      <c r="L501" s="47"/>
      <c r="M501" s="223" t="s">
        <v>20</v>
      </c>
      <c r="N501" s="224" t="s">
        <v>45</v>
      </c>
      <c r="O501" s="87"/>
      <c r="P501" s="225">
        <f>O501*H501</f>
        <v>0</v>
      </c>
      <c r="Q501" s="225">
        <v>0</v>
      </c>
      <c r="R501" s="225">
        <f>Q501*H501</f>
        <v>0</v>
      </c>
      <c r="S501" s="225">
        <v>0</v>
      </c>
      <c r="T501" s="226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7" t="s">
        <v>150</v>
      </c>
      <c r="AT501" s="227" t="s">
        <v>145</v>
      </c>
      <c r="AU501" s="227" t="s">
        <v>83</v>
      </c>
      <c r="AY501" s="20" t="s">
        <v>143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20" t="s">
        <v>22</v>
      </c>
      <c r="BK501" s="228">
        <f>ROUND(I501*H501,2)</f>
        <v>0</v>
      </c>
      <c r="BL501" s="20" t="s">
        <v>150</v>
      </c>
      <c r="BM501" s="227" t="s">
        <v>1670</v>
      </c>
    </row>
    <row r="502" s="2" customFormat="1">
      <c r="A502" s="41"/>
      <c r="B502" s="42"/>
      <c r="C502" s="43"/>
      <c r="D502" s="229" t="s">
        <v>152</v>
      </c>
      <c r="E502" s="43"/>
      <c r="F502" s="230" t="s">
        <v>1671</v>
      </c>
      <c r="G502" s="43"/>
      <c r="H502" s="43"/>
      <c r="I502" s="231"/>
      <c r="J502" s="43"/>
      <c r="K502" s="43"/>
      <c r="L502" s="47"/>
      <c r="M502" s="232"/>
      <c r="N502" s="233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152</v>
      </c>
      <c r="AU502" s="20" t="s">
        <v>83</v>
      </c>
    </row>
    <row r="503" s="13" customFormat="1">
      <c r="A503" s="13"/>
      <c r="B503" s="234"/>
      <c r="C503" s="235"/>
      <c r="D503" s="236" t="s">
        <v>154</v>
      </c>
      <c r="E503" s="237" t="s">
        <v>20</v>
      </c>
      <c r="F503" s="238" t="s">
        <v>1672</v>
      </c>
      <c r="G503" s="235"/>
      <c r="H503" s="237" t="s">
        <v>20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154</v>
      </c>
      <c r="AU503" s="244" t="s">
        <v>83</v>
      </c>
      <c r="AV503" s="13" t="s">
        <v>22</v>
      </c>
      <c r="AW503" s="13" t="s">
        <v>33</v>
      </c>
      <c r="AX503" s="13" t="s">
        <v>74</v>
      </c>
      <c r="AY503" s="244" t="s">
        <v>143</v>
      </c>
    </row>
    <row r="504" s="14" customFormat="1">
      <c r="A504" s="14"/>
      <c r="B504" s="245"/>
      <c r="C504" s="246"/>
      <c r="D504" s="236" t="s">
        <v>154</v>
      </c>
      <c r="E504" s="247" t="s">
        <v>20</v>
      </c>
      <c r="F504" s="248" t="s">
        <v>1673</v>
      </c>
      <c r="G504" s="246"/>
      <c r="H504" s="249">
        <v>15.295999999999999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154</v>
      </c>
      <c r="AU504" s="255" t="s">
        <v>83</v>
      </c>
      <c r="AV504" s="14" t="s">
        <v>83</v>
      </c>
      <c r="AW504" s="14" t="s">
        <v>33</v>
      </c>
      <c r="AX504" s="14" t="s">
        <v>22</v>
      </c>
      <c r="AY504" s="255" t="s">
        <v>143</v>
      </c>
    </row>
    <row r="505" s="12" customFormat="1" ht="22.8" customHeight="1">
      <c r="A505" s="12"/>
      <c r="B505" s="200"/>
      <c r="C505" s="201"/>
      <c r="D505" s="202" t="s">
        <v>73</v>
      </c>
      <c r="E505" s="214" t="s">
        <v>614</v>
      </c>
      <c r="F505" s="214" t="s">
        <v>615</v>
      </c>
      <c r="G505" s="201"/>
      <c r="H505" s="201"/>
      <c r="I505" s="204"/>
      <c r="J505" s="215">
        <f>BK505</f>
        <v>0</v>
      </c>
      <c r="K505" s="201"/>
      <c r="L505" s="206"/>
      <c r="M505" s="207"/>
      <c r="N505" s="208"/>
      <c r="O505" s="208"/>
      <c r="P505" s="209">
        <f>SUM(P506:P509)</f>
        <v>0</v>
      </c>
      <c r="Q505" s="208"/>
      <c r="R505" s="209">
        <f>SUM(R506:R509)</f>
        <v>0</v>
      </c>
      <c r="S505" s="208"/>
      <c r="T505" s="210">
        <f>SUM(T506:T509)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11" t="s">
        <v>22</v>
      </c>
      <c r="AT505" s="212" t="s">
        <v>73</v>
      </c>
      <c r="AU505" s="212" t="s">
        <v>22</v>
      </c>
      <c r="AY505" s="211" t="s">
        <v>143</v>
      </c>
      <c r="BK505" s="213">
        <f>SUM(BK506:BK509)</f>
        <v>0</v>
      </c>
    </row>
    <row r="506" s="2" customFormat="1" ht="44.25" customHeight="1">
      <c r="A506" s="41"/>
      <c r="B506" s="42"/>
      <c r="C506" s="216" t="s">
        <v>996</v>
      </c>
      <c r="D506" s="216" t="s">
        <v>145</v>
      </c>
      <c r="E506" s="217" t="s">
        <v>1674</v>
      </c>
      <c r="F506" s="218" t="s">
        <v>1675</v>
      </c>
      <c r="G506" s="219" t="s">
        <v>229</v>
      </c>
      <c r="H506" s="220">
        <v>1153.769</v>
      </c>
      <c r="I506" s="221"/>
      <c r="J506" s="222">
        <f>ROUND(I506*H506,2)</f>
        <v>0</v>
      </c>
      <c r="K506" s="218" t="s">
        <v>149</v>
      </c>
      <c r="L506" s="47"/>
      <c r="M506" s="223" t="s">
        <v>20</v>
      </c>
      <c r="N506" s="224" t="s">
        <v>45</v>
      </c>
      <c r="O506" s="87"/>
      <c r="P506" s="225">
        <f>O506*H506</f>
        <v>0</v>
      </c>
      <c r="Q506" s="225">
        <v>0</v>
      </c>
      <c r="R506" s="225">
        <f>Q506*H506</f>
        <v>0</v>
      </c>
      <c r="S506" s="225">
        <v>0</v>
      </c>
      <c r="T506" s="226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27" t="s">
        <v>150</v>
      </c>
      <c r="AT506" s="227" t="s">
        <v>145</v>
      </c>
      <c r="AU506" s="227" t="s">
        <v>83</v>
      </c>
      <c r="AY506" s="20" t="s">
        <v>143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20" t="s">
        <v>22</v>
      </c>
      <c r="BK506" s="228">
        <f>ROUND(I506*H506,2)</f>
        <v>0</v>
      </c>
      <c r="BL506" s="20" t="s">
        <v>150</v>
      </c>
      <c r="BM506" s="227" t="s">
        <v>1676</v>
      </c>
    </row>
    <row r="507" s="2" customFormat="1">
      <c r="A507" s="41"/>
      <c r="B507" s="42"/>
      <c r="C507" s="43"/>
      <c r="D507" s="229" t="s">
        <v>152</v>
      </c>
      <c r="E507" s="43"/>
      <c r="F507" s="230" t="s">
        <v>1677</v>
      </c>
      <c r="G507" s="43"/>
      <c r="H507" s="43"/>
      <c r="I507" s="231"/>
      <c r="J507" s="43"/>
      <c r="K507" s="43"/>
      <c r="L507" s="47"/>
      <c r="M507" s="232"/>
      <c r="N507" s="233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152</v>
      </c>
      <c r="AU507" s="20" t="s">
        <v>83</v>
      </c>
    </row>
    <row r="508" s="2" customFormat="1" ht="55.5" customHeight="1">
      <c r="A508" s="41"/>
      <c r="B508" s="42"/>
      <c r="C508" s="216" t="s">
        <v>1002</v>
      </c>
      <c r="D508" s="216" t="s">
        <v>145</v>
      </c>
      <c r="E508" s="217" t="s">
        <v>1678</v>
      </c>
      <c r="F508" s="218" t="s">
        <v>1679</v>
      </c>
      <c r="G508" s="219" t="s">
        <v>229</v>
      </c>
      <c r="H508" s="220">
        <v>1153.769</v>
      </c>
      <c r="I508" s="221"/>
      <c r="J508" s="222">
        <f>ROUND(I508*H508,2)</f>
        <v>0</v>
      </c>
      <c r="K508" s="218" t="s">
        <v>149</v>
      </c>
      <c r="L508" s="47"/>
      <c r="M508" s="223" t="s">
        <v>20</v>
      </c>
      <c r="N508" s="224" t="s">
        <v>45</v>
      </c>
      <c r="O508" s="87"/>
      <c r="P508" s="225">
        <f>O508*H508</f>
        <v>0</v>
      </c>
      <c r="Q508" s="225">
        <v>0</v>
      </c>
      <c r="R508" s="225">
        <f>Q508*H508</f>
        <v>0</v>
      </c>
      <c r="S508" s="225">
        <v>0</v>
      </c>
      <c r="T508" s="226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27" t="s">
        <v>150</v>
      </c>
      <c r="AT508" s="227" t="s">
        <v>145</v>
      </c>
      <c r="AU508" s="227" t="s">
        <v>83</v>
      </c>
      <c r="AY508" s="20" t="s">
        <v>143</v>
      </c>
      <c r="BE508" s="228">
        <f>IF(N508="základní",J508,0)</f>
        <v>0</v>
      </c>
      <c r="BF508" s="228">
        <f>IF(N508="snížená",J508,0)</f>
        <v>0</v>
      </c>
      <c r="BG508" s="228">
        <f>IF(N508="zákl. přenesená",J508,0)</f>
        <v>0</v>
      </c>
      <c r="BH508" s="228">
        <f>IF(N508="sníž. přenesená",J508,0)</f>
        <v>0</v>
      </c>
      <c r="BI508" s="228">
        <f>IF(N508="nulová",J508,0)</f>
        <v>0</v>
      </c>
      <c r="BJ508" s="20" t="s">
        <v>22</v>
      </c>
      <c r="BK508" s="228">
        <f>ROUND(I508*H508,2)</f>
        <v>0</v>
      </c>
      <c r="BL508" s="20" t="s">
        <v>150</v>
      </c>
      <c r="BM508" s="227" t="s">
        <v>1680</v>
      </c>
    </row>
    <row r="509" s="2" customFormat="1">
      <c r="A509" s="41"/>
      <c r="B509" s="42"/>
      <c r="C509" s="43"/>
      <c r="D509" s="229" t="s">
        <v>152</v>
      </c>
      <c r="E509" s="43"/>
      <c r="F509" s="230" t="s">
        <v>1681</v>
      </c>
      <c r="G509" s="43"/>
      <c r="H509" s="43"/>
      <c r="I509" s="231"/>
      <c r="J509" s="43"/>
      <c r="K509" s="43"/>
      <c r="L509" s="47"/>
      <c r="M509" s="291"/>
      <c r="N509" s="292"/>
      <c r="O509" s="293"/>
      <c r="P509" s="293"/>
      <c r="Q509" s="293"/>
      <c r="R509" s="293"/>
      <c r="S509" s="293"/>
      <c r="T509" s="294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152</v>
      </c>
      <c r="AU509" s="20" t="s">
        <v>83</v>
      </c>
    </row>
    <row r="510" s="2" customFormat="1" ht="6.96" customHeight="1">
      <c r="A510" s="41"/>
      <c r="B510" s="62"/>
      <c r="C510" s="63"/>
      <c r="D510" s="63"/>
      <c r="E510" s="63"/>
      <c r="F510" s="63"/>
      <c r="G510" s="63"/>
      <c r="H510" s="63"/>
      <c r="I510" s="63"/>
      <c r="J510" s="63"/>
      <c r="K510" s="63"/>
      <c r="L510" s="47"/>
      <c r="M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</row>
  </sheetData>
  <sheetProtection sheet="1" autoFilter="0" formatColumns="0" formatRows="0" objects="1" scenarios="1" spinCount="100000" saltValue="dB8yswyXOGy70WQ34nHWYWM69VcH3XTN9t6ASlGrq9o4WzF+O/3C9CO34WLz5oUiIDISz6Zca+FAYVj3NfCS5Q==" hashValue="SLe+gGzW7B6+k57SaNRSdBYv7nV5T6sGRWSacbrYvTajDFJSJB8eIWweM9uaflz2SfD83O5NhWhTa9128NeYAQ==" algorithmName="SHA-512" password="CC35"/>
  <autoFilter ref="C96:K5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2_02/121151125"/>
    <hyperlink ref="F106" r:id="rId2" display="https://podminky.urs.cz/item/CS_URS_2022_02/122452206"/>
    <hyperlink ref="F111" r:id="rId3" display="https://podminky.urs.cz/item/CS_URS_2022_02/132251104"/>
    <hyperlink ref="F119" r:id="rId4" display="https://podminky.urs.cz/item/CS_URS_2022_02/131251204"/>
    <hyperlink ref="F138" r:id="rId5" display="https://podminky.urs.cz/item/CS_URS_2022_02/151101201"/>
    <hyperlink ref="F142" r:id="rId6" display="https://podminky.urs.cz/item/CS_URS_2022_02/151101211"/>
    <hyperlink ref="F146" r:id="rId7" display="https://podminky.urs.cz/item/CS_URS_2022_02/151101301"/>
    <hyperlink ref="F150" r:id="rId8" display="https://podminky.urs.cz/item/CS_URS_2022_02/151101311"/>
    <hyperlink ref="F154" r:id="rId9" display="https://podminky.urs.cz/item/CS_URS_2022_02/174151101"/>
    <hyperlink ref="F201" r:id="rId10" display="https://podminky.urs.cz/item/CS_URS_2022_02/167151111"/>
    <hyperlink ref="F210" r:id="rId11" display="https://podminky.urs.cz/item/CS_URS_2022_02/162351103"/>
    <hyperlink ref="F221" r:id="rId12" display="https://podminky.urs.cz/item/CS_URS_2022_02/162751116"/>
    <hyperlink ref="F225" r:id="rId13" display="https://podminky.urs.cz/item/CS_URS_2022_02/171251201"/>
    <hyperlink ref="F234" r:id="rId14" display="https://podminky.urs.cz/item/CS_URS_2022_02/171201221"/>
    <hyperlink ref="F238" r:id="rId15" display="https://podminky.urs.cz/item/CS_URS_2022_02/181951112"/>
    <hyperlink ref="F245" r:id="rId16" display="https://podminky.urs.cz/item/CS_URS_2022_02/182351133"/>
    <hyperlink ref="F253" r:id="rId17" display="https://podminky.urs.cz/item/CS_URS_2021_02/181351113"/>
    <hyperlink ref="F257" r:id="rId18" display="https://podminky.urs.cz/item/CS_URS_2022_02/181151322"/>
    <hyperlink ref="F265" r:id="rId19" display="https://podminky.urs.cz/item/CS_URS_2022_02/181451121"/>
    <hyperlink ref="F273" r:id="rId20" display="https://podminky.urs.cz/item/CS_URS_2022_02/212755216"/>
    <hyperlink ref="F278" r:id="rId21" display="https://podminky.urs.cz/item/CS_URS_2022_02/211561111"/>
    <hyperlink ref="F283" r:id="rId22" display="https://podminky.urs.cz/item/CS_URS_2022_02/211971121"/>
    <hyperlink ref="F297" r:id="rId23" display="https://podminky.urs.cz/item/CS_URS_2022_02/389121111"/>
    <hyperlink ref="F300" r:id="rId24" display="https://podminky.urs.cz/item/CS_URS_2022_02/451571111"/>
    <hyperlink ref="F304" r:id="rId25" display="https://podminky.urs.cz/item/CS_URS_2022_02/452311161"/>
    <hyperlink ref="F308" r:id="rId26" display="https://podminky.urs.cz/item/CS_URS_2022_02/452218142"/>
    <hyperlink ref="F315" r:id="rId27" display="https://podminky.urs.cz/item/CS_URS_2022_02/462511270"/>
    <hyperlink ref="F323" r:id="rId28" display="https://podminky.urs.cz/item/CS_URS_2022_02/462519002"/>
    <hyperlink ref="F331" r:id="rId29" display="https://podminky.urs.cz/item/CS_URS_2022_02/321213222"/>
    <hyperlink ref="F335" r:id="rId30" display="https://podminky.urs.cz/item/CS_URS_2022_02/463212111"/>
    <hyperlink ref="F339" r:id="rId31" display="https://podminky.urs.cz/item/CS_URS_2022_02/463212191"/>
    <hyperlink ref="F347" r:id="rId32" display="https://podminky.urs.cz/item/CS_URS_2022_02/561061121"/>
    <hyperlink ref="F358" r:id="rId33" display="https://podminky.urs.cz/item/CS_URS_2022_02/569851111"/>
    <hyperlink ref="F362" r:id="rId34" display="https://podminky.urs.cz/item/CS_URS_2022_02/564851111"/>
    <hyperlink ref="F369" r:id="rId35" display="https://podminky.urs.cz/item/CS_URS_2022_02/564861111"/>
    <hyperlink ref="F373" r:id="rId36" display="https://podminky.urs.cz/item/CS_URS_2022_02/564952114"/>
    <hyperlink ref="F378" r:id="rId37" display="https://podminky.urs.cz/item/CS_URS_2022_02/573231108"/>
    <hyperlink ref="F382" r:id="rId38" display="https://podminky.urs.cz/item/CS_URS_2022_02/573111114"/>
    <hyperlink ref="F386" r:id="rId39" display="https://podminky.urs.cz/item/CS_URS_2022_02/577134211"/>
    <hyperlink ref="F391" r:id="rId40" display="https://podminky.urs.cz/item/CS_URS_2022_02/584121108"/>
    <hyperlink ref="F399" r:id="rId41" display="https://podminky.urs.cz/item/CS_URS_2022_02/894410213"/>
    <hyperlink ref="F406" r:id="rId42" display="https://podminky.urs.cz/item/CS_URS_2022_02/894410302"/>
    <hyperlink ref="F414" r:id="rId43" display="https://podminky.urs.cz/item/CS_URS_2022_02/914111111"/>
    <hyperlink ref="F424" r:id="rId44" display="https://podminky.urs.cz/item/CS_URS_2022_02/914511111"/>
    <hyperlink ref="F435" r:id="rId45" display="https://podminky.urs.cz/item/CS_URS_2022_02/919521130"/>
    <hyperlink ref="F443" r:id="rId46" display="https://podminky.urs.cz/item/CS_URS_2022_02/919535560"/>
    <hyperlink ref="F447" r:id="rId47" display="https://podminky.urs.cz/item/CS_URS_2022_02/919726122"/>
    <hyperlink ref="F456" r:id="rId48" display="https://podminky.urs.cz/item/CS_URS_2022_02/919735112"/>
    <hyperlink ref="F463" r:id="rId49" display="https://podminky.urs.cz/item/CS_URS_2022_02/935113212"/>
    <hyperlink ref="F470" r:id="rId50" display="https://podminky.urs.cz/item/CS_URS_2022_02/938902202"/>
    <hyperlink ref="F476" r:id="rId51" display="https://podminky.urs.cz/item/CS_URS_2022_02/966008112"/>
    <hyperlink ref="F480" r:id="rId52" display="https://podminky.urs.cz/item/CS_URS_2022_02/977211111"/>
    <hyperlink ref="F484" r:id="rId53" display="https://podminky.urs.cz/item/CS_URS_2022_02/938908411"/>
    <hyperlink ref="F488" r:id="rId54" display="https://podminky.urs.cz/item/CS_URS_2022_02/938909311"/>
    <hyperlink ref="F493" r:id="rId55" display="https://podminky.urs.cz/item/CS_URS_2022_02/997221551"/>
    <hyperlink ref="F495" r:id="rId56" display="https://podminky.urs.cz/item/CS_URS_2022_02/997221559"/>
    <hyperlink ref="F498" r:id="rId57" display="https://podminky.urs.cz/item/CS_URS_2022_02/997221615"/>
    <hyperlink ref="F502" r:id="rId58" display="https://podminky.urs.cz/item/CS_URS_2022_02/997221655"/>
    <hyperlink ref="F507" r:id="rId59" display="https://podminky.urs.cz/item/CS_URS_2022_02/998225111"/>
    <hyperlink ref="F509" r:id="rId60" display="https://podminky.urs.cz/item/CS_URS_2022_02/9982251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Bečva, Přerov - PPO města nad jezem II.etapa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1682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1683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19</v>
      </c>
      <c r="E13" s="41"/>
      <c r="F13" s="136" t="s">
        <v>20</v>
      </c>
      <c r="G13" s="41"/>
      <c r="H13" s="41"/>
      <c r="I13" s="146" t="s">
        <v>21</v>
      </c>
      <c r="J13" s="136" t="s">
        <v>20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23</v>
      </c>
      <c r="E14" s="41"/>
      <c r="F14" s="136" t="s">
        <v>24</v>
      </c>
      <c r="G14" s="41"/>
      <c r="H14" s="41"/>
      <c r="I14" s="146" t="s">
        <v>25</v>
      </c>
      <c r="J14" s="150" t="str">
        <f>'Rekapitulace stavby'!AN8</f>
        <v>2. 7. 2022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27</v>
      </c>
      <c r="E16" s="41"/>
      <c r="F16" s="41"/>
      <c r="G16" s="41"/>
      <c r="H16" s="41"/>
      <c r="I16" s="146" t="s">
        <v>28</v>
      </c>
      <c r="J16" s="136" t="s">
        <v>20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6" t="s">
        <v>30</v>
      </c>
      <c r="J17" s="136" t="s">
        <v>20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28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30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34</v>
      </c>
      <c r="E22" s="41"/>
      <c r="F22" s="41"/>
      <c r="G22" s="41"/>
      <c r="H22" s="41"/>
      <c r="I22" s="146" t="s">
        <v>28</v>
      </c>
      <c r="J22" s="136" t="s">
        <v>20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30</v>
      </c>
      <c r="J23" s="136" t="s">
        <v>20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28</v>
      </c>
      <c r="J25" s="136" t="s">
        <v>20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30</v>
      </c>
      <c r="J26" s="136" t="s">
        <v>20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1.25" customHeight="1">
      <c r="A29" s="151"/>
      <c r="B29" s="152"/>
      <c r="C29" s="151"/>
      <c r="D29" s="151"/>
      <c r="E29" s="153" t="s">
        <v>113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ROUND(J87,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ROUND((SUM(BE87:BE204)),  2)</f>
        <v>0</v>
      </c>
      <c r="G35" s="41"/>
      <c r="H35" s="41"/>
      <c r="I35" s="161">
        <v>0.20999999999999999</v>
      </c>
      <c r="J35" s="160">
        <f>ROUND(((SUM(BE87:BE204))*I35),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ROUND((SUM(BF87:BF204)),  2)</f>
        <v>0</v>
      </c>
      <c r="G36" s="41"/>
      <c r="H36" s="41"/>
      <c r="I36" s="161">
        <v>0.14999999999999999</v>
      </c>
      <c r="J36" s="160">
        <f>ROUND(((SUM(BF87:BF204))*I36),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ROUND((SUM(BG87:BG204)),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ROUND((SUM(BH87:BH204)),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ROUND((SUM(BI87:BI204)),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Bečva, Přerov - PPO města nad jezem II.etapa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1682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ON.1 - Ostatní náklady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23</v>
      </c>
      <c r="D56" s="43"/>
      <c r="E56" s="43"/>
      <c r="F56" s="30" t="str">
        <f>F14</f>
        <v xml:space="preserve"> </v>
      </c>
      <c r="G56" s="43"/>
      <c r="H56" s="43"/>
      <c r="I56" s="35" t="s">
        <v>25</v>
      </c>
      <c r="J56" s="75" t="str">
        <f>IF(J14="","",J14)</f>
        <v>2. 7. 2022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27</v>
      </c>
      <c r="D58" s="43"/>
      <c r="E58" s="43"/>
      <c r="F58" s="30" t="str">
        <f>E17</f>
        <v>Povodí Moravy, s.p.</v>
      </c>
      <c r="G58" s="43"/>
      <c r="H58" s="43"/>
      <c r="I58" s="35" t="s">
        <v>34</v>
      </c>
      <c r="J58" s="39" t="str">
        <f>E23</f>
        <v>VRV Brno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Kucek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115</v>
      </c>
      <c r="D61" s="175"/>
      <c r="E61" s="175"/>
      <c r="F61" s="175"/>
      <c r="G61" s="175"/>
      <c r="H61" s="175"/>
      <c r="I61" s="175"/>
      <c r="J61" s="176" t="s">
        <v>116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9" customFormat="1" ht="24.96" customHeight="1">
      <c r="A64" s="9"/>
      <c r="B64" s="178"/>
      <c r="C64" s="179"/>
      <c r="D64" s="180" t="s">
        <v>1684</v>
      </c>
      <c r="E64" s="181"/>
      <c r="F64" s="181"/>
      <c r="G64" s="181"/>
      <c r="H64" s="181"/>
      <c r="I64" s="181"/>
      <c r="J64" s="182">
        <f>J88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1685</v>
      </c>
      <c r="E65" s="186"/>
      <c r="F65" s="186"/>
      <c r="G65" s="186"/>
      <c r="H65" s="186"/>
      <c r="I65" s="186"/>
      <c r="J65" s="187">
        <f>J141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128</v>
      </c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3" t="str">
        <f>E7</f>
        <v>Bečva, Přerov - PPO města nad jezem II.etapa</v>
      </c>
      <c r="F75" s="35"/>
      <c r="G75" s="35"/>
      <c r="H75" s="35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109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3" t="s">
        <v>1682</v>
      </c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111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ON.1 - Ostatní náklady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23</v>
      </c>
      <c r="D81" s="43"/>
      <c r="E81" s="43"/>
      <c r="F81" s="30" t="str">
        <f>F14</f>
        <v xml:space="preserve"> </v>
      </c>
      <c r="G81" s="43"/>
      <c r="H81" s="43"/>
      <c r="I81" s="35" t="s">
        <v>25</v>
      </c>
      <c r="J81" s="75" t="str">
        <f>IF(J14="","",J14)</f>
        <v>2. 7. 2022</v>
      </c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27</v>
      </c>
      <c r="D83" s="43"/>
      <c r="E83" s="43"/>
      <c r="F83" s="30" t="str">
        <f>E17</f>
        <v>Povodí Moravy, s.p.</v>
      </c>
      <c r="G83" s="43"/>
      <c r="H83" s="43"/>
      <c r="I83" s="35" t="s">
        <v>34</v>
      </c>
      <c r="J83" s="39" t="str">
        <f>E23</f>
        <v>VRV Brno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IF(E20="","",E20)</f>
        <v>Vyplň údaj</v>
      </c>
      <c r="G84" s="43"/>
      <c r="H84" s="43"/>
      <c r="I84" s="35" t="s">
        <v>36</v>
      </c>
      <c r="J84" s="39" t="str">
        <f>E26</f>
        <v>Kucek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9"/>
      <c r="B86" s="190"/>
      <c r="C86" s="191" t="s">
        <v>129</v>
      </c>
      <c r="D86" s="192" t="s">
        <v>59</v>
      </c>
      <c r="E86" s="192" t="s">
        <v>55</v>
      </c>
      <c r="F86" s="192" t="s">
        <v>56</v>
      </c>
      <c r="G86" s="192" t="s">
        <v>130</v>
      </c>
      <c r="H86" s="192" t="s">
        <v>131</v>
      </c>
      <c r="I86" s="192" t="s">
        <v>132</v>
      </c>
      <c r="J86" s="192" t="s">
        <v>116</v>
      </c>
      <c r="K86" s="193" t="s">
        <v>133</v>
      </c>
      <c r="L86" s="194"/>
      <c r="M86" s="95" t="s">
        <v>20</v>
      </c>
      <c r="N86" s="96" t="s">
        <v>44</v>
      </c>
      <c r="O86" s="96" t="s">
        <v>134</v>
      </c>
      <c r="P86" s="96" t="s">
        <v>135</v>
      </c>
      <c r="Q86" s="96" t="s">
        <v>136</v>
      </c>
      <c r="R86" s="96" t="s">
        <v>137</v>
      </c>
      <c r="S86" s="96" t="s">
        <v>138</v>
      </c>
      <c r="T86" s="97" t="s">
        <v>139</v>
      </c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</row>
    <row r="87" s="2" customFormat="1" ht="22.8" customHeight="1">
      <c r="A87" s="41"/>
      <c r="B87" s="42"/>
      <c r="C87" s="102" t="s">
        <v>140</v>
      </c>
      <c r="D87" s="43"/>
      <c r="E87" s="43"/>
      <c r="F87" s="43"/>
      <c r="G87" s="43"/>
      <c r="H87" s="43"/>
      <c r="I87" s="43"/>
      <c r="J87" s="195">
        <f>BK87</f>
        <v>0</v>
      </c>
      <c r="K87" s="43"/>
      <c r="L87" s="47"/>
      <c r="M87" s="98"/>
      <c r="N87" s="196"/>
      <c r="O87" s="99"/>
      <c r="P87" s="197">
        <f>P88</f>
        <v>0</v>
      </c>
      <c r="Q87" s="99"/>
      <c r="R87" s="197">
        <f>R88</f>
        <v>3451.0110191999997</v>
      </c>
      <c r="S87" s="99"/>
      <c r="T87" s="198">
        <f>T88</f>
        <v>2550.5819999999999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73</v>
      </c>
      <c r="AU87" s="20" t="s">
        <v>117</v>
      </c>
      <c r="BK87" s="199">
        <f>BK88</f>
        <v>0</v>
      </c>
    </row>
    <row r="88" s="12" customFormat="1" ht="25.92" customHeight="1">
      <c r="A88" s="12"/>
      <c r="B88" s="200"/>
      <c r="C88" s="201"/>
      <c r="D88" s="202" t="s">
        <v>73</v>
      </c>
      <c r="E88" s="203" t="s">
        <v>1686</v>
      </c>
      <c r="F88" s="203" t="s">
        <v>103</v>
      </c>
      <c r="G88" s="201"/>
      <c r="H88" s="201"/>
      <c r="I88" s="204"/>
      <c r="J88" s="205">
        <f>BK88</f>
        <v>0</v>
      </c>
      <c r="K88" s="201"/>
      <c r="L88" s="206"/>
      <c r="M88" s="207"/>
      <c r="N88" s="208"/>
      <c r="O88" s="208"/>
      <c r="P88" s="209">
        <f>P89+SUM(P90:P141)</f>
        <v>0</v>
      </c>
      <c r="Q88" s="208"/>
      <c r="R88" s="209">
        <f>R89+SUM(R90:R141)</f>
        <v>3451.0110191999997</v>
      </c>
      <c r="S88" s="208"/>
      <c r="T88" s="210">
        <f>T89+SUM(T90:T141)</f>
        <v>2550.5819999999999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1" t="s">
        <v>22</v>
      </c>
      <c r="AT88" s="212" t="s">
        <v>73</v>
      </c>
      <c r="AU88" s="212" t="s">
        <v>74</v>
      </c>
      <c r="AY88" s="211" t="s">
        <v>143</v>
      </c>
      <c r="BK88" s="213">
        <f>BK89+SUM(BK90:BK141)</f>
        <v>0</v>
      </c>
    </row>
    <row r="89" s="2" customFormat="1" ht="24.15" customHeight="1">
      <c r="A89" s="41"/>
      <c r="B89" s="42"/>
      <c r="C89" s="216" t="s">
        <v>22</v>
      </c>
      <c r="D89" s="216" t="s">
        <v>145</v>
      </c>
      <c r="E89" s="217" t="s">
        <v>1687</v>
      </c>
      <c r="F89" s="218" t="s">
        <v>1688</v>
      </c>
      <c r="G89" s="219" t="s">
        <v>1689</v>
      </c>
      <c r="H89" s="220">
        <v>1</v>
      </c>
      <c r="I89" s="221"/>
      <c r="J89" s="222">
        <f>ROUND(I89*H89,2)</f>
        <v>0</v>
      </c>
      <c r="K89" s="218" t="s">
        <v>20</v>
      </c>
      <c r="L89" s="47"/>
      <c r="M89" s="223" t="s">
        <v>20</v>
      </c>
      <c r="N89" s="224" t="s">
        <v>45</v>
      </c>
      <c r="O89" s="87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7" t="s">
        <v>1690</v>
      </c>
      <c r="AT89" s="227" t="s">
        <v>145</v>
      </c>
      <c r="AU89" s="227" t="s">
        <v>22</v>
      </c>
      <c r="AY89" s="20" t="s">
        <v>143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22</v>
      </c>
      <c r="BK89" s="228">
        <f>ROUND(I89*H89,2)</f>
        <v>0</v>
      </c>
      <c r="BL89" s="20" t="s">
        <v>1690</v>
      </c>
      <c r="BM89" s="227" t="s">
        <v>1691</v>
      </c>
    </row>
    <row r="90" s="14" customFormat="1">
      <c r="A90" s="14"/>
      <c r="B90" s="245"/>
      <c r="C90" s="246"/>
      <c r="D90" s="236" t="s">
        <v>154</v>
      </c>
      <c r="E90" s="247" t="s">
        <v>20</v>
      </c>
      <c r="F90" s="248" t="s">
        <v>22</v>
      </c>
      <c r="G90" s="246"/>
      <c r="H90" s="249">
        <v>1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5" t="s">
        <v>154</v>
      </c>
      <c r="AU90" s="255" t="s">
        <v>22</v>
      </c>
      <c r="AV90" s="14" t="s">
        <v>83</v>
      </c>
      <c r="AW90" s="14" t="s">
        <v>33</v>
      </c>
      <c r="AX90" s="14" t="s">
        <v>74</v>
      </c>
      <c r="AY90" s="255" t="s">
        <v>143</v>
      </c>
    </row>
    <row r="91" s="15" customFormat="1">
      <c r="A91" s="15"/>
      <c r="B91" s="256"/>
      <c r="C91" s="257"/>
      <c r="D91" s="236" t="s">
        <v>154</v>
      </c>
      <c r="E91" s="258" t="s">
        <v>20</v>
      </c>
      <c r="F91" s="259" t="s">
        <v>178</v>
      </c>
      <c r="G91" s="257"/>
      <c r="H91" s="260">
        <v>1</v>
      </c>
      <c r="I91" s="261"/>
      <c r="J91" s="257"/>
      <c r="K91" s="257"/>
      <c r="L91" s="262"/>
      <c r="M91" s="263"/>
      <c r="N91" s="264"/>
      <c r="O91" s="264"/>
      <c r="P91" s="264"/>
      <c r="Q91" s="264"/>
      <c r="R91" s="264"/>
      <c r="S91" s="264"/>
      <c r="T91" s="26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6" t="s">
        <v>154</v>
      </c>
      <c r="AU91" s="266" t="s">
        <v>22</v>
      </c>
      <c r="AV91" s="15" t="s">
        <v>150</v>
      </c>
      <c r="AW91" s="15" t="s">
        <v>33</v>
      </c>
      <c r="AX91" s="15" t="s">
        <v>22</v>
      </c>
      <c r="AY91" s="266" t="s">
        <v>143</v>
      </c>
    </row>
    <row r="92" s="2" customFormat="1" ht="37.8" customHeight="1">
      <c r="A92" s="41"/>
      <c r="B92" s="42"/>
      <c r="C92" s="216" t="s">
        <v>83</v>
      </c>
      <c r="D92" s="216" t="s">
        <v>145</v>
      </c>
      <c r="E92" s="217" t="s">
        <v>1692</v>
      </c>
      <c r="F92" s="218" t="s">
        <v>1693</v>
      </c>
      <c r="G92" s="219" t="s">
        <v>1689</v>
      </c>
      <c r="H92" s="220">
        <v>1</v>
      </c>
      <c r="I92" s="221"/>
      <c r="J92" s="222">
        <f>ROUND(I92*H92,2)</f>
        <v>0</v>
      </c>
      <c r="K92" s="218" t="s">
        <v>20</v>
      </c>
      <c r="L92" s="47"/>
      <c r="M92" s="223" t="s">
        <v>20</v>
      </c>
      <c r="N92" s="224" t="s">
        <v>45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1690</v>
      </c>
      <c r="AT92" s="227" t="s">
        <v>145</v>
      </c>
      <c r="AU92" s="227" t="s">
        <v>22</v>
      </c>
      <c r="AY92" s="20" t="s">
        <v>143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22</v>
      </c>
      <c r="BK92" s="228">
        <f>ROUND(I92*H92,2)</f>
        <v>0</v>
      </c>
      <c r="BL92" s="20" t="s">
        <v>1690</v>
      </c>
      <c r="BM92" s="227" t="s">
        <v>1694</v>
      </c>
    </row>
    <row r="93" s="14" customFormat="1">
      <c r="A93" s="14"/>
      <c r="B93" s="245"/>
      <c r="C93" s="246"/>
      <c r="D93" s="236" t="s">
        <v>154</v>
      </c>
      <c r="E93" s="247" t="s">
        <v>20</v>
      </c>
      <c r="F93" s="248" t="s">
        <v>22</v>
      </c>
      <c r="G93" s="246"/>
      <c r="H93" s="249">
        <v>1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5" t="s">
        <v>154</v>
      </c>
      <c r="AU93" s="255" t="s">
        <v>22</v>
      </c>
      <c r="AV93" s="14" t="s">
        <v>83</v>
      </c>
      <c r="AW93" s="14" t="s">
        <v>33</v>
      </c>
      <c r="AX93" s="14" t="s">
        <v>74</v>
      </c>
      <c r="AY93" s="255" t="s">
        <v>143</v>
      </c>
    </row>
    <row r="94" s="15" customFormat="1">
      <c r="A94" s="15"/>
      <c r="B94" s="256"/>
      <c r="C94" s="257"/>
      <c r="D94" s="236" t="s">
        <v>154</v>
      </c>
      <c r="E94" s="258" t="s">
        <v>20</v>
      </c>
      <c r="F94" s="259" t="s">
        <v>178</v>
      </c>
      <c r="G94" s="257"/>
      <c r="H94" s="260">
        <v>1</v>
      </c>
      <c r="I94" s="261"/>
      <c r="J94" s="257"/>
      <c r="K94" s="257"/>
      <c r="L94" s="262"/>
      <c r="M94" s="263"/>
      <c r="N94" s="264"/>
      <c r="O94" s="264"/>
      <c r="P94" s="264"/>
      <c r="Q94" s="264"/>
      <c r="R94" s="264"/>
      <c r="S94" s="264"/>
      <c r="T94" s="26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6" t="s">
        <v>154</v>
      </c>
      <c r="AU94" s="266" t="s">
        <v>22</v>
      </c>
      <c r="AV94" s="15" t="s">
        <v>150</v>
      </c>
      <c r="AW94" s="15" t="s">
        <v>33</v>
      </c>
      <c r="AX94" s="15" t="s">
        <v>22</v>
      </c>
      <c r="AY94" s="266" t="s">
        <v>143</v>
      </c>
    </row>
    <row r="95" s="2" customFormat="1" ht="24.15" customHeight="1">
      <c r="A95" s="41"/>
      <c r="B95" s="42"/>
      <c r="C95" s="216" t="s">
        <v>92</v>
      </c>
      <c r="D95" s="216" t="s">
        <v>145</v>
      </c>
      <c r="E95" s="217" t="s">
        <v>1695</v>
      </c>
      <c r="F95" s="218" t="s">
        <v>1696</v>
      </c>
      <c r="G95" s="219" t="s">
        <v>1689</v>
      </c>
      <c r="H95" s="220">
        <v>1</v>
      </c>
      <c r="I95" s="221"/>
      <c r="J95" s="222">
        <f>ROUND(I95*H95,2)</f>
        <v>0</v>
      </c>
      <c r="K95" s="218" t="s">
        <v>20</v>
      </c>
      <c r="L95" s="47"/>
      <c r="M95" s="223" t="s">
        <v>20</v>
      </c>
      <c r="N95" s="224" t="s">
        <v>45</v>
      </c>
      <c r="O95" s="87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7" t="s">
        <v>1690</v>
      </c>
      <c r="AT95" s="227" t="s">
        <v>145</v>
      </c>
      <c r="AU95" s="227" t="s">
        <v>22</v>
      </c>
      <c r="AY95" s="20" t="s">
        <v>143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22</v>
      </c>
      <c r="BK95" s="228">
        <f>ROUND(I95*H95,2)</f>
        <v>0</v>
      </c>
      <c r="BL95" s="20" t="s">
        <v>1690</v>
      </c>
      <c r="BM95" s="227" t="s">
        <v>1697</v>
      </c>
    </row>
    <row r="96" s="14" customFormat="1">
      <c r="A96" s="14"/>
      <c r="B96" s="245"/>
      <c r="C96" s="246"/>
      <c r="D96" s="236" t="s">
        <v>154</v>
      </c>
      <c r="E96" s="247" t="s">
        <v>20</v>
      </c>
      <c r="F96" s="248" t="s">
        <v>22</v>
      </c>
      <c r="G96" s="246"/>
      <c r="H96" s="249">
        <v>1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5" t="s">
        <v>154</v>
      </c>
      <c r="AU96" s="255" t="s">
        <v>22</v>
      </c>
      <c r="AV96" s="14" t="s">
        <v>83</v>
      </c>
      <c r="AW96" s="14" t="s">
        <v>33</v>
      </c>
      <c r="AX96" s="14" t="s">
        <v>74</v>
      </c>
      <c r="AY96" s="255" t="s">
        <v>143</v>
      </c>
    </row>
    <row r="97" s="15" customFormat="1">
      <c r="A97" s="15"/>
      <c r="B97" s="256"/>
      <c r="C97" s="257"/>
      <c r="D97" s="236" t="s">
        <v>154</v>
      </c>
      <c r="E97" s="258" t="s">
        <v>20</v>
      </c>
      <c r="F97" s="259" t="s">
        <v>178</v>
      </c>
      <c r="G97" s="257"/>
      <c r="H97" s="260">
        <v>1</v>
      </c>
      <c r="I97" s="261"/>
      <c r="J97" s="257"/>
      <c r="K97" s="257"/>
      <c r="L97" s="262"/>
      <c r="M97" s="263"/>
      <c r="N97" s="264"/>
      <c r="O97" s="264"/>
      <c r="P97" s="264"/>
      <c r="Q97" s="264"/>
      <c r="R97" s="264"/>
      <c r="S97" s="264"/>
      <c r="T97" s="26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6" t="s">
        <v>154</v>
      </c>
      <c r="AU97" s="266" t="s">
        <v>22</v>
      </c>
      <c r="AV97" s="15" t="s">
        <v>150</v>
      </c>
      <c r="AW97" s="15" t="s">
        <v>33</v>
      </c>
      <c r="AX97" s="15" t="s">
        <v>22</v>
      </c>
      <c r="AY97" s="266" t="s">
        <v>143</v>
      </c>
    </row>
    <row r="98" s="2" customFormat="1" ht="24.15" customHeight="1">
      <c r="A98" s="41"/>
      <c r="B98" s="42"/>
      <c r="C98" s="216" t="s">
        <v>150</v>
      </c>
      <c r="D98" s="216" t="s">
        <v>145</v>
      </c>
      <c r="E98" s="217" t="s">
        <v>1698</v>
      </c>
      <c r="F98" s="218" t="s">
        <v>1699</v>
      </c>
      <c r="G98" s="219" t="s">
        <v>1689</v>
      </c>
      <c r="H98" s="220">
        <v>1</v>
      </c>
      <c r="I98" s="221"/>
      <c r="J98" s="222">
        <f>ROUND(I98*H98,2)</f>
        <v>0</v>
      </c>
      <c r="K98" s="218" t="s">
        <v>20</v>
      </c>
      <c r="L98" s="47"/>
      <c r="M98" s="223" t="s">
        <v>20</v>
      </c>
      <c r="N98" s="224" t="s">
        <v>45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1690</v>
      </c>
      <c r="AT98" s="227" t="s">
        <v>145</v>
      </c>
      <c r="AU98" s="227" t="s">
        <v>22</v>
      </c>
      <c r="AY98" s="20" t="s">
        <v>143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22</v>
      </c>
      <c r="BK98" s="228">
        <f>ROUND(I98*H98,2)</f>
        <v>0</v>
      </c>
      <c r="BL98" s="20" t="s">
        <v>1690</v>
      </c>
      <c r="BM98" s="227" t="s">
        <v>1700</v>
      </c>
    </row>
    <row r="99" s="14" customFormat="1">
      <c r="A99" s="14"/>
      <c r="B99" s="245"/>
      <c r="C99" s="246"/>
      <c r="D99" s="236" t="s">
        <v>154</v>
      </c>
      <c r="E99" s="247" t="s">
        <v>20</v>
      </c>
      <c r="F99" s="248" t="s">
        <v>22</v>
      </c>
      <c r="G99" s="246"/>
      <c r="H99" s="249">
        <v>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154</v>
      </c>
      <c r="AU99" s="255" t="s">
        <v>22</v>
      </c>
      <c r="AV99" s="14" t="s">
        <v>83</v>
      </c>
      <c r="AW99" s="14" t="s">
        <v>33</v>
      </c>
      <c r="AX99" s="14" t="s">
        <v>74</v>
      </c>
      <c r="AY99" s="255" t="s">
        <v>143</v>
      </c>
    </row>
    <row r="100" s="15" customFormat="1">
      <c r="A100" s="15"/>
      <c r="B100" s="256"/>
      <c r="C100" s="257"/>
      <c r="D100" s="236" t="s">
        <v>154</v>
      </c>
      <c r="E100" s="258" t="s">
        <v>20</v>
      </c>
      <c r="F100" s="259" t="s">
        <v>178</v>
      </c>
      <c r="G100" s="257"/>
      <c r="H100" s="260">
        <v>1</v>
      </c>
      <c r="I100" s="261"/>
      <c r="J100" s="257"/>
      <c r="K100" s="257"/>
      <c r="L100" s="262"/>
      <c r="M100" s="263"/>
      <c r="N100" s="264"/>
      <c r="O100" s="264"/>
      <c r="P100" s="264"/>
      <c r="Q100" s="264"/>
      <c r="R100" s="264"/>
      <c r="S100" s="264"/>
      <c r="T100" s="26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6" t="s">
        <v>154</v>
      </c>
      <c r="AU100" s="266" t="s">
        <v>22</v>
      </c>
      <c r="AV100" s="15" t="s">
        <v>150</v>
      </c>
      <c r="AW100" s="15" t="s">
        <v>33</v>
      </c>
      <c r="AX100" s="15" t="s">
        <v>22</v>
      </c>
      <c r="AY100" s="266" t="s">
        <v>143</v>
      </c>
    </row>
    <row r="101" s="2" customFormat="1" ht="37.8" customHeight="1">
      <c r="A101" s="41"/>
      <c r="B101" s="42"/>
      <c r="C101" s="216" t="s">
        <v>185</v>
      </c>
      <c r="D101" s="216" t="s">
        <v>145</v>
      </c>
      <c r="E101" s="217" t="s">
        <v>1701</v>
      </c>
      <c r="F101" s="218" t="s">
        <v>1702</v>
      </c>
      <c r="G101" s="219" t="s">
        <v>1689</v>
      </c>
      <c r="H101" s="220">
        <v>1</v>
      </c>
      <c r="I101" s="221"/>
      <c r="J101" s="222">
        <f>ROUND(I101*H101,2)</f>
        <v>0</v>
      </c>
      <c r="K101" s="218" t="s">
        <v>20</v>
      </c>
      <c r="L101" s="47"/>
      <c r="M101" s="223" t="s">
        <v>20</v>
      </c>
      <c r="N101" s="224" t="s">
        <v>45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1690</v>
      </c>
      <c r="AT101" s="227" t="s">
        <v>145</v>
      </c>
      <c r="AU101" s="227" t="s">
        <v>22</v>
      </c>
      <c r="AY101" s="20" t="s">
        <v>143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22</v>
      </c>
      <c r="BK101" s="228">
        <f>ROUND(I101*H101,2)</f>
        <v>0</v>
      </c>
      <c r="BL101" s="20" t="s">
        <v>1690</v>
      </c>
      <c r="BM101" s="227" t="s">
        <v>1703</v>
      </c>
    </row>
    <row r="102" s="14" customFormat="1">
      <c r="A102" s="14"/>
      <c r="B102" s="245"/>
      <c r="C102" s="246"/>
      <c r="D102" s="236" t="s">
        <v>154</v>
      </c>
      <c r="E102" s="247" t="s">
        <v>20</v>
      </c>
      <c r="F102" s="248" t="s">
        <v>22</v>
      </c>
      <c r="G102" s="246"/>
      <c r="H102" s="249">
        <v>1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154</v>
      </c>
      <c r="AU102" s="255" t="s">
        <v>22</v>
      </c>
      <c r="AV102" s="14" t="s">
        <v>83</v>
      </c>
      <c r="AW102" s="14" t="s">
        <v>33</v>
      </c>
      <c r="AX102" s="14" t="s">
        <v>74</v>
      </c>
      <c r="AY102" s="255" t="s">
        <v>143</v>
      </c>
    </row>
    <row r="103" s="15" customFormat="1">
      <c r="A103" s="15"/>
      <c r="B103" s="256"/>
      <c r="C103" s="257"/>
      <c r="D103" s="236" t="s">
        <v>154</v>
      </c>
      <c r="E103" s="258" t="s">
        <v>20</v>
      </c>
      <c r="F103" s="259" t="s">
        <v>178</v>
      </c>
      <c r="G103" s="257"/>
      <c r="H103" s="260">
        <v>1</v>
      </c>
      <c r="I103" s="261"/>
      <c r="J103" s="257"/>
      <c r="K103" s="257"/>
      <c r="L103" s="262"/>
      <c r="M103" s="263"/>
      <c r="N103" s="264"/>
      <c r="O103" s="264"/>
      <c r="P103" s="264"/>
      <c r="Q103" s="264"/>
      <c r="R103" s="264"/>
      <c r="S103" s="264"/>
      <c r="T103" s="26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6" t="s">
        <v>154</v>
      </c>
      <c r="AU103" s="266" t="s">
        <v>22</v>
      </c>
      <c r="AV103" s="15" t="s">
        <v>150</v>
      </c>
      <c r="AW103" s="15" t="s">
        <v>33</v>
      </c>
      <c r="AX103" s="15" t="s">
        <v>22</v>
      </c>
      <c r="AY103" s="266" t="s">
        <v>143</v>
      </c>
    </row>
    <row r="104" s="2" customFormat="1" ht="49.05" customHeight="1">
      <c r="A104" s="41"/>
      <c r="B104" s="42"/>
      <c r="C104" s="216" t="s">
        <v>194</v>
      </c>
      <c r="D104" s="216" t="s">
        <v>145</v>
      </c>
      <c r="E104" s="217" t="s">
        <v>1704</v>
      </c>
      <c r="F104" s="218" t="s">
        <v>1705</v>
      </c>
      <c r="G104" s="219" t="s">
        <v>1689</v>
      </c>
      <c r="H104" s="220">
        <v>1</v>
      </c>
      <c r="I104" s="221"/>
      <c r="J104" s="222">
        <f>ROUND(I104*H104,2)</f>
        <v>0</v>
      </c>
      <c r="K104" s="218" t="s">
        <v>20</v>
      </c>
      <c r="L104" s="47"/>
      <c r="M104" s="223" t="s">
        <v>20</v>
      </c>
      <c r="N104" s="224" t="s">
        <v>45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1690</v>
      </c>
      <c r="AT104" s="227" t="s">
        <v>145</v>
      </c>
      <c r="AU104" s="227" t="s">
        <v>22</v>
      </c>
      <c r="AY104" s="20" t="s">
        <v>143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22</v>
      </c>
      <c r="BK104" s="228">
        <f>ROUND(I104*H104,2)</f>
        <v>0</v>
      </c>
      <c r="BL104" s="20" t="s">
        <v>1690</v>
      </c>
      <c r="BM104" s="227" t="s">
        <v>1706</v>
      </c>
    </row>
    <row r="105" s="14" customFormat="1">
      <c r="A105" s="14"/>
      <c r="B105" s="245"/>
      <c r="C105" s="246"/>
      <c r="D105" s="236" t="s">
        <v>154</v>
      </c>
      <c r="E105" s="247" t="s">
        <v>20</v>
      </c>
      <c r="F105" s="248" t="s">
        <v>22</v>
      </c>
      <c r="G105" s="246"/>
      <c r="H105" s="249">
        <v>1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154</v>
      </c>
      <c r="AU105" s="255" t="s">
        <v>22</v>
      </c>
      <c r="AV105" s="14" t="s">
        <v>83</v>
      </c>
      <c r="AW105" s="14" t="s">
        <v>33</v>
      </c>
      <c r="AX105" s="14" t="s">
        <v>74</v>
      </c>
      <c r="AY105" s="255" t="s">
        <v>143</v>
      </c>
    </row>
    <row r="106" s="15" customFormat="1">
      <c r="A106" s="15"/>
      <c r="B106" s="256"/>
      <c r="C106" s="257"/>
      <c r="D106" s="236" t="s">
        <v>154</v>
      </c>
      <c r="E106" s="258" t="s">
        <v>20</v>
      </c>
      <c r="F106" s="259" t="s">
        <v>178</v>
      </c>
      <c r="G106" s="257"/>
      <c r="H106" s="260">
        <v>1</v>
      </c>
      <c r="I106" s="261"/>
      <c r="J106" s="257"/>
      <c r="K106" s="257"/>
      <c r="L106" s="262"/>
      <c r="M106" s="263"/>
      <c r="N106" s="264"/>
      <c r="O106" s="264"/>
      <c r="P106" s="264"/>
      <c r="Q106" s="264"/>
      <c r="R106" s="264"/>
      <c r="S106" s="264"/>
      <c r="T106" s="26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154</v>
      </c>
      <c r="AU106" s="266" t="s">
        <v>22</v>
      </c>
      <c r="AV106" s="15" t="s">
        <v>150</v>
      </c>
      <c r="AW106" s="15" t="s">
        <v>33</v>
      </c>
      <c r="AX106" s="15" t="s">
        <v>22</v>
      </c>
      <c r="AY106" s="266" t="s">
        <v>143</v>
      </c>
    </row>
    <row r="107" s="2" customFormat="1" ht="24.15" customHeight="1">
      <c r="A107" s="41"/>
      <c r="B107" s="42"/>
      <c r="C107" s="216" t="s">
        <v>200</v>
      </c>
      <c r="D107" s="216" t="s">
        <v>145</v>
      </c>
      <c r="E107" s="217" t="s">
        <v>1707</v>
      </c>
      <c r="F107" s="218" t="s">
        <v>1708</v>
      </c>
      <c r="G107" s="219" t="s">
        <v>1689</v>
      </c>
      <c r="H107" s="220">
        <v>1</v>
      </c>
      <c r="I107" s="221"/>
      <c r="J107" s="222">
        <f>ROUND(I107*H107,2)</f>
        <v>0</v>
      </c>
      <c r="K107" s="218" t="s">
        <v>20</v>
      </c>
      <c r="L107" s="47"/>
      <c r="M107" s="223" t="s">
        <v>20</v>
      </c>
      <c r="N107" s="224" t="s">
        <v>45</v>
      </c>
      <c r="O107" s="87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7" t="s">
        <v>1709</v>
      </c>
      <c r="AT107" s="227" t="s">
        <v>145</v>
      </c>
      <c r="AU107" s="227" t="s">
        <v>22</v>
      </c>
      <c r="AY107" s="20" t="s">
        <v>143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22</v>
      </c>
      <c r="BK107" s="228">
        <f>ROUND(I107*H107,2)</f>
        <v>0</v>
      </c>
      <c r="BL107" s="20" t="s">
        <v>1709</v>
      </c>
      <c r="BM107" s="227" t="s">
        <v>1710</v>
      </c>
    </row>
    <row r="108" s="14" customFormat="1">
      <c r="A108" s="14"/>
      <c r="B108" s="245"/>
      <c r="C108" s="246"/>
      <c r="D108" s="236" t="s">
        <v>154</v>
      </c>
      <c r="E108" s="247" t="s">
        <v>20</v>
      </c>
      <c r="F108" s="248" t="s">
        <v>22</v>
      </c>
      <c r="G108" s="246"/>
      <c r="H108" s="249">
        <v>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154</v>
      </c>
      <c r="AU108" s="255" t="s">
        <v>22</v>
      </c>
      <c r="AV108" s="14" t="s">
        <v>83</v>
      </c>
      <c r="AW108" s="14" t="s">
        <v>33</v>
      </c>
      <c r="AX108" s="14" t="s">
        <v>22</v>
      </c>
      <c r="AY108" s="255" t="s">
        <v>143</v>
      </c>
    </row>
    <row r="109" s="2" customFormat="1" ht="24.15" customHeight="1">
      <c r="A109" s="41"/>
      <c r="B109" s="42"/>
      <c r="C109" s="216" t="s">
        <v>211</v>
      </c>
      <c r="D109" s="216" t="s">
        <v>145</v>
      </c>
      <c r="E109" s="217" t="s">
        <v>1711</v>
      </c>
      <c r="F109" s="218" t="s">
        <v>1712</v>
      </c>
      <c r="G109" s="219" t="s">
        <v>1689</v>
      </c>
      <c r="H109" s="220">
        <v>1</v>
      </c>
      <c r="I109" s="221"/>
      <c r="J109" s="222">
        <f>ROUND(I109*H109,2)</f>
        <v>0</v>
      </c>
      <c r="K109" s="218" t="s">
        <v>20</v>
      </c>
      <c r="L109" s="47"/>
      <c r="M109" s="223" t="s">
        <v>20</v>
      </c>
      <c r="N109" s="224" t="s">
        <v>45</v>
      </c>
      <c r="O109" s="87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1709</v>
      </c>
      <c r="AT109" s="227" t="s">
        <v>145</v>
      </c>
      <c r="AU109" s="227" t="s">
        <v>22</v>
      </c>
      <c r="AY109" s="20" t="s">
        <v>143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22</v>
      </c>
      <c r="BK109" s="228">
        <f>ROUND(I109*H109,2)</f>
        <v>0</v>
      </c>
      <c r="BL109" s="20" t="s">
        <v>1709</v>
      </c>
      <c r="BM109" s="227" t="s">
        <v>1713</v>
      </c>
    </row>
    <row r="110" s="14" customFormat="1">
      <c r="A110" s="14"/>
      <c r="B110" s="245"/>
      <c r="C110" s="246"/>
      <c r="D110" s="236" t="s">
        <v>154</v>
      </c>
      <c r="E110" s="247" t="s">
        <v>20</v>
      </c>
      <c r="F110" s="248" t="s">
        <v>22</v>
      </c>
      <c r="G110" s="246"/>
      <c r="H110" s="249">
        <v>1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154</v>
      </c>
      <c r="AU110" s="255" t="s">
        <v>22</v>
      </c>
      <c r="AV110" s="14" t="s">
        <v>83</v>
      </c>
      <c r="AW110" s="14" t="s">
        <v>33</v>
      </c>
      <c r="AX110" s="14" t="s">
        <v>74</v>
      </c>
      <c r="AY110" s="255" t="s">
        <v>143</v>
      </c>
    </row>
    <row r="111" s="15" customFormat="1">
      <c r="A111" s="15"/>
      <c r="B111" s="256"/>
      <c r="C111" s="257"/>
      <c r="D111" s="236" t="s">
        <v>154</v>
      </c>
      <c r="E111" s="258" t="s">
        <v>20</v>
      </c>
      <c r="F111" s="259" t="s">
        <v>178</v>
      </c>
      <c r="G111" s="257"/>
      <c r="H111" s="260">
        <v>1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154</v>
      </c>
      <c r="AU111" s="266" t="s">
        <v>22</v>
      </c>
      <c r="AV111" s="15" t="s">
        <v>150</v>
      </c>
      <c r="AW111" s="15" t="s">
        <v>33</v>
      </c>
      <c r="AX111" s="15" t="s">
        <v>22</v>
      </c>
      <c r="AY111" s="266" t="s">
        <v>143</v>
      </c>
    </row>
    <row r="112" s="2" customFormat="1" ht="24.15" customHeight="1">
      <c r="A112" s="41"/>
      <c r="B112" s="42"/>
      <c r="C112" s="216" t="s">
        <v>218</v>
      </c>
      <c r="D112" s="216" t="s">
        <v>145</v>
      </c>
      <c r="E112" s="217" t="s">
        <v>1714</v>
      </c>
      <c r="F112" s="218" t="s">
        <v>1715</v>
      </c>
      <c r="G112" s="219" t="s">
        <v>1689</v>
      </c>
      <c r="H112" s="220">
        <v>1</v>
      </c>
      <c r="I112" s="221"/>
      <c r="J112" s="222">
        <f>ROUND(I112*H112,2)</f>
        <v>0</v>
      </c>
      <c r="K112" s="218" t="s">
        <v>20</v>
      </c>
      <c r="L112" s="47"/>
      <c r="M112" s="223" t="s">
        <v>20</v>
      </c>
      <c r="N112" s="224" t="s">
        <v>45</v>
      </c>
      <c r="O112" s="87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1709</v>
      </c>
      <c r="AT112" s="227" t="s">
        <v>145</v>
      </c>
      <c r="AU112" s="227" t="s">
        <v>22</v>
      </c>
      <c r="AY112" s="20" t="s">
        <v>143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22</v>
      </c>
      <c r="BK112" s="228">
        <f>ROUND(I112*H112,2)</f>
        <v>0</v>
      </c>
      <c r="BL112" s="20" t="s">
        <v>1709</v>
      </c>
      <c r="BM112" s="227" t="s">
        <v>1716</v>
      </c>
    </row>
    <row r="113" s="14" customFormat="1">
      <c r="A113" s="14"/>
      <c r="B113" s="245"/>
      <c r="C113" s="246"/>
      <c r="D113" s="236" t="s">
        <v>154</v>
      </c>
      <c r="E113" s="247" t="s">
        <v>20</v>
      </c>
      <c r="F113" s="248" t="s">
        <v>22</v>
      </c>
      <c r="G113" s="246"/>
      <c r="H113" s="249">
        <v>1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154</v>
      </c>
      <c r="AU113" s="255" t="s">
        <v>22</v>
      </c>
      <c r="AV113" s="14" t="s">
        <v>83</v>
      </c>
      <c r="AW113" s="14" t="s">
        <v>33</v>
      </c>
      <c r="AX113" s="14" t="s">
        <v>74</v>
      </c>
      <c r="AY113" s="255" t="s">
        <v>143</v>
      </c>
    </row>
    <row r="114" s="15" customFormat="1">
      <c r="A114" s="15"/>
      <c r="B114" s="256"/>
      <c r="C114" s="257"/>
      <c r="D114" s="236" t="s">
        <v>154</v>
      </c>
      <c r="E114" s="258" t="s">
        <v>20</v>
      </c>
      <c r="F114" s="259" t="s">
        <v>178</v>
      </c>
      <c r="G114" s="257"/>
      <c r="H114" s="260">
        <v>1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6" t="s">
        <v>154</v>
      </c>
      <c r="AU114" s="266" t="s">
        <v>22</v>
      </c>
      <c r="AV114" s="15" t="s">
        <v>150</v>
      </c>
      <c r="AW114" s="15" t="s">
        <v>33</v>
      </c>
      <c r="AX114" s="15" t="s">
        <v>22</v>
      </c>
      <c r="AY114" s="266" t="s">
        <v>143</v>
      </c>
    </row>
    <row r="115" s="2" customFormat="1" ht="24.15" customHeight="1">
      <c r="A115" s="41"/>
      <c r="B115" s="42"/>
      <c r="C115" s="216" t="s">
        <v>226</v>
      </c>
      <c r="D115" s="216" t="s">
        <v>145</v>
      </c>
      <c r="E115" s="217" t="s">
        <v>1717</v>
      </c>
      <c r="F115" s="218" t="s">
        <v>1718</v>
      </c>
      <c r="G115" s="219" t="s">
        <v>1689</v>
      </c>
      <c r="H115" s="220">
        <v>1</v>
      </c>
      <c r="I115" s="221"/>
      <c r="J115" s="222">
        <f>ROUND(I115*H115,2)</f>
        <v>0</v>
      </c>
      <c r="K115" s="218" t="s">
        <v>20</v>
      </c>
      <c r="L115" s="47"/>
      <c r="M115" s="223" t="s">
        <v>20</v>
      </c>
      <c r="N115" s="224" t="s">
        <v>45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1709</v>
      </c>
      <c r="AT115" s="227" t="s">
        <v>145</v>
      </c>
      <c r="AU115" s="227" t="s">
        <v>22</v>
      </c>
      <c r="AY115" s="20" t="s">
        <v>143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22</v>
      </c>
      <c r="BK115" s="228">
        <f>ROUND(I115*H115,2)</f>
        <v>0</v>
      </c>
      <c r="BL115" s="20" t="s">
        <v>1709</v>
      </c>
      <c r="BM115" s="227" t="s">
        <v>1719</v>
      </c>
    </row>
    <row r="116" s="14" customFormat="1">
      <c r="A116" s="14"/>
      <c r="B116" s="245"/>
      <c r="C116" s="246"/>
      <c r="D116" s="236" t="s">
        <v>154</v>
      </c>
      <c r="E116" s="247" t="s">
        <v>20</v>
      </c>
      <c r="F116" s="248" t="s">
        <v>22</v>
      </c>
      <c r="G116" s="246"/>
      <c r="H116" s="249">
        <v>1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154</v>
      </c>
      <c r="AU116" s="255" t="s">
        <v>22</v>
      </c>
      <c r="AV116" s="14" t="s">
        <v>83</v>
      </c>
      <c r="AW116" s="14" t="s">
        <v>33</v>
      </c>
      <c r="AX116" s="14" t="s">
        <v>74</v>
      </c>
      <c r="AY116" s="255" t="s">
        <v>143</v>
      </c>
    </row>
    <row r="117" s="15" customFormat="1">
      <c r="A117" s="15"/>
      <c r="B117" s="256"/>
      <c r="C117" s="257"/>
      <c r="D117" s="236" t="s">
        <v>154</v>
      </c>
      <c r="E117" s="258" t="s">
        <v>20</v>
      </c>
      <c r="F117" s="259" t="s">
        <v>178</v>
      </c>
      <c r="G117" s="257"/>
      <c r="H117" s="260">
        <v>1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154</v>
      </c>
      <c r="AU117" s="266" t="s">
        <v>22</v>
      </c>
      <c r="AV117" s="15" t="s">
        <v>150</v>
      </c>
      <c r="AW117" s="15" t="s">
        <v>33</v>
      </c>
      <c r="AX117" s="15" t="s">
        <v>22</v>
      </c>
      <c r="AY117" s="266" t="s">
        <v>143</v>
      </c>
    </row>
    <row r="118" s="2" customFormat="1" ht="24.15" customHeight="1">
      <c r="A118" s="41"/>
      <c r="B118" s="42"/>
      <c r="C118" s="216" t="s">
        <v>234</v>
      </c>
      <c r="D118" s="216" t="s">
        <v>145</v>
      </c>
      <c r="E118" s="217" t="s">
        <v>1720</v>
      </c>
      <c r="F118" s="218" t="s">
        <v>1721</v>
      </c>
      <c r="G118" s="219" t="s">
        <v>1689</v>
      </c>
      <c r="H118" s="220">
        <v>1</v>
      </c>
      <c r="I118" s="221"/>
      <c r="J118" s="222">
        <f>ROUND(I118*H118,2)</f>
        <v>0</v>
      </c>
      <c r="K118" s="218" t="s">
        <v>20</v>
      </c>
      <c r="L118" s="47"/>
      <c r="M118" s="223" t="s">
        <v>20</v>
      </c>
      <c r="N118" s="224" t="s">
        <v>45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1709</v>
      </c>
      <c r="AT118" s="227" t="s">
        <v>145</v>
      </c>
      <c r="AU118" s="227" t="s">
        <v>22</v>
      </c>
      <c r="AY118" s="20" t="s">
        <v>143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22</v>
      </c>
      <c r="BK118" s="228">
        <f>ROUND(I118*H118,2)</f>
        <v>0</v>
      </c>
      <c r="BL118" s="20" t="s">
        <v>1709</v>
      </c>
      <c r="BM118" s="227" t="s">
        <v>1722</v>
      </c>
    </row>
    <row r="119" s="14" customFormat="1">
      <c r="A119" s="14"/>
      <c r="B119" s="245"/>
      <c r="C119" s="246"/>
      <c r="D119" s="236" t="s">
        <v>154</v>
      </c>
      <c r="E119" s="247" t="s">
        <v>20</v>
      </c>
      <c r="F119" s="248" t="s">
        <v>22</v>
      </c>
      <c r="G119" s="246"/>
      <c r="H119" s="249">
        <v>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154</v>
      </c>
      <c r="AU119" s="255" t="s">
        <v>22</v>
      </c>
      <c r="AV119" s="14" t="s">
        <v>83</v>
      </c>
      <c r="AW119" s="14" t="s">
        <v>33</v>
      </c>
      <c r="AX119" s="14" t="s">
        <v>22</v>
      </c>
      <c r="AY119" s="255" t="s">
        <v>143</v>
      </c>
    </row>
    <row r="120" s="2" customFormat="1" ht="24.15" customHeight="1">
      <c r="A120" s="41"/>
      <c r="B120" s="42"/>
      <c r="C120" s="216" t="s">
        <v>239</v>
      </c>
      <c r="D120" s="216" t="s">
        <v>145</v>
      </c>
      <c r="E120" s="217" t="s">
        <v>1723</v>
      </c>
      <c r="F120" s="218" t="s">
        <v>1724</v>
      </c>
      <c r="G120" s="219" t="s">
        <v>1689</v>
      </c>
      <c r="H120" s="220">
        <v>1</v>
      </c>
      <c r="I120" s="221"/>
      <c r="J120" s="222">
        <f>ROUND(I120*H120,2)</f>
        <v>0</v>
      </c>
      <c r="K120" s="218" t="s">
        <v>20</v>
      </c>
      <c r="L120" s="47"/>
      <c r="M120" s="223" t="s">
        <v>20</v>
      </c>
      <c r="N120" s="224" t="s">
        <v>45</v>
      </c>
      <c r="O120" s="87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7" t="s">
        <v>1709</v>
      </c>
      <c r="AT120" s="227" t="s">
        <v>145</v>
      </c>
      <c r="AU120" s="227" t="s">
        <v>22</v>
      </c>
      <c r="AY120" s="20" t="s">
        <v>143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22</v>
      </c>
      <c r="BK120" s="228">
        <f>ROUND(I120*H120,2)</f>
        <v>0</v>
      </c>
      <c r="BL120" s="20" t="s">
        <v>1709</v>
      </c>
      <c r="BM120" s="227" t="s">
        <v>1725</v>
      </c>
    </row>
    <row r="121" s="14" customFormat="1">
      <c r="A121" s="14"/>
      <c r="B121" s="245"/>
      <c r="C121" s="246"/>
      <c r="D121" s="236" t="s">
        <v>154</v>
      </c>
      <c r="E121" s="247" t="s">
        <v>20</v>
      </c>
      <c r="F121" s="248" t="s">
        <v>22</v>
      </c>
      <c r="G121" s="246"/>
      <c r="H121" s="249">
        <v>1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154</v>
      </c>
      <c r="AU121" s="255" t="s">
        <v>22</v>
      </c>
      <c r="AV121" s="14" t="s">
        <v>83</v>
      </c>
      <c r="AW121" s="14" t="s">
        <v>33</v>
      </c>
      <c r="AX121" s="14" t="s">
        <v>22</v>
      </c>
      <c r="AY121" s="255" t="s">
        <v>143</v>
      </c>
    </row>
    <row r="122" s="2" customFormat="1" ht="114.9" customHeight="1">
      <c r="A122" s="41"/>
      <c r="B122" s="42"/>
      <c r="C122" s="216" t="s">
        <v>244</v>
      </c>
      <c r="D122" s="216" t="s">
        <v>145</v>
      </c>
      <c r="E122" s="217" t="s">
        <v>1726</v>
      </c>
      <c r="F122" s="218" t="s">
        <v>1727</v>
      </c>
      <c r="G122" s="219" t="s">
        <v>1689</v>
      </c>
      <c r="H122" s="220">
        <v>1</v>
      </c>
      <c r="I122" s="221"/>
      <c r="J122" s="222">
        <f>ROUND(I122*H122,2)</f>
        <v>0</v>
      </c>
      <c r="K122" s="218" t="s">
        <v>20</v>
      </c>
      <c r="L122" s="47"/>
      <c r="M122" s="223" t="s">
        <v>20</v>
      </c>
      <c r="N122" s="224" t="s">
        <v>45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1709</v>
      </c>
      <c r="AT122" s="227" t="s">
        <v>145</v>
      </c>
      <c r="AU122" s="227" t="s">
        <v>22</v>
      </c>
      <c r="AY122" s="20" t="s">
        <v>143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22</v>
      </c>
      <c r="BK122" s="228">
        <f>ROUND(I122*H122,2)</f>
        <v>0</v>
      </c>
      <c r="BL122" s="20" t="s">
        <v>1709</v>
      </c>
      <c r="BM122" s="227" t="s">
        <v>1728</v>
      </c>
    </row>
    <row r="123" s="14" customFormat="1">
      <c r="A123" s="14"/>
      <c r="B123" s="245"/>
      <c r="C123" s="246"/>
      <c r="D123" s="236" t="s">
        <v>154</v>
      </c>
      <c r="E123" s="247" t="s">
        <v>20</v>
      </c>
      <c r="F123" s="248" t="s">
        <v>22</v>
      </c>
      <c r="G123" s="246"/>
      <c r="H123" s="249">
        <v>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154</v>
      </c>
      <c r="AU123" s="255" t="s">
        <v>22</v>
      </c>
      <c r="AV123" s="14" t="s">
        <v>83</v>
      </c>
      <c r="AW123" s="14" t="s">
        <v>33</v>
      </c>
      <c r="AX123" s="14" t="s">
        <v>74</v>
      </c>
      <c r="AY123" s="255" t="s">
        <v>143</v>
      </c>
    </row>
    <row r="124" s="15" customFormat="1">
      <c r="A124" s="15"/>
      <c r="B124" s="256"/>
      <c r="C124" s="257"/>
      <c r="D124" s="236" t="s">
        <v>154</v>
      </c>
      <c r="E124" s="258" t="s">
        <v>20</v>
      </c>
      <c r="F124" s="259" t="s">
        <v>178</v>
      </c>
      <c r="G124" s="257"/>
      <c r="H124" s="260">
        <v>1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154</v>
      </c>
      <c r="AU124" s="266" t="s">
        <v>22</v>
      </c>
      <c r="AV124" s="15" t="s">
        <v>150</v>
      </c>
      <c r="AW124" s="15" t="s">
        <v>33</v>
      </c>
      <c r="AX124" s="15" t="s">
        <v>22</v>
      </c>
      <c r="AY124" s="266" t="s">
        <v>143</v>
      </c>
    </row>
    <row r="125" s="2" customFormat="1" ht="78" customHeight="1">
      <c r="A125" s="41"/>
      <c r="B125" s="42"/>
      <c r="C125" s="216" t="s">
        <v>253</v>
      </c>
      <c r="D125" s="216" t="s">
        <v>145</v>
      </c>
      <c r="E125" s="217" t="s">
        <v>1729</v>
      </c>
      <c r="F125" s="218" t="s">
        <v>1730</v>
      </c>
      <c r="G125" s="219" t="s">
        <v>1689</v>
      </c>
      <c r="H125" s="220">
        <v>1</v>
      </c>
      <c r="I125" s="221"/>
      <c r="J125" s="222">
        <f>ROUND(I125*H125,2)</f>
        <v>0</v>
      </c>
      <c r="K125" s="218" t="s">
        <v>20</v>
      </c>
      <c r="L125" s="47"/>
      <c r="M125" s="223" t="s">
        <v>20</v>
      </c>
      <c r="N125" s="224" t="s">
        <v>45</v>
      </c>
      <c r="O125" s="87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1709</v>
      </c>
      <c r="AT125" s="227" t="s">
        <v>145</v>
      </c>
      <c r="AU125" s="227" t="s">
        <v>22</v>
      </c>
      <c r="AY125" s="20" t="s">
        <v>143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22</v>
      </c>
      <c r="BK125" s="228">
        <f>ROUND(I125*H125,2)</f>
        <v>0</v>
      </c>
      <c r="BL125" s="20" t="s">
        <v>1709</v>
      </c>
      <c r="BM125" s="227" t="s">
        <v>1731</v>
      </c>
    </row>
    <row r="126" s="14" customFormat="1">
      <c r="A126" s="14"/>
      <c r="B126" s="245"/>
      <c r="C126" s="246"/>
      <c r="D126" s="236" t="s">
        <v>154</v>
      </c>
      <c r="E126" s="247" t="s">
        <v>20</v>
      </c>
      <c r="F126" s="248" t="s">
        <v>22</v>
      </c>
      <c r="G126" s="246"/>
      <c r="H126" s="249">
        <v>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154</v>
      </c>
      <c r="AU126" s="255" t="s">
        <v>22</v>
      </c>
      <c r="AV126" s="14" t="s">
        <v>83</v>
      </c>
      <c r="AW126" s="14" t="s">
        <v>33</v>
      </c>
      <c r="AX126" s="14" t="s">
        <v>74</v>
      </c>
      <c r="AY126" s="255" t="s">
        <v>143</v>
      </c>
    </row>
    <row r="127" s="15" customFormat="1">
      <c r="A127" s="15"/>
      <c r="B127" s="256"/>
      <c r="C127" s="257"/>
      <c r="D127" s="236" t="s">
        <v>154</v>
      </c>
      <c r="E127" s="258" t="s">
        <v>20</v>
      </c>
      <c r="F127" s="259" t="s">
        <v>178</v>
      </c>
      <c r="G127" s="257"/>
      <c r="H127" s="260">
        <v>1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154</v>
      </c>
      <c r="AU127" s="266" t="s">
        <v>22</v>
      </c>
      <c r="AV127" s="15" t="s">
        <v>150</v>
      </c>
      <c r="AW127" s="15" t="s">
        <v>33</v>
      </c>
      <c r="AX127" s="15" t="s">
        <v>22</v>
      </c>
      <c r="AY127" s="266" t="s">
        <v>143</v>
      </c>
    </row>
    <row r="128" s="13" customFormat="1">
      <c r="A128" s="13"/>
      <c r="B128" s="234"/>
      <c r="C128" s="235"/>
      <c r="D128" s="236" t="s">
        <v>154</v>
      </c>
      <c r="E128" s="237" t="s">
        <v>20</v>
      </c>
      <c r="F128" s="238" t="s">
        <v>1732</v>
      </c>
      <c r="G128" s="235"/>
      <c r="H128" s="237" t="s">
        <v>20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154</v>
      </c>
      <c r="AU128" s="244" t="s">
        <v>22</v>
      </c>
      <c r="AV128" s="13" t="s">
        <v>22</v>
      </c>
      <c r="AW128" s="13" t="s">
        <v>33</v>
      </c>
      <c r="AX128" s="13" t="s">
        <v>74</v>
      </c>
      <c r="AY128" s="244" t="s">
        <v>143</v>
      </c>
    </row>
    <row r="129" s="2" customFormat="1" ht="78" customHeight="1">
      <c r="A129" s="41"/>
      <c r="B129" s="42"/>
      <c r="C129" s="216" t="s">
        <v>8</v>
      </c>
      <c r="D129" s="216" t="s">
        <v>145</v>
      </c>
      <c r="E129" s="217" t="s">
        <v>1733</v>
      </c>
      <c r="F129" s="218" t="s">
        <v>1734</v>
      </c>
      <c r="G129" s="219" t="s">
        <v>1689</v>
      </c>
      <c r="H129" s="220">
        <v>1</v>
      </c>
      <c r="I129" s="221"/>
      <c r="J129" s="222">
        <f>ROUND(I129*H129,2)</f>
        <v>0</v>
      </c>
      <c r="K129" s="218" t="s">
        <v>20</v>
      </c>
      <c r="L129" s="47"/>
      <c r="M129" s="223" t="s">
        <v>20</v>
      </c>
      <c r="N129" s="224" t="s">
        <v>45</v>
      </c>
      <c r="O129" s="87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7" t="s">
        <v>1709</v>
      </c>
      <c r="AT129" s="227" t="s">
        <v>145</v>
      </c>
      <c r="AU129" s="227" t="s">
        <v>22</v>
      </c>
      <c r="AY129" s="20" t="s">
        <v>143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22</v>
      </c>
      <c r="BK129" s="228">
        <f>ROUND(I129*H129,2)</f>
        <v>0</v>
      </c>
      <c r="BL129" s="20" t="s">
        <v>1709</v>
      </c>
      <c r="BM129" s="227" t="s">
        <v>1735</v>
      </c>
    </row>
    <row r="130" s="14" customFormat="1">
      <c r="A130" s="14"/>
      <c r="B130" s="245"/>
      <c r="C130" s="246"/>
      <c r="D130" s="236" t="s">
        <v>154</v>
      </c>
      <c r="E130" s="247" t="s">
        <v>20</v>
      </c>
      <c r="F130" s="248" t="s">
        <v>22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154</v>
      </c>
      <c r="AU130" s="255" t="s">
        <v>22</v>
      </c>
      <c r="AV130" s="14" t="s">
        <v>83</v>
      </c>
      <c r="AW130" s="14" t="s">
        <v>33</v>
      </c>
      <c r="AX130" s="14" t="s">
        <v>74</v>
      </c>
      <c r="AY130" s="255" t="s">
        <v>143</v>
      </c>
    </row>
    <row r="131" s="15" customFormat="1">
      <c r="A131" s="15"/>
      <c r="B131" s="256"/>
      <c r="C131" s="257"/>
      <c r="D131" s="236" t="s">
        <v>154</v>
      </c>
      <c r="E131" s="258" t="s">
        <v>20</v>
      </c>
      <c r="F131" s="259" t="s">
        <v>178</v>
      </c>
      <c r="G131" s="257"/>
      <c r="H131" s="260">
        <v>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154</v>
      </c>
      <c r="AU131" s="266" t="s">
        <v>22</v>
      </c>
      <c r="AV131" s="15" t="s">
        <v>150</v>
      </c>
      <c r="AW131" s="15" t="s">
        <v>33</v>
      </c>
      <c r="AX131" s="15" t="s">
        <v>22</v>
      </c>
      <c r="AY131" s="266" t="s">
        <v>143</v>
      </c>
    </row>
    <row r="132" s="2" customFormat="1" ht="37.8" customHeight="1">
      <c r="A132" s="41"/>
      <c r="B132" s="42"/>
      <c r="C132" s="216" t="s">
        <v>264</v>
      </c>
      <c r="D132" s="216" t="s">
        <v>145</v>
      </c>
      <c r="E132" s="217" t="s">
        <v>1736</v>
      </c>
      <c r="F132" s="218" t="s">
        <v>1737</v>
      </c>
      <c r="G132" s="219" t="s">
        <v>1689</v>
      </c>
      <c r="H132" s="220">
        <v>1</v>
      </c>
      <c r="I132" s="221"/>
      <c r="J132" s="222">
        <f>ROUND(I132*H132,2)</f>
        <v>0</v>
      </c>
      <c r="K132" s="218" t="s">
        <v>20</v>
      </c>
      <c r="L132" s="47"/>
      <c r="M132" s="223" t="s">
        <v>20</v>
      </c>
      <c r="N132" s="224" t="s">
        <v>45</v>
      </c>
      <c r="O132" s="87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1709</v>
      </c>
      <c r="AT132" s="227" t="s">
        <v>145</v>
      </c>
      <c r="AU132" s="227" t="s">
        <v>22</v>
      </c>
      <c r="AY132" s="20" t="s">
        <v>143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22</v>
      </c>
      <c r="BK132" s="228">
        <f>ROUND(I132*H132,2)</f>
        <v>0</v>
      </c>
      <c r="BL132" s="20" t="s">
        <v>1709</v>
      </c>
      <c r="BM132" s="227" t="s">
        <v>1738</v>
      </c>
    </row>
    <row r="133" s="14" customFormat="1">
      <c r="A133" s="14"/>
      <c r="B133" s="245"/>
      <c r="C133" s="246"/>
      <c r="D133" s="236" t="s">
        <v>154</v>
      </c>
      <c r="E133" s="247" t="s">
        <v>20</v>
      </c>
      <c r="F133" s="248" t="s">
        <v>22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154</v>
      </c>
      <c r="AU133" s="255" t="s">
        <v>22</v>
      </c>
      <c r="AV133" s="14" t="s">
        <v>83</v>
      </c>
      <c r="AW133" s="14" t="s">
        <v>33</v>
      </c>
      <c r="AX133" s="14" t="s">
        <v>74</v>
      </c>
      <c r="AY133" s="255" t="s">
        <v>143</v>
      </c>
    </row>
    <row r="134" s="15" customFormat="1">
      <c r="A134" s="15"/>
      <c r="B134" s="256"/>
      <c r="C134" s="257"/>
      <c r="D134" s="236" t="s">
        <v>154</v>
      </c>
      <c r="E134" s="258" t="s">
        <v>20</v>
      </c>
      <c r="F134" s="259" t="s">
        <v>178</v>
      </c>
      <c r="G134" s="257"/>
      <c r="H134" s="260">
        <v>1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154</v>
      </c>
      <c r="AU134" s="266" t="s">
        <v>22</v>
      </c>
      <c r="AV134" s="15" t="s">
        <v>150</v>
      </c>
      <c r="AW134" s="15" t="s">
        <v>33</v>
      </c>
      <c r="AX134" s="15" t="s">
        <v>22</v>
      </c>
      <c r="AY134" s="266" t="s">
        <v>143</v>
      </c>
    </row>
    <row r="135" s="2" customFormat="1" ht="24.15" customHeight="1">
      <c r="A135" s="41"/>
      <c r="B135" s="42"/>
      <c r="C135" s="216" t="s">
        <v>271</v>
      </c>
      <c r="D135" s="216" t="s">
        <v>145</v>
      </c>
      <c r="E135" s="217" t="s">
        <v>1739</v>
      </c>
      <c r="F135" s="218" t="s">
        <v>1740</v>
      </c>
      <c r="G135" s="219" t="s">
        <v>1689</v>
      </c>
      <c r="H135" s="220">
        <v>1</v>
      </c>
      <c r="I135" s="221"/>
      <c r="J135" s="222">
        <f>ROUND(I135*H135,2)</f>
        <v>0</v>
      </c>
      <c r="K135" s="218" t="s">
        <v>20</v>
      </c>
      <c r="L135" s="47"/>
      <c r="M135" s="223" t="s">
        <v>20</v>
      </c>
      <c r="N135" s="224" t="s">
        <v>45</v>
      </c>
      <c r="O135" s="87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7" t="s">
        <v>1709</v>
      </c>
      <c r="AT135" s="227" t="s">
        <v>145</v>
      </c>
      <c r="AU135" s="227" t="s">
        <v>22</v>
      </c>
      <c r="AY135" s="20" t="s">
        <v>143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22</v>
      </c>
      <c r="BK135" s="228">
        <f>ROUND(I135*H135,2)</f>
        <v>0</v>
      </c>
      <c r="BL135" s="20" t="s">
        <v>1709</v>
      </c>
      <c r="BM135" s="227" t="s">
        <v>1741</v>
      </c>
    </row>
    <row r="136" s="14" customFormat="1">
      <c r="A136" s="14"/>
      <c r="B136" s="245"/>
      <c r="C136" s="246"/>
      <c r="D136" s="236" t="s">
        <v>154</v>
      </c>
      <c r="E136" s="247" t="s">
        <v>20</v>
      </c>
      <c r="F136" s="248" t="s">
        <v>22</v>
      </c>
      <c r="G136" s="246"/>
      <c r="H136" s="249">
        <v>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154</v>
      </c>
      <c r="AU136" s="255" t="s">
        <v>22</v>
      </c>
      <c r="AV136" s="14" t="s">
        <v>83</v>
      </c>
      <c r="AW136" s="14" t="s">
        <v>33</v>
      </c>
      <c r="AX136" s="14" t="s">
        <v>74</v>
      </c>
      <c r="AY136" s="255" t="s">
        <v>143</v>
      </c>
    </row>
    <row r="137" s="15" customFormat="1">
      <c r="A137" s="15"/>
      <c r="B137" s="256"/>
      <c r="C137" s="257"/>
      <c r="D137" s="236" t="s">
        <v>154</v>
      </c>
      <c r="E137" s="258" t="s">
        <v>20</v>
      </c>
      <c r="F137" s="259" t="s">
        <v>178</v>
      </c>
      <c r="G137" s="257"/>
      <c r="H137" s="260">
        <v>1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154</v>
      </c>
      <c r="AU137" s="266" t="s">
        <v>22</v>
      </c>
      <c r="AV137" s="15" t="s">
        <v>150</v>
      </c>
      <c r="AW137" s="15" t="s">
        <v>33</v>
      </c>
      <c r="AX137" s="15" t="s">
        <v>22</v>
      </c>
      <c r="AY137" s="266" t="s">
        <v>143</v>
      </c>
    </row>
    <row r="138" s="2" customFormat="1" ht="24.15" customHeight="1">
      <c r="A138" s="41"/>
      <c r="B138" s="42"/>
      <c r="C138" s="216" t="s">
        <v>276</v>
      </c>
      <c r="D138" s="216" t="s">
        <v>145</v>
      </c>
      <c r="E138" s="217" t="s">
        <v>1742</v>
      </c>
      <c r="F138" s="218" t="s">
        <v>1743</v>
      </c>
      <c r="G138" s="219" t="s">
        <v>1689</v>
      </c>
      <c r="H138" s="220">
        <v>1</v>
      </c>
      <c r="I138" s="221"/>
      <c r="J138" s="222">
        <f>ROUND(I138*H138,2)</f>
        <v>0</v>
      </c>
      <c r="K138" s="218" t="s">
        <v>20</v>
      </c>
      <c r="L138" s="47"/>
      <c r="M138" s="223" t="s">
        <v>20</v>
      </c>
      <c r="N138" s="224" t="s">
        <v>45</v>
      </c>
      <c r="O138" s="87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1709</v>
      </c>
      <c r="AT138" s="227" t="s">
        <v>145</v>
      </c>
      <c r="AU138" s="227" t="s">
        <v>22</v>
      </c>
      <c r="AY138" s="20" t="s">
        <v>143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22</v>
      </c>
      <c r="BK138" s="228">
        <f>ROUND(I138*H138,2)</f>
        <v>0</v>
      </c>
      <c r="BL138" s="20" t="s">
        <v>1709</v>
      </c>
      <c r="BM138" s="227" t="s">
        <v>1744</v>
      </c>
    </row>
    <row r="139" s="14" customFormat="1">
      <c r="A139" s="14"/>
      <c r="B139" s="245"/>
      <c r="C139" s="246"/>
      <c r="D139" s="236" t="s">
        <v>154</v>
      </c>
      <c r="E139" s="247" t="s">
        <v>20</v>
      </c>
      <c r="F139" s="248" t="s">
        <v>22</v>
      </c>
      <c r="G139" s="246"/>
      <c r="H139" s="249">
        <v>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154</v>
      </c>
      <c r="AU139" s="255" t="s">
        <v>22</v>
      </c>
      <c r="AV139" s="14" t="s">
        <v>83</v>
      </c>
      <c r="AW139" s="14" t="s">
        <v>33</v>
      </c>
      <c r="AX139" s="14" t="s">
        <v>74</v>
      </c>
      <c r="AY139" s="255" t="s">
        <v>143</v>
      </c>
    </row>
    <row r="140" s="15" customFormat="1">
      <c r="A140" s="15"/>
      <c r="B140" s="256"/>
      <c r="C140" s="257"/>
      <c r="D140" s="236" t="s">
        <v>154</v>
      </c>
      <c r="E140" s="258" t="s">
        <v>20</v>
      </c>
      <c r="F140" s="259" t="s">
        <v>178</v>
      </c>
      <c r="G140" s="257"/>
      <c r="H140" s="260">
        <v>1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154</v>
      </c>
      <c r="AU140" s="266" t="s">
        <v>22</v>
      </c>
      <c r="AV140" s="15" t="s">
        <v>150</v>
      </c>
      <c r="AW140" s="15" t="s">
        <v>33</v>
      </c>
      <c r="AX140" s="15" t="s">
        <v>22</v>
      </c>
      <c r="AY140" s="266" t="s">
        <v>143</v>
      </c>
    </row>
    <row r="141" s="12" customFormat="1" ht="22.8" customHeight="1">
      <c r="A141" s="12"/>
      <c r="B141" s="200"/>
      <c r="C141" s="201"/>
      <c r="D141" s="202" t="s">
        <v>73</v>
      </c>
      <c r="E141" s="214" t="s">
        <v>1125</v>
      </c>
      <c r="F141" s="214" t="s">
        <v>1745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SUM(P142:P204)</f>
        <v>0</v>
      </c>
      <c r="Q141" s="208"/>
      <c r="R141" s="209">
        <f>SUM(R142:R204)</f>
        <v>3451.0110191999997</v>
      </c>
      <c r="S141" s="208"/>
      <c r="T141" s="210">
        <f>SUM(T142:T204)</f>
        <v>2550.5819999999999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22</v>
      </c>
      <c r="AT141" s="212" t="s">
        <v>73</v>
      </c>
      <c r="AU141" s="212" t="s">
        <v>22</v>
      </c>
      <c r="AY141" s="211" t="s">
        <v>143</v>
      </c>
      <c r="BK141" s="213">
        <f>SUM(BK142:BK204)</f>
        <v>0</v>
      </c>
    </row>
    <row r="142" s="2" customFormat="1" ht="24.15" customHeight="1">
      <c r="A142" s="41"/>
      <c r="B142" s="42"/>
      <c r="C142" s="216" t="s">
        <v>282</v>
      </c>
      <c r="D142" s="216" t="s">
        <v>145</v>
      </c>
      <c r="E142" s="217" t="s">
        <v>1746</v>
      </c>
      <c r="F142" s="218" t="s">
        <v>1747</v>
      </c>
      <c r="G142" s="219" t="s">
        <v>1748</v>
      </c>
      <c r="H142" s="220">
        <v>36000</v>
      </c>
      <c r="I142" s="221"/>
      <c r="J142" s="222">
        <f>ROUND(I142*H142,2)</f>
        <v>0</v>
      </c>
      <c r="K142" s="218" t="s">
        <v>149</v>
      </c>
      <c r="L142" s="47"/>
      <c r="M142" s="223" t="s">
        <v>20</v>
      </c>
      <c r="N142" s="224" t="s">
        <v>45</v>
      </c>
      <c r="O142" s="87"/>
      <c r="P142" s="225">
        <f>O142*H142</f>
        <v>0</v>
      </c>
      <c r="Q142" s="225">
        <v>3.0000000000000001E-05</v>
      </c>
      <c r="R142" s="225">
        <f>Q142*H142</f>
        <v>1.0800000000000001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150</v>
      </c>
      <c r="AT142" s="227" t="s">
        <v>145</v>
      </c>
      <c r="AU142" s="227" t="s">
        <v>83</v>
      </c>
      <c r="AY142" s="20" t="s">
        <v>143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22</v>
      </c>
      <c r="BK142" s="228">
        <f>ROUND(I142*H142,2)</f>
        <v>0</v>
      </c>
      <c r="BL142" s="20" t="s">
        <v>150</v>
      </c>
      <c r="BM142" s="227" t="s">
        <v>1749</v>
      </c>
    </row>
    <row r="143" s="2" customFormat="1">
      <c r="A143" s="41"/>
      <c r="B143" s="42"/>
      <c r="C143" s="43"/>
      <c r="D143" s="229" t="s">
        <v>152</v>
      </c>
      <c r="E143" s="43"/>
      <c r="F143" s="230" t="s">
        <v>1750</v>
      </c>
      <c r="G143" s="43"/>
      <c r="H143" s="43"/>
      <c r="I143" s="231"/>
      <c r="J143" s="43"/>
      <c r="K143" s="43"/>
      <c r="L143" s="47"/>
      <c r="M143" s="232"/>
      <c r="N143" s="23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152</v>
      </c>
      <c r="AU143" s="20" t="s">
        <v>83</v>
      </c>
    </row>
    <row r="144" s="13" customFormat="1">
      <c r="A144" s="13"/>
      <c r="B144" s="234"/>
      <c r="C144" s="235"/>
      <c r="D144" s="236" t="s">
        <v>154</v>
      </c>
      <c r="E144" s="237" t="s">
        <v>20</v>
      </c>
      <c r="F144" s="238" t="s">
        <v>1751</v>
      </c>
      <c r="G144" s="235"/>
      <c r="H144" s="237" t="s">
        <v>20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154</v>
      </c>
      <c r="AU144" s="244" t="s">
        <v>83</v>
      </c>
      <c r="AV144" s="13" t="s">
        <v>22</v>
      </c>
      <c r="AW144" s="13" t="s">
        <v>33</v>
      </c>
      <c r="AX144" s="13" t="s">
        <v>74</v>
      </c>
      <c r="AY144" s="244" t="s">
        <v>143</v>
      </c>
    </row>
    <row r="145" s="14" customFormat="1">
      <c r="A145" s="14"/>
      <c r="B145" s="245"/>
      <c r="C145" s="246"/>
      <c r="D145" s="236" t="s">
        <v>154</v>
      </c>
      <c r="E145" s="247" t="s">
        <v>20</v>
      </c>
      <c r="F145" s="248" t="s">
        <v>1752</v>
      </c>
      <c r="G145" s="246"/>
      <c r="H145" s="249">
        <v>36000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154</v>
      </c>
      <c r="AU145" s="255" t="s">
        <v>83</v>
      </c>
      <c r="AV145" s="14" t="s">
        <v>83</v>
      </c>
      <c r="AW145" s="14" t="s">
        <v>33</v>
      </c>
      <c r="AX145" s="14" t="s">
        <v>22</v>
      </c>
      <c r="AY145" s="255" t="s">
        <v>143</v>
      </c>
    </row>
    <row r="146" s="2" customFormat="1" ht="33" customHeight="1">
      <c r="A146" s="41"/>
      <c r="B146" s="42"/>
      <c r="C146" s="216" t="s">
        <v>290</v>
      </c>
      <c r="D146" s="216" t="s">
        <v>145</v>
      </c>
      <c r="E146" s="217" t="s">
        <v>1753</v>
      </c>
      <c r="F146" s="218" t="s">
        <v>1754</v>
      </c>
      <c r="G146" s="219" t="s">
        <v>1748</v>
      </c>
      <c r="H146" s="220">
        <v>14400</v>
      </c>
      <c r="I146" s="221"/>
      <c r="J146" s="222">
        <f>ROUND(I146*H146,2)</f>
        <v>0</v>
      </c>
      <c r="K146" s="218" t="s">
        <v>149</v>
      </c>
      <c r="L146" s="47"/>
      <c r="M146" s="223" t="s">
        <v>20</v>
      </c>
      <c r="N146" s="224" t="s">
        <v>45</v>
      </c>
      <c r="O146" s="87"/>
      <c r="P146" s="225">
        <f>O146*H146</f>
        <v>0</v>
      </c>
      <c r="Q146" s="225">
        <v>6.0000000000000002E-05</v>
      </c>
      <c r="R146" s="225">
        <f>Q146*H146</f>
        <v>0.86399999999999999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150</v>
      </c>
      <c r="AT146" s="227" t="s">
        <v>145</v>
      </c>
      <c r="AU146" s="227" t="s">
        <v>83</v>
      </c>
      <c r="AY146" s="20" t="s">
        <v>143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22</v>
      </c>
      <c r="BK146" s="228">
        <f>ROUND(I146*H146,2)</f>
        <v>0</v>
      </c>
      <c r="BL146" s="20" t="s">
        <v>150</v>
      </c>
      <c r="BM146" s="227" t="s">
        <v>1755</v>
      </c>
    </row>
    <row r="147" s="2" customFormat="1">
      <c r="A147" s="41"/>
      <c r="B147" s="42"/>
      <c r="C147" s="43"/>
      <c r="D147" s="229" t="s">
        <v>152</v>
      </c>
      <c r="E147" s="43"/>
      <c r="F147" s="230" t="s">
        <v>1756</v>
      </c>
      <c r="G147" s="43"/>
      <c r="H147" s="43"/>
      <c r="I147" s="231"/>
      <c r="J147" s="43"/>
      <c r="K147" s="43"/>
      <c r="L147" s="47"/>
      <c r="M147" s="232"/>
      <c r="N147" s="23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152</v>
      </c>
      <c r="AU147" s="20" t="s">
        <v>83</v>
      </c>
    </row>
    <row r="148" s="13" customFormat="1">
      <c r="A148" s="13"/>
      <c r="B148" s="234"/>
      <c r="C148" s="235"/>
      <c r="D148" s="236" t="s">
        <v>154</v>
      </c>
      <c r="E148" s="237" t="s">
        <v>20</v>
      </c>
      <c r="F148" s="238" t="s">
        <v>1757</v>
      </c>
      <c r="G148" s="235"/>
      <c r="H148" s="237" t="s">
        <v>20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154</v>
      </c>
      <c r="AU148" s="244" t="s">
        <v>83</v>
      </c>
      <c r="AV148" s="13" t="s">
        <v>22</v>
      </c>
      <c r="AW148" s="13" t="s">
        <v>33</v>
      </c>
      <c r="AX148" s="13" t="s">
        <v>74</v>
      </c>
      <c r="AY148" s="244" t="s">
        <v>143</v>
      </c>
    </row>
    <row r="149" s="14" customFormat="1">
      <c r="A149" s="14"/>
      <c r="B149" s="245"/>
      <c r="C149" s="246"/>
      <c r="D149" s="236" t="s">
        <v>154</v>
      </c>
      <c r="E149" s="247" t="s">
        <v>20</v>
      </c>
      <c r="F149" s="248" t="s">
        <v>1758</v>
      </c>
      <c r="G149" s="246"/>
      <c r="H149" s="249">
        <v>14400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154</v>
      </c>
      <c r="AU149" s="255" t="s">
        <v>83</v>
      </c>
      <c r="AV149" s="14" t="s">
        <v>83</v>
      </c>
      <c r="AW149" s="14" t="s">
        <v>33</v>
      </c>
      <c r="AX149" s="14" t="s">
        <v>22</v>
      </c>
      <c r="AY149" s="255" t="s">
        <v>143</v>
      </c>
    </row>
    <row r="150" s="2" customFormat="1" ht="37.8" customHeight="1">
      <c r="A150" s="41"/>
      <c r="B150" s="42"/>
      <c r="C150" s="216" t="s">
        <v>7</v>
      </c>
      <c r="D150" s="216" t="s">
        <v>145</v>
      </c>
      <c r="E150" s="217" t="s">
        <v>1759</v>
      </c>
      <c r="F150" s="218" t="s">
        <v>1760</v>
      </c>
      <c r="G150" s="219" t="s">
        <v>1761</v>
      </c>
      <c r="H150" s="220">
        <v>1500</v>
      </c>
      <c r="I150" s="221"/>
      <c r="J150" s="222">
        <f>ROUND(I150*H150,2)</f>
        <v>0</v>
      </c>
      <c r="K150" s="218" t="s">
        <v>149</v>
      </c>
      <c r="L150" s="47"/>
      <c r="M150" s="223" t="s">
        <v>20</v>
      </c>
      <c r="N150" s="224" t="s">
        <v>45</v>
      </c>
      <c r="O150" s="87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7" t="s">
        <v>150</v>
      </c>
      <c r="AT150" s="227" t="s">
        <v>145</v>
      </c>
      <c r="AU150" s="227" t="s">
        <v>83</v>
      </c>
      <c r="AY150" s="20" t="s">
        <v>143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22</v>
      </c>
      <c r="BK150" s="228">
        <f>ROUND(I150*H150,2)</f>
        <v>0</v>
      </c>
      <c r="BL150" s="20" t="s">
        <v>150</v>
      </c>
      <c r="BM150" s="227" t="s">
        <v>1762</v>
      </c>
    </row>
    <row r="151" s="2" customFormat="1">
      <c r="A151" s="41"/>
      <c r="B151" s="42"/>
      <c r="C151" s="43"/>
      <c r="D151" s="229" t="s">
        <v>152</v>
      </c>
      <c r="E151" s="43"/>
      <c r="F151" s="230" t="s">
        <v>1763</v>
      </c>
      <c r="G151" s="43"/>
      <c r="H151" s="43"/>
      <c r="I151" s="231"/>
      <c r="J151" s="43"/>
      <c r="K151" s="43"/>
      <c r="L151" s="47"/>
      <c r="M151" s="232"/>
      <c r="N151" s="23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152</v>
      </c>
      <c r="AU151" s="20" t="s">
        <v>83</v>
      </c>
    </row>
    <row r="152" s="14" customFormat="1">
      <c r="A152" s="14"/>
      <c r="B152" s="245"/>
      <c r="C152" s="246"/>
      <c r="D152" s="236" t="s">
        <v>154</v>
      </c>
      <c r="E152" s="247" t="s">
        <v>20</v>
      </c>
      <c r="F152" s="248" t="s">
        <v>1764</v>
      </c>
      <c r="G152" s="246"/>
      <c r="H152" s="249">
        <v>1500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154</v>
      </c>
      <c r="AU152" s="255" t="s">
        <v>83</v>
      </c>
      <c r="AV152" s="14" t="s">
        <v>83</v>
      </c>
      <c r="AW152" s="14" t="s">
        <v>33</v>
      </c>
      <c r="AX152" s="14" t="s">
        <v>22</v>
      </c>
      <c r="AY152" s="255" t="s">
        <v>143</v>
      </c>
    </row>
    <row r="153" s="2" customFormat="1" ht="37.8" customHeight="1">
      <c r="A153" s="41"/>
      <c r="B153" s="42"/>
      <c r="C153" s="216" t="s">
        <v>315</v>
      </c>
      <c r="D153" s="216" t="s">
        <v>145</v>
      </c>
      <c r="E153" s="217" t="s">
        <v>1765</v>
      </c>
      <c r="F153" s="218" t="s">
        <v>1766</v>
      </c>
      <c r="G153" s="219" t="s">
        <v>1761</v>
      </c>
      <c r="H153" s="220">
        <v>600</v>
      </c>
      <c r="I153" s="221"/>
      <c r="J153" s="222">
        <f>ROUND(I153*H153,2)</f>
        <v>0</v>
      </c>
      <c r="K153" s="218" t="s">
        <v>149</v>
      </c>
      <c r="L153" s="47"/>
      <c r="M153" s="223" t="s">
        <v>20</v>
      </c>
      <c r="N153" s="224" t="s">
        <v>45</v>
      </c>
      <c r="O153" s="87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150</v>
      </c>
      <c r="AT153" s="227" t="s">
        <v>145</v>
      </c>
      <c r="AU153" s="227" t="s">
        <v>83</v>
      </c>
      <c r="AY153" s="20" t="s">
        <v>143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22</v>
      </c>
      <c r="BK153" s="228">
        <f>ROUND(I153*H153,2)</f>
        <v>0</v>
      </c>
      <c r="BL153" s="20" t="s">
        <v>150</v>
      </c>
      <c r="BM153" s="227" t="s">
        <v>1767</v>
      </c>
    </row>
    <row r="154" s="2" customFormat="1">
      <c r="A154" s="41"/>
      <c r="B154" s="42"/>
      <c r="C154" s="43"/>
      <c r="D154" s="229" t="s">
        <v>152</v>
      </c>
      <c r="E154" s="43"/>
      <c r="F154" s="230" t="s">
        <v>1768</v>
      </c>
      <c r="G154" s="43"/>
      <c r="H154" s="43"/>
      <c r="I154" s="231"/>
      <c r="J154" s="43"/>
      <c r="K154" s="43"/>
      <c r="L154" s="47"/>
      <c r="M154" s="232"/>
      <c r="N154" s="23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152</v>
      </c>
      <c r="AU154" s="20" t="s">
        <v>83</v>
      </c>
    </row>
    <row r="155" s="14" customFormat="1">
      <c r="A155" s="14"/>
      <c r="B155" s="245"/>
      <c r="C155" s="246"/>
      <c r="D155" s="236" t="s">
        <v>154</v>
      </c>
      <c r="E155" s="247" t="s">
        <v>20</v>
      </c>
      <c r="F155" s="248" t="s">
        <v>1769</v>
      </c>
      <c r="G155" s="246"/>
      <c r="H155" s="249">
        <v>600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154</v>
      </c>
      <c r="AU155" s="255" t="s">
        <v>83</v>
      </c>
      <c r="AV155" s="14" t="s">
        <v>83</v>
      </c>
      <c r="AW155" s="14" t="s">
        <v>33</v>
      </c>
      <c r="AX155" s="14" t="s">
        <v>22</v>
      </c>
      <c r="AY155" s="255" t="s">
        <v>143</v>
      </c>
    </row>
    <row r="156" s="2" customFormat="1" ht="62.7" customHeight="1">
      <c r="A156" s="41"/>
      <c r="B156" s="42"/>
      <c r="C156" s="216" t="s">
        <v>330</v>
      </c>
      <c r="D156" s="216" t="s">
        <v>145</v>
      </c>
      <c r="E156" s="217" t="s">
        <v>1770</v>
      </c>
      <c r="F156" s="218" t="s">
        <v>1771</v>
      </c>
      <c r="G156" s="219" t="s">
        <v>160</v>
      </c>
      <c r="H156" s="220">
        <v>3170</v>
      </c>
      <c r="I156" s="221"/>
      <c r="J156" s="222">
        <f>ROUND(I156*H156,2)</f>
        <v>0</v>
      </c>
      <c r="K156" s="218" t="s">
        <v>149</v>
      </c>
      <c r="L156" s="47"/>
      <c r="M156" s="223" t="s">
        <v>20</v>
      </c>
      <c r="N156" s="224" t="s">
        <v>45</v>
      </c>
      <c r="O156" s="87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7" t="s">
        <v>150</v>
      </c>
      <c r="AT156" s="227" t="s">
        <v>145</v>
      </c>
      <c r="AU156" s="227" t="s">
        <v>83</v>
      </c>
      <c r="AY156" s="20" t="s">
        <v>143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22</v>
      </c>
      <c r="BK156" s="228">
        <f>ROUND(I156*H156,2)</f>
        <v>0</v>
      </c>
      <c r="BL156" s="20" t="s">
        <v>150</v>
      </c>
      <c r="BM156" s="227" t="s">
        <v>1772</v>
      </c>
    </row>
    <row r="157" s="2" customFormat="1">
      <c r="A157" s="41"/>
      <c r="B157" s="42"/>
      <c r="C157" s="43"/>
      <c r="D157" s="229" t="s">
        <v>152</v>
      </c>
      <c r="E157" s="43"/>
      <c r="F157" s="230" t="s">
        <v>1773</v>
      </c>
      <c r="G157" s="43"/>
      <c r="H157" s="43"/>
      <c r="I157" s="231"/>
      <c r="J157" s="43"/>
      <c r="K157" s="43"/>
      <c r="L157" s="47"/>
      <c r="M157" s="232"/>
      <c r="N157" s="233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152</v>
      </c>
      <c r="AU157" s="20" t="s">
        <v>83</v>
      </c>
    </row>
    <row r="158" s="13" customFormat="1">
      <c r="A158" s="13"/>
      <c r="B158" s="234"/>
      <c r="C158" s="235"/>
      <c r="D158" s="236" t="s">
        <v>154</v>
      </c>
      <c r="E158" s="237" t="s">
        <v>20</v>
      </c>
      <c r="F158" s="238" t="s">
        <v>1774</v>
      </c>
      <c r="G158" s="235"/>
      <c r="H158" s="237" t="s">
        <v>20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154</v>
      </c>
      <c r="AU158" s="244" t="s">
        <v>83</v>
      </c>
      <c r="AV158" s="13" t="s">
        <v>22</v>
      </c>
      <c r="AW158" s="13" t="s">
        <v>33</v>
      </c>
      <c r="AX158" s="13" t="s">
        <v>74</v>
      </c>
      <c r="AY158" s="244" t="s">
        <v>143</v>
      </c>
    </row>
    <row r="159" s="14" customFormat="1">
      <c r="A159" s="14"/>
      <c r="B159" s="245"/>
      <c r="C159" s="246"/>
      <c r="D159" s="236" t="s">
        <v>154</v>
      </c>
      <c r="E159" s="247" t="s">
        <v>20</v>
      </c>
      <c r="F159" s="248" t="s">
        <v>1775</v>
      </c>
      <c r="G159" s="246"/>
      <c r="H159" s="249">
        <v>3170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154</v>
      </c>
      <c r="AU159" s="255" t="s">
        <v>83</v>
      </c>
      <c r="AV159" s="14" t="s">
        <v>83</v>
      </c>
      <c r="AW159" s="14" t="s">
        <v>33</v>
      </c>
      <c r="AX159" s="14" t="s">
        <v>22</v>
      </c>
      <c r="AY159" s="255" t="s">
        <v>143</v>
      </c>
    </row>
    <row r="160" s="2" customFormat="1" ht="33" customHeight="1">
      <c r="A160" s="41"/>
      <c r="B160" s="42"/>
      <c r="C160" s="216" t="s">
        <v>347</v>
      </c>
      <c r="D160" s="216" t="s">
        <v>145</v>
      </c>
      <c r="E160" s="217" t="s">
        <v>1776</v>
      </c>
      <c r="F160" s="218" t="s">
        <v>1777</v>
      </c>
      <c r="G160" s="219" t="s">
        <v>160</v>
      </c>
      <c r="H160" s="220">
        <v>3170</v>
      </c>
      <c r="I160" s="221"/>
      <c r="J160" s="222">
        <f>ROUND(I160*H160,2)</f>
        <v>0</v>
      </c>
      <c r="K160" s="218" t="s">
        <v>149</v>
      </c>
      <c r="L160" s="47"/>
      <c r="M160" s="223" t="s">
        <v>20</v>
      </c>
      <c r="N160" s="224" t="s">
        <v>45</v>
      </c>
      <c r="O160" s="87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7" t="s">
        <v>150</v>
      </c>
      <c r="AT160" s="227" t="s">
        <v>145</v>
      </c>
      <c r="AU160" s="227" t="s">
        <v>83</v>
      </c>
      <c r="AY160" s="20" t="s">
        <v>143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22</v>
      </c>
      <c r="BK160" s="228">
        <f>ROUND(I160*H160,2)</f>
        <v>0</v>
      </c>
      <c r="BL160" s="20" t="s">
        <v>150</v>
      </c>
      <c r="BM160" s="227" t="s">
        <v>1778</v>
      </c>
    </row>
    <row r="161" s="2" customFormat="1">
      <c r="A161" s="41"/>
      <c r="B161" s="42"/>
      <c r="C161" s="43"/>
      <c r="D161" s="229" t="s">
        <v>152</v>
      </c>
      <c r="E161" s="43"/>
      <c r="F161" s="230" t="s">
        <v>1779</v>
      </c>
      <c r="G161" s="43"/>
      <c r="H161" s="43"/>
      <c r="I161" s="231"/>
      <c r="J161" s="43"/>
      <c r="K161" s="43"/>
      <c r="L161" s="47"/>
      <c r="M161" s="232"/>
      <c r="N161" s="23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152</v>
      </c>
      <c r="AU161" s="20" t="s">
        <v>83</v>
      </c>
    </row>
    <row r="162" s="13" customFormat="1">
      <c r="A162" s="13"/>
      <c r="B162" s="234"/>
      <c r="C162" s="235"/>
      <c r="D162" s="236" t="s">
        <v>154</v>
      </c>
      <c r="E162" s="237" t="s">
        <v>20</v>
      </c>
      <c r="F162" s="238" t="s">
        <v>1780</v>
      </c>
      <c r="G162" s="235"/>
      <c r="H162" s="237" t="s">
        <v>20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154</v>
      </c>
      <c r="AU162" s="244" t="s">
        <v>83</v>
      </c>
      <c r="AV162" s="13" t="s">
        <v>22</v>
      </c>
      <c r="AW162" s="13" t="s">
        <v>33</v>
      </c>
      <c r="AX162" s="13" t="s">
        <v>74</v>
      </c>
      <c r="AY162" s="244" t="s">
        <v>143</v>
      </c>
    </row>
    <row r="163" s="14" customFormat="1">
      <c r="A163" s="14"/>
      <c r="B163" s="245"/>
      <c r="C163" s="246"/>
      <c r="D163" s="236" t="s">
        <v>154</v>
      </c>
      <c r="E163" s="247" t="s">
        <v>20</v>
      </c>
      <c r="F163" s="248" t="s">
        <v>1775</v>
      </c>
      <c r="G163" s="246"/>
      <c r="H163" s="249">
        <v>3170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154</v>
      </c>
      <c r="AU163" s="255" t="s">
        <v>83</v>
      </c>
      <c r="AV163" s="14" t="s">
        <v>83</v>
      </c>
      <c r="AW163" s="14" t="s">
        <v>33</v>
      </c>
      <c r="AX163" s="14" t="s">
        <v>22</v>
      </c>
      <c r="AY163" s="255" t="s">
        <v>143</v>
      </c>
    </row>
    <row r="164" s="2" customFormat="1" ht="62.7" customHeight="1">
      <c r="A164" s="41"/>
      <c r="B164" s="42"/>
      <c r="C164" s="216" t="s">
        <v>359</v>
      </c>
      <c r="D164" s="216" t="s">
        <v>145</v>
      </c>
      <c r="E164" s="217" t="s">
        <v>201</v>
      </c>
      <c r="F164" s="218" t="s">
        <v>202</v>
      </c>
      <c r="G164" s="219" t="s">
        <v>160</v>
      </c>
      <c r="H164" s="220">
        <v>3170</v>
      </c>
      <c r="I164" s="221"/>
      <c r="J164" s="222">
        <f>ROUND(I164*H164,2)</f>
        <v>0</v>
      </c>
      <c r="K164" s="218" t="s">
        <v>149</v>
      </c>
      <c r="L164" s="47"/>
      <c r="M164" s="223" t="s">
        <v>20</v>
      </c>
      <c r="N164" s="224" t="s">
        <v>45</v>
      </c>
      <c r="O164" s="87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7" t="s">
        <v>150</v>
      </c>
      <c r="AT164" s="227" t="s">
        <v>145</v>
      </c>
      <c r="AU164" s="227" t="s">
        <v>83</v>
      </c>
      <c r="AY164" s="20" t="s">
        <v>143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22</v>
      </c>
      <c r="BK164" s="228">
        <f>ROUND(I164*H164,2)</f>
        <v>0</v>
      </c>
      <c r="BL164" s="20" t="s">
        <v>150</v>
      </c>
      <c r="BM164" s="227" t="s">
        <v>1781</v>
      </c>
    </row>
    <row r="165" s="2" customFormat="1">
      <c r="A165" s="41"/>
      <c r="B165" s="42"/>
      <c r="C165" s="43"/>
      <c r="D165" s="229" t="s">
        <v>152</v>
      </c>
      <c r="E165" s="43"/>
      <c r="F165" s="230" t="s">
        <v>204</v>
      </c>
      <c r="G165" s="43"/>
      <c r="H165" s="43"/>
      <c r="I165" s="231"/>
      <c r="J165" s="43"/>
      <c r="K165" s="43"/>
      <c r="L165" s="47"/>
      <c r="M165" s="232"/>
      <c r="N165" s="233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152</v>
      </c>
      <c r="AU165" s="20" t="s">
        <v>83</v>
      </c>
    </row>
    <row r="166" s="13" customFormat="1">
      <c r="A166" s="13"/>
      <c r="B166" s="234"/>
      <c r="C166" s="235"/>
      <c r="D166" s="236" t="s">
        <v>154</v>
      </c>
      <c r="E166" s="237" t="s">
        <v>20</v>
      </c>
      <c r="F166" s="238" t="s">
        <v>1782</v>
      </c>
      <c r="G166" s="235"/>
      <c r="H166" s="237" t="s">
        <v>20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154</v>
      </c>
      <c r="AU166" s="244" t="s">
        <v>83</v>
      </c>
      <c r="AV166" s="13" t="s">
        <v>22</v>
      </c>
      <c r="AW166" s="13" t="s">
        <v>33</v>
      </c>
      <c r="AX166" s="13" t="s">
        <v>74</v>
      </c>
      <c r="AY166" s="244" t="s">
        <v>143</v>
      </c>
    </row>
    <row r="167" s="14" customFormat="1">
      <c r="A167" s="14"/>
      <c r="B167" s="245"/>
      <c r="C167" s="246"/>
      <c r="D167" s="236" t="s">
        <v>154</v>
      </c>
      <c r="E167" s="247" t="s">
        <v>20</v>
      </c>
      <c r="F167" s="248" t="s">
        <v>1783</v>
      </c>
      <c r="G167" s="246"/>
      <c r="H167" s="249">
        <v>3170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154</v>
      </c>
      <c r="AU167" s="255" t="s">
        <v>83</v>
      </c>
      <c r="AV167" s="14" t="s">
        <v>83</v>
      </c>
      <c r="AW167" s="14" t="s">
        <v>33</v>
      </c>
      <c r="AX167" s="14" t="s">
        <v>22</v>
      </c>
      <c r="AY167" s="255" t="s">
        <v>143</v>
      </c>
    </row>
    <row r="168" s="2" customFormat="1" ht="62.7" customHeight="1">
      <c r="A168" s="41"/>
      <c r="B168" s="42"/>
      <c r="C168" s="216" t="s">
        <v>366</v>
      </c>
      <c r="D168" s="216" t="s">
        <v>145</v>
      </c>
      <c r="E168" s="217" t="s">
        <v>212</v>
      </c>
      <c r="F168" s="218" t="s">
        <v>213</v>
      </c>
      <c r="G168" s="219" t="s">
        <v>160</v>
      </c>
      <c r="H168" s="220">
        <v>3170</v>
      </c>
      <c r="I168" s="221"/>
      <c r="J168" s="222">
        <f>ROUND(I168*H168,2)</f>
        <v>0</v>
      </c>
      <c r="K168" s="218" t="s">
        <v>149</v>
      </c>
      <c r="L168" s="47"/>
      <c r="M168" s="223" t="s">
        <v>20</v>
      </c>
      <c r="N168" s="224" t="s">
        <v>45</v>
      </c>
      <c r="O168" s="87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7" t="s">
        <v>150</v>
      </c>
      <c r="AT168" s="227" t="s">
        <v>145</v>
      </c>
      <c r="AU168" s="227" t="s">
        <v>83</v>
      </c>
      <c r="AY168" s="20" t="s">
        <v>143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22</v>
      </c>
      <c r="BK168" s="228">
        <f>ROUND(I168*H168,2)</f>
        <v>0</v>
      </c>
      <c r="BL168" s="20" t="s">
        <v>150</v>
      </c>
      <c r="BM168" s="227" t="s">
        <v>1784</v>
      </c>
    </row>
    <row r="169" s="2" customFormat="1">
      <c r="A169" s="41"/>
      <c r="B169" s="42"/>
      <c r="C169" s="43"/>
      <c r="D169" s="229" t="s">
        <v>152</v>
      </c>
      <c r="E169" s="43"/>
      <c r="F169" s="230" t="s">
        <v>215</v>
      </c>
      <c r="G169" s="43"/>
      <c r="H169" s="43"/>
      <c r="I169" s="231"/>
      <c r="J169" s="43"/>
      <c r="K169" s="43"/>
      <c r="L169" s="47"/>
      <c r="M169" s="232"/>
      <c r="N169" s="233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152</v>
      </c>
      <c r="AU169" s="20" t="s">
        <v>83</v>
      </c>
    </row>
    <row r="170" s="13" customFormat="1">
      <c r="A170" s="13"/>
      <c r="B170" s="234"/>
      <c r="C170" s="235"/>
      <c r="D170" s="236" t="s">
        <v>154</v>
      </c>
      <c r="E170" s="237" t="s">
        <v>20</v>
      </c>
      <c r="F170" s="238" t="s">
        <v>1785</v>
      </c>
      <c r="G170" s="235"/>
      <c r="H170" s="237" t="s">
        <v>20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154</v>
      </c>
      <c r="AU170" s="244" t="s">
        <v>83</v>
      </c>
      <c r="AV170" s="13" t="s">
        <v>22</v>
      </c>
      <c r="AW170" s="13" t="s">
        <v>33</v>
      </c>
      <c r="AX170" s="13" t="s">
        <v>74</v>
      </c>
      <c r="AY170" s="244" t="s">
        <v>143</v>
      </c>
    </row>
    <row r="171" s="14" customFormat="1">
      <c r="A171" s="14"/>
      <c r="B171" s="245"/>
      <c r="C171" s="246"/>
      <c r="D171" s="236" t="s">
        <v>154</v>
      </c>
      <c r="E171" s="247" t="s">
        <v>20</v>
      </c>
      <c r="F171" s="248" t="s">
        <v>1783</v>
      </c>
      <c r="G171" s="246"/>
      <c r="H171" s="249">
        <v>3170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154</v>
      </c>
      <c r="AU171" s="255" t="s">
        <v>83</v>
      </c>
      <c r="AV171" s="14" t="s">
        <v>83</v>
      </c>
      <c r="AW171" s="14" t="s">
        <v>33</v>
      </c>
      <c r="AX171" s="14" t="s">
        <v>22</v>
      </c>
      <c r="AY171" s="255" t="s">
        <v>143</v>
      </c>
    </row>
    <row r="172" s="2" customFormat="1" ht="44.25" customHeight="1">
      <c r="A172" s="41"/>
      <c r="B172" s="42"/>
      <c r="C172" s="216" t="s">
        <v>373</v>
      </c>
      <c r="D172" s="216" t="s">
        <v>145</v>
      </c>
      <c r="E172" s="217" t="s">
        <v>227</v>
      </c>
      <c r="F172" s="218" t="s">
        <v>228</v>
      </c>
      <c r="G172" s="219" t="s">
        <v>229</v>
      </c>
      <c r="H172" s="220">
        <v>6023</v>
      </c>
      <c r="I172" s="221"/>
      <c r="J172" s="222">
        <f>ROUND(I172*H172,2)</f>
        <v>0</v>
      </c>
      <c r="K172" s="218" t="s">
        <v>149</v>
      </c>
      <c r="L172" s="47"/>
      <c r="M172" s="223" t="s">
        <v>20</v>
      </c>
      <c r="N172" s="224" t="s">
        <v>45</v>
      </c>
      <c r="O172" s="87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7" t="s">
        <v>150</v>
      </c>
      <c r="AT172" s="227" t="s">
        <v>145</v>
      </c>
      <c r="AU172" s="227" t="s">
        <v>83</v>
      </c>
      <c r="AY172" s="20" t="s">
        <v>143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22</v>
      </c>
      <c r="BK172" s="228">
        <f>ROUND(I172*H172,2)</f>
        <v>0</v>
      </c>
      <c r="BL172" s="20" t="s">
        <v>150</v>
      </c>
      <c r="BM172" s="227" t="s">
        <v>1786</v>
      </c>
    </row>
    <row r="173" s="2" customFormat="1">
      <c r="A173" s="41"/>
      <c r="B173" s="42"/>
      <c r="C173" s="43"/>
      <c r="D173" s="229" t="s">
        <v>152</v>
      </c>
      <c r="E173" s="43"/>
      <c r="F173" s="230" t="s">
        <v>231</v>
      </c>
      <c r="G173" s="43"/>
      <c r="H173" s="43"/>
      <c r="I173" s="231"/>
      <c r="J173" s="43"/>
      <c r="K173" s="43"/>
      <c r="L173" s="47"/>
      <c r="M173" s="232"/>
      <c r="N173" s="23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152</v>
      </c>
      <c r="AU173" s="20" t="s">
        <v>83</v>
      </c>
    </row>
    <row r="174" s="13" customFormat="1">
      <c r="A174" s="13"/>
      <c r="B174" s="234"/>
      <c r="C174" s="235"/>
      <c r="D174" s="236" t="s">
        <v>154</v>
      </c>
      <c r="E174" s="237" t="s">
        <v>20</v>
      </c>
      <c r="F174" s="238" t="s">
        <v>1787</v>
      </c>
      <c r="G174" s="235"/>
      <c r="H174" s="237" t="s">
        <v>20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83</v>
      </c>
      <c r="AV174" s="13" t="s">
        <v>22</v>
      </c>
      <c r="AW174" s="13" t="s">
        <v>33</v>
      </c>
      <c r="AX174" s="13" t="s">
        <v>74</v>
      </c>
      <c r="AY174" s="244" t="s">
        <v>143</v>
      </c>
    </row>
    <row r="175" s="14" customFormat="1">
      <c r="A175" s="14"/>
      <c r="B175" s="245"/>
      <c r="C175" s="246"/>
      <c r="D175" s="236" t="s">
        <v>154</v>
      </c>
      <c r="E175" s="247" t="s">
        <v>20</v>
      </c>
      <c r="F175" s="248" t="s">
        <v>1788</v>
      </c>
      <c r="G175" s="246"/>
      <c r="H175" s="249">
        <v>6023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154</v>
      </c>
      <c r="AU175" s="255" t="s">
        <v>83</v>
      </c>
      <c r="AV175" s="14" t="s">
        <v>83</v>
      </c>
      <c r="AW175" s="14" t="s">
        <v>33</v>
      </c>
      <c r="AX175" s="14" t="s">
        <v>22</v>
      </c>
      <c r="AY175" s="255" t="s">
        <v>143</v>
      </c>
    </row>
    <row r="176" s="2" customFormat="1" ht="37.8" customHeight="1">
      <c r="A176" s="41"/>
      <c r="B176" s="42"/>
      <c r="C176" s="216" t="s">
        <v>378</v>
      </c>
      <c r="D176" s="216" t="s">
        <v>145</v>
      </c>
      <c r="E176" s="217" t="s">
        <v>1789</v>
      </c>
      <c r="F176" s="218" t="s">
        <v>1790</v>
      </c>
      <c r="G176" s="219" t="s">
        <v>160</v>
      </c>
      <c r="H176" s="220">
        <v>1416.99</v>
      </c>
      <c r="I176" s="221"/>
      <c r="J176" s="222">
        <f>ROUND(I176*H176,2)</f>
        <v>0</v>
      </c>
      <c r="K176" s="218" t="s">
        <v>149</v>
      </c>
      <c r="L176" s="47"/>
      <c r="M176" s="223" t="s">
        <v>20</v>
      </c>
      <c r="N176" s="224" t="s">
        <v>45</v>
      </c>
      <c r="O176" s="87"/>
      <c r="P176" s="225">
        <f>O176*H176</f>
        <v>0</v>
      </c>
      <c r="Q176" s="225">
        <v>2.4340799999999998</v>
      </c>
      <c r="R176" s="225">
        <f>Q176*H176</f>
        <v>3449.0670191999998</v>
      </c>
      <c r="S176" s="225">
        <v>0</v>
      </c>
      <c r="T176" s="226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7" t="s">
        <v>150</v>
      </c>
      <c r="AT176" s="227" t="s">
        <v>145</v>
      </c>
      <c r="AU176" s="227" t="s">
        <v>83</v>
      </c>
      <c r="AY176" s="20" t="s">
        <v>143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22</v>
      </c>
      <c r="BK176" s="228">
        <f>ROUND(I176*H176,2)</f>
        <v>0</v>
      </c>
      <c r="BL176" s="20" t="s">
        <v>150</v>
      </c>
      <c r="BM176" s="227" t="s">
        <v>1791</v>
      </c>
    </row>
    <row r="177" s="2" customFormat="1">
      <c r="A177" s="41"/>
      <c r="B177" s="42"/>
      <c r="C177" s="43"/>
      <c r="D177" s="229" t="s">
        <v>152</v>
      </c>
      <c r="E177" s="43"/>
      <c r="F177" s="230" t="s">
        <v>1792</v>
      </c>
      <c r="G177" s="43"/>
      <c r="H177" s="43"/>
      <c r="I177" s="231"/>
      <c r="J177" s="43"/>
      <c r="K177" s="43"/>
      <c r="L177" s="47"/>
      <c r="M177" s="232"/>
      <c r="N177" s="233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152</v>
      </c>
      <c r="AU177" s="20" t="s">
        <v>83</v>
      </c>
    </row>
    <row r="178" s="13" customFormat="1">
      <c r="A178" s="13"/>
      <c r="B178" s="234"/>
      <c r="C178" s="235"/>
      <c r="D178" s="236" t="s">
        <v>154</v>
      </c>
      <c r="E178" s="237" t="s">
        <v>20</v>
      </c>
      <c r="F178" s="238" t="s">
        <v>1793</v>
      </c>
      <c r="G178" s="235"/>
      <c r="H178" s="237" t="s">
        <v>20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154</v>
      </c>
      <c r="AU178" s="244" t="s">
        <v>83</v>
      </c>
      <c r="AV178" s="13" t="s">
        <v>22</v>
      </c>
      <c r="AW178" s="13" t="s">
        <v>33</v>
      </c>
      <c r="AX178" s="13" t="s">
        <v>74</v>
      </c>
      <c r="AY178" s="244" t="s">
        <v>143</v>
      </c>
    </row>
    <row r="179" s="13" customFormat="1">
      <c r="A179" s="13"/>
      <c r="B179" s="234"/>
      <c r="C179" s="235"/>
      <c r="D179" s="236" t="s">
        <v>154</v>
      </c>
      <c r="E179" s="237" t="s">
        <v>20</v>
      </c>
      <c r="F179" s="238" t="s">
        <v>1794</v>
      </c>
      <c r="G179" s="235"/>
      <c r="H179" s="237" t="s">
        <v>20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154</v>
      </c>
      <c r="AU179" s="244" t="s">
        <v>83</v>
      </c>
      <c r="AV179" s="13" t="s">
        <v>22</v>
      </c>
      <c r="AW179" s="13" t="s">
        <v>33</v>
      </c>
      <c r="AX179" s="13" t="s">
        <v>74</v>
      </c>
      <c r="AY179" s="244" t="s">
        <v>143</v>
      </c>
    </row>
    <row r="180" s="14" customFormat="1">
      <c r="A180" s="14"/>
      <c r="B180" s="245"/>
      <c r="C180" s="246"/>
      <c r="D180" s="236" t="s">
        <v>154</v>
      </c>
      <c r="E180" s="247" t="s">
        <v>20</v>
      </c>
      <c r="F180" s="248" t="s">
        <v>1795</v>
      </c>
      <c r="G180" s="246"/>
      <c r="H180" s="249">
        <v>1416.99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154</v>
      </c>
      <c r="AU180" s="255" t="s">
        <v>83</v>
      </c>
      <c r="AV180" s="14" t="s">
        <v>83</v>
      </c>
      <c r="AW180" s="14" t="s">
        <v>33</v>
      </c>
      <c r="AX180" s="14" t="s">
        <v>22</v>
      </c>
      <c r="AY180" s="255" t="s">
        <v>143</v>
      </c>
    </row>
    <row r="181" s="2" customFormat="1" ht="49.05" customHeight="1">
      <c r="A181" s="41"/>
      <c r="B181" s="42"/>
      <c r="C181" s="216" t="s">
        <v>385</v>
      </c>
      <c r="D181" s="216" t="s">
        <v>145</v>
      </c>
      <c r="E181" s="217" t="s">
        <v>1796</v>
      </c>
      <c r="F181" s="218" t="s">
        <v>1797</v>
      </c>
      <c r="G181" s="219" t="s">
        <v>160</v>
      </c>
      <c r="H181" s="220">
        <v>1416.99</v>
      </c>
      <c r="I181" s="221"/>
      <c r="J181" s="222">
        <f>ROUND(I181*H181,2)</f>
        <v>0</v>
      </c>
      <c r="K181" s="218" t="s">
        <v>149</v>
      </c>
      <c r="L181" s="47"/>
      <c r="M181" s="223" t="s">
        <v>20</v>
      </c>
      <c r="N181" s="224" t="s">
        <v>45</v>
      </c>
      <c r="O181" s="87"/>
      <c r="P181" s="225">
        <f>O181*H181</f>
        <v>0</v>
      </c>
      <c r="Q181" s="225">
        <v>0</v>
      </c>
      <c r="R181" s="225">
        <f>Q181*H181</f>
        <v>0</v>
      </c>
      <c r="S181" s="225">
        <v>1.8</v>
      </c>
      <c r="T181" s="226">
        <f>S181*H181</f>
        <v>2550.5819999999999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7" t="s">
        <v>150</v>
      </c>
      <c r="AT181" s="227" t="s">
        <v>145</v>
      </c>
      <c r="AU181" s="227" t="s">
        <v>83</v>
      </c>
      <c r="AY181" s="20" t="s">
        <v>143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22</v>
      </c>
      <c r="BK181" s="228">
        <f>ROUND(I181*H181,2)</f>
        <v>0</v>
      </c>
      <c r="BL181" s="20" t="s">
        <v>150</v>
      </c>
      <c r="BM181" s="227" t="s">
        <v>1798</v>
      </c>
    </row>
    <row r="182" s="2" customFormat="1">
      <c r="A182" s="41"/>
      <c r="B182" s="42"/>
      <c r="C182" s="43"/>
      <c r="D182" s="229" t="s">
        <v>152</v>
      </c>
      <c r="E182" s="43"/>
      <c r="F182" s="230" t="s">
        <v>1799</v>
      </c>
      <c r="G182" s="43"/>
      <c r="H182" s="43"/>
      <c r="I182" s="231"/>
      <c r="J182" s="43"/>
      <c r="K182" s="43"/>
      <c r="L182" s="47"/>
      <c r="M182" s="232"/>
      <c r="N182" s="23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152</v>
      </c>
      <c r="AU182" s="20" t="s">
        <v>83</v>
      </c>
    </row>
    <row r="183" s="13" customFormat="1">
      <c r="A183" s="13"/>
      <c r="B183" s="234"/>
      <c r="C183" s="235"/>
      <c r="D183" s="236" t="s">
        <v>154</v>
      </c>
      <c r="E183" s="237" t="s">
        <v>20</v>
      </c>
      <c r="F183" s="238" t="s">
        <v>1793</v>
      </c>
      <c r="G183" s="235"/>
      <c r="H183" s="237" t="s">
        <v>20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154</v>
      </c>
      <c r="AU183" s="244" t="s">
        <v>83</v>
      </c>
      <c r="AV183" s="13" t="s">
        <v>22</v>
      </c>
      <c r="AW183" s="13" t="s">
        <v>33</v>
      </c>
      <c r="AX183" s="13" t="s">
        <v>74</v>
      </c>
      <c r="AY183" s="244" t="s">
        <v>143</v>
      </c>
    </row>
    <row r="184" s="13" customFormat="1">
      <c r="A184" s="13"/>
      <c r="B184" s="234"/>
      <c r="C184" s="235"/>
      <c r="D184" s="236" t="s">
        <v>154</v>
      </c>
      <c r="E184" s="237" t="s">
        <v>20</v>
      </c>
      <c r="F184" s="238" t="s">
        <v>1794</v>
      </c>
      <c r="G184" s="235"/>
      <c r="H184" s="237" t="s">
        <v>20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154</v>
      </c>
      <c r="AU184" s="244" t="s">
        <v>83</v>
      </c>
      <c r="AV184" s="13" t="s">
        <v>22</v>
      </c>
      <c r="AW184" s="13" t="s">
        <v>33</v>
      </c>
      <c r="AX184" s="13" t="s">
        <v>74</v>
      </c>
      <c r="AY184" s="244" t="s">
        <v>143</v>
      </c>
    </row>
    <row r="185" s="14" customFormat="1">
      <c r="A185" s="14"/>
      <c r="B185" s="245"/>
      <c r="C185" s="246"/>
      <c r="D185" s="236" t="s">
        <v>154</v>
      </c>
      <c r="E185" s="247" t="s">
        <v>20</v>
      </c>
      <c r="F185" s="248" t="s">
        <v>1795</v>
      </c>
      <c r="G185" s="246"/>
      <c r="H185" s="249">
        <v>1416.99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154</v>
      </c>
      <c r="AU185" s="255" t="s">
        <v>83</v>
      </c>
      <c r="AV185" s="14" t="s">
        <v>83</v>
      </c>
      <c r="AW185" s="14" t="s">
        <v>33</v>
      </c>
      <c r="AX185" s="14" t="s">
        <v>22</v>
      </c>
      <c r="AY185" s="255" t="s">
        <v>143</v>
      </c>
    </row>
    <row r="186" s="2" customFormat="1" ht="37.8" customHeight="1">
      <c r="A186" s="41"/>
      <c r="B186" s="42"/>
      <c r="C186" s="216" t="s">
        <v>402</v>
      </c>
      <c r="D186" s="216" t="s">
        <v>145</v>
      </c>
      <c r="E186" s="217" t="s">
        <v>1800</v>
      </c>
      <c r="F186" s="218" t="s">
        <v>1801</v>
      </c>
      <c r="G186" s="219" t="s">
        <v>229</v>
      </c>
      <c r="H186" s="220">
        <v>2550.5819999999999</v>
      </c>
      <c r="I186" s="221"/>
      <c r="J186" s="222">
        <f>ROUND(I186*H186,2)</f>
        <v>0</v>
      </c>
      <c r="K186" s="218" t="s">
        <v>149</v>
      </c>
      <c r="L186" s="47"/>
      <c r="M186" s="223" t="s">
        <v>20</v>
      </c>
      <c r="N186" s="224" t="s">
        <v>45</v>
      </c>
      <c r="O186" s="87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7" t="s">
        <v>150</v>
      </c>
      <c r="AT186" s="227" t="s">
        <v>145</v>
      </c>
      <c r="AU186" s="227" t="s">
        <v>83</v>
      </c>
      <c r="AY186" s="20" t="s">
        <v>143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22</v>
      </c>
      <c r="BK186" s="228">
        <f>ROUND(I186*H186,2)</f>
        <v>0</v>
      </c>
      <c r="BL186" s="20" t="s">
        <v>150</v>
      </c>
      <c r="BM186" s="227" t="s">
        <v>1802</v>
      </c>
    </row>
    <row r="187" s="2" customFormat="1">
      <c r="A187" s="41"/>
      <c r="B187" s="42"/>
      <c r="C187" s="43"/>
      <c r="D187" s="229" t="s">
        <v>152</v>
      </c>
      <c r="E187" s="43"/>
      <c r="F187" s="230" t="s">
        <v>1803</v>
      </c>
      <c r="G187" s="43"/>
      <c r="H187" s="43"/>
      <c r="I187" s="231"/>
      <c r="J187" s="43"/>
      <c r="K187" s="43"/>
      <c r="L187" s="47"/>
      <c r="M187" s="232"/>
      <c r="N187" s="233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152</v>
      </c>
      <c r="AU187" s="20" t="s">
        <v>83</v>
      </c>
    </row>
    <row r="188" s="13" customFormat="1">
      <c r="A188" s="13"/>
      <c r="B188" s="234"/>
      <c r="C188" s="235"/>
      <c r="D188" s="236" t="s">
        <v>154</v>
      </c>
      <c r="E188" s="237" t="s">
        <v>20</v>
      </c>
      <c r="F188" s="238" t="s">
        <v>1804</v>
      </c>
      <c r="G188" s="235"/>
      <c r="H188" s="237" t="s">
        <v>20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154</v>
      </c>
      <c r="AU188" s="244" t="s">
        <v>83</v>
      </c>
      <c r="AV188" s="13" t="s">
        <v>22</v>
      </c>
      <c r="AW188" s="13" t="s">
        <v>33</v>
      </c>
      <c r="AX188" s="13" t="s">
        <v>74</v>
      </c>
      <c r="AY188" s="244" t="s">
        <v>143</v>
      </c>
    </row>
    <row r="189" s="14" customFormat="1">
      <c r="A189" s="14"/>
      <c r="B189" s="245"/>
      <c r="C189" s="246"/>
      <c r="D189" s="236" t="s">
        <v>154</v>
      </c>
      <c r="E189" s="247" t="s">
        <v>20</v>
      </c>
      <c r="F189" s="248" t="s">
        <v>1805</v>
      </c>
      <c r="G189" s="246"/>
      <c r="H189" s="249">
        <v>2550.5819999999999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154</v>
      </c>
      <c r="AU189" s="255" t="s">
        <v>83</v>
      </c>
      <c r="AV189" s="14" t="s">
        <v>83</v>
      </c>
      <c r="AW189" s="14" t="s">
        <v>33</v>
      </c>
      <c r="AX189" s="14" t="s">
        <v>22</v>
      </c>
      <c r="AY189" s="255" t="s">
        <v>143</v>
      </c>
    </row>
    <row r="190" s="2" customFormat="1" ht="49.05" customHeight="1">
      <c r="A190" s="41"/>
      <c r="B190" s="42"/>
      <c r="C190" s="216" t="s">
        <v>414</v>
      </c>
      <c r="D190" s="216" t="s">
        <v>145</v>
      </c>
      <c r="E190" s="217" t="s">
        <v>1806</v>
      </c>
      <c r="F190" s="218" t="s">
        <v>1807</v>
      </c>
      <c r="G190" s="219" t="s">
        <v>229</v>
      </c>
      <c r="H190" s="220">
        <v>8452.6560000000009</v>
      </c>
      <c r="I190" s="221"/>
      <c r="J190" s="222">
        <f>ROUND(I190*H190,2)</f>
        <v>0</v>
      </c>
      <c r="K190" s="218" t="s">
        <v>149</v>
      </c>
      <c r="L190" s="47"/>
      <c r="M190" s="223" t="s">
        <v>20</v>
      </c>
      <c r="N190" s="224" t="s">
        <v>45</v>
      </c>
      <c r="O190" s="87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7" t="s">
        <v>150</v>
      </c>
      <c r="AT190" s="227" t="s">
        <v>145</v>
      </c>
      <c r="AU190" s="227" t="s">
        <v>83</v>
      </c>
      <c r="AY190" s="20" t="s">
        <v>143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22</v>
      </c>
      <c r="BK190" s="228">
        <f>ROUND(I190*H190,2)</f>
        <v>0</v>
      </c>
      <c r="BL190" s="20" t="s">
        <v>150</v>
      </c>
      <c r="BM190" s="227" t="s">
        <v>1808</v>
      </c>
    </row>
    <row r="191" s="2" customFormat="1">
      <c r="A191" s="41"/>
      <c r="B191" s="42"/>
      <c r="C191" s="43"/>
      <c r="D191" s="229" t="s">
        <v>152</v>
      </c>
      <c r="E191" s="43"/>
      <c r="F191" s="230" t="s">
        <v>1809</v>
      </c>
      <c r="G191" s="43"/>
      <c r="H191" s="43"/>
      <c r="I191" s="231"/>
      <c r="J191" s="43"/>
      <c r="K191" s="43"/>
      <c r="L191" s="47"/>
      <c r="M191" s="232"/>
      <c r="N191" s="23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152</v>
      </c>
      <c r="AU191" s="20" t="s">
        <v>83</v>
      </c>
    </row>
    <row r="192" s="14" customFormat="1">
      <c r="A192" s="14"/>
      <c r="B192" s="245"/>
      <c r="C192" s="246"/>
      <c r="D192" s="236" t="s">
        <v>154</v>
      </c>
      <c r="E192" s="247" t="s">
        <v>20</v>
      </c>
      <c r="F192" s="248" t="s">
        <v>1805</v>
      </c>
      <c r="G192" s="246"/>
      <c r="H192" s="249">
        <v>2550.5819999999999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154</v>
      </c>
      <c r="AU192" s="255" t="s">
        <v>83</v>
      </c>
      <c r="AV192" s="14" t="s">
        <v>83</v>
      </c>
      <c r="AW192" s="14" t="s">
        <v>33</v>
      </c>
      <c r="AX192" s="14" t="s">
        <v>74</v>
      </c>
      <c r="AY192" s="255" t="s">
        <v>143</v>
      </c>
    </row>
    <row r="193" s="13" customFormat="1">
      <c r="A193" s="13"/>
      <c r="B193" s="234"/>
      <c r="C193" s="235"/>
      <c r="D193" s="236" t="s">
        <v>154</v>
      </c>
      <c r="E193" s="237" t="s">
        <v>20</v>
      </c>
      <c r="F193" s="238" t="s">
        <v>1810</v>
      </c>
      <c r="G193" s="235"/>
      <c r="H193" s="237" t="s">
        <v>20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154</v>
      </c>
      <c r="AU193" s="244" t="s">
        <v>83</v>
      </c>
      <c r="AV193" s="13" t="s">
        <v>22</v>
      </c>
      <c r="AW193" s="13" t="s">
        <v>33</v>
      </c>
      <c r="AX193" s="13" t="s">
        <v>74</v>
      </c>
      <c r="AY193" s="244" t="s">
        <v>143</v>
      </c>
    </row>
    <row r="194" s="14" customFormat="1">
      <c r="A194" s="14"/>
      <c r="B194" s="245"/>
      <c r="C194" s="246"/>
      <c r="D194" s="236" t="s">
        <v>154</v>
      </c>
      <c r="E194" s="247" t="s">
        <v>20</v>
      </c>
      <c r="F194" s="248" t="s">
        <v>1811</v>
      </c>
      <c r="G194" s="246"/>
      <c r="H194" s="249">
        <v>-1494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154</v>
      </c>
      <c r="AU194" s="255" t="s">
        <v>83</v>
      </c>
      <c r="AV194" s="14" t="s">
        <v>83</v>
      </c>
      <c r="AW194" s="14" t="s">
        <v>33</v>
      </c>
      <c r="AX194" s="14" t="s">
        <v>74</v>
      </c>
      <c r="AY194" s="255" t="s">
        <v>143</v>
      </c>
    </row>
    <row r="195" s="15" customFormat="1">
      <c r="A195" s="15"/>
      <c r="B195" s="256"/>
      <c r="C195" s="257"/>
      <c r="D195" s="236" t="s">
        <v>154</v>
      </c>
      <c r="E195" s="258" t="s">
        <v>20</v>
      </c>
      <c r="F195" s="259" t="s">
        <v>178</v>
      </c>
      <c r="G195" s="257"/>
      <c r="H195" s="260">
        <v>1056.5819999999999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154</v>
      </c>
      <c r="AU195" s="266" t="s">
        <v>83</v>
      </c>
      <c r="AV195" s="15" t="s">
        <v>150</v>
      </c>
      <c r="AW195" s="15" t="s">
        <v>33</v>
      </c>
      <c r="AX195" s="15" t="s">
        <v>74</v>
      </c>
      <c r="AY195" s="266" t="s">
        <v>143</v>
      </c>
    </row>
    <row r="196" s="14" customFormat="1">
      <c r="A196" s="14"/>
      <c r="B196" s="245"/>
      <c r="C196" s="246"/>
      <c r="D196" s="236" t="s">
        <v>154</v>
      </c>
      <c r="E196" s="247" t="s">
        <v>20</v>
      </c>
      <c r="F196" s="248" t="s">
        <v>1812</v>
      </c>
      <c r="G196" s="246"/>
      <c r="H196" s="249">
        <v>8452.6560000000009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154</v>
      </c>
      <c r="AU196" s="255" t="s">
        <v>83</v>
      </c>
      <c r="AV196" s="14" t="s">
        <v>83</v>
      </c>
      <c r="AW196" s="14" t="s">
        <v>33</v>
      </c>
      <c r="AX196" s="14" t="s">
        <v>22</v>
      </c>
      <c r="AY196" s="255" t="s">
        <v>143</v>
      </c>
    </row>
    <row r="197" s="2" customFormat="1" ht="44.25" customHeight="1">
      <c r="A197" s="41"/>
      <c r="B197" s="42"/>
      <c r="C197" s="216" t="s">
        <v>420</v>
      </c>
      <c r="D197" s="216" t="s">
        <v>145</v>
      </c>
      <c r="E197" s="217" t="s">
        <v>1669</v>
      </c>
      <c r="F197" s="218" t="s">
        <v>228</v>
      </c>
      <c r="G197" s="219" t="s">
        <v>229</v>
      </c>
      <c r="H197" s="220">
        <v>1056.5820000000001</v>
      </c>
      <c r="I197" s="221"/>
      <c r="J197" s="222">
        <f>ROUND(I197*H197,2)</f>
        <v>0</v>
      </c>
      <c r="K197" s="218" t="s">
        <v>149</v>
      </c>
      <c r="L197" s="47"/>
      <c r="M197" s="223" t="s">
        <v>20</v>
      </c>
      <c r="N197" s="224" t="s">
        <v>45</v>
      </c>
      <c r="O197" s="87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7" t="s">
        <v>150</v>
      </c>
      <c r="AT197" s="227" t="s">
        <v>145</v>
      </c>
      <c r="AU197" s="227" t="s">
        <v>83</v>
      </c>
      <c r="AY197" s="20" t="s">
        <v>143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22</v>
      </c>
      <c r="BK197" s="228">
        <f>ROUND(I197*H197,2)</f>
        <v>0</v>
      </c>
      <c r="BL197" s="20" t="s">
        <v>150</v>
      </c>
      <c r="BM197" s="227" t="s">
        <v>1813</v>
      </c>
    </row>
    <row r="198" s="2" customFormat="1">
      <c r="A198" s="41"/>
      <c r="B198" s="42"/>
      <c r="C198" s="43"/>
      <c r="D198" s="229" t="s">
        <v>152</v>
      </c>
      <c r="E198" s="43"/>
      <c r="F198" s="230" t="s">
        <v>1671</v>
      </c>
      <c r="G198" s="43"/>
      <c r="H198" s="43"/>
      <c r="I198" s="231"/>
      <c r="J198" s="43"/>
      <c r="K198" s="43"/>
      <c r="L198" s="47"/>
      <c r="M198" s="232"/>
      <c r="N198" s="23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152</v>
      </c>
      <c r="AU198" s="20" t="s">
        <v>83</v>
      </c>
    </row>
    <row r="199" s="14" customFormat="1">
      <c r="A199" s="14"/>
      <c r="B199" s="245"/>
      <c r="C199" s="246"/>
      <c r="D199" s="236" t="s">
        <v>154</v>
      </c>
      <c r="E199" s="247" t="s">
        <v>20</v>
      </c>
      <c r="F199" s="248" t="s">
        <v>1805</v>
      </c>
      <c r="G199" s="246"/>
      <c r="H199" s="249">
        <v>2550.5819999999999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154</v>
      </c>
      <c r="AU199" s="255" t="s">
        <v>83</v>
      </c>
      <c r="AV199" s="14" t="s">
        <v>83</v>
      </c>
      <c r="AW199" s="14" t="s">
        <v>33</v>
      </c>
      <c r="AX199" s="14" t="s">
        <v>74</v>
      </c>
      <c r="AY199" s="255" t="s">
        <v>143</v>
      </c>
    </row>
    <row r="200" s="13" customFormat="1">
      <c r="A200" s="13"/>
      <c r="B200" s="234"/>
      <c r="C200" s="235"/>
      <c r="D200" s="236" t="s">
        <v>154</v>
      </c>
      <c r="E200" s="237" t="s">
        <v>20</v>
      </c>
      <c r="F200" s="238" t="s">
        <v>1814</v>
      </c>
      <c r="G200" s="235"/>
      <c r="H200" s="237" t="s">
        <v>20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154</v>
      </c>
      <c r="AU200" s="244" t="s">
        <v>83</v>
      </c>
      <c r="AV200" s="13" t="s">
        <v>22</v>
      </c>
      <c r="AW200" s="13" t="s">
        <v>33</v>
      </c>
      <c r="AX200" s="13" t="s">
        <v>74</v>
      </c>
      <c r="AY200" s="244" t="s">
        <v>143</v>
      </c>
    </row>
    <row r="201" s="14" customFormat="1">
      <c r="A201" s="14"/>
      <c r="B201" s="245"/>
      <c r="C201" s="246"/>
      <c r="D201" s="236" t="s">
        <v>154</v>
      </c>
      <c r="E201" s="247" t="s">
        <v>20</v>
      </c>
      <c r="F201" s="248" t="s">
        <v>1811</v>
      </c>
      <c r="G201" s="246"/>
      <c r="H201" s="249">
        <v>-1494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154</v>
      </c>
      <c r="AU201" s="255" t="s">
        <v>83</v>
      </c>
      <c r="AV201" s="14" t="s">
        <v>83</v>
      </c>
      <c r="AW201" s="14" t="s">
        <v>33</v>
      </c>
      <c r="AX201" s="14" t="s">
        <v>74</v>
      </c>
      <c r="AY201" s="255" t="s">
        <v>143</v>
      </c>
    </row>
    <row r="202" s="15" customFormat="1">
      <c r="A202" s="15"/>
      <c r="B202" s="256"/>
      <c r="C202" s="257"/>
      <c r="D202" s="236" t="s">
        <v>154</v>
      </c>
      <c r="E202" s="258" t="s">
        <v>20</v>
      </c>
      <c r="F202" s="259" t="s">
        <v>178</v>
      </c>
      <c r="G202" s="257"/>
      <c r="H202" s="260">
        <v>1056.5819999999999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154</v>
      </c>
      <c r="AU202" s="266" t="s">
        <v>83</v>
      </c>
      <c r="AV202" s="15" t="s">
        <v>150</v>
      </c>
      <c r="AW202" s="15" t="s">
        <v>33</v>
      </c>
      <c r="AX202" s="15" t="s">
        <v>22</v>
      </c>
      <c r="AY202" s="266" t="s">
        <v>143</v>
      </c>
    </row>
    <row r="203" s="2" customFormat="1" ht="37.8" customHeight="1">
      <c r="A203" s="41"/>
      <c r="B203" s="42"/>
      <c r="C203" s="216" t="s">
        <v>425</v>
      </c>
      <c r="D203" s="216" t="s">
        <v>145</v>
      </c>
      <c r="E203" s="217" t="s">
        <v>617</v>
      </c>
      <c r="F203" s="218" t="s">
        <v>618</v>
      </c>
      <c r="G203" s="219" t="s">
        <v>229</v>
      </c>
      <c r="H203" s="220">
        <v>3451.011</v>
      </c>
      <c r="I203" s="221"/>
      <c r="J203" s="222">
        <f>ROUND(I203*H203,2)</f>
        <v>0</v>
      </c>
      <c r="K203" s="218" t="s">
        <v>149</v>
      </c>
      <c r="L203" s="47"/>
      <c r="M203" s="223" t="s">
        <v>20</v>
      </c>
      <c r="N203" s="224" t="s">
        <v>45</v>
      </c>
      <c r="O203" s="87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7" t="s">
        <v>150</v>
      </c>
      <c r="AT203" s="227" t="s">
        <v>145</v>
      </c>
      <c r="AU203" s="227" t="s">
        <v>83</v>
      </c>
      <c r="AY203" s="20" t="s">
        <v>143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22</v>
      </c>
      <c r="BK203" s="228">
        <f>ROUND(I203*H203,2)</f>
        <v>0</v>
      </c>
      <c r="BL203" s="20" t="s">
        <v>150</v>
      </c>
      <c r="BM203" s="227" t="s">
        <v>1815</v>
      </c>
    </row>
    <row r="204" s="2" customFormat="1">
      <c r="A204" s="41"/>
      <c r="B204" s="42"/>
      <c r="C204" s="43"/>
      <c r="D204" s="229" t="s">
        <v>152</v>
      </c>
      <c r="E204" s="43"/>
      <c r="F204" s="230" t="s">
        <v>620</v>
      </c>
      <c r="G204" s="43"/>
      <c r="H204" s="43"/>
      <c r="I204" s="231"/>
      <c r="J204" s="43"/>
      <c r="K204" s="43"/>
      <c r="L204" s="47"/>
      <c r="M204" s="291"/>
      <c r="N204" s="292"/>
      <c r="O204" s="293"/>
      <c r="P204" s="293"/>
      <c r="Q204" s="293"/>
      <c r="R204" s="293"/>
      <c r="S204" s="293"/>
      <c r="T204" s="294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152</v>
      </c>
      <c r="AU204" s="20" t="s">
        <v>83</v>
      </c>
    </row>
    <row r="205" s="2" customFormat="1" ht="6.96" customHeight="1">
      <c r="A205" s="41"/>
      <c r="B205" s="62"/>
      <c r="C205" s="63"/>
      <c r="D205" s="63"/>
      <c r="E205" s="63"/>
      <c r="F205" s="63"/>
      <c r="G205" s="63"/>
      <c r="H205" s="63"/>
      <c r="I205" s="63"/>
      <c r="J205" s="63"/>
      <c r="K205" s="63"/>
      <c r="L205" s="47"/>
      <c r="M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</row>
  </sheetData>
  <sheetProtection sheet="1" autoFilter="0" formatColumns="0" formatRows="0" objects="1" scenarios="1" spinCount="100000" saltValue="pTKkylT4e9HRrkMJsVRBb7FSY26dirChh4HqXWnhOyANyzl4MfbrXyf14AyU86uO2o47r4mwSOVJPe61iT4oSw==" hashValue="LktLHVOrE9LZ+2sukz6bIcFkEaq0IIP937fOthq5Il2UAi77ejM5XsUGJ4bRwujqB3l7dPteA+rq6cWMrWb3yA==" algorithmName="SHA-512" password="CC35"/>
  <autoFilter ref="C86:K2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143" r:id="rId1" display="https://podminky.urs.cz/item/CS_URS_2022_02/115101201"/>
    <hyperlink ref="F147" r:id="rId2" display="https://podminky.urs.cz/item/CS_URS_2022_02/115101204"/>
    <hyperlink ref="F151" r:id="rId3" display="https://podminky.urs.cz/item/CS_URS_2022_02/115101301"/>
    <hyperlink ref="F154" r:id="rId4" display="https://podminky.urs.cz/item/CS_URS_2022_02/115101304"/>
    <hyperlink ref="F157" r:id="rId5" display="https://podminky.urs.cz/item/CS_URS_2022_02/171153101"/>
    <hyperlink ref="F161" r:id="rId6" display="https://podminky.urs.cz/item/CS_URS_2022_02/124253102"/>
    <hyperlink ref="F165" r:id="rId7" display="https://podminky.urs.cz/item/CS_URS_2022_02/162351103"/>
    <hyperlink ref="F169" r:id="rId8" display="https://podminky.urs.cz/item/CS_URS_2022_02/162751116"/>
    <hyperlink ref="F173" r:id="rId9" display="https://podminky.urs.cz/item/CS_URS_2022_02/171201221"/>
    <hyperlink ref="F177" r:id="rId10" display="https://podminky.urs.cz/item/CS_URS_2022_02/462512270"/>
    <hyperlink ref="F182" r:id="rId11" display="https://podminky.urs.cz/item/CS_URS_2022_02/114203101"/>
    <hyperlink ref="F187" r:id="rId12" display="https://podminky.urs.cz/item/CS_URS_2022_02/997321511"/>
    <hyperlink ref="F191" r:id="rId13" display="https://podminky.urs.cz/item/CS_URS_2022_02/997321519"/>
    <hyperlink ref="F198" r:id="rId14" display="https://podminky.urs.cz/item/CS_URS_2022_02/997221655"/>
    <hyperlink ref="F204" r:id="rId15" display="https://podminky.urs.cz/item/CS_URS_2022_02/99832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Bečva, Přerov - PPO města nad jezem II.etapa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1682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1816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19</v>
      </c>
      <c r="E13" s="41"/>
      <c r="F13" s="136" t="s">
        <v>20</v>
      </c>
      <c r="G13" s="41"/>
      <c r="H13" s="41"/>
      <c r="I13" s="146" t="s">
        <v>21</v>
      </c>
      <c r="J13" s="136" t="s">
        <v>20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23</v>
      </c>
      <c r="E14" s="41"/>
      <c r="F14" s="136" t="s">
        <v>24</v>
      </c>
      <c r="G14" s="41"/>
      <c r="H14" s="41"/>
      <c r="I14" s="146" t="s">
        <v>25</v>
      </c>
      <c r="J14" s="150" t="str">
        <f>'Rekapitulace stavby'!AN8</f>
        <v>2. 7. 2022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27</v>
      </c>
      <c r="E16" s="41"/>
      <c r="F16" s="41"/>
      <c r="G16" s="41"/>
      <c r="H16" s="41"/>
      <c r="I16" s="146" t="s">
        <v>28</v>
      </c>
      <c r="J16" s="136" t="s">
        <v>20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6" t="s">
        <v>30</v>
      </c>
      <c r="J17" s="136" t="s">
        <v>20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28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30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34</v>
      </c>
      <c r="E22" s="41"/>
      <c r="F22" s="41"/>
      <c r="G22" s="41"/>
      <c r="H22" s="41"/>
      <c r="I22" s="146" t="s">
        <v>28</v>
      </c>
      <c r="J22" s="136" t="s">
        <v>20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30</v>
      </c>
      <c r="J23" s="136" t="s">
        <v>20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28</v>
      </c>
      <c r="J25" s="136" t="s">
        <v>20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30</v>
      </c>
      <c r="J26" s="136" t="s">
        <v>20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1.25" customHeight="1">
      <c r="A29" s="151"/>
      <c r="B29" s="152"/>
      <c r="C29" s="151"/>
      <c r="D29" s="151"/>
      <c r="E29" s="153" t="s">
        <v>113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ROUND(J86,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ROUND((SUM(BE86:BE108)),  2)</f>
        <v>0</v>
      </c>
      <c r="G35" s="41"/>
      <c r="H35" s="41"/>
      <c r="I35" s="161">
        <v>0.20999999999999999</v>
      </c>
      <c r="J35" s="160">
        <f>ROUND(((SUM(BE86:BE108))*I35),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ROUND((SUM(BF86:BF108)),  2)</f>
        <v>0</v>
      </c>
      <c r="G36" s="41"/>
      <c r="H36" s="41"/>
      <c r="I36" s="161">
        <v>0.14999999999999999</v>
      </c>
      <c r="J36" s="160">
        <f>ROUND(((SUM(BF86:BF108))*I36),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ROUND((SUM(BG86:BG108)),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ROUND((SUM(BH86:BH108)),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ROUND((SUM(BI86:BI108)),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Bečva, Přerov - PPO města nad jezem II.etapa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1682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VRN.1 - Vedlejší rozpočtové náklady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23</v>
      </c>
      <c r="D56" s="43"/>
      <c r="E56" s="43"/>
      <c r="F56" s="30" t="str">
        <f>F14</f>
        <v xml:space="preserve"> </v>
      </c>
      <c r="G56" s="43"/>
      <c r="H56" s="43"/>
      <c r="I56" s="35" t="s">
        <v>25</v>
      </c>
      <c r="J56" s="75" t="str">
        <f>IF(J14="","",J14)</f>
        <v>2. 7. 2022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27</v>
      </c>
      <c r="D58" s="43"/>
      <c r="E58" s="43"/>
      <c r="F58" s="30" t="str">
        <f>E17</f>
        <v>Povodí Moravy, s.p.</v>
      </c>
      <c r="G58" s="43"/>
      <c r="H58" s="43"/>
      <c r="I58" s="35" t="s">
        <v>34</v>
      </c>
      <c r="J58" s="39" t="str">
        <f>E23</f>
        <v>VRV Brno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Kucek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115</v>
      </c>
      <c r="D61" s="175"/>
      <c r="E61" s="175"/>
      <c r="F61" s="175"/>
      <c r="G61" s="175"/>
      <c r="H61" s="175"/>
      <c r="I61" s="175"/>
      <c r="J61" s="176" t="s">
        <v>116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J86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9" customFormat="1" ht="24.96" customHeight="1">
      <c r="A64" s="9"/>
      <c r="B64" s="178"/>
      <c r="C64" s="179"/>
      <c r="D64" s="180" t="s">
        <v>1817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128</v>
      </c>
      <c r="D71" s="43"/>
      <c r="E71" s="43"/>
      <c r="F71" s="43"/>
      <c r="G71" s="43"/>
      <c r="H71" s="43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73" t="str">
        <f>E7</f>
        <v>Bečva, Přerov - PPO města nad jezem II.etapa</v>
      </c>
      <c r="F74" s="35"/>
      <c r="G74" s="35"/>
      <c r="H74" s="35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1" customFormat="1" ht="12" customHeight="1">
      <c r="B75" s="24"/>
      <c r="C75" s="35" t="s">
        <v>109</v>
      </c>
      <c r="D75" s="25"/>
      <c r="E75" s="25"/>
      <c r="F75" s="25"/>
      <c r="G75" s="25"/>
      <c r="H75" s="25"/>
      <c r="I75" s="25"/>
      <c r="J75" s="25"/>
      <c r="K75" s="25"/>
      <c r="L75" s="23"/>
    </row>
    <row r="76" s="2" customFormat="1" ht="16.5" customHeight="1">
      <c r="A76" s="41"/>
      <c r="B76" s="42"/>
      <c r="C76" s="43"/>
      <c r="D76" s="43"/>
      <c r="E76" s="173" t="s">
        <v>1682</v>
      </c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111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E11</f>
        <v>VRN.1 - Vedlejší rozpočtové náklady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23</v>
      </c>
      <c r="D80" s="43"/>
      <c r="E80" s="43"/>
      <c r="F80" s="30" t="str">
        <f>F14</f>
        <v xml:space="preserve"> </v>
      </c>
      <c r="G80" s="43"/>
      <c r="H80" s="43"/>
      <c r="I80" s="35" t="s">
        <v>25</v>
      </c>
      <c r="J80" s="75" t="str">
        <f>IF(J14="","",J14)</f>
        <v>2. 7. 2022</v>
      </c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27</v>
      </c>
      <c r="D82" s="43"/>
      <c r="E82" s="43"/>
      <c r="F82" s="30" t="str">
        <f>E17</f>
        <v>Povodí Moravy, s.p.</v>
      </c>
      <c r="G82" s="43"/>
      <c r="H82" s="43"/>
      <c r="I82" s="35" t="s">
        <v>34</v>
      </c>
      <c r="J82" s="39" t="str">
        <f>E23</f>
        <v>VRV Brno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31</v>
      </c>
      <c r="D83" s="43"/>
      <c r="E83" s="43"/>
      <c r="F83" s="30" t="str">
        <f>IF(E20="","",E20)</f>
        <v>Vyplň údaj</v>
      </c>
      <c r="G83" s="43"/>
      <c r="H83" s="43"/>
      <c r="I83" s="35" t="s">
        <v>36</v>
      </c>
      <c r="J83" s="39" t="str">
        <f>E26</f>
        <v>Kucek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9"/>
      <c r="B85" s="190"/>
      <c r="C85" s="191" t="s">
        <v>129</v>
      </c>
      <c r="D85" s="192" t="s">
        <v>59</v>
      </c>
      <c r="E85" s="192" t="s">
        <v>55</v>
      </c>
      <c r="F85" s="192" t="s">
        <v>56</v>
      </c>
      <c r="G85" s="192" t="s">
        <v>130</v>
      </c>
      <c r="H85" s="192" t="s">
        <v>131</v>
      </c>
      <c r="I85" s="192" t="s">
        <v>132</v>
      </c>
      <c r="J85" s="192" t="s">
        <v>116</v>
      </c>
      <c r="K85" s="193" t="s">
        <v>133</v>
      </c>
      <c r="L85" s="194"/>
      <c r="M85" s="95" t="s">
        <v>20</v>
      </c>
      <c r="N85" s="96" t="s">
        <v>44</v>
      </c>
      <c r="O85" s="96" t="s">
        <v>134</v>
      </c>
      <c r="P85" s="96" t="s">
        <v>135</v>
      </c>
      <c r="Q85" s="96" t="s">
        <v>136</v>
      </c>
      <c r="R85" s="96" t="s">
        <v>137</v>
      </c>
      <c r="S85" s="96" t="s">
        <v>138</v>
      </c>
      <c r="T85" s="97" t="s">
        <v>139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1"/>
      <c r="B86" s="42"/>
      <c r="C86" s="102" t="s">
        <v>140</v>
      </c>
      <c r="D86" s="43"/>
      <c r="E86" s="43"/>
      <c r="F86" s="43"/>
      <c r="G86" s="43"/>
      <c r="H86" s="43"/>
      <c r="I86" s="43"/>
      <c r="J86" s="195">
        <f>BK86</f>
        <v>0</v>
      </c>
      <c r="K86" s="43"/>
      <c r="L86" s="47"/>
      <c r="M86" s="98"/>
      <c r="N86" s="196"/>
      <c r="O86" s="99"/>
      <c r="P86" s="197">
        <f>P87</f>
        <v>0</v>
      </c>
      <c r="Q86" s="99"/>
      <c r="R86" s="197">
        <f>R87</f>
        <v>0</v>
      </c>
      <c r="S86" s="99"/>
      <c r="T86" s="198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73</v>
      </c>
      <c r="AU86" s="20" t="s">
        <v>117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73</v>
      </c>
      <c r="E87" s="203" t="s">
        <v>1818</v>
      </c>
      <c r="F87" s="203" t="s">
        <v>106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SUM(P88:P108)</f>
        <v>0</v>
      </c>
      <c r="Q87" s="208"/>
      <c r="R87" s="209">
        <f>SUM(R88:R108)</f>
        <v>0</v>
      </c>
      <c r="S87" s="208"/>
      <c r="T87" s="210">
        <f>SUM(T88:T108)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22</v>
      </c>
      <c r="AT87" s="212" t="s">
        <v>73</v>
      </c>
      <c r="AU87" s="212" t="s">
        <v>74</v>
      </c>
      <c r="AY87" s="211" t="s">
        <v>143</v>
      </c>
      <c r="BK87" s="213">
        <f>SUM(BK88:BK108)</f>
        <v>0</v>
      </c>
    </row>
    <row r="88" s="2" customFormat="1" ht="33" customHeight="1">
      <c r="A88" s="41"/>
      <c r="B88" s="42"/>
      <c r="C88" s="216" t="s">
        <v>22</v>
      </c>
      <c r="D88" s="216" t="s">
        <v>145</v>
      </c>
      <c r="E88" s="217" t="s">
        <v>1819</v>
      </c>
      <c r="F88" s="218" t="s">
        <v>1820</v>
      </c>
      <c r="G88" s="219" t="s">
        <v>1689</v>
      </c>
      <c r="H88" s="220">
        <v>1</v>
      </c>
      <c r="I88" s="221"/>
      <c r="J88" s="222">
        <f>ROUND(I88*H88,2)</f>
        <v>0</v>
      </c>
      <c r="K88" s="218" t="s">
        <v>20</v>
      </c>
      <c r="L88" s="47"/>
      <c r="M88" s="223" t="s">
        <v>20</v>
      </c>
      <c r="N88" s="224" t="s">
        <v>45</v>
      </c>
      <c r="O88" s="87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7" t="s">
        <v>1690</v>
      </c>
      <c r="AT88" s="227" t="s">
        <v>145</v>
      </c>
      <c r="AU88" s="227" t="s">
        <v>22</v>
      </c>
      <c r="AY88" s="20" t="s">
        <v>143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22</v>
      </c>
      <c r="BK88" s="228">
        <f>ROUND(I88*H88,2)</f>
        <v>0</v>
      </c>
      <c r="BL88" s="20" t="s">
        <v>1690</v>
      </c>
      <c r="BM88" s="227" t="s">
        <v>1821</v>
      </c>
    </row>
    <row r="89" s="14" customFormat="1">
      <c r="A89" s="14"/>
      <c r="B89" s="245"/>
      <c r="C89" s="246"/>
      <c r="D89" s="236" t="s">
        <v>154</v>
      </c>
      <c r="E89" s="247" t="s">
        <v>20</v>
      </c>
      <c r="F89" s="248" t="s">
        <v>22</v>
      </c>
      <c r="G89" s="246"/>
      <c r="H89" s="249">
        <v>1</v>
      </c>
      <c r="I89" s="250"/>
      <c r="J89" s="246"/>
      <c r="K89" s="246"/>
      <c r="L89" s="251"/>
      <c r="M89" s="252"/>
      <c r="N89" s="253"/>
      <c r="O89" s="253"/>
      <c r="P89" s="253"/>
      <c r="Q89" s="253"/>
      <c r="R89" s="253"/>
      <c r="S89" s="253"/>
      <c r="T89" s="25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5" t="s">
        <v>154</v>
      </c>
      <c r="AU89" s="255" t="s">
        <v>22</v>
      </c>
      <c r="AV89" s="14" t="s">
        <v>83</v>
      </c>
      <c r="AW89" s="14" t="s">
        <v>33</v>
      </c>
      <c r="AX89" s="14" t="s">
        <v>74</v>
      </c>
      <c r="AY89" s="255" t="s">
        <v>143</v>
      </c>
    </row>
    <row r="90" s="15" customFormat="1">
      <c r="A90" s="15"/>
      <c r="B90" s="256"/>
      <c r="C90" s="257"/>
      <c r="D90" s="236" t="s">
        <v>154</v>
      </c>
      <c r="E90" s="258" t="s">
        <v>20</v>
      </c>
      <c r="F90" s="259" t="s">
        <v>178</v>
      </c>
      <c r="G90" s="257"/>
      <c r="H90" s="260">
        <v>1</v>
      </c>
      <c r="I90" s="261"/>
      <c r="J90" s="257"/>
      <c r="K90" s="257"/>
      <c r="L90" s="262"/>
      <c r="M90" s="263"/>
      <c r="N90" s="264"/>
      <c r="O90" s="264"/>
      <c r="P90" s="264"/>
      <c r="Q90" s="264"/>
      <c r="R90" s="264"/>
      <c r="S90" s="264"/>
      <c r="T90" s="26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6" t="s">
        <v>154</v>
      </c>
      <c r="AU90" s="266" t="s">
        <v>22</v>
      </c>
      <c r="AV90" s="15" t="s">
        <v>150</v>
      </c>
      <c r="AW90" s="15" t="s">
        <v>33</v>
      </c>
      <c r="AX90" s="15" t="s">
        <v>22</v>
      </c>
      <c r="AY90" s="266" t="s">
        <v>143</v>
      </c>
    </row>
    <row r="91" s="2" customFormat="1" ht="78" customHeight="1">
      <c r="A91" s="41"/>
      <c r="B91" s="42"/>
      <c r="C91" s="216" t="s">
        <v>83</v>
      </c>
      <c r="D91" s="216" t="s">
        <v>145</v>
      </c>
      <c r="E91" s="217" t="s">
        <v>1822</v>
      </c>
      <c r="F91" s="218" t="s">
        <v>1823</v>
      </c>
      <c r="G91" s="219" t="s">
        <v>1689</v>
      </c>
      <c r="H91" s="220">
        <v>1</v>
      </c>
      <c r="I91" s="221"/>
      <c r="J91" s="222">
        <f>ROUND(I91*H91,2)</f>
        <v>0</v>
      </c>
      <c r="K91" s="218" t="s">
        <v>20</v>
      </c>
      <c r="L91" s="47"/>
      <c r="M91" s="223" t="s">
        <v>20</v>
      </c>
      <c r="N91" s="224" t="s">
        <v>45</v>
      </c>
      <c r="O91" s="87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7" t="s">
        <v>1690</v>
      </c>
      <c r="AT91" s="227" t="s">
        <v>145</v>
      </c>
      <c r="AU91" s="227" t="s">
        <v>22</v>
      </c>
      <c r="AY91" s="20" t="s">
        <v>143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22</v>
      </c>
      <c r="BK91" s="228">
        <f>ROUND(I91*H91,2)</f>
        <v>0</v>
      </c>
      <c r="BL91" s="20" t="s">
        <v>1690</v>
      </c>
      <c r="BM91" s="227" t="s">
        <v>1824</v>
      </c>
    </row>
    <row r="92" s="14" customFormat="1">
      <c r="A92" s="14"/>
      <c r="B92" s="245"/>
      <c r="C92" s="246"/>
      <c r="D92" s="236" t="s">
        <v>154</v>
      </c>
      <c r="E92" s="247" t="s">
        <v>20</v>
      </c>
      <c r="F92" s="248" t="s">
        <v>22</v>
      </c>
      <c r="G92" s="246"/>
      <c r="H92" s="249">
        <v>1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5" t="s">
        <v>154</v>
      </c>
      <c r="AU92" s="255" t="s">
        <v>22</v>
      </c>
      <c r="AV92" s="14" t="s">
        <v>83</v>
      </c>
      <c r="AW92" s="14" t="s">
        <v>33</v>
      </c>
      <c r="AX92" s="14" t="s">
        <v>74</v>
      </c>
      <c r="AY92" s="255" t="s">
        <v>143</v>
      </c>
    </row>
    <row r="93" s="15" customFormat="1">
      <c r="A93" s="15"/>
      <c r="B93" s="256"/>
      <c r="C93" s="257"/>
      <c r="D93" s="236" t="s">
        <v>154</v>
      </c>
      <c r="E93" s="258" t="s">
        <v>20</v>
      </c>
      <c r="F93" s="259" t="s">
        <v>178</v>
      </c>
      <c r="G93" s="257"/>
      <c r="H93" s="260">
        <v>1</v>
      </c>
      <c r="I93" s="261"/>
      <c r="J93" s="257"/>
      <c r="K93" s="257"/>
      <c r="L93" s="262"/>
      <c r="M93" s="263"/>
      <c r="N93" s="264"/>
      <c r="O93" s="264"/>
      <c r="P93" s="264"/>
      <c r="Q93" s="264"/>
      <c r="R93" s="264"/>
      <c r="S93" s="264"/>
      <c r="T93" s="26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6" t="s">
        <v>154</v>
      </c>
      <c r="AU93" s="266" t="s">
        <v>22</v>
      </c>
      <c r="AV93" s="15" t="s">
        <v>150</v>
      </c>
      <c r="AW93" s="15" t="s">
        <v>33</v>
      </c>
      <c r="AX93" s="15" t="s">
        <v>22</v>
      </c>
      <c r="AY93" s="266" t="s">
        <v>143</v>
      </c>
    </row>
    <row r="94" s="2" customFormat="1" ht="49.05" customHeight="1">
      <c r="A94" s="41"/>
      <c r="B94" s="42"/>
      <c r="C94" s="216" t="s">
        <v>92</v>
      </c>
      <c r="D94" s="216" t="s">
        <v>145</v>
      </c>
      <c r="E94" s="217" t="s">
        <v>1825</v>
      </c>
      <c r="F94" s="218" t="s">
        <v>1826</v>
      </c>
      <c r="G94" s="219" t="s">
        <v>1689</v>
      </c>
      <c r="H94" s="220">
        <v>1</v>
      </c>
      <c r="I94" s="221"/>
      <c r="J94" s="222">
        <f>ROUND(I94*H94,2)</f>
        <v>0</v>
      </c>
      <c r="K94" s="218" t="s">
        <v>20</v>
      </c>
      <c r="L94" s="47"/>
      <c r="M94" s="223" t="s">
        <v>20</v>
      </c>
      <c r="N94" s="224" t="s">
        <v>45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1690</v>
      </c>
      <c r="AT94" s="227" t="s">
        <v>145</v>
      </c>
      <c r="AU94" s="227" t="s">
        <v>22</v>
      </c>
      <c r="AY94" s="20" t="s">
        <v>143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22</v>
      </c>
      <c r="BK94" s="228">
        <f>ROUND(I94*H94,2)</f>
        <v>0</v>
      </c>
      <c r="BL94" s="20" t="s">
        <v>1690</v>
      </c>
      <c r="BM94" s="227" t="s">
        <v>1827</v>
      </c>
    </row>
    <row r="95" s="14" customFormat="1">
      <c r="A95" s="14"/>
      <c r="B95" s="245"/>
      <c r="C95" s="246"/>
      <c r="D95" s="236" t="s">
        <v>154</v>
      </c>
      <c r="E95" s="247" t="s">
        <v>20</v>
      </c>
      <c r="F95" s="248" t="s">
        <v>22</v>
      </c>
      <c r="G95" s="246"/>
      <c r="H95" s="249">
        <v>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154</v>
      </c>
      <c r="AU95" s="255" t="s">
        <v>22</v>
      </c>
      <c r="AV95" s="14" t="s">
        <v>83</v>
      </c>
      <c r="AW95" s="14" t="s">
        <v>33</v>
      </c>
      <c r="AX95" s="14" t="s">
        <v>74</v>
      </c>
      <c r="AY95" s="255" t="s">
        <v>143</v>
      </c>
    </row>
    <row r="96" s="15" customFormat="1">
      <c r="A96" s="15"/>
      <c r="B96" s="256"/>
      <c r="C96" s="257"/>
      <c r="D96" s="236" t="s">
        <v>154</v>
      </c>
      <c r="E96" s="258" t="s">
        <v>20</v>
      </c>
      <c r="F96" s="259" t="s">
        <v>178</v>
      </c>
      <c r="G96" s="257"/>
      <c r="H96" s="260">
        <v>1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6" t="s">
        <v>154</v>
      </c>
      <c r="AU96" s="266" t="s">
        <v>22</v>
      </c>
      <c r="AV96" s="15" t="s">
        <v>150</v>
      </c>
      <c r="AW96" s="15" t="s">
        <v>33</v>
      </c>
      <c r="AX96" s="15" t="s">
        <v>22</v>
      </c>
      <c r="AY96" s="266" t="s">
        <v>143</v>
      </c>
    </row>
    <row r="97" s="2" customFormat="1" ht="56.25" customHeight="1">
      <c r="A97" s="41"/>
      <c r="B97" s="42"/>
      <c r="C97" s="216" t="s">
        <v>150</v>
      </c>
      <c r="D97" s="216" t="s">
        <v>145</v>
      </c>
      <c r="E97" s="217" t="s">
        <v>1828</v>
      </c>
      <c r="F97" s="218" t="s">
        <v>1829</v>
      </c>
      <c r="G97" s="219" t="s">
        <v>1689</v>
      </c>
      <c r="H97" s="220">
        <v>1</v>
      </c>
      <c r="I97" s="221"/>
      <c r="J97" s="222">
        <f>ROUND(I97*H97,2)</f>
        <v>0</v>
      </c>
      <c r="K97" s="218" t="s">
        <v>20</v>
      </c>
      <c r="L97" s="47"/>
      <c r="M97" s="223" t="s">
        <v>20</v>
      </c>
      <c r="N97" s="224" t="s">
        <v>45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1690</v>
      </c>
      <c r="AT97" s="227" t="s">
        <v>145</v>
      </c>
      <c r="AU97" s="227" t="s">
        <v>22</v>
      </c>
      <c r="AY97" s="20" t="s">
        <v>143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22</v>
      </c>
      <c r="BK97" s="228">
        <f>ROUND(I97*H97,2)</f>
        <v>0</v>
      </c>
      <c r="BL97" s="20" t="s">
        <v>1690</v>
      </c>
      <c r="BM97" s="227" t="s">
        <v>1830</v>
      </c>
    </row>
    <row r="98" s="14" customFormat="1">
      <c r="A98" s="14"/>
      <c r="B98" s="245"/>
      <c r="C98" s="246"/>
      <c r="D98" s="236" t="s">
        <v>154</v>
      </c>
      <c r="E98" s="247" t="s">
        <v>20</v>
      </c>
      <c r="F98" s="248" t="s">
        <v>22</v>
      </c>
      <c r="G98" s="246"/>
      <c r="H98" s="249">
        <v>1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154</v>
      </c>
      <c r="AU98" s="255" t="s">
        <v>22</v>
      </c>
      <c r="AV98" s="14" t="s">
        <v>83</v>
      </c>
      <c r="AW98" s="14" t="s">
        <v>33</v>
      </c>
      <c r="AX98" s="14" t="s">
        <v>74</v>
      </c>
      <c r="AY98" s="255" t="s">
        <v>143</v>
      </c>
    </row>
    <row r="99" s="15" customFormat="1">
      <c r="A99" s="15"/>
      <c r="B99" s="256"/>
      <c r="C99" s="257"/>
      <c r="D99" s="236" t="s">
        <v>154</v>
      </c>
      <c r="E99" s="258" t="s">
        <v>20</v>
      </c>
      <c r="F99" s="259" t="s">
        <v>178</v>
      </c>
      <c r="G99" s="257"/>
      <c r="H99" s="260">
        <v>1</v>
      </c>
      <c r="I99" s="261"/>
      <c r="J99" s="257"/>
      <c r="K99" s="257"/>
      <c r="L99" s="262"/>
      <c r="M99" s="263"/>
      <c r="N99" s="264"/>
      <c r="O99" s="264"/>
      <c r="P99" s="264"/>
      <c r="Q99" s="264"/>
      <c r="R99" s="264"/>
      <c r="S99" s="264"/>
      <c r="T99" s="26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6" t="s">
        <v>154</v>
      </c>
      <c r="AU99" s="266" t="s">
        <v>22</v>
      </c>
      <c r="AV99" s="15" t="s">
        <v>150</v>
      </c>
      <c r="AW99" s="15" t="s">
        <v>33</v>
      </c>
      <c r="AX99" s="15" t="s">
        <v>22</v>
      </c>
      <c r="AY99" s="266" t="s">
        <v>143</v>
      </c>
    </row>
    <row r="100" s="2" customFormat="1" ht="49.05" customHeight="1">
      <c r="A100" s="41"/>
      <c r="B100" s="42"/>
      <c r="C100" s="216" t="s">
        <v>185</v>
      </c>
      <c r="D100" s="216" t="s">
        <v>145</v>
      </c>
      <c r="E100" s="217" t="s">
        <v>1831</v>
      </c>
      <c r="F100" s="218" t="s">
        <v>1832</v>
      </c>
      <c r="G100" s="219" t="s">
        <v>1689</v>
      </c>
      <c r="H100" s="220">
        <v>1</v>
      </c>
      <c r="I100" s="221"/>
      <c r="J100" s="222">
        <f>ROUND(I100*H100,2)</f>
        <v>0</v>
      </c>
      <c r="K100" s="218" t="s">
        <v>20</v>
      </c>
      <c r="L100" s="47"/>
      <c r="M100" s="223" t="s">
        <v>20</v>
      </c>
      <c r="N100" s="224" t="s">
        <v>45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1690</v>
      </c>
      <c r="AT100" s="227" t="s">
        <v>145</v>
      </c>
      <c r="AU100" s="227" t="s">
        <v>22</v>
      </c>
      <c r="AY100" s="20" t="s">
        <v>143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22</v>
      </c>
      <c r="BK100" s="228">
        <f>ROUND(I100*H100,2)</f>
        <v>0</v>
      </c>
      <c r="BL100" s="20" t="s">
        <v>1690</v>
      </c>
      <c r="BM100" s="227" t="s">
        <v>1833</v>
      </c>
    </row>
    <row r="101" s="14" customFormat="1">
      <c r="A101" s="14"/>
      <c r="B101" s="245"/>
      <c r="C101" s="246"/>
      <c r="D101" s="236" t="s">
        <v>154</v>
      </c>
      <c r="E101" s="247" t="s">
        <v>20</v>
      </c>
      <c r="F101" s="248" t="s">
        <v>22</v>
      </c>
      <c r="G101" s="246"/>
      <c r="H101" s="249">
        <v>1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154</v>
      </c>
      <c r="AU101" s="255" t="s">
        <v>22</v>
      </c>
      <c r="AV101" s="14" t="s">
        <v>83</v>
      </c>
      <c r="AW101" s="14" t="s">
        <v>33</v>
      </c>
      <c r="AX101" s="14" t="s">
        <v>22</v>
      </c>
      <c r="AY101" s="255" t="s">
        <v>143</v>
      </c>
    </row>
    <row r="102" s="2" customFormat="1" ht="33" customHeight="1">
      <c r="A102" s="41"/>
      <c r="B102" s="42"/>
      <c r="C102" s="216" t="s">
        <v>194</v>
      </c>
      <c r="D102" s="216" t="s">
        <v>145</v>
      </c>
      <c r="E102" s="217" t="s">
        <v>1834</v>
      </c>
      <c r="F102" s="218" t="s">
        <v>1835</v>
      </c>
      <c r="G102" s="219" t="s">
        <v>1689</v>
      </c>
      <c r="H102" s="220">
        <v>1</v>
      </c>
      <c r="I102" s="221"/>
      <c r="J102" s="222">
        <f>ROUND(I102*H102,2)</f>
        <v>0</v>
      </c>
      <c r="K102" s="218" t="s">
        <v>20</v>
      </c>
      <c r="L102" s="47"/>
      <c r="M102" s="223" t="s">
        <v>20</v>
      </c>
      <c r="N102" s="224" t="s">
        <v>45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1690</v>
      </c>
      <c r="AT102" s="227" t="s">
        <v>145</v>
      </c>
      <c r="AU102" s="227" t="s">
        <v>22</v>
      </c>
      <c r="AY102" s="20" t="s">
        <v>143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22</v>
      </c>
      <c r="BK102" s="228">
        <f>ROUND(I102*H102,2)</f>
        <v>0</v>
      </c>
      <c r="BL102" s="20" t="s">
        <v>1690</v>
      </c>
      <c r="BM102" s="227" t="s">
        <v>1836</v>
      </c>
    </row>
    <row r="103" s="14" customFormat="1">
      <c r="A103" s="14"/>
      <c r="B103" s="245"/>
      <c r="C103" s="246"/>
      <c r="D103" s="236" t="s">
        <v>154</v>
      </c>
      <c r="E103" s="247" t="s">
        <v>20</v>
      </c>
      <c r="F103" s="248" t="s">
        <v>22</v>
      </c>
      <c r="G103" s="246"/>
      <c r="H103" s="249">
        <v>1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154</v>
      </c>
      <c r="AU103" s="255" t="s">
        <v>22</v>
      </c>
      <c r="AV103" s="14" t="s">
        <v>83</v>
      </c>
      <c r="AW103" s="14" t="s">
        <v>33</v>
      </c>
      <c r="AX103" s="14" t="s">
        <v>74</v>
      </c>
      <c r="AY103" s="255" t="s">
        <v>143</v>
      </c>
    </row>
    <row r="104" s="15" customFormat="1">
      <c r="A104" s="15"/>
      <c r="B104" s="256"/>
      <c r="C104" s="257"/>
      <c r="D104" s="236" t="s">
        <v>154</v>
      </c>
      <c r="E104" s="258" t="s">
        <v>20</v>
      </c>
      <c r="F104" s="259" t="s">
        <v>178</v>
      </c>
      <c r="G104" s="257"/>
      <c r="H104" s="260">
        <v>1</v>
      </c>
      <c r="I104" s="261"/>
      <c r="J104" s="257"/>
      <c r="K104" s="257"/>
      <c r="L104" s="262"/>
      <c r="M104" s="263"/>
      <c r="N104" s="264"/>
      <c r="O104" s="264"/>
      <c r="P104" s="264"/>
      <c r="Q104" s="264"/>
      <c r="R104" s="264"/>
      <c r="S104" s="264"/>
      <c r="T104" s="26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6" t="s">
        <v>154</v>
      </c>
      <c r="AU104" s="266" t="s">
        <v>22</v>
      </c>
      <c r="AV104" s="15" t="s">
        <v>150</v>
      </c>
      <c r="AW104" s="15" t="s">
        <v>33</v>
      </c>
      <c r="AX104" s="15" t="s">
        <v>22</v>
      </c>
      <c r="AY104" s="266" t="s">
        <v>143</v>
      </c>
    </row>
    <row r="105" s="2" customFormat="1" ht="24.15" customHeight="1">
      <c r="A105" s="41"/>
      <c r="B105" s="42"/>
      <c r="C105" s="216" t="s">
        <v>200</v>
      </c>
      <c r="D105" s="216" t="s">
        <v>145</v>
      </c>
      <c r="E105" s="217" t="s">
        <v>1837</v>
      </c>
      <c r="F105" s="218" t="s">
        <v>1838</v>
      </c>
      <c r="G105" s="219" t="s">
        <v>1689</v>
      </c>
      <c r="H105" s="220">
        <v>1</v>
      </c>
      <c r="I105" s="221"/>
      <c r="J105" s="222">
        <f>ROUND(I105*H105,2)</f>
        <v>0</v>
      </c>
      <c r="K105" s="218" t="s">
        <v>20</v>
      </c>
      <c r="L105" s="47"/>
      <c r="M105" s="223" t="s">
        <v>20</v>
      </c>
      <c r="N105" s="224" t="s">
        <v>45</v>
      </c>
      <c r="O105" s="87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1690</v>
      </c>
      <c r="AT105" s="227" t="s">
        <v>145</v>
      </c>
      <c r="AU105" s="227" t="s">
        <v>22</v>
      </c>
      <c r="AY105" s="20" t="s">
        <v>143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22</v>
      </c>
      <c r="BK105" s="228">
        <f>ROUND(I105*H105,2)</f>
        <v>0</v>
      </c>
      <c r="BL105" s="20" t="s">
        <v>1690</v>
      </c>
      <c r="BM105" s="227" t="s">
        <v>1839</v>
      </c>
    </row>
    <row r="106" s="14" customFormat="1">
      <c r="A106" s="14"/>
      <c r="B106" s="245"/>
      <c r="C106" s="246"/>
      <c r="D106" s="236" t="s">
        <v>154</v>
      </c>
      <c r="E106" s="247" t="s">
        <v>20</v>
      </c>
      <c r="F106" s="248" t="s">
        <v>22</v>
      </c>
      <c r="G106" s="246"/>
      <c r="H106" s="249">
        <v>1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154</v>
      </c>
      <c r="AU106" s="255" t="s">
        <v>22</v>
      </c>
      <c r="AV106" s="14" t="s">
        <v>83</v>
      </c>
      <c r="AW106" s="14" t="s">
        <v>33</v>
      </c>
      <c r="AX106" s="14" t="s">
        <v>74</v>
      </c>
      <c r="AY106" s="255" t="s">
        <v>143</v>
      </c>
    </row>
    <row r="107" s="15" customFormat="1">
      <c r="A107" s="15"/>
      <c r="B107" s="256"/>
      <c r="C107" s="257"/>
      <c r="D107" s="236" t="s">
        <v>154</v>
      </c>
      <c r="E107" s="258" t="s">
        <v>20</v>
      </c>
      <c r="F107" s="259" t="s">
        <v>178</v>
      </c>
      <c r="G107" s="257"/>
      <c r="H107" s="260">
        <v>1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6" t="s">
        <v>154</v>
      </c>
      <c r="AU107" s="266" t="s">
        <v>22</v>
      </c>
      <c r="AV107" s="15" t="s">
        <v>150</v>
      </c>
      <c r="AW107" s="15" t="s">
        <v>33</v>
      </c>
      <c r="AX107" s="15" t="s">
        <v>22</v>
      </c>
      <c r="AY107" s="266" t="s">
        <v>143</v>
      </c>
    </row>
    <row r="108" s="2" customFormat="1" ht="24.15" customHeight="1">
      <c r="A108" s="41"/>
      <c r="B108" s="42"/>
      <c r="C108" s="216" t="s">
        <v>211</v>
      </c>
      <c r="D108" s="216" t="s">
        <v>145</v>
      </c>
      <c r="E108" s="217" t="s">
        <v>1840</v>
      </c>
      <c r="F108" s="218" t="s">
        <v>1841</v>
      </c>
      <c r="G108" s="219" t="s">
        <v>1689</v>
      </c>
      <c r="H108" s="220">
        <v>1</v>
      </c>
      <c r="I108" s="221"/>
      <c r="J108" s="222">
        <f>ROUND(I108*H108,2)</f>
        <v>0</v>
      </c>
      <c r="K108" s="218" t="s">
        <v>20</v>
      </c>
      <c r="L108" s="47"/>
      <c r="M108" s="296" t="s">
        <v>20</v>
      </c>
      <c r="N108" s="297" t="s">
        <v>45</v>
      </c>
      <c r="O108" s="293"/>
      <c r="P108" s="298">
        <f>O108*H108</f>
        <v>0</v>
      </c>
      <c r="Q108" s="298">
        <v>0</v>
      </c>
      <c r="R108" s="298">
        <f>Q108*H108</f>
        <v>0</v>
      </c>
      <c r="S108" s="298">
        <v>0</v>
      </c>
      <c r="T108" s="299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1690</v>
      </c>
      <c r="AT108" s="227" t="s">
        <v>145</v>
      </c>
      <c r="AU108" s="227" t="s">
        <v>22</v>
      </c>
      <c r="AY108" s="20" t="s">
        <v>143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22</v>
      </c>
      <c r="BK108" s="228">
        <f>ROUND(I108*H108,2)</f>
        <v>0</v>
      </c>
      <c r="BL108" s="20" t="s">
        <v>1690</v>
      </c>
      <c r="BM108" s="227" t="s">
        <v>1842</v>
      </c>
    </row>
    <row r="109" s="2" customFormat="1" ht="6.96" customHeight="1">
      <c r="A109" s="41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47"/>
      <c r="M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</sheetData>
  <sheetProtection sheet="1" autoFilter="0" formatColumns="0" formatRows="0" objects="1" scenarios="1" spinCount="100000" saltValue="ASqclPPnYk28ZJEcruhVjuoxXMIYcffYClgjjQXKKOvBDGLaLxXQ3dviApZLsWN/eXPgS9e5r9YftcUPhERXmg==" hashValue="TU4Qztp5XAYsPzsGq1yuyq1SzLYdJ5B0B5+85dxNnMPXZiKlsanwPhLUozMbMSXMmJv3gc3PX9i6LEE9Jvomog==" algorithmName="SHA-512" password="CC35"/>
  <autoFilter ref="C85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7" customFormat="1" ht="45" customHeight="1">
      <c r="B3" s="304"/>
      <c r="C3" s="305" t="s">
        <v>1843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1844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1845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1846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1847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1848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1849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1850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1851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1852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1853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80</v>
      </c>
      <c r="F18" s="311" t="s">
        <v>1854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1855</v>
      </c>
      <c r="F19" s="311" t="s">
        <v>1856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1857</v>
      </c>
      <c r="F20" s="311" t="s">
        <v>1858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99</v>
      </c>
      <c r="F21" s="311" t="s">
        <v>1859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1686</v>
      </c>
      <c r="F22" s="311" t="s">
        <v>1860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87</v>
      </c>
      <c r="F23" s="311" t="s">
        <v>1861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1862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1863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1864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1865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1866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1867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1868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1869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1870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129</v>
      </c>
      <c r="F36" s="311"/>
      <c r="G36" s="311" t="s">
        <v>1871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1872</v>
      </c>
      <c r="F37" s="311"/>
      <c r="G37" s="311" t="s">
        <v>1873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55</v>
      </c>
      <c r="F38" s="311"/>
      <c r="G38" s="311" t="s">
        <v>1874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56</v>
      </c>
      <c r="F39" s="311"/>
      <c r="G39" s="311" t="s">
        <v>1875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130</v>
      </c>
      <c r="F40" s="311"/>
      <c r="G40" s="311" t="s">
        <v>1876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131</v>
      </c>
      <c r="F41" s="311"/>
      <c r="G41" s="311" t="s">
        <v>1877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1878</v>
      </c>
      <c r="F42" s="311"/>
      <c r="G42" s="311" t="s">
        <v>1879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1880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1881</v>
      </c>
      <c r="F44" s="311"/>
      <c r="G44" s="311" t="s">
        <v>1882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133</v>
      </c>
      <c r="F45" s="311"/>
      <c r="G45" s="311" t="s">
        <v>1883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1884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1885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1886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1887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1888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1889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1890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1891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1892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1893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1894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1895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1896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1897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1898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1899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1900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1901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1902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1903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1904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1905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1906</v>
      </c>
      <c r="D76" s="329"/>
      <c r="E76" s="329"/>
      <c r="F76" s="329" t="s">
        <v>1907</v>
      </c>
      <c r="G76" s="330"/>
      <c r="H76" s="329" t="s">
        <v>56</v>
      </c>
      <c r="I76" s="329" t="s">
        <v>59</v>
      </c>
      <c r="J76" s="329" t="s">
        <v>1908</v>
      </c>
      <c r="K76" s="328"/>
    </row>
    <row r="77" s="1" customFormat="1" ht="17.25" customHeight="1">
      <c r="B77" s="326"/>
      <c r="C77" s="331" t="s">
        <v>1909</v>
      </c>
      <c r="D77" s="331"/>
      <c r="E77" s="331"/>
      <c r="F77" s="332" t="s">
        <v>1910</v>
      </c>
      <c r="G77" s="333"/>
      <c r="H77" s="331"/>
      <c r="I77" s="331"/>
      <c r="J77" s="331" t="s">
        <v>1911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55</v>
      </c>
      <c r="D79" s="336"/>
      <c r="E79" s="336"/>
      <c r="F79" s="337" t="s">
        <v>1912</v>
      </c>
      <c r="G79" s="338"/>
      <c r="H79" s="314" t="s">
        <v>1913</v>
      </c>
      <c r="I79" s="314" t="s">
        <v>1914</v>
      </c>
      <c r="J79" s="314">
        <v>20</v>
      </c>
      <c r="K79" s="328"/>
    </row>
    <row r="80" s="1" customFormat="1" ht="15" customHeight="1">
      <c r="B80" s="326"/>
      <c r="C80" s="314" t="s">
        <v>1915</v>
      </c>
      <c r="D80" s="314"/>
      <c r="E80" s="314"/>
      <c r="F80" s="337" t="s">
        <v>1912</v>
      </c>
      <c r="G80" s="338"/>
      <c r="H80" s="314" t="s">
        <v>1916</v>
      </c>
      <c r="I80" s="314" t="s">
        <v>1914</v>
      </c>
      <c r="J80" s="314">
        <v>120</v>
      </c>
      <c r="K80" s="328"/>
    </row>
    <row r="81" s="1" customFormat="1" ht="15" customHeight="1">
      <c r="B81" s="339"/>
      <c r="C81" s="314" t="s">
        <v>1917</v>
      </c>
      <c r="D81" s="314"/>
      <c r="E81" s="314"/>
      <c r="F81" s="337" t="s">
        <v>1918</v>
      </c>
      <c r="G81" s="338"/>
      <c r="H81" s="314" t="s">
        <v>1919</v>
      </c>
      <c r="I81" s="314" t="s">
        <v>1914</v>
      </c>
      <c r="J81" s="314">
        <v>50</v>
      </c>
      <c r="K81" s="328"/>
    </row>
    <row r="82" s="1" customFormat="1" ht="15" customHeight="1">
      <c r="B82" s="339"/>
      <c r="C82" s="314" t="s">
        <v>1920</v>
      </c>
      <c r="D82" s="314"/>
      <c r="E82" s="314"/>
      <c r="F82" s="337" t="s">
        <v>1912</v>
      </c>
      <c r="G82" s="338"/>
      <c r="H82" s="314" t="s">
        <v>1921</v>
      </c>
      <c r="I82" s="314" t="s">
        <v>1922</v>
      </c>
      <c r="J82" s="314"/>
      <c r="K82" s="328"/>
    </row>
    <row r="83" s="1" customFormat="1" ht="15" customHeight="1">
      <c r="B83" s="339"/>
      <c r="C83" s="340" t="s">
        <v>1923</v>
      </c>
      <c r="D83" s="340"/>
      <c r="E83" s="340"/>
      <c r="F83" s="341" t="s">
        <v>1918</v>
      </c>
      <c r="G83" s="340"/>
      <c r="H83" s="340" t="s">
        <v>1924</v>
      </c>
      <c r="I83" s="340" t="s">
        <v>1914</v>
      </c>
      <c r="J83" s="340">
        <v>15</v>
      </c>
      <c r="K83" s="328"/>
    </row>
    <row r="84" s="1" customFormat="1" ht="15" customHeight="1">
      <c r="B84" s="339"/>
      <c r="C84" s="340" t="s">
        <v>1925</v>
      </c>
      <c r="D84" s="340"/>
      <c r="E84" s="340"/>
      <c r="F84" s="341" t="s">
        <v>1918</v>
      </c>
      <c r="G84" s="340"/>
      <c r="H84" s="340" t="s">
        <v>1926</v>
      </c>
      <c r="I84" s="340" t="s">
        <v>1914</v>
      </c>
      <c r="J84" s="340">
        <v>15</v>
      </c>
      <c r="K84" s="328"/>
    </row>
    <row r="85" s="1" customFormat="1" ht="15" customHeight="1">
      <c r="B85" s="339"/>
      <c r="C85" s="340" t="s">
        <v>1927</v>
      </c>
      <c r="D85" s="340"/>
      <c r="E85" s="340"/>
      <c r="F85" s="341" t="s">
        <v>1918</v>
      </c>
      <c r="G85" s="340"/>
      <c r="H85" s="340" t="s">
        <v>1928</v>
      </c>
      <c r="I85" s="340" t="s">
        <v>1914</v>
      </c>
      <c r="J85" s="340">
        <v>20</v>
      </c>
      <c r="K85" s="328"/>
    </row>
    <row r="86" s="1" customFormat="1" ht="15" customHeight="1">
      <c r="B86" s="339"/>
      <c r="C86" s="340" t="s">
        <v>1929</v>
      </c>
      <c r="D86" s="340"/>
      <c r="E86" s="340"/>
      <c r="F86" s="341" t="s">
        <v>1918</v>
      </c>
      <c r="G86" s="340"/>
      <c r="H86" s="340" t="s">
        <v>1930</v>
      </c>
      <c r="I86" s="340" t="s">
        <v>1914</v>
      </c>
      <c r="J86" s="340">
        <v>20</v>
      </c>
      <c r="K86" s="328"/>
    </row>
    <row r="87" s="1" customFormat="1" ht="15" customHeight="1">
      <c r="B87" s="339"/>
      <c r="C87" s="314" t="s">
        <v>1931</v>
      </c>
      <c r="D87" s="314"/>
      <c r="E87" s="314"/>
      <c r="F87" s="337" t="s">
        <v>1918</v>
      </c>
      <c r="G87" s="338"/>
      <c r="H87" s="314" t="s">
        <v>1932</v>
      </c>
      <c r="I87" s="314" t="s">
        <v>1914</v>
      </c>
      <c r="J87" s="314">
        <v>50</v>
      </c>
      <c r="K87" s="328"/>
    </row>
    <row r="88" s="1" customFormat="1" ht="15" customHeight="1">
      <c r="B88" s="339"/>
      <c r="C88" s="314" t="s">
        <v>1933</v>
      </c>
      <c r="D88" s="314"/>
      <c r="E88" s="314"/>
      <c r="F88" s="337" t="s">
        <v>1918</v>
      </c>
      <c r="G88" s="338"/>
      <c r="H88" s="314" t="s">
        <v>1934</v>
      </c>
      <c r="I88" s="314" t="s">
        <v>1914</v>
      </c>
      <c r="J88" s="314">
        <v>20</v>
      </c>
      <c r="K88" s="328"/>
    </row>
    <row r="89" s="1" customFormat="1" ht="15" customHeight="1">
      <c r="B89" s="339"/>
      <c r="C89" s="314" t="s">
        <v>1935</v>
      </c>
      <c r="D89" s="314"/>
      <c r="E89" s="314"/>
      <c r="F89" s="337" t="s">
        <v>1918</v>
      </c>
      <c r="G89" s="338"/>
      <c r="H89" s="314" t="s">
        <v>1936</v>
      </c>
      <c r="I89" s="314" t="s">
        <v>1914</v>
      </c>
      <c r="J89" s="314">
        <v>20</v>
      </c>
      <c r="K89" s="328"/>
    </row>
    <row r="90" s="1" customFormat="1" ht="15" customHeight="1">
      <c r="B90" s="339"/>
      <c r="C90" s="314" t="s">
        <v>1937</v>
      </c>
      <c r="D90" s="314"/>
      <c r="E90" s="314"/>
      <c r="F90" s="337" t="s">
        <v>1918</v>
      </c>
      <c r="G90" s="338"/>
      <c r="H90" s="314" t="s">
        <v>1938</v>
      </c>
      <c r="I90" s="314" t="s">
        <v>1914</v>
      </c>
      <c r="J90" s="314">
        <v>50</v>
      </c>
      <c r="K90" s="328"/>
    </row>
    <row r="91" s="1" customFormat="1" ht="15" customHeight="1">
      <c r="B91" s="339"/>
      <c r="C91" s="314" t="s">
        <v>1939</v>
      </c>
      <c r="D91" s="314"/>
      <c r="E91" s="314"/>
      <c r="F91" s="337" t="s">
        <v>1918</v>
      </c>
      <c r="G91" s="338"/>
      <c r="H91" s="314" t="s">
        <v>1939</v>
      </c>
      <c r="I91" s="314" t="s">
        <v>1914</v>
      </c>
      <c r="J91" s="314">
        <v>50</v>
      </c>
      <c r="K91" s="328"/>
    </row>
    <row r="92" s="1" customFormat="1" ht="15" customHeight="1">
      <c r="B92" s="339"/>
      <c r="C92" s="314" t="s">
        <v>1940</v>
      </c>
      <c r="D92" s="314"/>
      <c r="E92" s="314"/>
      <c r="F92" s="337" t="s">
        <v>1918</v>
      </c>
      <c r="G92" s="338"/>
      <c r="H92" s="314" t="s">
        <v>1941</v>
      </c>
      <c r="I92" s="314" t="s">
        <v>1914</v>
      </c>
      <c r="J92" s="314">
        <v>255</v>
      </c>
      <c r="K92" s="328"/>
    </row>
    <row r="93" s="1" customFormat="1" ht="15" customHeight="1">
      <c r="B93" s="339"/>
      <c r="C93" s="314" t="s">
        <v>1942</v>
      </c>
      <c r="D93" s="314"/>
      <c r="E93" s="314"/>
      <c r="F93" s="337" t="s">
        <v>1912</v>
      </c>
      <c r="G93" s="338"/>
      <c r="H93" s="314" t="s">
        <v>1943</v>
      </c>
      <c r="I93" s="314" t="s">
        <v>1944</v>
      </c>
      <c r="J93" s="314"/>
      <c r="K93" s="328"/>
    </row>
    <row r="94" s="1" customFormat="1" ht="15" customHeight="1">
      <c r="B94" s="339"/>
      <c r="C94" s="314" t="s">
        <v>1945</v>
      </c>
      <c r="D94" s="314"/>
      <c r="E94" s="314"/>
      <c r="F94" s="337" t="s">
        <v>1912</v>
      </c>
      <c r="G94" s="338"/>
      <c r="H94" s="314" t="s">
        <v>1946</v>
      </c>
      <c r="I94" s="314" t="s">
        <v>1947</v>
      </c>
      <c r="J94" s="314"/>
      <c r="K94" s="328"/>
    </row>
    <row r="95" s="1" customFormat="1" ht="15" customHeight="1">
      <c r="B95" s="339"/>
      <c r="C95" s="314" t="s">
        <v>1948</v>
      </c>
      <c r="D95" s="314"/>
      <c r="E95" s="314"/>
      <c r="F95" s="337" t="s">
        <v>1912</v>
      </c>
      <c r="G95" s="338"/>
      <c r="H95" s="314" t="s">
        <v>1948</v>
      </c>
      <c r="I95" s="314" t="s">
        <v>1947</v>
      </c>
      <c r="J95" s="314"/>
      <c r="K95" s="328"/>
    </row>
    <row r="96" s="1" customFormat="1" ht="15" customHeight="1">
      <c r="B96" s="339"/>
      <c r="C96" s="314" t="s">
        <v>40</v>
      </c>
      <c r="D96" s="314"/>
      <c r="E96" s="314"/>
      <c r="F96" s="337" t="s">
        <v>1912</v>
      </c>
      <c r="G96" s="338"/>
      <c r="H96" s="314" t="s">
        <v>1949</v>
      </c>
      <c r="I96" s="314" t="s">
        <v>1947</v>
      </c>
      <c r="J96" s="314"/>
      <c r="K96" s="328"/>
    </row>
    <row r="97" s="1" customFormat="1" ht="15" customHeight="1">
      <c r="B97" s="339"/>
      <c r="C97" s="314" t="s">
        <v>50</v>
      </c>
      <c r="D97" s="314"/>
      <c r="E97" s="314"/>
      <c r="F97" s="337" t="s">
        <v>1912</v>
      </c>
      <c r="G97" s="338"/>
      <c r="H97" s="314" t="s">
        <v>1950</v>
      </c>
      <c r="I97" s="314" t="s">
        <v>1947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1951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1906</v>
      </c>
      <c r="D103" s="329"/>
      <c r="E103" s="329"/>
      <c r="F103" s="329" t="s">
        <v>1907</v>
      </c>
      <c r="G103" s="330"/>
      <c r="H103" s="329" t="s">
        <v>56</v>
      </c>
      <c r="I103" s="329" t="s">
        <v>59</v>
      </c>
      <c r="J103" s="329" t="s">
        <v>1908</v>
      </c>
      <c r="K103" s="328"/>
    </row>
    <row r="104" s="1" customFormat="1" ht="17.25" customHeight="1">
      <c r="B104" s="326"/>
      <c r="C104" s="331" t="s">
        <v>1909</v>
      </c>
      <c r="D104" s="331"/>
      <c r="E104" s="331"/>
      <c r="F104" s="332" t="s">
        <v>1910</v>
      </c>
      <c r="G104" s="333"/>
      <c r="H104" s="331"/>
      <c r="I104" s="331"/>
      <c r="J104" s="331" t="s">
        <v>1911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55</v>
      </c>
      <c r="D106" s="336"/>
      <c r="E106" s="336"/>
      <c r="F106" s="337" t="s">
        <v>1912</v>
      </c>
      <c r="G106" s="314"/>
      <c r="H106" s="314" t="s">
        <v>1952</v>
      </c>
      <c r="I106" s="314" t="s">
        <v>1914</v>
      </c>
      <c r="J106" s="314">
        <v>20</v>
      </c>
      <c r="K106" s="328"/>
    </row>
    <row r="107" s="1" customFormat="1" ht="15" customHeight="1">
      <c r="B107" s="326"/>
      <c r="C107" s="314" t="s">
        <v>1915</v>
      </c>
      <c r="D107" s="314"/>
      <c r="E107" s="314"/>
      <c r="F107" s="337" t="s">
        <v>1912</v>
      </c>
      <c r="G107" s="314"/>
      <c r="H107" s="314" t="s">
        <v>1952</v>
      </c>
      <c r="I107" s="314" t="s">
        <v>1914</v>
      </c>
      <c r="J107" s="314">
        <v>120</v>
      </c>
      <c r="K107" s="328"/>
    </row>
    <row r="108" s="1" customFormat="1" ht="15" customHeight="1">
      <c r="B108" s="339"/>
      <c r="C108" s="314" t="s">
        <v>1917</v>
      </c>
      <c r="D108" s="314"/>
      <c r="E108" s="314"/>
      <c r="F108" s="337" t="s">
        <v>1918</v>
      </c>
      <c r="G108" s="314"/>
      <c r="H108" s="314" t="s">
        <v>1952</v>
      </c>
      <c r="I108" s="314" t="s">
        <v>1914</v>
      </c>
      <c r="J108" s="314">
        <v>50</v>
      </c>
      <c r="K108" s="328"/>
    </row>
    <row r="109" s="1" customFormat="1" ht="15" customHeight="1">
      <c r="B109" s="339"/>
      <c r="C109" s="314" t="s">
        <v>1920</v>
      </c>
      <c r="D109" s="314"/>
      <c r="E109" s="314"/>
      <c r="F109" s="337" t="s">
        <v>1912</v>
      </c>
      <c r="G109" s="314"/>
      <c r="H109" s="314" t="s">
        <v>1952</v>
      </c>
      <c r="I109" s="314" t="s">
        <v>1922</v>
      </c>
      <c r="J109" s="314"/>
      <c r="K109" s="328"/>
    </row>
    <row r="110" s="1" customFormat="1" ht="15" customHeight="1">
      <c r="B110" s="339"/>
      <c r="C110" s="314" t="s">
        <v>1931</v>
      </c>
      <c r="D110" s="314"/>
      <c r="E110" s="314"/>
      <c r="F110" s="337" t="s">
        <v>1918</v>
      </c>
      <c r="G110" s="314"/>
      <c r="H110" s="314" t="s">
        <v>1952</v>
      </c>
      <c r="I110" s="314" t="s">
        <v>1914</v>
      </c>
      <c r="J110" s="314">
        <v>50</v>
      </c>
      <c r="K110" s="328"/>
    </row>
    <row r="111" s="1" customFormat="1" ht="15" customHeight="1">
      <c r="B111" s="339"/>
      <c r="C111" s="314" t="s">
        <v>1939</v>
      </c>
      <c r="D111" s="314"/>
      <c r="E111" s="314"/>
      <c r="F111" s="337" t="s">
        <v>1918</v>
      </c>
      <c r="G111" s="314"/>
      <c r="H111" s="314" t="s">
        <v>1952</v>
      </c>
      <c r="I111" s="314" t="s">
        <v>1914</v>
      </c>
      <c r="J111" s="314">
        <v>50</v>
      </c>
      <c r="K111" s="328"/>
    </row>
    <row r="112" s="1" customFormat="1" ht="15" customHeight="1">
      <c r="B112" s="339"/>
      <c r="C112" s="314" t="s">
        <v>1937</v>
      </c>
      <c r="D112" s="314"/>
      <c r="E112" s="314"/>
      <c r="F112" s="337" t="s">
        <v>1918</v>
      </c>
      <c r="G112" s="314"/>
      <c r="H112" s="314" t="s">
        <v>1952</v>
      </c>
      <c r="I112" s="314" t="s">
        <v>1914</v>
      </c>
      <c r="J112" s="314">
        <v>50</v>
      </c>
      <c r="K112" s="328"/>
    </row>
    <row r="113" s="1" customFormat="1" ht="15" customHeight="1">
      <c r="B113" s="339"/>
      <c r="C113" s="314" t="s">
        <v>55</v>
      </c>
      <c r="D113" s="314"/>
      <c r="E113" s="314"/>
      <c r="F113" s="337" t="s">
        <v>1912</v>
      </c>
      <c r="G113" s="314"/>
      <c r="H113" s="314" t="s">
        <v>1953</v>
      </c>
      <c r="I113" s="314" t="s">
        <v>1914</v>
      </c>
      <c r="J113" s="314">
        <v>20</v>
      </c>
      <c r="K113" s="328"/>
    </row>
    <row r="114" s="1" customFormat="1" ht="15" customHeight="1">
      <c r="B114" s="339"/>
      <c r="C114" s="314" t="s">
        <v>1954</v>
      </c>
      <c r="D114" s="314"/>
      <c r="E114" s="314"/>
      <c r="F114" s="337" t="s">
        <v>1912</v>
      </c>
      <c r="G114" s="314"/>
      <c r="H114" s="314" t="s">
        <v>1955</v>
      </c>
      <c r="I114" s="314" t="s">
        <v>1914</v>
      </c>
      <c r="J114" s="314">
        <v>120</v>
      </c>
      <c r="K114" s="328"/>
    </row>
    <row r="115" s="1" customFormat="1" ht="15" customHeight="1">
      <c r="B115" s="339"/>
      <c r="C115" s="314" t="s">
        <v>40</v>
      </c>
      <c r="D115" s="314"/>
      <c r="E115" s="314"/>
      <c r="F115" s="337" t="s">
        <v>1912</v>
      </c>
      <c r="G115" s="314"/>
      <c r="H115" s="314" t="s">
        <v>1956</v>
      </c>
      <c r="I115" s="314" t="s">
        <v>1947</v>
      </c>
      <c r="J115" s="314"/>
      <c r="K115" s="328"/>
    </row>
    <row r="116" s="1" customFormat="1" ht="15" customHeight="1">
      <c r="B116" s="339"/>
      <c r="C116" s="314" t="s">
        <v>50</v>
      </c>
      <c r="D116" s="314"/>
      <c r="E116" s="314"/>
      <c r="F116" s="337" t="s">
        <v>1912</v>
      </c>
      <c r="G116" s="314"/>
      <c r="H116" s="314" t="s">
        <v>1957</v>
      </c>
      <c r="I116" s="314" t="s">
        <v>1947</v>
      </c>
      <c r="J116" s="314"/>
      <c r="K116" s="328"/>
    </row>
    <row r="117" s="1" customFormat="1" ht="15" customHeight="1">
      <c r="B117" s="339"/>
      <c r="C117" s="314" t="s">
        <v>59</v>
      </c>
      <c r="D117" s="314"/>
      <c r="E117" s="314"/>
      <c r="F117" s="337" t="s">
        <v>1912</v>
      </c>
      <c r="G117" s="314"/>
      <c r="H117" s="314" t="s">
        <v>1958</v>
      </c>
      <c r="I117" s="314" t="s">
        <v>1959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1960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1906</v>
      </c>
      <c r="D123" s="329"/>
      <c r="E123" s="329"/>
      <c r="F123" s="329" t="s">
        <v>1907</v>
      </c>
      <c r="G123" s="330"/>
      <c r="H123" s="329" t="s">
        <v>56</v>
      </c>
      <c r="I123" s="329" t="s">
        <v>59</v>
      </c>
      <c r="J123" s="329" t="s">
        <v>1908</v>
      </c>
      <c r="K123" s="358"/>
    </row>
    <row r="124" s="1" customFormat="1" ht="17.25" customHeight="1">
      <c r="B124" s="357"/>
      <c r="C124" s="331" t="s">
        <v>1909</v>
      </c>
      <c r="D124" s="331"/>
      <c r="E124" s="331"/>
      <c r="F124" s="332" t="s">
        <v>1910</v>
      </c>
      <c r="G124" s="333"/>
      <c r="H124" s="331"/>
      <c r="I124" s="331"/>
      <c r="J124" s="331" t="s">
        <v>1911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1915</v>
      </c>
      <c r="D126" s="336"/>
      <c r="E126" s="336"/>
      <c r="F126" s="337" t="s">
        <v>1912</v>
      </c>
      <c r="G126" s="314"/>
      <c r="H126" s="314" t="s">
        <v>1952</v>
      </c>
      <c r="I126" s="314" t="s">
        <v>1914</v>
      </c>
      <c r="J126" s="314">
        <v>120</v>
      </c>
      <c r="K126" s="362"/>
    </row>
    <row r="127" s="1" customFormat="1" ht="15" customHeight="1">
      <c r="B127" s="359"/>
      <c r="C127" s="314" t="s">
        <v>1961</v>
      </c>
      <c r="D127" s="314"/>
      <c r="E127" s="314"/>
      <c r="F127" s="337" t="s">
        <v>1912</v>
      </c>
      <c r="G127" s="314"/>
      <c r="H127" s="314" t="s">
        <v>1962</v>
      </c>
      <c r="I127" s="314" t="s">
        <v>1914</v>
      </c>
      <c r="J127" s="314" t="s">
        <v>1963</v>
      </c>
      <c r="K127" s="362"/>
    </row>
    <row r="128" s="1" customFormat="1" ht="15" customHeight="1">
      <c r="B128" s="359"/>
      <c r="C128" s="314" t="s">
        <v>87</v>
      </c>
      <c r="D128" s="314"/>
      <c r="E128" s="314"/>
      <c r="F128" s="337" t="s">
        <v>1912</v>
      </c>
      <c r="G128" s="314"/>
      <c r="H128" s="314" t="s">
        <v>1964</v>
      </c>
      <c r="I128" s="314" t="s">
        <v>1914</v>
      </c>
      <c r="J128" s="314" t="s">
        <v>1963</v>
      </c>
      <c r="K128" s="362"/>
    </row>
    <row r="129" s="1" customFormat="1" ht="15" customHeight="1">
      <c r="B129" s="359"/>
      <c r="C129" s="314" t="s">
        <v>1923</v>
      </c>
      <c r="D129" s="314"/>
      <c r="E129" s="314"/>
      <c r="F129" s="337" t="s">
        <v>1918</v>
      </c>
      <c r="G129" s="314"/>
      <c r="H129" s="314" t="s">
        <v>1924</v>
      </c>
      <c r="I129" s="314" t="s">
        <v>1914</v>
      </c>
      <c r="J129" s="314">
        <v>15</v>
      </c>
      <c r="K129" s="362"/>
    </row>
    <row r="130" s="1" customFormat="1" ht="15" customHeight="1">
      <c r="B130" s="359"/>
      <c r="C130" s="340" t="s">
        <v>1925</v>
      </c>
      <c r="D130" s="340"/>
      <c r="E130" s="340"/>
      <c r="F130" s="341" t="s">
        <v>1918</v>
      </c>
      <c r="G130" s="340"/>
      <c r="H130" s="340" t="s">
        <v>1926</v>
      </c>
      <c r="I130" s="340" t="s">
        <v>1914</v>
      </c>
      <c r="J130" s="340">
        <v>15</v>
      </c>
      <c r="K130" s="362"/>
    </row>
    <row r="131" s="1" customFormat="1" ht="15" customHeight="1">
      <c r="B131" s="359"/>
      <c r="C131" s="340" t="s">
        <v>1927</v>
      </c>
      <c r="D131" s="340"/>
      <c r="E131" s="340"/>
      <c r="F131" s="341" t="s">
        <v>1918</v>
      </c>
      <c r="G131" s="340"/>
      <c r="H131" s="340" t="s">
        <v>1928</v>
      </c>
      <c r="I131" s="340" t="s">
        <v>1914</v>
      </c>
      <c r="J131" s="340">
        <v>20</v>
      </c>
      <c r="K131" s="362"/>
    </row>
    <row r="132" s="1" customFormat="1" ht="15" customHeight="1">
      <c r="B132" s="359"/>
      <c r="C132" s="340" t="s">
        <v>1929</v>
      </c>
      <c r="D132" s="340"/>
      <c r="E132" s="340"/>
      <c r="F132" s="341" t="s">
        <v>1918</v>
      </c>
      <c r="G132" s="340"/>
      <c r="H132" s="340" t="s">
        <v>1930</v>
      </c>
      <c r="I132" s="340" t="s">
        <v>1914</v>
      </c>
      <c r="J132" s="340">
        <v>20</v>
      </c>
      <c r="K132" s="362"/>
    </row>
    <row r="133" s="1" customFormat="1" ht="15" customHeight="1">
      <c r="B133" s="359"/>
      <c r="C133" s="314" t="s">
        <v>1917</v>
      </c>
      <c r="D133" s="314"/>
      <c r="E133" s="314"/>
      <c r="F133" s="337" t="s">
        <v>1918</v>
      </c>
      <c r="G133" s="314"/>
      <c r="H133" s="314" t="s">
        <v>1952</v>
      </c>
      <c r="I133" s="314" t="s">
        <v>1914</v>
      </c>
      <c r="J133" s="314">
        <v>50</v>
      </c>
      <c r="K133" s="362"/>
    </row>
    <row r="134" s="1" customFormat="1" ht="15" customHeight="1">
      <c r="B134" s="359"/>
      <c r="C134" s="314" t="s">
        <v>1931</v>
      </c>
      <c r="D134" s="314"/>
      <c r="E134" s="314"/>
      <c r="F134" s="337" t="s">
        <v>1918</v>
      </c>
      <c r="G134" s="314"/>
      <c r="H134" s="314" t="s">
        <v>1952</v>
      </c>
      <c r="I134" s="314" t="s">
        <v>1914</v>
      </c>
      <c r="J134" s="314">
        <v>50</v>
      </c>
      <c r="K134" s="362"/>
    </row>
    <row r="135" s="1" customFormat="1" ht="15" customHeight="1">
      <c r="B135" s="359"/>
      <c r="C135" s="314" t="s">
        <v>1937</v>
      </c>
      <c r="D135" s="314"/>
      <c r="E135" s="314"/>
      <c r="F135" s="337" t="s">
        <v>1918</v>
      </c>
      <c r="G135" s="314"/>
      <c r="H135" s="314" t="s">
        <v>1952</v>
      </c>
      <c r="I135" s="314" t="s">
        <v>1914</v>
      </c>
      <c r="J135" s="314">
        <v>50</v>
      </c>
      <c r="K135" s="362"/>
    </row>
    <row r="136" s="1" customFormat="1" ht="15" customHeight="1">
      <c r="B136" s="359"/>
      <c r="C136" s="314" t="s">
        <v>1939</v>
      </c>
      <c r="D136" s="314"/>
      <c r="E136" s="314"/>
      <c r="F136" s="337" t="s">
        <v>1918</v>
      </c>
      <c r="G136" s="314"/>
      <c r="H136" s="314" t="s">
        <v>1952</v>
      </c>
      <c r="I136" s="314" t="s">
        <v>1914</v>
      </c>
      <c r="J136" s="314">
        <v>50</v>
      </c>
      <c r="K136" s="362"/>
    </row>
    <row r="137" s="1" customFormat="1" ht="15" customHeight="1">
      <c r="B137" s="359"/>
      <c r="C137" s="314" t="s">
        <v>1940</v>
      </c>
      <c r="D137" s="314"/>
      <c r="E137" s="314"/>
      <c r="F137" s="337" t="s">
        <v>1918</v>
      </c>
      <c r="G137" s="314"/>
      <c r="H137" s="314" t="s">
        <v>1965</v>
      </c>
      <c r="I137" s="314" t="s">
        <v>1914</v>
      </c>
      <c r="J137" s="314">
        <v>255</v>
      </c>
      <c r="K137" s="362"/>
    </row>
    <row r="138" s="1" customFormat="1" ht="15" customHeight="1">
      <c r="B138" s="359"/>
      <c r="C138" s="314" t="s">
        <v>1942</v>
      </c>
      <c r="D138" s="314"/>
      <c r="E138" s="314"/>
      <c r="F138" s="337" t="s">
        <v>1912</v>
      </c>
      <c r="G138" s="314"/>
      <c r="H138" s="314" t="s">
        <v>1966</v>
      </c>
      <c r="I138" s="314" t="s">
        <v>1944</v>
      </c>
      <c r="J138" s="314"/>
      <c r="K138" s="362"/>
    </row>
    <row r="139" s="1" customFormat="1" ht="15" customHeight="1">
      <c r="B139" s="359"/>
      <c r="C139" s="314" t="s">
        <v>1945</v>
      </c>
      <c r="D139" s="314"/>
      <c r="E139" s="314"/>
      <c r="F139" s="337" t="s">
        <v>1912</v>
      </c>
      <c r="G139" s="314"/>
      <c r="H139" s="314" t="s">
        <v>1967</v>
      </c>
      <c r="I139" s="314" t="s">
        <v>1947</v>
      </c>
      <c r="J139" s="314"/>
      <c r="K139" s="362"/>
    </row>
    <row r="140" s="1" customFormat="1" ht="15" customHeight="1">
      <c r="B140" s="359"/>
      <c r="C140" s="314" t="s">
        <v>1948</v>
      </c>
      <c r="D140" s="314"/>
      <c r="E140" s="314"/>
      <c r="F140" s="337" t="s">
        <v>1912</v>
      </c>
      <c r="G140" s="314"/>
      <c r="H140" s="314" t="s">
        <v>1948</v>
      </c>
      <c r="I140" s="314" t="s">
        <v>1947</v>
      </c>
      <c r="J140" s="314"/>
      <c r="K140" s="362"/>
    </row>
    <row r="141" s="1" customFormat="1" ht="15" customHeight="1">
      <c r="B141" s="359"/>
      <c r="C141" s="314" t="s">
        <v>40</v>
      </c>
      <c r="D141" s="314"/>
      <c r="E141" s="314"/>
      <c r="F141" s="337" t="s">
        <v>1912</v>
      </c>
      <c r="G141" s="314"/>
      <c r="H141" s="314" t="s">
        <v>1968</v>
      </c>
      <c r="I141" s="314" t="s">
        <v>1947</v>
      </c>
      <c r="J141" s="314"/>
      <c r="K141" s="362"/>
    </row>
    <row r="142" s="1" customFormat="1" ht="15" customHeight="1">
      <c r="B142" s="359"/>
      <c r="C142" s="314" t="s">
        <v>1969</v>
      </c>
      <c r="D142" s="314"/>
      <c r="E142" s="314"/>
      <c r="F142" s="337" t="s">
        <v>1912</v>
      </c>
      <c r="G142" s="314"/>
      <c r="H142" s="314" t="s">
        <v>1970</v>
      </c>
      <c r="I142" s="314" t="s">
        <v>1947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1971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1906</v>
      </c>
      <c r="D148" s="329"/>
      <c r="E148" s="329"/>
      <c r="F148" s="329" t="s">
        <v>1907</v>
      </c>
      <c r="G148" s="330"/>
      <c r="H148" s="329" t="s">
        <v>56</v>
      </c>
      <c r="I148" s="329" t="s">
        <v>59</v>
      </c>
      <c r="J148" s="329" t="s">
        <v>1908</v>
      </c>
      <c r="K148" s="328"/>
    </row>
    <row r="149" s="1" customFormat="1" ht="17.25" customHeight="1">
      <c r="B149" s="326"/>
      <c r="C149" s="331" t="s">
        <v>1909</v>
      </c>
      <c r="D149" s="331"/>
      <c r="E149" s="331"/>
      <c r="F149" s="332" t="s">
        <v>1910</v>
      </c>
      <c r="G149" s="333"/>
      <c r="H149" s="331"/>
      <c r="I149" s="331"/>
      <c r="J149" s="331" t="s">
        <v>1911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1915</v>
      </c>
      <c r="D151" s="314"/>
      <c r="E151" s="314"/>
      <c r="F151" s="367" t="s">
        <v>1912</v>
      </c>
      <c r="G151" s="314"/>
      <c r="H151" s="366" t="s">
        <v>1952</v>
      </c>
      <c r="I151" s="366" t="s">
        <v>1914</v>
      </c>
      <c r="J151" s="366">
        <v>120</v>
      </c>
      <c r="K151" s="362"/>
    </row>
    <row r="152" s="1" customFormat="1" ht="15" customHeight="1">
      <c r="B152" s="339"/>
      <c r="C152" s="366" t="s">
        <v>1961</v>
      </c>
      <c r="D152" s="314"/>
      <c r="E152" s="314"/>
      <c r="F152" s="367" t="s">
        <v>1912</v>
      </c>
      <c r="G152" s="314"/>
      <c r="H152" s="366" t="s">
        <v>1972</v>
      </c>
      <c r="I152" s="366" t="s">
        <v>1914</v>
      </c>
      <c r="J152" s="366" t="s">
        <v>1963</v>
      </c>
      <c r="K152" s="362"/>
    </row>
    <row r="153" s="1" customFormat="1" ht="15" customHeight="1">
      <c r="B153" s="339"/>
      <c r="C153" s="366" t="s">
        <v>87</v>
      </c>
      <c r="D153" s="314"/>
      <c r="E153" s="314"/>
      <c r="F153" s="367" t="s">
        <v>1912</v>
      </c>
      <c r="G153" s="314"/>
      <c r="H153" s="366" t="s">
        <v>1973</v>
      </c>
      <c r="I153" s="366" t="s">
        <v>1914</v>
      </c>
      <c r="J153" s="366" t="s">
        <v>1963</v>
      </c>
      <c r="K153" s="362"/>
    </row>
    <row r="154" s="1" customFormat="1" ht="15" customHeight="1">
      <c r="B154" s="339"/>
      <c r="C154" s="366" t="s">
        <v>1917</v>
      </c>
      <c r="D154" s="314"/>
      <c r="E154" s="314"/>
      <c r="F154" s="367" t="s">
        <v>1918</v>
      </c>
      <c r="G154" s="314"/>
      <c r="H154" s="366" t="s">
        <v>1952</v>
      </c>
      <c r="I154" s="366" t="s">
        <v>1914</v>
      </c>
      <c r="J154" s="366">
        <v>50</v>
      </c>
      <c r="K154" s="362"/>
    </row>
    <row r="155" s="1" customFormat="1" ht="15" customHeight="1">
      <c r="B155" s="339"/>
      <c r="C155" s="366" t="s">
        <v>1920</v>
      </c>
      <c r="D155" s="314"/>
      <c r="E155" s="314"/>
      <c r="F155" s="367" t="s">
        <v>1912</v>
      </c>
      <c r="G155" s="314"/>
      <c r="H155" s="366" t="s">
        <v>1952</v>
      </c>
      <c r="I155" s="366" t="s">
        <v>1922</v>
      </c>
      <c r="J155" s="366"/>
      <c r="K155" s="362"/>
    </row>
    <row r="156" s="1" customFormat="1" ht="15" customHeight="1">
      <c r="B156" s="339"/>
      <c r="C156" s="366" t="s">
        <v>1931</v>
      </c>
      <c r="D156" s="314"/>
      <c r="E156" s="314"/>
      <c r="F156" s="367" t="s">
        <v>1918</v>
      </c>
      <c r="G156" s="314"/>
      <c r="H156" s="366" t="s">
        <v>1952</v>
      </c>
      <c r="I156" s="366" t="s">
        <v>1914</v>
      </c>
      <c r="J156" s="366">
        <v>50</v>
      </c>
      <c r="K156" s="362"/>
    </row>
    <row r="157" s="1" customFormat="1" ht="15" customHeight="1">
      <c r="B157" s="339"/>
      <c r="C157" s="366" t="s">
        <v>1939</v>
      </c>
      <c r="D157" s="314"/>
      <c r="E157" s="314"/>
      <c r="F157" s="367" t="s">
        <v>1918</v>
      </c>
      <c r="G157" s="314"/>
      <c r="H157" s="366" t="s">
        <v>1952</v>
      </c>
      <c r="I157" s="366" t="s">
        <v>1914</v>
      </c>
      <c r="J157" s="366">
        <v>50</v>
      </c>
      <c r="K157" s="362"/>
    </row>
    <row r="158" s="1" customFormat="1" ht="15" customHeight="1">
      <c r="B158" s="339"/>
      <c r="C158" s="366" t="s">
        <v>1937</v>
      </c>
      <c r="D158" s="314"/>
      <c r="E158" s="314"/>
      <c r="F158" s="367" t="s">
        <v>1918</v>
      </c>
      <c r="G158" s="314"/>
      <c r="H158" s="366" t="s">
        <v>1952</v>
      </c>
      <c r="I158" s="366" t="s">
        <v>1914</v>
      </c>
      <c r="J158" s="366">
        <v>50</v>
      </c>
      <c r="K158" s="362"/>
    </row>
    <row r="159" s="1" customFormat="1" ht="15" customHeight="1">
      <c r="B159" s="339"/>
      <c r="C159" s="366" t="s">
        <v>115</v>
      </c>
      <c r="D159" s="314"/>
      <c r="E159" s="314"/>
      <c r="F159" s="367" t="s">
        <v>1912</v>
      </c>
      <c r="G159" s="314"/>
      <c r="H159" s="366" t="s">
        <v>1974</v>
      </c>
      <c r="I159" s="366" t="s">
        <v>1914</v>
      </c>
      <c r="J159" s="366" t="s">
        <v>1975</v>
      </c>
      <c r="K159" s="362"/>
    </row>
    <row r="160" s="1" customFormat="1" ht="15" customHeight="1">
      <c r="B160" s="339"/>
      <c r="C160" s="366" t="s">
        <v>1976</v>
      </c>
      <c r="D160" s="314"/>
      <c r="E160" s="314"/>
      <c r="F160" s="367" t="s">
        <v>1912</v>
      </c>
      <c r="G160" s="314"/>
      <c r="H160" s="366" t="s">
        <v>1977</v>
      </c>
      <c r="I160" s="366" t="s">
        <v>1947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1978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1906</v>
      </c>
      <c r="D166" s="329"/>
      <c r="E166" s="329"/>
      <c r="F166" s="329" t="s">
        <v>1907</v>
      </c>
      <c r="G166" s="371"/>
      <c r="H166" s="372" t="s">
        <v>56</v>
      </c>
      <c r="I166" s="372" t="s">
        <v>59</v>
      </c>
      <c r="J166" s="329" t="s">
        <v>1908</v>
      </c>
      <c r="K166" s="306"/>
    </row>
    <row r="167" s="1" customFormat="1" ht="17.25" customHeight="1">
      <c r="B167" s="307"/>
      <c r="C167" s="331" t="s">
        <v>1909</v>
      </c>
      <c r="D167" s="331"/>
      <c r="E167" s="331"/>
      <c r="F167" s="332" t="s">
        <v>1910</v>
      </c>
      <c r="G167" s="373"/>
      <c r="H167" s="374"/>
      <c r="I167" s="374"/>
      <c r="J167" s="331" t="s">
        <v>1911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1915</v>
      </c>
      <c r="D169" s="314"/>
      <c r="E169" s="314"/>
      <c r="F169" s="337" t="s">
        <v>1912</v>
      </c>
      <c r="G169" s="314"/>
      <c r="H169" s="314" t="s">
        <v>1952</v>
      </c>
      <c r="I169" s="314" t="s">
        <v>1914</v>
      </c>
      <c r="J169" s="314">
        <v>120</v>
      </c>
      <c r="K169" s="362"/>
    </row>
    <row r="170" s="1" customFormat="1" ht="15" customHeight="1">
      <c r="B170" s="339"/>
      <c r="C170" s="314" t="s">
        <v>1961</v>
      </c>
      <c r="D170" s="314"/>
      <c r="E170" s="314"/>
      <c r="F170" s="337" t="s">
        <v>1912</v>
      </c>
      <c r="G170" s="314"/>
      <c r="H170" s="314" t="s">
        <v>1962</v>
      </c>
      <c r="I170" s="314" t="s">
        <v>1914</v>
      </c>
      <c r="J170" s="314" t="s">
        <v>1963</v>
      </c>
      <c r="K170" s="362"/>
    </row>
    <row r="171" s="1" customFormat="1" ht="15" customHeight="1">
      <c r="B171" s="339"/>
      <c r="C171" s="314" t="s">
        <v>87</v>
      </c>
      <c r="D171" s="314"/>
      <c r="E171" s="314"/>
      <c r="F171" s="337" t="s">
        <v>1912</v>
      </c>
      <c r="G171" s="314"/>
      <c r="H171" s="314" t="s">
        <v>1979</v>
      </c>
      <c r="I171" s="314" t="s">
        <v>1914</v>
      </c>
      <c r="J171" s="314" t="s">
        <v>1963</v>
      </c>
      <c r="K171" s="362"/>
    </row>
    <row r="172" s="1" customFormat="1" ht="15" customHeight="1">
      <c r="B172" s="339"/>
      <c r="C172" s="314" t="s">
        <v>1917</v>
      </c>
      <c r="D172" s="314"/>
      <c r="E172" s="314"/>
      <c r="F172" s="337" t="s">
        <v>1918</v>
      </c>
      <c r="G172" s="314"/>
      <c r="H172" s="314" t="s">
        <v>1979</v>
      </c>
      <c r="I172" s="314" t="s">
        <v>1914</v>
      </c>
      <c r="J172" s="314">
        <v>50</v>
      </c>
      <c r="K172" s="362"/>
    </row>
    <row r="173" s="1" customFormat="1" ht="15" customHeight="1">
      <c r="B173" s="339"/>
      <c r="C173" s="314" t="s">
        <v>1920</v>
      </c>
      <c r="D173" s="314"/>
      <c r="E173" s="314"/>
      <c r="F173" s="337" t="s">
        <v>1912</v>
      </c>
      <c r="G173" s="314"/>
      <c r="H173" s="314" t="s">
        <v>1979</v>
      </c>
      <c r="I173" s="314" t="s">
        <v>1922</v>
      </c>
      <c r="J173" s="314"/>
      <c r="K173" s="362"/>
    </row>
    <row r="174" s="1" customFormat="1" ht="15" customHeight="1">
      <c r="B174" s="339"/>
      <c r="C174" s="314" t="s">
        <v>1931</v>
      </c>
      <c r="D174" s="314"/>
      <c r="E174" s="314"/>
      <c r="F174" s="337" t="s">
        <v>1918</v>
      </c>
      <c r="G174" s="314"/>
      <c r="H174" s="314" t="s">
        <v>1979</v>
      </c>
      <c r="I174" s="314" t="s">
        <v>1914</v>
      </c>
      <c r="J174" s="314">
        <v>50</v>
      </c>
      <c r="K174" s="362"/>
    </row>
    <row r="175" s="1" customFormat="1" ht="15" customHeight="1">
      <c r="B175" s="339"/>
      <c r="C175" s="314" t="s">
        <v>1939</v>
      </c>
      <c r="D175" s="314"/>
      <c r="E175" s="314"/>
      <c r="F175" s="337" t="s">
        <v>1918</v>
      </c>
      <c r="G175" s="314"/>
      <c r="H175" s="314" t="s">
        <v>1979</v>
      </c>
      <c r="I175" s="314" t="s">
        <v>1914</v>
      </c>
      <c r="J175" s="314">
        <v>50</v>
      </c>
      <c r="K175" s="362"/>
    </row>
    <row r="176" s="1" customFormat="1" ht="15" customHeight="1">
      <c r="B176" s="339"/>
      <c r="C176" s="314" t="s">
        <v>1937</v>
      </c>
      <c r="D176" s="314"/>
      <c r="E176" s="314"/>
      <c r="F176" s="337" t="s">
        <v>1918</v>
      </c>
      <c r="G176" s="314"/>
      <c r="H176" s="314" t="s">
        <v>1979</v>
      </c>
      <c r="I176" s="314" t="s">
        <v>1914</v>
      </c>
      <c r="J176" s="314">
        <v>50</v>
      </c>
      <c r="K176" s="362"/>
    </row>
    <row r="177" s="1" customFormat="1" ht="15" customHeight="1">
      <c r="B177" s="339"/>
      <c r="C177" s="314" t="s">
        <v>129</v>
      </c>
      <c r="D177" s="314"/>
      <c r="E177" s="314"/>
      <c r="F177" s="337" t="s">
        <v>1912</v>
      </c>
      <c r="G177" s="314"/>
      <c r="H177" s="314" t="s">
        <v>1980</v>
      </c>
      <c r="I177" s="314" t="s">
        <v>1981</v>
      </c>
      <c r="J177" s="314"/>
      <c r="K177" s="362"/>
    </row>
    <row r="178" s="1" customFormat="1" ht="15" customHeight="1">
      <c r="B178" s="339"/>
      <c r="C178" s="314" t="s">
        <v>59</v>
      </c>
      <c r="D178" s="314"/>
      <c r="E178" s="314"/>
      <c r="F178" s="337" t="s">
        <v>1912</v>
      </c>
      <c r="G178" s="314"/>
      <c r="H178" s="314" t="s">
        <v>1982</v>
      </c>
      <c r="I178" s="314" t="s">
        <v>1983</v>
      </c>
      <c r="J178" s="314">
        <v>1</v>
      </c>
      <c r="K178" s="362"/>
    </row>
    <row r="179" s="1" customFormat="1" ht="15" customHeight="1">
      <c r="B179" s="339"/>
      <c r="C179" s="314" t="s">
        <v>55</v>
      </c>
      <c r="D179" s="314"/>
      <c r="E179" s="314"/>
      <c r="F179" s="337" t="s">
        <v>1912</v>
      </c>
      <c r="G179" s="314"/>
      <c r="H179" s="314" t="s">
        <v>1984</v>
      </c>
      <c r="I179" s="314" t="s">
        <v>1914</v>
      </c>
      <c r="J179" s="314">
        <v>20</v>
      </c>
      <c r="K179" s="362"/>
    </row>
    <row r="180" s="1" customFormat="1" ht="15" customHeight="1">
      <c r="B180" s="339"/>
      <c r="C180" s="314" t="s">
        <v>56</v>
      </c>
      <c r="D180" s="314"/>
      <c r="E180" s="314"/>
      <c r="F180" s="337" t="s">
        <v>1912</v>
      </c>
      <c r="G180" s="314"/>
      <c r="H180" s="314" t="s">
        <v>1985</v>
      </c>
      <c r="I180" s="314" t="s">
        <v>1914</v>
      </c>
      <c r="J180" s="314">
        <v>255</v>
      </c>
      <c r="K180" s="362"/>
    </row>
    <row r="181" s="1" customFormat="1" ht="15" customHeight="1">
      <c r="B181" s="339"/>
      <c r="C181" s="314" t="s">
        <v>130</v>
      </c>
      <c r="D181" s="314"/>
      <c r="E181" s="314"/>
      <c r="F181" s="337" t="s">
        <v>1912</v>
      </c>
      <c r="G181" s="314"/>
      <c r="H181" s="314" t="s">
        <v>1876</v>
      </c>
      <c r="I181" s="314" t="s">
        <v>1914</v>
      </c>
      <c r="J181" s="314">
        <v>10</v>
      </c>
      <c r="K181" s="362"/>
    </row>
    <row r="182" s="1" customFormat="1" ht="15" customHeight="1">
      <c r="B182" s="339"/>
      <c r="C182" s="314" t="s">
        <v>131</v>
      </c>
      <c r="D182" s="314"/>
      <c r="E182" s="314"/>
      <c r="F182" s="337" t="s">
        <v>1912</v>
      </c>
      <c r="G182" s="314"/>
      <c r="H182" s="314" t="s">
        <v>1986</v>
      </c>
      <c r="I182" s="314" t="s">
        <v>1947</v>
      </c>
      <c r="J182" s="314"/>
      <c r="K182" s="362"/>
    </row>
    <row r="183" s="1" customFormat="1" ht="15" customHeight="1">
      <c r="B183" s="339"/>
      <c r="C183" s="314" t="s">
        <v>1987</v>
      </c>
      <c r="D183" s="314"/>
      <c r="E183" s="314"/>
      <c r="F183" s="337" t="s">
        <v>1912</v>
      </c>
      <c r="G183" s="314"/>
      <c r="H183" s="314" t="s">
        <v>1988</v>
      </c>
      <c r="I183" s="314" t="s">
        <v>1947</v>
      </c>
      <c r="J183" s="314"/>
      <c r="K183" s="362"/>
    </row>
    <row r="184" s="1" customFormat="1" ht="15" customHeight="1">
      <c r="B184" s="339"/>
      <c r="C184" s="314" t="s">
        <v>1976</v>
      </c>
      <c r="D184" s="314"/>
      <c r="E184" s="314"/>
      <c r="F184" s="337" t="s">
        <v>1912</v>
      </c>
      <c r="G184" s="314"/>
      <c r="H184" s="314" t="s">
        <v>1989</v>
      </c>
      <c r="I184" s="314" t="s">
        <v>1947</v>
      </c>
      <c r="J184" s="314"/>
      <c r="K184" s="362"/>
    </row>
    <row r="185" s="1" customFormat="1" ht="15" customHeight="1">
      <c r="B185" s="339"/>
      <c r="C185" s="314" t="s">
        <v>133</v>
      </c>
      <c r="D185" s="314"/>
      <c r="E185" s="314"/>
      <c r="F185" s="337" t="s">
        <v>1918</v>
      </c>
      <c r="G185" s="314"/>
      <c r="H185" s="314" t="s">
        <v>1990</v>
      </c>
      <c r="I185" s="314" t="s">
        <v>1914</v>
      </c>
      <c r="J185" s="314">
        <v>50</v>
      </c>
      <c r="K185" s="362"/>
    </row>
    <row r="186" s="1" customFormat="1" ht="15" customHeight="1">
      <c r="B186" s="339"/>
      <c r="C186" s="314" t="s">
        <v>1991</v>
      </c>
      <c r="D186" s="314"/>
      <c r="E186" s="314"/>
      <c r="F186" s="337" t="s">
        <v>1918</v>
      </c>
      <c r="G186" s="314"/>
      <c r="H186" s="314" t="s">
        <v>1992</v>
      </c>
      <c r="I186" s="314" t="s">
        <v>1993</v>
      </c>
      <c r="J186" s="314"/>
      <c r="K186" s="362"/>
    </row>
    <row r="187" s="1" customFormat="1" ht="15" customHeight="1">
      <c r="B187" s="339"/>
      <c r="C187" s="314" t="s">
        <v>1994</v>
      </c>
      <c r="D187" s="314"/>
      <c r="E187" s="314"/>
      <c r="F187" s="337" t="s">
        <v>1918</v>
      </c>
      <c r="G187" s="314"/>
      <c r="H187" s="314" t="s">
        <v>1995</v>
      </c>
      <c r="I187" s="314" t="s">
        <v>1993</v>
      </c>
      <c r="J187" s="314"/>
      <c r="K187" s="362"/>
    </row>
    <row r="188" s="1" customFormat="1" ht="15" customHeight="1">
      <c r="B188" s="339"/>
      <c r="C188" s="314" t="s">
        <v>1996</v>
      </c>
      <c r="D188" s="314"/>
      <c r="E188" s="314"/>
      <c r="F188" s="337" t="s">
        <v>1918</v>
      </c>
      <c r="G188" s="314"/>
      <c r="H188" s="314" t="s">
        <v>1997</v>
      </c>
      <c r="I188" s="314" t="s">
        <v>1993</v>
      </c>
      <c r="J188" s="314"/>
      <c r="K188" s="362"/>
    </row>
    <row r="189" s="1" customFormat="1" ht="15" customHeight="1">
      <c r="B189" s="339"/>
      <c r="C189" s="375" t="s">
        <v>1998</v>
      </c>
      <c r="D189" s="314"/>
      <c r="E189" s="314"/>
      <c r="F189" s="337" t="s">
        <v>1918</v>
      </c>
      <c r="G189" s="314"/>
      <c r="H189" s="314" t="s">
        <v>1999</v>
      </c>
      <c r="I189" s="314" t="s">
        <v>2000</v>
      </c>
      <c r="J189" s="376" t="s">
        <v>2001</v>
      </c>
      <c r="K189" s="362"/>
    </row>
    <row r="190" s="18" customFormat="1" ht="15" customHeight="1">
      <c r="B190" s="377"/>
      <c r="C190" s="378" t="s">
        <v>2002</v>
      </c>
      <c r="D190" s="379"/>
      <c r="E190" s="379"/>
      <c r="F190" s="380" t="s">
        <v>1918</v>
      </c>
      <c r="G190" s="379"/>
      <c r="H190" s="379" t="s">
        <v>2003</v>
      </c>
      <c r="I190" s="379" t="s">
        <v>2000</v>
      </c>
      <c r="J190" s="381" t="s">
        <v>2001</v>
      </c>
      <c r="K190" s="382"/>
    </row>
    <row r="191" s="1" customFormat="1" ht="15" customHeight="1">
      <c r="B191" s="339"/>
      <c r="C191" s="375" t="s">
        <v>44</v>
      </c>
      <c r="D191" s="314"/>
      <c r="E191" s="314"/>
      <c r="F191" s="337" t="s">
        <v>1912</v>
      </c>
      <c r="G191" s="314"/>
      <c r="H191" s="311" t="s">
        <v>2004</v>
      </c>
      <c r="I191" s="314" t="s">
        <v>2005</v>
      </c>
      <c r="J191" s="314"/>
      <c r="K191" s="362"/>
    </row>
    <row r="192" s="1" customFormat="1" ht="15" customHeight="1">
      <c r="B192" s="339"/>
      <c r="C192" s="375" t="s">
        <v>2006</v>
      </c>
      <c r="D192" s="314"/>
      <c r="E192" s="314"/>
      <c r="F192" s="337" t="s">
        <v>1912</v>
      </c>
      <c r="G192" s="314"/>
      <c r="H192" s="314" t="s">
        <v>2007</v>
      </c>
      <c r="I192" s="314" t="s">
        <v>1947</v>
      </c>
      <c r="J192" s="314"/>
      <c r="K192" s="362"/>
    </row>
    <row r="193" s="1" customFormat="1" ht="15" customHeight="1">
      <c r="B193" s="339"/>
      <c r="C193" s="375" t="s">
        <v>2008</v>
      </c>
      <c r="D193" s="314"/>
      <c r="E193" s="314"/>
      <c r="F193" s="337" t="s">
        <v>1912</v>
      </c>
      <c r="G193" s="314"/>
      <c r="H193" s="314" t="s">
        <v>2009</v>
      </c>
      <c r="I193" s="314" t="s">
        <v>1947</v>
      </c>
      <c r="J193" s="314"/>
      <c r="K193" s="362"/>
    </row>
    <row r="194" s="1" customFormat="1" ht="15" customHeight="1">
      <c r="B194" s="339"/>
      <c r="C194" s="375" t="s">
        <v>2010</v>
      </c>
      <c r="D194" s="314"/>
      <c r="E194" s="314"/>
      <c r="F194" s="337" t="s">
        <v>1918</v>
      </c>
      <c r="G194" s="314"/>
      <c r="H194" s="314" t="s">
        <v>2011</v>
      </c>
      <c r="I194" s="314" t="s">
        <v>1947</v>
      </c>
      <c r="J194" s="314"/>
      <c r="K194" s="362"/>
    </row>
    <row r="195" s="1" customFormat="1" ht="15" customHeight="1">
      <c r="B195" s="368"/>
      <c r="C195" s="383"/>
      <c r="D195" s="348"/>
      <c r="E195" s="348"/>
      <c r="F195" s="348"/>
      <c r="G195" s="348"/>
      <c r="H195" s="348"/>
      <c r="I195" s="348"/>
      <c r="J195" s="348"/>
      <c r="K195" s="369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50"/>
      <c r="C197" s="360"/>
      <c r="D197" s="360"/>
      <c r="E197" s="360"/>
      <c r="F197" s="370"/>
      <c r="G197" s="360"/>
      <c r="H197" s="360"/>
      <c r="I197" s="360"/>
      <c r="J197" s="360"/>
      <c r="K197" s="350"/>
    </row>
    <row r="198" s="1" customFormat="1" ht="18.75" customHeight="1">
      <c r="B198" s="322"/>
      <c r="C198" s="322"/>
      <c r="D198" s="322"/>
      <c r="E198" s="322"/>
      <c r="F198" s="322"/>
      <c r="G198" s="322"/>
      <c r="H198" s="322"/>
      <c r="I198" s="322"/>
      <c r="J198" s="322"/>
      <c r="K198" s="322"/>
    </row>
    <row r="199" s="1" customFormat="1" ht="13.5">
      <c r="B199" s="301"/>
      <c r="C199" s="302"/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1">
      <c r="B200" s="304"/>
      <c r="C200" s="305" t="s">
        <v>2012</v>
      </c>
      <c r="D200" s="305"/>
      <c r="E200" s="305"/>
      <c r="F200" s="305"/>
      <c r="G200" s="305"/>
      <c r="H200" s="305"/>
      <c r="I200" s="305"/>
      <c r="J200" s="305"/>
      <c r="K200" s="306"/>
    </row>
    <row r="201" s="1" customFormat="1" ht="25.5" customHeight="1">
      <c r="B201" s="304"/>
      <c r="C201" s="384" t="s">
        <v>2013</v>
      </c>
      <c r="D201" s="384"/>
      <c r="E201" s="384"/>
      <c r="F201" s="384" t="s">
        <v>2014</v>
      </c>
      <c r="G201" s="385"/>
      <c r="H201" s="384" t="s">
        <v>2015</v>
      </c>
      <c r="I201" s="384"/>
      <c r="J201" s="384"/>
      <c r="K201" s="306"/>
    </row>
    <row r="202" s="1" customFormat="1" ht="5.25" customHeight="1">
      <c r="B202" s="339"/>
      <c r="C202" s="334"/>
      <c r="D202" s="334"/>
      <c r="E202" s="334"/>
      <c r="F202" s="334"/>
      <c r="G202" s="360"/>
      <c r="H202" s="334"/>
      <c r="I202" s="334"/>
      <c r="J202" s="334"/>
      <c r="K202" s="362"/>
    </row>
    <row r="203" s="1" customFormat="1" ht="15" customHeight="1">
      <c r="B203" s="339"/>
      <c r="C203" s="314" t="s">
        <v>2005</v>
      </c>
      <c r="D203" s="314"/>
      <c r="E203" s="314"/>
      <c r="F203" s="337" t="s">
        <v>45</v>
      </c>
      <c r="G203" s="314"/>
      <c r="H203" s="314" t="s">
        <v>2016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46</v>
      </c>
      <c r="G204" s="314"/>
      <c r="H204" s="314" t="s">
        <v>2017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49</v>
      </c>
      <c r="G205" s="314"/>
      <c r="H205" s="314" t="s">
        <v>2018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47</v>
      </c>
      <c r="G206" s="314"/>
      <c r="H206" s="314" t="s">
        <v>2019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 t="s">
        <v>48</v>
      </c>
      <c r="G207" s="314"/>
      <c r="H207" s="314" t="s">
        <v>2020</v>
      </c>
      <c r="I207" s="314"/>
      <c r="J207" s="314"/>
      <c r="K207" s="362"/>
    </row>
    <row r="208" s="1" customFormat="1" ht="15" customHeight="1">
      <c r="B208" s="339"/>
      <c r="C208" s="314"/>
      <c r="D208" s="314"/>
      <c r="E208" s="314"/>
      <c r="F208" s="337"/>
      <c r="G208" s="314"/>
      <c r="H208" s="314"/>
      <c r="I208" s="314"/>
      <c r="J208" s="314"/>
      <c r="K208" s="362"/>
    </row>
    <row r="209" s="1" customFormat="1" ht="15" customHeight="1">
      <c r="B209" s="339"/>
      <c r="C209" s="314" t="s">
        <v>1959</v>
      </c>
      <c r="D209" s="314"/>
      <c r="E209" s="314"/>
      <c r="F209" s="337" t="s">
        <v>80</v>
      </c>
      <c r="G209" s="314"/>
      <c r="H209" s="314" t="s">
        <v>2021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1857</v>
      </c>
      <c r="G210" s="314"/>
      <c r="H210" s="314" t="s">
        <v>1858</v>
      </c>
      <c r="I210" s="314"/>
      <c r="J210" s="314"/>
      <c r="K210" s="362"/>
    </row>
    <row r="211" s="1" customFormat="1" ht="15" customHeight="1">
      <c r="B211" s="339"/>
      <c r="C211" s="314"/>
      <c r="D211" s="314"/>
      <c r="E211" s="314"/>
      <c r="F211" s="337" t="s">
        <v>1855</v>
      </c>
      <c r="G211" s="314"/>
      <c r="H211" s="314" t="s">
        <v>2022</v>
      </c>
      <c r="I211" s="314"/>
      <c r="J211" s="314"/>
      <c r="K211" s="362"/>
    </row>
    <row r="212" s="1" customFormat="1" ht="15" customHeight="1">
      <c r="B212" s="386"/>
      <c r="C212" s="314"/>
      <c r="D212" s="314"/>
      <c r="E212" s="314"/>
      <c r="F212" s="337" t="s">
        <v>99</v>
      </c>
      <c r="G212" s="375"/>
      <c r="H212" s="366" t="s">
        <v>1859</v>
      </c>
      <c r="I212" s="366"/>
      <c r="J212" s="366"/>
      <c r="K212" s="387"/>
    </row>
    <row r="213" s="1" customFormat="1" ht="15" customHeight="1">
      <c r="B213" s="386"/>
      <c r="C213" s="314"/>
      <c r="D213" s="314"/>
      <c r="E213" s="314"/>
      <c r="F213" s="337" t="s">
        <v>1686</v>
      </c>
      <c r="G213" s="375"/>
      <c r="H213" s="366" t="s">
        <v>103</v>
      </c>
      <c r="I213" s="366"/>
      <c r="J213" s="366"/>
      <c r="K213" s="387"/>
    </row>
    <row r="214" s="1" customFormat="1" ht="15" customHeight="1">
      <c r="B214" s="386"/>
      <c r="C214" s="314"/>
      <c r="D214" s="314"/>
      <c r="E214" s="314"/>
      <c r="F214" s="337"/>
      <c r="G214" s="375"/>
      <c r="H214" s="366"/>
      <c r="I214" s="366"/>
      <c r="J214" s="366"/>
      <c r="K214" s="387"/>
    </row>
    <row r="215" s="1" customFormat="1" ht="15" customHeight="1">
      <c r="B215" s="386"/>
      <c r="C215" s="314" t="s">
        <v>1983</v>
      </c>
      <c r="D215" s="314"/>
      <c r="E215" s="314"/>
      <c r="F215" s="337">
        <v>1</v>
      </c>
      <c r="G215" s="375"/>
      <c r="H215" s="366" t="s">
        <v>2023</v>
      </c>
      <c r="I215" s="366"/>
      <c r="J215" s="366"/>
      <c r="K215" s="387"/>
    </row>
    <row r="216" s="1" customFormat="1" ht="15" customHeight="1">
      <c r="B216" s="386"/>
      <c r="C216" s="314"/>
      <c r="D216" s="314"/>
      <c r="E216" s="314"/>
      <c r="F216" s="337">
        <v>2</v>
      </c>
      <c r="G216" s="375"/>
      <c r="H216" s="366" t="s">
        <v>2024</v>
      </c>
      <c r="I216" s="366"/>
      <c r="J216" s="366"/>
      <c r="K216" s="387"/>
    </row>
    <row r="217" s="1" customFormat="1" ht="15" customHeight="1">
      <c r="B217" s="386"/>
      <c r="C217" s="314"/>
      <c r="D217" s="314"/>
      <c r="E217" s="314"/>
      <c r="F217" s="337">
        <v>3</v>
      </c>
      <c r="G217" s="375"/>
      <c r="H217" s="366" t="s">
        <v>2025</v>
      </c>
      <c r="I217" s="366"/>
      <c r="J217" s="366"/>
      <c r="K217" s="387"/>
    </row>
    <row r="218" s="1" customFormat="1" ht="15" customHeight="1">
      <c r="B218" s="386"/>
      <c r="C218" s="314"/>
      <c r="D218" s="314"/>
      <c r="E218" s="314"/>
      <c r="F218" s="337">
        <v>4</v>
      </c>
      <c r="G218" s="375"/>
      <c r="H218" s="366" t="s">
        <v>2026</v>
      </c>
      <c r="I218" s="366"/>
      <c r="J218" s="366"/>
      <c r="K218" s="387"/>
    </row>
    <row r="219" s="1" customFormat="1" ht="12.75" customHeight="1">
      <c r="B219" s="388"/>
      <c r="C219" s="389"/>
      <c r="D219" s="389"/>
      <c r="E219" s="389"/>
      <c r="F219" s="389"/>
      <c r="G219" s="389"/>
      <c r="H219" s="389"/>
      <c r="I219" s="389"/>
      <c r="J219" s="389"/>
      <c r="K219" s="39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Morská Miroslava</dc:creator>
  <cp:lastModifiedBy>Morská Miroslava</cp:lastModifiedBy>
  <dcterms:created xsi:type="dcterms:W3CDTF">2024-08-21T09:03:10Z</dcterms:created>
  <dcterms:modified xsi:type="dcterms:W3CDTF">2024-08-21T09:03:16Z</dcterms:modified>
</cp:coreProperties>
</file>