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 - Stavební část" sheetId="2" r:id="rId2"/>
    <sheet name="VON - Vedlejší a ostatní ..." sheetId="3" r:id="rId3"/>
    <sheet name="Seznam figur" sheetId="4" r:id="rId4"/>
  </sheets>
  <definedNames>
    <definedName name="_xlnm.Print_Area" localSheetId="0">'Rekapitulace stavby'!$D$4:$AO$76,'Rekapitulace stavby'!$C$82:$AQ$97</definedName>
    <definedName name="_xlnm.Print_Titles" localSheetId="0">'Rekapitulace stavby'!$92:$92</definedName>
    <definedName name="_xlnm._FilterDatabase" localSheetId="1" hidden="1">'1 - Stavební část'!$C$124:$K$439</definedName>
    <definedName name="_xlnm.Print_Area" localSheetId="1">'1 - Stavební část'!$C$4:$J$39,'1 - Stavební část'!$C$50:$J$76,'1 - Stavební část'!$C$82:$J$106,'1 - Stavební část'!$C$112:$K$439</definedName>
    <definedName name="_xlnm.Print_Titles" localSheetId="1">'1 - Stavební část'!$124:$124</definedName>
    <definedName name="_xlnm._FilterDatabase" localSheetId="2" hidden="1">'VON - Vedlejší a ostatní ...'!$C$116:$K$151</definedName>
    <definedName name="_xlnm.Print_Area" localSheetId="2">'VON - Vedlejší a ostatní ...'!$C$4:$J$39,'VON - Vedlejší a ostatní ...'!$C$50:$J$76,'VON - Vedlejší a ostatní ...'!$C$82:$J$98,'VON - Vedlejší a ostatní ...'!$C$104:$K$151</definedName>
    <definedName name="_xlnm.Print_Titles" localSheetId="2">'VON - Vedlejší a ostatní ...'!$116:$116</definedName>
    <definedName name="_xlnm.Print_Area" localSheetId="3">'Seznam figur'!$C$4:$G$135</definedName>
    <definedName name="_xlnm.Print_Titles" localSheetId="3">'Seznam figur'!$9:$9</definedName>
  </definedNames>
  <calcPr/>
</workbook>
</file>

<file path=xl/calcChain.xml><?xml version="1.0" encoding="utf-8"?>
<calcChain xmlns="http://schemas.openxmlformats.org/spreadsheetml/2006/main">
  <c i="4" l="1" r="D7"/>
  <c i="3" r="J37"/>
  <c r="J36"/>
  <c i="1" r="AY96"/>
  <c i="3" r="J35"/>
  <c i="1" r="AX96"/>
  <c i="3"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J114"/>
  <c r="J113"/>
  <c r="F113"/>
  <c r="F111"/>
  <c r="E109"/>
  <c r="J92"/>
  <c r="J91"/>
  <c r="F91"/>
  <c r="F89"/>
  <c r="E87"/>
  <c r="J18"/>
  <c r="E18"/>
  <c r="F114"/>
  <c r="J17"/>
  <c r="J12"/>
  <c r="J89"/>
  <c r="E7"/>
  <c r="E85"/>
  <c i="2" r="J37"/>
  <c r="J36"/>
  <c i="1" r="AY95"/>
  <c i="2" r="J35"/>
  <c i="1" r="AX95"/>
  <c i="2" r="BI437"/>
  <c r="BH437"/>
  <c r="BG437"/>
  <c r="BF437"/>
  <c r="T437"/>
  <c r="T436"/>
  <c r="R437"/>
  <c r="R436"/>
  <c r="P437"/>
  <c r="P436"/>
  <c r="BI433"/>
  <c r="BH433"/>
  <c r="BG433"/>
  <c r="BF433"/>
  <c r="T433"/>
  <c r="R433"/>
  <c r="P433"/>
  <c r="BI429"/>
  <c r="BH429"/>
  <c r="BG429"/>
  <c r="BF429"/>
  <c r="T429"/>
  <c r="R429"/>
  <c r="P429"/>
  <c r="BI425"/>
  <c r="BH425"/>
  <c r="BG425"/>
  <c r="BF425"/>
  <c r="T425"/>
  <c r="R425"/>
  <c r="P425"/>
  <c r="BI417"/>
  <c r="BH417"/>
  <c r="BG417"/>
  <c r="BF417"/>
  <c r="T417"/>
  <c r="R417"/>
  <c r="P417"/>
  <c r="BI412"/>
  <c r="BH412"/>
  <c r="BG412"/>
  <c r="BF412"/>
  <c r="T412"/>
  <c r="R412"/>
  <c r="P412"/>
  <c r="BI404"/>
  <c r="BH404"/>
  <c r="BG404"/>
  <c r="BF404"/>
  <c r="T404"/>
  <c r="R404"/>
  <c r="P404"/>
  <c r="BI399"/>
  <c r="BH399"/>
  <c r="BG399"/>
  <c r="BF399"/>
  <c r="T399"/>
  <c r="R399"/>
  <c r="P399"/>
  <c r="BI395"/>
  <c r="BH395"/>
  <c r="BG395"/>
  <c r="BF395"/>
  <c r="T395"/>
  <c r="R395"/>
  <c r="P395"/>
  <c r="BI389"/>
  <c r="BH389"/>
  <c r="BG389"/>
  <c r="BF389"/>
  <c r="T389"/>
  <c r="R389"/>
  <c r="P389"/>
  <c r="BI378"/>
  <c r="BH378"/>
  <c r="BG378"/>
  <c r="BF378"/>
  <c r="T378"/>
  <c r="T366"/>
  <c r="R378"/>
  <c r="R366"/>
  <c r="P378"/>
  <c r="P366"/>
  <c r="BI367"/>
  <c r="BH367"/>
  <c r="BG367"/>
  <c r="BF367"/>
  <c r="T367"/>
  <c r="R367"/>
  <c r="P367"/>
  <c r="BI358"/>
  <c r="BH358"/>
  <c r="BG358"/>
  <c r="BF358"/>
  <c r="T358"/>
  <c r="T357"/>
  <c r="R358"/>
  <c r="R357"/>
  <c r="P358"/>
  <c r="P357"/>
  <c r="BI354"/>
  <c r="BH354"/>
  <c r="BG354"/>
  <c r="BF354"/>
  <c r="T354"/>
  <c r="R354"/>
  <c r="P354"/>
  <c r="BI345"/>
  <c r="BH345"/>
  <c r="BG345"/>
  <c r="BF345"/>
  <c r="T345"/>
  <c r="R345"/>
  <c r="P345"/>
  <c r="BI336"/>
  <c r="BH336"/>
  <c r="BG336"/>
  <c r="BF336"/>
  <c r="T336"/>
  <c r="R336"/>
  <c r="P336"/>
  <c r="BI331"/>
  <c r="BH331"/>
  <c r="BG331"/>
  <c r="BF331"/>
  <c r="T331"/>
  <c r="R331"/>
  <c r="P331"/>
  <c r="BI328"/>
  <c r="BH328"/>
  <c r="BG328"/>
  <c r="BF328"/>
  <c r="T328"/>
  <c r="R328"/>
  <c r="P328"/>
  <c r="BI323"/>
  <c r="BH323"/>
  <c r="BG323"/>
  <c r="BF323"/>
  <c r="T323"/>
  <c r="R323"/>
  <c r="P323"/>
  <c r="BI318"/>
  <c r="BH318"/>
  <c r="BG318"/>
  <c r="BF318"/>
  <c r="T318"/>
  <c r="R318"/>
  <c r="P318"/>
  <c r="BI312"/>
  <c r="BH312"/>
  <c r="BG312"/>
  <c r="BF312"/>
  <c r="T312"/>
  <c r="R312"/>
  <c r="P312"/>
  <c r="BI308"/>
  <c r="BH308"/>
  <c r="BG308"/>
  <c r="BF308"/>
  <c r="T308"/>
  <c r="R308"/>
  <c r="P308"/>
  <c r="BI295"/>
  <c r="BH295"/>
  <c r="BG295"/>
  <c r="BF295"/>
  <c r="T295"/>
  <c r="R295"/>
  <c r="P295"/>
  <c r="BI279"/>
  <c r="BH279"/>
  <c r="BG279"/>
  <c r="BF279"/>
  <c r="T279"/>
  <c r="R279"/>
  <c r="P279"/>
  <c r="BI274"/>
  <c r="BH274"/>
  <c r="BG274"/>
  <c r="BF274"/>
  <c r="T274"/>
  <c r="R274"/>
  <c r="P274"/>
  <c r="BI269"/>
  <c r="BH269"/>
  <c r="BG269"/>
  <c r="BF269"/>
  <c r="T269"/>
  <c r="R269"/>
  <c r="P269"/>
  <c r="BI260"/>
  <c r="BH260"/>
  <c r="BG260"/>
  <c r="BF260"/>
  <c r="T260"/>
  <c r="R260"/>
  <c r="P260"/>
  <c r="BI256"/>
  <c r="BH256"/>
  <c r="BG256"/>
  <c r="BF256"/>
  <c r="T256"/>
  <c r="R256"/>
  <c r="P256"/>
  <c r="BI249"/>
  <c r="BH249"/>
  <c r="BG249"/>
  <c r="BF249"/>
  <c r="T249"/>
  <c r="R249"/>
  <c r="P249"/>
  <c r="BI244"/>
  <c r="BH244"/>
  <c r="BG244"/>
  <c r="BF244"/>
  <c r="T244"/>
  <c r="R244"/>
  <c r="P244"/>
  <c r="BI241"/>
  <c r="BH241"/>
  <c r="BG241"/>
  <c r="BF241"/>
  <c r="T241"/>
  <c r="R241"/>
  <c r="P241"/>
  <c r="BI237"/>
  <c r="BH237"/>
  <c r="BG237"/>
  <c r="BF237"/>
  <c r="T237"/>
  <c r="R237"/>
  <c r="P237"/>
  <c r="BI232"/>
  <c r="BH232"/>
  <c r="BG232"/>
  <c r="BF232"/>
  <c r="T232"/>
  <c r="R232"/>
  <c r="P232"/>
  <c r="BI226"/>
  <c r="BH226"/>
  <c r="BG226"/>
  <c r="BF226"/>
  <c r="T226"/>
  <c r="R226"/>
  <c r="P226"/>
  <c r="BI220"/>
  <c r="BH220"/>
  <c r="BG220"/>
  <c r="BF220"/>
  <c r="T220"/>
  <c r="R220"/>
  <c r="P220"/>
  <c r="BI212"/>
  <c r="BH212"/>
  <c r="BG212"/>
  <c r="BF212"/>
  <c r="T212"/>
  <c r="R212"/>
  <c r="P212"/>
  <c r="BI207"/>
  <c r="BH207"/>
  <c r="BG207"/>
  <c r="BF207"/>
  <c r="T207"/>
  <c r="R207"/>
  <c r="P207"/>
  <c r="BI199"/>
  <c r="BH199"/>
  <c r="BG199"/>
  <c r="BF199"/>
  <c r="T199"/>
  <c r="R199"/>
  <c r="P199"/>
  <c r="BI194"/>
  <c r="BH194"/>
  <c r="BG194"/>
  <c r="BF194"/>
  <c r="T194"/>
  <c r="R194"/>
  <c r="P194"/>
  <c r="BI189"/>
  <c r="BH189"/>
  <c r="BG189"/>
  <c r="BF189"/>
  <c r="T189"/>
  <c r="R189"/>
  <c r="P189"/>
  <c r="BI184"/>
  <c r="BH184"/>
  <c r="BG184"/>
  <c r="BF184"/>
  <c r="T184"/>
  <c r="R184"/>
  <c r="P184"/>
  <c r="BI164"/>
  <c r="BH164"/>
  <c r="BG164"/>
  <c r="BF164"/>
  <c r="T164"/>
  <c r="R164"/>
  <c r="P164"/>
  <c r="BI159"/>
  <c r="BH159"/>
  <c r="BG159"/>
  <c r="BF159"/>
  <c r="T159"/>
  <c r="R159"/>
  <c r="P159"/>
  <c r="BI154"/>
  <c r="BH154"/>
  <c r="BG154"/>
  <c r="BF154"/>
  <c r="T154"/>
  <c r="R154"/>
  <c r="P154"/>
  <c r="BI149"/>
  <c r="BH149"/>
  <c r="BG149"/>
  <c r="BF149"/>
  <c r="T149"/>
  <c r="R149"/>
  <c r="P149"/>
  <c r="BI147"/>
  <c r="BH147"/>
  <c r="BG147"/>
  <c r="BF147"/>
  <c r="T147"/>
  <c r="R147"/>
  <c r="P147"/>
  <c r="BI144"/>
  <c r="BH144"/>
  <c r="BG144"/>
  <c r="BF144"/>
  <c r="T144"/>
  <c r="R144"/>
  <c r="P144"/>
  <c r="BI139"/>
  <c r="BH139"/>
  <c r="BG139"/>
  <c r="BF139"/>
  <c r="T139"/>
  <c r="R139"/>
  <c r="P139"/>
  <c r="BI135"/>
  <c r="BH135"/>
  <c r="BG135"/>
  <c r="BF135"/>
  <c r="T135"/>
  <c r="R135"/>
  <c r="P135"/>
  <c r="BI128"/>
  <c r="BH128"/>
  <c r="BG128"/>
  <c r="BF128"/>
  <c r="T128"/>
  <c r="R128"/>
  <c r="P128"/>
  <c r="J122"/>
  <c r="J121"/>
  <c r="F121"/>
  <c r="F119"/>
  <c r="E117"/>
  <c r="J92"/>
  <c r="J91"/>
  <c r="F91"/>
  <c r="F89"/>
  <c r="E87"/>
  <c r="J18"/>
  <c r="E18"/>
  <c r="F92"/>
  <c r="J17"/>
  <c r="J12"/>
  <c r="J119"/>
  <c r="E7"/>
  <c r="E115"/>
  <c i="1" r="L90"/>
  <c r="AM90"/>
  <c r="AM89"/>
  <c r="L89"/>
  <c r="AM87"/>
  <c r="L87"/>
  <c r="L85"/>
  <c r="L84"/>
  <c i="2" r="J308"/>
  <c r="BK323"/>
  <c r="BK308"/>
  <c r="BK207"/>
  <c r="J354"/>
  <c r="BK399"/>
  <c r="BK433"/>
  <c r="J318"/>
  <c r="BK212"/>
  <c i="3" r="J125"/>
  <c r="J119"/>
  <c i="2" r="J135"/>
  <c r="BK318"/>
  <c r="BK249"/>
  <c r="BK269"/>
  <c r="J226"/>
  <c r="J395"/>
  <c r="BK358"/>
  <c r="J378"/>
  <c r="J331"/>
  <c r="J389"/>
  <c i="3" r="J140"/>
  <c r="J128"/>
  <c r="BK131"/>
  <c i="2" r="BK331"/>
  <c r="J269"/>
  <c r="BK256"/>
  <c r="BK241"/>
  <c r="BK189"/>
  <c r="J345"/>
  <c r="J249"/>
  <c r="BK404"/>
  <c r="BK336"/>
  <c r="J244"/>
  <c i="3" r="J134"/>
  <c r="BK128"/>
  <c i="2" r="J232"/>
  <c r="J312"/>
  <c r="J154"/>
  <c r="J220"/>
  <c r="BK425"/>
  <c i="1" r="AS94"/>
  <c i="2" r="J260"/>
  <c r="J189"/>
  <c i="3" r="J137"/>
  <c r="BK134"/>
  <c r="BK119"/>
  <c i="2" r="BK164"/>
  <c r="J237"/>
  <c r="J295"/>
  <c r="BK232"/>
  <c r="BK417"/>
  <c r="J433"/>
  <c r="BK135"/>
  <c r="J367"/>
  <c r="BK367"/>
  <c r="J164"/>
  <c i="3" r="J149"/>
  <c i="2" r="J147"/>
  <c r="BK279"/>
  <c r="BK328"/>
  <c r="BK260"/>
  <c r="BK429"/>
  <c r="J336"/>
  <c r="BK412"/>
  <c r="BK144"/>
  <c r="J425"/>
  <c r="BK244"/>
  <c r="BK312"/>
  <c r="BK378"/>
  <c i="3" r="BK143"/>
  <c r="J146"/>
  <c r="J143"/>
  <c r="J122"/>
  <c i="2" r="BK194"/>
  <c r="J184"/>
  <c r="J159"/>
  <c r="J256"/>
  <c r="J437"/>
  <c r="J279"/>
  <c r="BK437"/>
  <c r="BK354"/>
  <c r="J207"/>
  <c r="J194"/>
  <c i="3" r="BK149"/>
  <c r="BK137"/>
  <c i="2" r="BK184"/>
  <c r="J139"/>
  <c r="BK128"/>
  <c r="BK149"/>
  <c r="BK159"/>
  <c r="J323"/>
  <c r="BK295"/>
  <c r="BK389"/>
  <c r="J128"/>
  <c r="BK395"/>
  <c i="3" r="BK122"/>
  <c i="2" r="J274"/>
  <c r="BK274"/>
  <c r="J358"/>
  <c r="BK237"/>
  <c r="J212"/>
  <c r="J404"/>
  <c r="J417"/>
  <c r="BK154"/>
  <c r="J429"/>
  <c r="BK345"/>
  <c r="J149"/>
  <c r="BK147"/>
  <c i="3" r="J131"/>
  <c r="BK125"/>
  <c i="2" r="J328"/>
  <c r="BK220"/>
  <c r="J144"/>
  <c r="BK226"/>
  <c r="J199"/>
  <c r="J412"/>
  <c r="BK199"/>
  <c r="BK139"/>
  <c r="J241"/>
  <c r="J399"/>
  <c i="3" r="BK140"/>
  <c r="BK146"/>
  <c i="2" l="1" r="T248"/>
  <c r="T428"/>
  <c r="BK127"/>
  <c r="J127"/>
  <c r="J98"/>
  <c r="T327"/>
  <c r="P428"/>
  <c r="R248"/>
  <c r="BK388"/>
  <c r="J388"/>
  <c r="J103"/>
  <c r="P127"/>
  <c r="P327"/>
  <c r="R127"/>
  <c r="R428"/>
  <c r="R327"/>
  <c r="T127"/>
  <c r="T126"/>
  <c r="T125"/>
  <c r="BK428"/>
  <c r="J428"/>
  <c r="J104"/>
  <c r="BK327"/>
  <c r="J327"/>
  <c r="J100"/>
  <c r="P388"/>
  <c i="3" r="P118"/>
  <c r="P117"/>
  <c i="1" r="AU96"/>
  <c i="2" r="BK248"/>
  <c r="J248"/>
  <c r="J99"/>
  <c r="T388"/>
  <c i="3" r="R118"/>
  <c r="R117"/>
  <c i="2" r="P248"/>
  <c r="R388"/>
  <c i="3" r="BK118"/>
  <c r="J118"/>
  <c r="J97"/>
  <c r="T118"/>
  <c r="T117"/>
  <c i="2" r="BK366"/>
  <c r="J366"/>
  <c r="J102"/>
  <c r="BK357"/>
  <c r="J357"/>
  <c r="J101"/>
  <c r="BK436"/>
  <c r="J436"/>
  <c r="J105"/>
  <c r="BK126"/>
  <c r="J126"/>
  <c r="J97"/>
  <c i="3" r="BE122"/>
  <c r="BE131"/>
  <c r="BE140"/>
  <c r="BE119"/>
  <c r="BE137"/>
  <c r="E107"/>
  <c r="F92"/>
  <c r="BE149"/>
  <c r="BE128"/>
  <c r="J111"/>
  <c r="BE134"/>
  <c r="BE143"/>
  <c r="BE125"/>
  <c r="BE146"/>
  <c i="2" r="BE135"/>
  <c r="BE199"/>
  <c r="BE220"/>
  <c r="BE274"/>
  <c r="BE128"/>
  <c r="BE194"/>
  <c r="BE256"/>
  <c r="BE345"/>
  <c r="BE354"/>
  <c r="BE378"/>
  <c r="BE395"/>
  <c r="BE404"/>
  <c r="BE433"/>
  <c r="BE154"/>
  <c r="BE184"/>
  <c r="BE207"/>
  <c r="BE358"/>
  <c r="BE412"/>
  <c r="BE429"/>
  <c r="J89"/>
  <c r="BE189"/>
  <c r="BE212"/>
  <c r="BE318"/>
  <c r="BE417"/>
  <c r="BE425"/>
  <c r="E85"/>
  <c r="BE144"/>
  <c r="BE159"/>
  <c r="BE232"/>
  <c r="BE328"/>
  <c r="BE367"/>
  <c r="BE389"/>
  <c r="BE399"/>
  <c r="BE437"/>
  <c r="BE241"/>
  <c r="BE269"/>
  <c r="BE295"/>
  <c r="F122"/>
  <c r="BE147"/>
  <c r="BE164"/>
  <c r="BE226"/>
  <c r="BE237"/>
  <c r="BE260"/>
  <c r="BE323"/>
  <c r="BE331"/>
  <c r="BE139"/>
  <c r="BE249"/>
  <c r="BE312"/>
  <c r="BE149"/>
  <c r="BE308"/>
  <c r="BE244"/>
  <c r="BE279"/>
  <c r="BE336"/>
  <c i="3" r="F36"/>
  <c i="1" r="BC96"/>
  <c i="3" r="F37"/>
  <c i="1" r="BD96"/>
  <c i="2" r="F37"/>
  <c i="1" r="BD95"/>
  <c i="2" r="J34"/>
  <c i="1" r="AW95"/>
  <c i="2" r="F35"/>
  <c i="1" r="BB95"/>
  <c i="3" r="F35"/>
  <c i="1" r="BB96"/>
  <c i="2" r="F34"/>
  <c i="1" r="BA95"/>
  <c i="3" r="J34"/>
  <c i="1" r="AW96"/>
  <c i="3" r="F34"/>
  <c i="1" r="BA96"/>
  <c i="2" r="F36"/>
  <c i="1" r="BC95"/>
  <c i="2" l="1" r="R126"/>
  <c r="R125"/>
  <c r="P126"/>
  <c r="P125"/>
  <c i="1" r="AU95"/>
  <c i="3" r="BK117"/>
  <c r="J117"/>
  <c r="J96"/>
  <c i="2" r="BK125"/>
  <c r="J125"/>
  <c r="J96"/>
  <c i="1" r="AU94"/>
  <c i="2" r="J33"/>
  <c i="1" r="AV95"/>
  <c r="AT95"/>
  <c i="2" r="F33"/>
  <c i="1" r="AZ95"/>
  <c r="BD94"/>
  <c r="W33"/>
  <c r="BB94"/>
  <c r="W31"/>
  <c i="3" r="F33"/>
  <c i="1" r="AZ96"/>
  <c r="BA94"/>
  <c r="W30"/>
  <c i="3" r="J33"/>
  <c i="1" r="AV96"/>
  <c r="AT96"/>
  <c r="BC94"/>
  <c r="AY94"/>
  <c i="3" l="1" r="J30"/>
  <c i="1" r="AG96"/>
  <c r="AZ94"/>
  <c r="W29"/>
  <c r="AW94"/>
  <c r="AK30"/>
  <c r="AX94"/>
  <c r="W32"/>
  <c i="2" r="J30"/>
  <c i="1" r="AG95"/>
  <c r="AG94"/>
  <c r="AK26"/>
  <c i="3" l="1" r="J39"/>
  <c i="2" r="J39"/>
  <c i="1" r="AN95"/>
  <c r="AN96"/>
  <c r="AV94"/>
  <c r="AK29"/>
  <c r="AK35"/>
  <c l="1" r="AT94"/>
  <c r="AN94"/>
</calcChain>
</file>

<file path=xl/sharedStrings.xml><?xml version="1.0" encoding="utf-8"?>
<sst xmlns="http://schemas.openxmlformats.org/spreadsheetml/2006/main">
  <si>
    <t>Export Komplet</t>
  </si>
  <si>
    <t/>
  </si>
  <si>
    <t>2.0</t>
  </si>
  <si>
    <t>ZAMOK</t>
  </si>
  <si>
    <t>False</t>
  </si>
  <si>
    <t>{c41e26a3-7f83-4aef-be91-70702bfa7ff8}</t>
  </si>
  <si>
    <t>0,01</t>
  </si>
  <si>
    <t>21</t>
  </si>
  <si>
    <t>12</t>
  </si>
  <si>
    <t>REKAPITULACE STAVBY</t>
  </si>
  <si>
    <t xml:space="preserve">v ---  níže se nacházejí doplnkové a pomocné údaje k sestavám  --- v</t>
  </si>
  <si>
    <t>Návod na vyplnění</t>
  </si>
  <si>
    <t>0,001</t>
  </si>
  <si>
    <t>Kód:</t>
  </si>
  <si>
    <t>50</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</si>
  <si>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</si>
  <si>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</si>
  <si>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Černá Desná, Desná, oprava zdi LB, ř. km 2.850</t>
  </si>
  <si>
    <t>KSO:</t>
  </si>
  <si>
    <t>CC-CZ:</t>
  </si>
  <si>
    <t>Místo:</t>
  </si>
  <si>
    <t>Desná</t>
  </si>
  <si>
    <t>Datum:</t>
  </si>
  <si>
    <t>22. 1. 2024</t>
  </si>
  <si>
    <t>Zadavatel:</t>
  </si>
  <si>
    <t>IČ:</t>
  </si>
  <si>
    <t>Povodí Labe s.p.</t>
  </si>
  <si>
    <t>DIČ:</t>
  </si>
  <si>
    <t>Uchazeč:</t>
  </si>
  <si>
    <t>Vyplň údaj</t>
  </si>
  <si>
    <t>Projektant:</t>
  </si>
  <si>
    <t>Živa projekt s.r.o.</t>
  </si>
  <si>
    <t>True</t>
  </si>
  <si>
    <t>Zpracovatel:</t>
  </si>
  <si>
    <t>Ing. František Vackář</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</si>
  <si>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</si>
  <si>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</si>
  <si>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</si>
  <si>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</si>
  <si>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</si>
  <si>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</si>
  <si>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</si>
  <si>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</si>
  <si>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</si>
  <si>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</si>
  <si>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</si>
  <si>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</si>
  <si>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</si>
  <si>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</si>
  <si>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</si>
  <si>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</si>
  <si>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</si>
  <si>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</si>
  <si>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</si>
  <si>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</si>
  <si>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</si>
  <si>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</si>
  <si>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</si>
  <si>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</si>
  <si>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</si>
  <si>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</si>
  <si>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</si>
  <si>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</si>
  <si>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</si>
  <si>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</si>
  <si>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</si>
  <si>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</si>
  <si>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</si>
  <si>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</si>
  <si>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</si>
  <si>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</si>
  <si>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</si>
  <si>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</si>
  <si>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</si>
  <si>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</si>
  <si>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</si>
  <si>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</si>
  <si>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</si>
  <si>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</si>
  <si>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</si>
  <si>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</si>
  <si>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1</t>
  </si>
  <si>
    <t>Stavební část</t>
  </si>
  <si>
    <t>STA</t>
  </si>
  <si>
    <t>{ba4d767b-2a9e-4236-8def-675ee9e5dc2c}</t>
  </si>
  <si>
    <t>2</t>
  </si>
  <si>
    <t>VON</t>
  </si>
  <si>
    <t>Vedlejší a ostatní náklady</t>
  </si>
  <si>
    <t>{54edefb7-eade-427a-b849-91c3315239dc}</t>
  </si>
  <si>
    <t>bednění</t>
  </si>
  <si>
    <t>123,02</t>
  </si>
  <si>
    <t>beton</t>
  </si>
  <si>
    <t>76,744</t>
  </si>
  <si>
    <t>KRYCÍ LIST SOUPISU PRACÍ</t>
  </si>
  <si>
    <t>křoviny</t>
  </si>
  <si>
    <t>575</t>
  </si>
  <si>
    <t>leseni</t>
  </si>
  <si>
    <t>63,5</t>
  </si>
  <si>
    <t>odkopávka</t>
  </si>
  <si>
    <t>250,95</t>
  </si>
  <si>
    <t>oprZdiva</t>
  </si>
  <si>
    <t>3,78</t>
  </si>
  <si>
    <t>Objekt:</t>
  </si>
  <si>
    <t>zdivokamen</t>
  </si>
  <si>
    <t>46,725</t>
  </si>
  <si>
    <t>1 - Stavební část</t>
  </si>
  <si>
    <t>odkopávkaZdi</t>
  </si>
  <si>
    <t>213,93</t>
  </si>
  <si>
    <t>zásyp</t>
  </si>
  <si>
    <t>128,358</t>
  </si>
  <si>
    <t>bourání1</t>
  </si>
  <si>
    <t>59,745</t>
  </si>
  <si>
    <t>bourání2</t>
  </si>
  <si>
    <t>11,88</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</si>
  <si>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</si>
  <si>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</si>
  <si>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</si>
  <si>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</si>
  <si>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</si>
  <si>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</si>
  <si>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</si>
  <si>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</si>
  <si>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</si>
  <si>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</si>
  <si>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</si>
  <si>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</si>
  <si>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</si>
  <si>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</si>
  <si>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</si>
  <si>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</si>
  <si>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</si>
  <si>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</si>
  <si>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</si>
  <si>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</si>
  <si>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</si>
  <si>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</si>
  <si>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</si>
  <si>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</si>
  <si>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</si>
  <si>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</si>
  <si>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</si>
  <si>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</si>
  <si>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</si>
  <si>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</si>
  <si>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</si>
  <si>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</si>
  <si>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111211101</t>
  </si>
  <si>
    <t>Odstranění křovin a stromů průměru kmene do 100 mm i s kořeny sklonu terénu do 1:5 ručně</t>
  </si>
  <si>
    <t>m2</t>
  </si>
  <si>
    <t>CS ÚRS 2024 01</t>
  </si>
  <si>
    <t>4</t>
  </si>
  <si>
    <t>2050402036</t>
  </si>
  <si>
    <t>PP</t>
  </si>
  <si>
    <t>Odstranění křovin a stromů s odstraněním kořenů ručně průměru kmene do 100 mm jakékoliv plochy v rovině nebo ve svahu o sklonu do 1:5</t>
  </si>
  <si>
    <t>Online PSC</t>
  </si>
  <si>
    <t>https://podminky.urs.cz/item/CS_URS_2024_01/111211101</t>
  </si>
  <si>
    <t>VV</t>
  </si>
  <si>
    <t xml:space="preserve">odstranění křovin </t>
  </si>
  <si>
    <t>60 % v rovině, 40 % ve svahu</t>
  </si>
  <si>
    <t>křoviny * 0,6</t>
  </si>
  <si>
    <t>111211201</t>
  </si>
  <si>
    <t>Odstranění křovin a stromů průměru kmene do 100 mm i s kořeny sklonu terénu přes 1:5 ručně</t>
  </si>
  <si>
    <t>661106716</t>
  </si>
  <si>
    <t>Odstranění křovin a stromů s odstraněním kořenů ručně průměru kmene do 100 mm jakékoliv plochy v rovině nebo ve svahu o sklonu přes 1:5</t>
  </si>
  <si>
    <t>https://podminky.urs.cz/item/CS_URS_2024_01/111211201</t>
  </si>
  <si>
    <t>křoviny * 0,4</t>
  </si>
  <si>
    <t>3</t>
  </si>
  <si>
    <t>112155315</t>
  </si>
  <si>
    <t>Štěpkování keřového porostu hustého s naložením</t>
  </si>
  <si>
    <t>-704412115</t>
  </si>
  <si>
    <t>Štěpkování s naložením na dopravní prostředek a odvozem do 20 km keřového porostu hustého</t>
  </si>
  <si>
    <t>https://podminky.urs.cz/item/CS_URS_2024_01/112155315</t>
  </si>
  <si>
    <t>P</t>
  </si>
  <si>
    <t>Poznámka k položce:_x000d_
S rozprostřením v místě stavby</t>
  </si>
  <si>
    <t>345+230</t>
  </si>
  <si>
    <t>112251103</t>
  </si>
  <si>
    <t>Odstranění pařezů průměru přes 500 do 700 mm</t>
  </si>
  <si>
    <t>kus</t>
  </si>
  <si>
    <t>648200466</t>
  </si>
  <si>
    <t>Odstranění pařezů strojně s jejich vykopáním nebo vytrháním průměru přes 500 do 700 mm</t>
  </si>
  <si>
    <t>https://podminky.urs.cz/item/CS_URS_2024_01/112251103</t>
  </si>
  <si>
    <t>5</t>
  </si>
  <si>
    <t>112211113R</t>
  </si>
  <si>
    <t>Likvidace pařezu D do 1,0 m dle platné legislativy</t>
  </si>
  <si>
    <t>-542534494</t>
  </si>
  <si>
    <t>Likvidace pařezů průměru přes 0,50 do 1,00 m v souladu s platnou legislativou (např. odvoz na skládku, drcení apod.)</t>
  </si>
  <si>
    <t>6</t>
  </si>
  <si>
    <t>114203301</t>
  </si>
  <si>
    <t>Třídění lomového kamene nebo betonových tvárnic podle druhu, velikosti nebo tvaru</t>
  </si>
  <si>
    <t>m3</t>
  </si>
  <si>
    <t>512013765</t>
  </si>
  <si>
    <t>Třídění lomového kamene nebo betonových tvárnic získaných při rozebrání dlažeb, záhozů, rovnanin a soustřeďovacích staveb podle druhu, velikosti nebo tvaru</t>
  </si>
  <si>
    <t>https://podminky.urs.cz/item/CS_URS_2024_01/114203301</t>
  </si>
  <si>
    <t>zdivo bourané v rámci oprav zdiva (přebrání všeho kamene)</t>
  </si>
  <si>
    <t>7</t>
  </si>
  <si>
    <t>114203201</t>
  </si>
  <si>
    <t>Očištění lomového kamene nebo betonových tvárnic od hlíny nebo písku</t>
  </si>
  <si>
    <t>1896382175</t>
  </si>
  <si>
    <t>Očištění lomového kamene nebo betonových tvárnic získaných při rozebrání dlažeb, záhozů, rovnanin a soustřeďovacích staveb od hlíny nebo písku</t>
  </si>
  <si>
    <t>https://podminky.urs.cz/item/CS_URS_2024_01/114203201</t>
  </si>
  <si>
    <t>zdivo bourané v rámci oprav zdiva (očištění vybraného kamene)</t>
  </si>
  <si>
    <t>oprZdiva*0,7</t>
  </si>
  <si>
    <t>8</t>
  </si>
  <si>
    <t>114203401</t>
  </si>
  <si>
    <t>Srovnání lomového kamene nebo betonových tvárnic s přemístěním do 10 m</t>
  </si>
  <si>
    <t>-422776476</t>
  </si>
  <si>
    <t>Srovnání lomového kamene nebo betonových tvárnic do měřitelných figur s přemístěním na vzdálenost do 10 m</t>
  </si>
  <si>
    <t>https://podminky.urs.cz/item/CS_URS_2024_01/114203401</t>
  </si>
  <si>
    <t>9</t>
  </si>
  <si>
    <t>122251504</t>
  </si>
  <si>
    <t>Odkopávky a prokopávky zapažené v hornině třídy těžitelnosti I skupiny 3 objem do 500 m3 strojně</t>
  </si>
  <si>
    <t>-912265095</t>
  </si>
  <si>
    <t>Odkopávky a prokopávky zapažené strojně v hornině třídy těžitelnosti I skupiny 3 přes 100 do 500 m3</t>
  </si>
  <si>
    <t>https://podminky.urs.cz/item/CS_URS_2024_01/122251504</t>
  </si>
  <si>
    <t xml:space="preserve">oprava 6 m zdi, výška 2,5 + 0,8  pod hladinou + základ</t>
  </si>
  <si>
    <t>přesahy odkopávky na rubu 1 m přesah, 1,5 m střední šířka odkopávky</t>
  </si>
  <si>
    <t>(6+2)*(3,7+0,7)*1,5</t>
  </si>
  <si>
    <t>oprava 17 m zdi</t>
  </si>
  <si>
    <t>19*(3,0+0,7)*1,5</t>
  </si>
  <si>
    <t>oprava A+B</t>
  </si>
  <si>
    <t>(1,7+2+1,9+2)*1,7*1,5</t>
  </si>
  <si>
    <t>pro novou zeď na horním konci skluzu na PB</t>
  </si>
  <si>
    <t>(4,3+4,7+2)*2,2*1,5</t>
  </si>
  <si>
    <t>Mezisoučet</t>
  </si>
  <si>
    <t>dno pod skluzem - založení rovnaniny a prahu = plocha v PR * šířka kroyta</t>
  </si>
  <si>
    <t>4*0,6*6,8</t>
  </si>
  <si>
    <t>pro přitěžovací klín z rovnaniny nad objektem</t>
  </si>
  <si>
    <t>2*0,9*11,5</t>
  </si>
  <si>
    <t>Součet</t>
  </si>
  <si>
    <t>50 % v hornině 3 a 50 % v hornině 4</t>
  </si>
  <si>
    <t>odkopávka *0,5</t>
  </si>
  <si>
    <t>10</t>
  </si>
  <si>
    <t>122351504</t>
  </si>
  <si>
    <t>Odkopávky a prokopávky zapažené v hornině třídy těžitelnosti II skupiny 4 objem do 500 m3 strojně</t>
  </si>
  <si>
    <t>441326693</t>
  </si>
  <si>
    <t>Odkopávky a prokopávky zapažené strojně v hornině třídy těžitelnosti II skupiny 4 přes 100 do 500 m3</t>
  </si>
  <si>
    <t>https://podminky.urs.cz/item/CS_URS_2024_01/122351504</t>
  </si>
  <si>
    <t>11</t>
  </si>
  <si>
    <t>162351103</t>
  </si>
  <si>
    <t>Vodorovné přemístění přes 50 do 500 m výkopku/sypaniny z horniny třídy těžitelnosti I skupiny 1 až 3</t>
  </si>
  <si>
    <t>78141987</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</si>
  <si>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</si>
  <si>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https://podminky.urs.cz/item/CS_URS_2024_01/162351103</t>
  </si>
  <si>
    <t>přesun v rámci stavby do 50 m na mezdeponii</t>
  </si>
  <si>
    <t>odkopávka*0,5</t>
  </si>
  <si>
    <t>162351123</t>
  </si>
  <si>
    <t>Vodorovné přemístění přes 50 do 500 m výkopku/sypaniny z hornin třídy těžitelnosti II skupiny 4 a 5</t>
  </si>
  <si>
    <t>711098208</t>
  </si>
  <si>
    <t>Vodorovné přemístění výkopku nebo sypaniny po suchu na obvyklém dopravním prostředku, bez naložení výkopku, avšak se složením bez rozhrnutí z horniny třídy těžitelnosti II skupiny 4 a 5 na vzdálenost přes 50 do 500 m</t>
  </si>
  <si>
    <t>https://podminky.urs.cz/item/CS_URS_2024_01/162351123</t>
  </si>
  <si>
    <t>13</t>
  </si>
  <si>
    <t>166151101</t>
  </si>
  <si>
    <t>Přehození neulehlého výkopku z horniny třídy těžitelnosti I skupiny 1 až 3 strojně</t>
  </si>
  <si>
    <t>1898812106</t>
  </si>
  <si>
    <t>Přehození neulehlého výkopku strojně z horniny třídy těžitelnosti I, skupiny 1 až 3</t>
  </si>
  <si>
    <t>https://podminky.urs.cz/item/CS_URS_2024_01/166151101</t>
  </si>
  <si>
    <t>přehození výkopku z koryta ž k místu naložení na dopravní prostředek (dumper) (50 % v tř. 3 a 50 % v tř .4)</t>
  </si>
  <si>
    <t>odkopávka*2*0,5</t>
  </si>
  <si>
    <t>přehození zeminy pro zásyp</t>
  </si>
  <si>
    <t>14</t>
  </si>
  <si>
    <t>166151111</t>
  </si>
  <si>
    <t>Přehození neulehlého výkopku z horniny třídy těžitelnosti II skupiny 4 a 5 strojně</t>
  </si>
  <si>
    <t>-1542673288</t>
  </si>
  <si>
    <t>Přehození neulehlého výkopku strojně z horniny třídy těžitelnosti II, skupiny 4 a 5</t>
  </si>
  <si>
    <t>https://podminky.urs.cz/item/CS_URS_2024_01/166151111</t>
  </si>
  <si>
    <t>15</t>
  </si>
  <si>
    <t>166151121</t>
  </si>
  <si>
    <t>Přehození neulehlého výkopku z horniny třídy těžitelnosti III skupiny 6 a 7 strojně</t>
  </si>
  <si>
    <t>-850219065</t>
  </si>
  <si>
    <t>Přehození neulehlého výkopku strojně z horniny třídy těžitelnosti III, skupiny 6 a 7</t>
  </si>
  <si>
    <t>https://podminky.urs.cz/item/CS_URS_2024_01/166151121</t>
  </si>
  <si>
    <t>přehození sutě z bourání na LB * počet nutného přehození</t>
  </si>
  <si>
    <t>bourání1*2</t>
  </si>
  <si>
    <t>přehození sutě z bourání na PB * počet nutného přehození</t>
  </si>
  <si>
    <t>bourání2*4</t>
  </si>
  <si>
    <t>16</t>
  </si>
  <si>
    <t>167151111</t>
  </si>
  <si>
    <t>Nakládání výkopku z hornin třídy těžitelnosti I skupiny 1 až 3 přes 100 m3</t>
  </si>
  <si>
    <t>1177507903</t>
  </si>
  <si>
    <t>Nakládání, skládání a překládání neulehlého výkopku nebo sypaniny strojně nakládání, množství přes 100 m3, z hornin třídy těžitelnosti I, skupiny 1 až 3</t>
  </si>
  <si>
    <t>https://podminky.urs.cz/item/CS_URS_2024_01/167151111</t>
  </si>
  <si>
    <t>Poznámka k položce:_x000d_
Naložení výkopku na mezideponi</t>
  </si>
  <si>
    <t>naložení pro zásyp či odvoz</t>
  </si>
  <si>
    <t>17</t>
  </si>
  <si>
    <t>167151112</t>
  </si>
  <si>
    <t>Nakládání výkopku z hornin třídy těžitelnosti II skupiny 4 a 5 přes 100 m3</t>
  </si>
  <si>
    <t>-2046812999</t>
  </si>
  <si>
    <t>Nakládání, skládání a překládání neulehlého výkopku nebo sypaniny strojně nakládání, množství přes 100 m3, z hornin třídy těžitelnosti II, skupiny 4 a 5</t>
  </si>
  <si>
    <t>https://podminky.urs.cz/item/CS_URS_2024_01/167151112</t>
  </si>
  <si>
    <t>Poznámka k položce:_x000d_
Naložení výkopku na mezideponii</t>
  </si>
  <si>
    <t>18</t>
  </si>
  <si>
    <t>174151101</t>
  </si>
  <si>
    <t>Zásyp jam, šachet rýh nebo kolem objektů sypaninou se zhutněním</t>
  </si>
  <si>
    <t>355112897</t>
  </si>
  <si>
    <t>Zásyp sypaninou z jakékoliv horniny strojně s uložením výkopku ve vrstvách se zhutněním jam, šachet, rýh nebo kolem objektů v těchto vykopávkách</t>
  </si>
  <si>
    <t>https://podminky.urs.cz/item/CS_URS_2024_01/174151101</t>
  </si>
  <si>
    <t>zásyp z 60 % bude proveden původní zeminou, ze 40 % drenážním kamenivem 16/32</t>
  </si>
  <si>
    <t>odkopávkaZdi * 0,6</t>
  </si>
  <si>
    <t>19</t>
  </si>
  <si>
    <t>185851121R</t>
  </si>
  <si>
    <t>Dovoz záměsové vody na vzdálenost do 1000 m</t>
  </si>
  <si>
    <t>1819019717</t>
  </si>
  <si>
    <t>objem zdiva * mezerovitost * vodní součinitel malty * rezerva</t>
  </si>
  <si>
    <t>zdivokamen*0,3*0,2*2</t>
  </si>
  <si>
    <t>20</t>
  </si>
  <si>
    <t>R115001-1</t>
  </si>
  <si>
    <t>Převedení vody a čerpání po celou dobu provádění stavebního objektu</t>
  </si>
  <si>
    <t>soubor</t>
  </si>
  <si>
    <t>614047761</t>
  </si>
  <si>
    <t>Převedení vody, včetně zřízení hrázek, přeložení a demontáže převodu vody, úklidu hrázek a čerpání po celou dobu provádění stavebního objektu, včetně všech souvisejících činností</t>
  </si>
  <si>
    <t xml:space="preserve">Poznámka k položce:_x000d_
Poznámka k položce: _x000d_
_x000d_
Zhotovitel zvolí dimenzi převodu vody s ohledem na předpokládánou vodnost toku v době provádění stavby, tolerovatelné riziko zatopení stavby a případné škody průchodem povodňových průtoků. Kalkulováno je s převodem přes objekt skluzu 2x DN800 v délce 40 m. V ostatních úsecích je uvažováno s použitím podélného jímkování a převedení vody k rapvému břehu toku._x000d_
_x000d_
1. V ceně jsou započteny náklady na zřízení hrázek a kotvení potrubí_x000d_
2. V ceně jsou započteny i náklady na: a) montáž, přeložení a demontáž potrubí nebo žlabu a těsnění po dobu provozu	b) opotřebení hmot, c) podpůrné konstrukce (např. podpěry). d). Potrubí (žlaby) bude ve vlastnictví (nájmu) zhotovitele. _x000d_
3. Čerpání je uvažováno ve dne, v noci, v pracovní dny i ve dnech pracovního klidu. _x000d_
4. V cenách jsou započteny i náklady na odpadní potrubí v délce do 40 m, na lešení pod čerpadla a pod odpadní potrubí, apod. _x000d_
5. V cenách jsou započteny i náklady na zřízení a odstranění čerpacích jímek a drenážních příkopu do jímek včetně vystrojení jímky a potřebný materiál. _x000d_
6. Doba, po kterou nejsou čerpadla v činnosti, se neoceňuje. Výjimkou je přerušení čerpání vody na dobu do 15 minut jednotlivě; toto přerušení se od doby čerpání neodečítá. _x000d_
7. Čerpání je uvažováno na dopravní výšku do 10 m. 8. Dopravní výškou vody se rozumí svislá vzdálenost mezi hladinou vody v jímce sníženou čerpáním a vodorovnou rovinou proloženou osou nejvyššího bodu výtlačného potrubí.  _x000d_
8. V ceně jsou započteny i náklady na přítomnost pohotovostní soupravy. _x000d_
9. V ceně jsou započteny i náklady na veškeré provozní hmoty a média. _x000d_
10. Položka je uvažována, včetně všech souvisejících činností (např. přesuny hmot, dočerpávání pohonných hmot, hlídání, manipulace s materiálem apod.).</t>
  </si>
  <si>
    <t>R997322</t>
  </si>
  <si>
    <t>Likvidace přebytečného výkopku a sedimentu dle platné legislativy, včetně předložení dokladu o likvidaci</t>
  </si>
  <si>
    <t>70749895</t>
  </si>
  <si>
    <t xml:space="preserve">Vodorovné přemístění přebytečného výkopku a sedimentu po suchu na zvolenou skládku dle možností zhotovitele bez ohledu na dopravní vzdálenost, uložení na skládku, poplatku za skládkovné - likvidace dle platné legislativy vč. všech souvisejících činností
</t>
  </si>
  <si>
    <t xml:space="preserve">Poznámka k položce:_x000d_
Přebytečný výkopek_x000d_
_x000d_
1. V ceně jsou započteny i náhrady za jízdu loženého vozidla v terénu, ve výkopišti nebo na násypišti._x000d_
2. V ceně jsou započteny i náklady na vodorovné přemístěnívýkopku až na místo definitivního uložení na vzdálenost od těžiště nakládky do místa vykládky (řízená skládka odpadů)._x000d_
3. V ceně jsou započteny i náklady na svislé přemístění, výška svislé dopravy je svislá vzdálenost mezi místem nakládání do zařízení pro svislou dopravu a místem, kde se toto zařízení vyprazdňuje._x000d_
4.  V cenách jsou započteny i náklady_x000d_
    a) při vodorovné dopravě po suchu na přepravu za ztížených provozních podmínek,_x000d_
    b) při nakládání nebo překládání na dopravu do 15 m vodorovně a současně do 4 m svisle._x000d_
    c) na požadovaný způsob uložení na skládce._x000d_
5. V ceně je započten i poplatek za uložení na uvažované řízené skládce odpadů dle zákona o odpadech_x000d_
6. Množství jednotek se určí v m3 původní konstrukce před zahájením bouracích prací._x000d_
7. Bude-li zhotovitelem zvoleno jiné místo uložení odsouhlasené objednatelem, bude v ceně započtena dopravní vzdálenost až na místo uložení, včetně všech souvisejících činností, poplatků, projednání apod._x000d_
8. Zhotovitel předloží objednateli doklad o likvidaci výkopku (vážné lístky, popř. čestné prohlášení)._x000d_
9. Položka je uvažována, včetně všech souvisejících činností.</t>
  </si>
  <si>
    <t>odkopávka-zásyp</t>
  </si>
  <si>
    <t>Svislé a kompletní konstrukce</t>
  </si>
  <si>
    <t>22</t>
  </si>
  <si>
    <t>321212345</t>
  </si>
  <si>
    <t>Oprava zdiva vodních staveb do 3 m3 z lomového kamene obkladního včetně jeho dodání</t>
  </si>
  <si>
    <t>-1474259446</t>
  </si>
  <si>
    <t>Oprava zdiva nadzákladového z lomového kamene vodních staveb přehrad, jezů a plavebních komor, spodní stavby vodních elektráren, jader přehrad, odběrných věží a výpustných zařízení, opěrných zdí, šachet, šachtic a ostatních konstrukcí objemu opravovaných míst do 3 m3 jednotlivě, na maltu cementovou včetně dodání kamene z kamene lomařsky upraveného s vyspárováním cementovou maltou, zdiva obkladního</t>
  </si>
  <si>
    <t>https://podminky.urs.cz/item/CS_URS_2024_01/321212345</t>
  </si>
  <si>
    <t>oprava A+B, uvažováno 30 % dodání kamene = (délka)*výška*tl.</t>
  </si>
  <si>
    <t>(1,7+1,9)*1,5*0,7</t>
  </si>
  <si>
    <t>30 % z A+B a oprava zdiva podél skluzu 4 m2 na každém břehu</t>
  </si>
  <si>
    <t>oprZdiva*0,3+2*4*0,5</t>
  </si>
  <si>
    <t>23</t>
  </si>
  <si>
    <t>321212745</t>
  </si>
  <si>
    <t>Oprava zdiva vodních staveb do 3 m3 z lomového kamene obkladního bez jeho dodání</t>
  </si>
  <si>
    <t>-498992767</t>
  </si>
  <si>
    <t>Oprava zdiva nadzákladového z lomového kamene vodních staveb přehrad, jezů a plavebních komor, spodní stavby vodních elektráren, jader přehrad, odběrných věží a výpustných zařízení, opěrných zdí, šachet, šachtic a ostatních konstrukcí objemu opravovaných míst do 3 m3 jednotlivě, na maltu cementovou bez dodání kamene z kamene lomařsky upraveného s vyspárováním cementovou maltou, zdiva obkladního</t>
  </si>
  <si>
    <t>https://podminky.urs.cz/item/CS_URS_2024_01/321212745</t>
  </si>
  <si>
    <t>24</t>
  </si>
  <si>
    <t>321213233</t>
  </si>
  <si>
    <t>Zdivo nadzákladové z lomového kamene vodních staveb rubové se zatřením na maltu MC 15</t>
  </si>
  <si>
    <t>785766265</t>
  </si>
  <si>
    <t>Zdivo nadzákladové z lomového kamene vodních staveb přehrad, jezů a plavebních komor, spodní stavby vodních elektráren, odběrných věží a výpustných zařízení, opěrných zdí, šachet, šachtic a ostatních konstrukcí rubové z lomového kamene lomařsky upraveného se zatřením spár, na maltu cementovou MC 15</t>
  </si>
  <si>
    <t>https://podminky.urs.cz/item/CS_URS_2024_01/321213233</t>
  </si>
  <si>
    <t>délka zdi * výška * střední tloušťka zdiva</t>
  </si>
  <si>
    <t>17*2,5*0,75</t>
  </si>
  <si>
    <t>6*2,75*0,9</t>
  </si>
  <si>
    <t>40 % jako rubové + 10 % výplňové a 50 % jako lícové</t>
  </si>
  <si>
    <t>zdivokamen*0,4</t>
  </si>
  <si>
    <t>25</t>
  </si>
  <si>
    <t>321213113</t>
  </si>
  <si>
    <t>Zdivo nadzákladové z lomového kamene vodních staveb výplňové na maltu MC 15</t>
  </si>
  <si>
    <t>1238120836</t>
  </si>
  <si>
    <t>Zdivo nadzákladové z lomového kamene vodních staveb přehrad, jezů a plavebních komor, spodní stavby vodních elektráren, odběrných věží a výpustných zařízení, opěrných zdí, šachet, šachtic a ostatních konstrukcí výplňové z lomového kamene tříděného na maltu cementovou MC 15</t>
  </si>
  <si>
    <t>https://podminky.urs.cz/item/CS_URS_2024_01/321213113</t>
  </si>
  <si>
    <t>zdivokamen*0,1</t>
  </si>
  <si>
    <t>26</t>
  </si>
  <si>
    <t>321213345</t>
  </si>
  <si>
    <t>Zdivo nadzákladové z lomového kamene vodních staveb obkladní s vyspárováním</t>
  </si>
  <si>
    <t>386037576</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</si>
  <si>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</si>
  <si>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https://podminky.urs.cz/item/CS_URS_2024_01/321213345</t>
  </si>
  <si>
    <t>zdivokamen*0,5</t>
  </si>
  <si>
    <t>27</t>
  </si>
  <si>
    <t>321321116</t>
  </si>
  <si>
    <t>Konstrukce vodních staveb ze ŽB mrazuvzdorného tř. C 30/37</t>
  </si>
  <si>
    <t>-1795532989</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</si>
  <si>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</si>
  <si>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https://podminky.urs.cz/item/CS_URS_2024_01/321321116</t>
  </si>
  <si>
    <t>Poznámka k položce:_x000d_
beton třídy min. C25/30 XF3</t>
  </si>
  <si>
    <t>základ zdí</t>
  </si>
  <si>
    <t>6*0,7*1,5</t>
  </si>
  <si>
    <t>17*0,7*1,4</t>
  </si>
  <si>
    <t>betonový práh dolní hrana skluzu</t>
  </si>
  <si>
    <t>7,6*0,6*1,2</t>
  </si>
  <si>
    <t>zalití prahu na horním okraji skluzu</t>
  </si>
  <si>
    <t>11,2*0,3*1,2</t>
  </si>
  <si>
    <t>předpatky = délka * střední plocha v PŘ</t>
  </si>
  <si>
    <t>(4,8+10,4+11,1+6,1)*1,0</t>
  </si>
  <si>
    <t>nová zeď na PB na hodním konci skluzu</t>
  </si>
  <si>
    <t>(4,3+4,7)*2,2*0,6</t>
  </si>
  <si>
    <t>28</t>
  </si>
  <si>
    <t>321351010</t>
  </si>
  <si>
    <t>Bednění konstrukcí vodních staveb rovinné - zřízení</t>
  </si>
  <si>
    <t>-247307325</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</si>
  <si>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</si>
  <si>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https://podminky.urs.cz/item/CS_URS_2024_01/321351010</t>
  </si>
  <si>
    <t>základy zdí</t>
  </si>
  <si>
    <t>17*0,7</t>
  </si>
  <si>
    <t>6*0,7</t>
  </si>
  <si>
    <t>práh</t>
  </si>
  <si>
    <t>7,6*1,2</t>
  </si>
  <si>
    <t>předpatky = plocha změřená v podélném řezu + čela</t>
  </si>
  <si>
    <t>25+20+4*0,5*1,2</t>
  </si>
  <si>
    <t>(4,3+4,7)*(2,2+0,6)*2</t>
  </si>
  <si>
    <t>29</t>
  </si>
  <si>
    <t>321352010</t>
  </si>
  <si>
    <t>Bednění konstrukcí vodních staveb rovinné - odstranění</t>
  </si>
  <si>
    <t>2036916097</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</si>
  <si>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</si>
  <si>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https://podminky.urs.cz/item/CS_URS_2024_01/321352010</t>
  </si>
  <si>
    <t>30</t>
  </si>
  <si>
    <t>321366111</t>
  </si>
  <si>
    <t>Výztuž železobetonových konstrukcí vodních staveb z oceli 10 505 D do 12 mm</t>
  </si>
  <si>
    <t>t</t>
  </si>
  <si>
    <t>-1109958075</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</si>
  <si>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</si>
  <si>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https://podminky.urs.cz/item/CS_URS_2024_01/321366111</t>
  </si>
  <si>
    <t>Dle tabulky výztuže</t>
  </si>
  <si>
    <t>0,522</t>
  </si>
  <si>
    <t>31</t>
  </si>
  <si>
    <t>321368211</t>
  </si>
  <si>
    <t>Výztuž železobetonových konstrukcí vodních staveb ze svařovaných sítí</t>
  </si>
  <si>
    <t>1302838342</t>
  </si>
  <si>
    <t>Výztuž železobetonových konstrukcí vodních staveb přehrad, jezů a plavebních komor, spodní stavby vodních elektráren, jader přehrad, odběrných věží a výpustných zařízení, opěrných zdí, šachet, šachtic a ostatních konstrukcí svařované sítě z ocelových tažených drátů jakéhokoliv druhu oceli jakéhokoliv průměru a roztečí</t>
  </si>
  <si>
    <t>https://podminky.urs.cz/item/CS_URS_2024_01/321368211</t>
  </si>
  <si>
    <t>3,356</t>
  </si>
  <si>
    <t>32</t>
  </si>
  <si>
    <t>R301</t>
  </si>
  <si>
    <t>Příplatek za ztížený přístup pro dopravu betonu</t>
  </si>
  <si>
    <t>-378263752</t>
  </si>
  <si>
    <t>Poznámka k položce:_x000d_
Vzhledem k omezeným prostorovým podmínkám není možné použít běžné prostředky pro dorpavu betonu. Dále vzledem k požadavku na postup po malých úsecích bude snížený možný objem betonáže v jeden den.</t>
  </si>
  <si>
    <t>Vodorovné konstrukce</t>
  </si>
  <si>
    <t>33</t>
  </si>
  <si>
    <t>451313111</t>
  </si>
  <si>
    <t>Podklad pod dlažbu z betonu prostého C 20/25 tl přes 150 do 200 mm</t>
  </si>
  <si>
    <t>-393804782</t>
  </si>
  <si>
    <t>Podklad pod dlažbu z betonu prostého bez zvýšených nároků na prostředí tř. C 20/25 tl. přes 150 do 200 mm</t>
  </si>
  <si>
    <t>https://podminky.urs.cz/item/CS_URS_2024_01/451313111</t>
  </si>
  <si>
    <t>34</t>
  </si>
  <si>
    <t>451315111</t>
  </si>
  <si>
    <t>Podkladní nebo vyrovnávací vrstva z betonu C25/30 tl 100 mm</t>
  </si>
  <si>
    <t>-910489313</t>
  </si>
  <si>
    <t>Podkladní nebo vyrovnávací vrstva z betonu prostého tř. C 25/30, ve vrstvě do 100 mm</t>
  </si>
  <si>
    <t>https://podminky.urs.cz/item/CS_URS_2024_01/451315111</t>
  </si>
  <si>
    <t>délka úseku * šířka</t>
  </si>
  <si>
    <t>(17+6)*2</t>
  </si>
  <si>
    <t>35</t>
  </si>
  <si>
    <t>457531111</t>
  </si>
  <si>
    <t>Filtrační vrstvy z hrubého drceného kameniva bez zhutnění frakce od 4 až 8 do 22 až 32 mm</t>
  </si>
  <si>
    <t>1728710830</t>
  </si>
  <si>
    <t>Filtrační vrstvy jakékoliv tloušťky a sklonu z hrubého drceného kameniva bez zhutnění, frakce od 4-8 do 22-32 mm</t>
  </si>
  <si>
    <t>https://podminky.urs.cz/item/CS_URS_2024_01/457531111</t>
  </si>
  <si>
    <t>Poznámka k položce:_x000d_
frakce 8/16</t>
  </si>
  <si>
    <t>výměna zeminy z 40 % pro zásyp</t>
  </si>
  <si>
    <t>odkopávka*0,4</t>
  </si>
  <si>
    <t>podklad pod rovnaninu</t>
  </si>
  <si>
    <t>7,6*(4+1+3,86)*0,2</t>
  </si>
  <si>
    <t>36</t>
  </si>
  <si>
    <t>463212111</t>
  </si>
  <si>
    <t>Rovnanina z lomového kamene upraveného s vyklínováním spár úlomky kamene</t>
  </si>
  <si>
    <t>1454704408</t>
  </si>
  <si>
    <t>Rovnanina z lomového kamene upraveného, tříděného jakékoliv tloušťky rovnaniny s vyklínováním spár a dutin úlomky kamene</t>
  </si>
  <si>
    <t>https://podminky.urs.cz/item/CS_URS_2024_01/463212111</t>
  </si>
  <si>
    <t>Poznámka k položce:_x000d_
Kámen na 500 kg. Kámen pro vodní stavby.</t>
  </si>
  <si>
    <t>nad skluzem</t>
  </si>
  <si>
    <t>(11,2+2)*2,5*0,7</t>
  </si>
  <si>
    <t>dolní část skluzu</t>
  </si>
  <si>
    <t>7,6*(4+1+3,86)*0,8</t>
  </si>
  <si>
    <t>37</t>
  </si>
  <si>
    <t>465513317</t>
  </si>
  <si>
    <t>Oprava dlažeb z lomového kamene na maltu s vyspárováním do 20 m2 s dodáním kamene tl 300 mm</t>
  </si>
  <si>
    <t>-1748357573</t>
  </si>
  <si>
    <t>Oprava dlažeb z lomového kamene lomařsky upraveného pro dlažbu o ploše opravovaných míst do 20 m2 jednotlivě včetně dodání kamene na cementovou maltu, s vyspárováním cementovou maltou, tl. kamene 300 mm</t>
  </si>
  <si>
    <t>https://podminky.urs.cz/item/CS_URS_2024_01/465513317</t>
  </si>
  <si>
    <t>Úpravy povrchů, podlahy a osazování výplní</t>
  </si>
  <si>
    <t>38</t>
  </si>
  <si>
    <t>628635412</t>
  </si>
  <si>
    <t>Oprava spár zdiva z lomového kamene maltou cementovou hl spár přes 70 do 120 mm</t>
  </si>
  <si>
    <t>-1962302253</t>
  </si>
  <si>
    <t>Oprava spár zdiva z lomového kamene upraveného maltou cementovou s vysekáním a vyčištěním spar s naložení suti na dopravní prostředek nebo s odklizením na hromady do vzdálenosti 50 m hloubky spár přes 70 do 120 mm</t>
  </si>
  <si>
    <t>https://podminky.urs.cz/item/CS_URS_2024_01/628635412</t>
  </si>
  <si>
    <t>oprava spárování zdí podél skluzu = délka * střední výška</t>
  </si>
  <si>
    <t>22*1,2+20*1,2</t>
  </si>
  <si>
    <t>oprava spár u napojení opravovaného zdiva a opravenýc zdí = počet napojení * střední výška zdi * šířka opravy</t>
  </si>
  <si>
    <t>8*1,8*0,5</t>
  </si>
  <si>
    <t>Trubní vedení</t>
  </si>
  <si>
    <t>39</t>
  </si>
  <si>
    <t>871264201</t>
  </si>
  <si>
    <t>Montáž kanalizačního potrubí z PE SDR11 otevřený výkop sklon do 20 % svařovaných na tupo D 110x10 mm</t>
  </si>
  <si>
    <t>m</t>
  </si>
  <si>
    <t>867149179</t>
  </si>
  <si>
    <t>Montáž kanalizačního potrubí z plastů z polyetylenu PE 100 svařovaných na tupo v otevřeném výkopu ve sklonu do 20 % SDR 11/PN16 D 110 x 10,0 mm</t>
  </si>
  <si>
    <t>https://podminky.urs.cz/item/CS_URS_2024_01/871264201</t>
  </si>
  <si>
    <t>Poznámka k položce:_x000d_
montáž prostupů skrz zeď - drenáž</t>
  </si>
  <si>
    <t>délka zdi 6 m, tj. 3 ks drenáže * délka</t>
  </si>
  <si>
    <t>3*1,1</t>
  </si>
  <si>
    <t>délka zdi 17 m, tj. 6 ks drenáže</t>
  </si>
  <si>
    <t>6*1,1</t>
  </si>
  <si>
    <t>betonová zeď na PV, 4 ks drenáže</t>
  </si>
  <si>
    <t>4*1,1</t>
  </si>
  <si>
    <t>40</t>
  </si>
  <si>
    <t>M</t>
  </si>
  <si>
    <t>28619320</t>
  </si>
  <si>
    <t>trubka kanalizační PE-HD D 110mm</t>
  </si>
  <si>
    <t>1184575696</t>
  </si>
  <si>
    <t xml:space="preserve">Poznámka k položce:_x000d_
Potrubí  DN100 mm černá, pro provedení drenážní vody zkrz konstrukci opěrné zdi v rozestupu 3 m.</t>
  </si>
  <si>
    <t>Ostatní konstrukce a práce, bourání</t>
  </si>
  <si>
    <t>41</t>
  </si>
  <si>
    <t>941321111R</t>
  </si>
  <si>
    <t>Montáž lešení řadového modulového těžkého zatížení do 300 kg/m2 š do 1,2 m v do 10 m, včetně pronájmu po dobu stavby</t>
  </si>
  <si>
    <t>1781218810</t>
  </si>
  <si>
    <t xml:space="preserve">Montáž lešení řadového modulového těžkého pracovního s podlahami  s provozním zatížením tř. 4 do 300 kg/m2 šířky tř. SW09 přes 0,9 do 1,2 m, výšky do 10 m,  včetně pronájmu po dobu stavby</t>
  </si>
  <si>
    <t>Poznámka k položce:_x000d_
 včetně pronájmu po dobu stavby</t>
  </si>
  <si>
    <t>17*2,5</t>
  </si>
  <si>
    <t>6*3,5</t>
  </si>
  <si>
    <t>42</t>
  </si>
  <si>
    <t>941321811</t>
  </si>
  <si>
    <t>Demontáž lešení řadového modulového těžkého zatížení do 300 kg/m2 š od 0,9 do 1,2 m v do 10 m</t>
  </si>
  <si>
    <t>-525611465</t>
  </si>
  <si>
    <t>Demontáž lešení řadového modulového těžkého pracovního s podlahami s provozním zatížením tř. 4 do 300 kg/m2 šířky tř. SW09 od 0,9 do 1,2 m, výšky do 10 m</t>
  </si>
  <si>
    <t>https://podminky.urs.cz/item/CS_URS_2024_01/941321811</t>
  </si>
  <si>
    <t>43</t>
  </si>
  <si>
    <t>966021113</t>
  </si>
  <si>
    <t>Bourání konstrukcí LTM zdiva kamenného na sucho ručně</t>
  </si>
  <si>
    <t>383201999</t>
  </si>
  <si>
    <t>Bourání konstrukcí LTM ve vodních tocích s přemístěním suti na hromady na vzdálenost do 20 m nebo s naložením na dopravní prostředek ručně ze zdiva kamenného, pro jakýkoliv druh kamene na sucho</t>
  </si>
  <si>
    <t>https://podminky.urs.cz/item/CS_URS_2024_01/966021113</t>
  </si>
  <si>
    <t>bourání porušeného zdiva určeného k opravě</t>
  </si>
  <si>
    <t>44</t>
  </si>
  <si>
    <t>966025112</t>
  </si>
  <si>
    <t>Bourání konstrukcí LTM zdiva kamenného na MC strojně</t>
  </si>
  <si>
    <t>475806468</t>
  </si>
  <si>
    <t>Bourání konstrukcí LTM ve vodních tocích s přemístěním suti na hromady na vzdálenost do 20 m nebo s naložením na dopravní prostředek strojně ze zdiva kamenného, pro jakýkoliv druh kamene na maltu cementovou</t>
  </si>
  <si>
    <t>https://podminky.urs.cz/item/CS_URS_2024_01/966025112</t>
  </si>
  <si>
    <t>bourání dolní úsek</t>
  </si>
  <si>
    <t>17*(3+0,5)*0,75</t>
  </si>
  <si>
    <t>bourání horní úsek (zkrácen o 2 za zřícenou část)</t>
  </si>
  <si>
    <t>4*(3,7+0,5)*0,9</t>
  </si>
  <si>
    <t>45</t>
  </si>
  <si>
    <t>966045111</t>
  </si>
  <si>
    <t>Bourání konstrukcí LTM zdiva z betonu prostého neprokládaného strojně</t>
  </si>
  <si>
    <t>-2120852762</t>
  </si>
  <si>
    <t>Bourání konstrukcí LTM ve vodních tocích s přemístěním suti na hromady na vzdálenost do 20 m nebo s naložením na dopravní prostředek strojně z betonu prostého neprokládaného</t>
  </si>
  <si>
    <t>https://podminky.urs.cz/item/CS_URS_2024_01/966045111</t>
  </si>
  <si>
    <t>nová zeď na PB na hodním konci skluzu - bourání původní</t>
  </si>
  <si>
    <t>46</t>
  </si>
  <si>
    <t>985131111</t>
  </si>
  <si>
    <t>Očištění ploch stěn, rubu kleneb a podlah tlakovou vodou</t>
  </si>
  <si>
    <t>1442503236</t>
  </si>
  <si>
    <t>https://podminky.urs.cz/item/CS_URS_2024_01/985131111</t>
  </si>
  <si>
    <t>očištění zdiva s přesahem 0,5 m za opravovanou zeď = počet napojení * střední výška zdi * 0,5 m</t>
  </si>
  <si>
    <t>očištění stěn podél skluzu = dva břehy * (výška + koruna) * délka</t>
  </si>
  <si>
    <t>2*(1,7+0,6)*(22+24)</t>
  </si>
  <si>
    <t>47</t>
  </si>
  <si>
    <t>R104</t>
  </si>
  <si>
    <t>Ochrana plochy skluzu při přehazování materiálu a pohybu mechanizace</t>
  </si>
  <si>
    <t>-2069807022</t>
  </si>
  <si>
    <t>Poznámka k položce:_x000d_
Po dobu provádění prací bude plocha sckluzu chráněna před nadměrným zatížením, které by mohlo vést k poškození. Například překrytí geotextilií a zeminou, popř. přejezdnými plechy apod. S ohledem na typ použité mechanizace zhotovitelem.</t>
  </si>
  <si>
    <t>997</t>
  </si>
  <si>
    <t>Přesun sutě</t>
  </si>
  <si>
    <t>48</t>
  </si>
  <si>
    <t>997321511</t>
  </si>
  <si>
    <t>Vodorovná doprava suti a vybouraných hmot po suchu do 1 km</t>
  </si>
  <si>
    <t>-433807098</t>
  </si>
  <si>
    <t>Vodorovná doprava suti a vybouraných hmot bez naložení, s vyložením a hrubým urovnáním po suchu, na vzdálenost do 1 km</t>
  </si>
  <si>
    <t>https://podminky.urs.cz/item/CS_URS_2024_01/997321511</t>
  </si>
  <si>
    <t>Poznámka k položce:_x000d_
Doprava suti dumperem po břehu až k místu naložení na odvozní prostředek</t>
  </si>
  <si>
    <t>49</t>
  </si>
  <si>
    <t>R997321-1</t>
  </si>
  <si>
    <t>Likvidace vybouraných hmot a sutí dle platné legislativy, včetně předložení dokladu o likvidaci</t>
  </si>
  <si>
    <t>-753649687</t>
  </si>
  <si>
    <t xml:space="preserve">Vodorovné přemístění vybouraných hmot a sutí po suchu na zvolenou skládku dle možností zhotovitele bez ohledu na dopravní vzdálenost, uložení na skládku, poplatku za skládkovné - likvidace dle platné legislativy vč. všech souvisejících činností
</t>
  </si>
  <si>
    <t xml:space="preserve">Poznámka k položce:_x000d_
Suť z demolice stávající pobřežní zdi_x000d_
_x000d_
1. V ceně jsou započteny i náhrady za jízdu loženého vozidla v terénu, ve výkopišti nebo na násypišti._x000d_
2. V ceně jsou započteny i náklady na vodorovné přemístění vybouraných hmot a sutí až na místo definitivního uložení na vzdálenost od těžiště nakládky do místa vykládky (řízená skládka odpadů)._x000d_
3. V ceně jsou započteny i náklady na svislé přemístění vybouraných hmot a sutí, výška svislé dopravy je svislá vzdálenost mezi místem nakládání do zařízení pro svislou dopravu a místem, kde se toto zařízení vyprazdňuje._x000d_
4.  V cenách jsou započteny i náklady_x000d_
    a) při vodorovné dopravě po suchu na přepravu za ztížených provozních podmínek,_x000d_
    b) při nakládání nebo překládání na dopravu do 15 m vodorovně a současně do 4 m svisle._x000d_
    c) na požadovaný způsob uložení vybouraných hmot a sutí na skládce._x000d_
5. V ceně je započten i poplatek za uložení vybouraných hmot a sutí na uvažované řízené skládce odpadů dle zákona o odpadech_x000d_
6. Množství jednotek vybouraných hmot a sutí se určí v m3 původní konstrukce před zahájením bouracích prací._x000d_
7. Bude-li zhotovitelem zvoleno jiné místo uložení odsouhlasené objednatelem, bude v ceně započtena dopravní vzdálenost až na místo uložení, včetně všech souvisejících činností, poplatků, projednání apod._x000d_
8. Zhotovitel předloží objednateli doklad o likvidaci výkopku (vážné lístky, popř. čestné prohlášení)._x000d_
9. Položka je uvažována, včetně všech souvisejících činností.</t>
  </si>
  <si>
    <t>998</t>
  </si>
  <si>
    <t>Přesun hmot</t>
  </si>
  <si>
    <t>998332011</t>
  </si>
  <si>
    <t>Přesun hmot pro úpravy vodních toků a kanály</t>
  </si>
  <si>
    <t>-1945656957</t>
  </si>
  <si>
    <t>Přesun hmot pro úpravy vodních toků a kanály, hráze rybníků apod. dopravní vzdálenost do 500 m</t>
  </si>
  <si>
    <t>https://podminky.urs.cz/item/CS_URS_2024_01/998332011</t>
  </si>
  <si>
    <t>VON - Vedlejší a ostatní náklady</t>
  </si>
  <si>
    <t>VRN - Vedlejší rozpočtové náklady</t>
  </si>
  <si>
    <t>VRN</t>
  </si>
  <si>
    <t>Vedlejší rozpočtové náklady</t>
  </si>
  <si>
    <t>032103001</t>
  </si>
  <si>
    <t>Prostředky a materiál pro šetření a likvidaci vzniklé ekologické havárie</t>
  </si>
  <si>
    <t>kpl</t>
  </si>
  <si>
    <t>-670852349</t>
  </si>
  <si>
    <t>Poznámka k položce:_x000d_
PP: _x000d__x000d_
- 1x havarijní souprava OIL 240 (obsah soupravy: nádoba 240l, Algasorb 30kgm, 50 x rohož, _x000d__x000d_
5x nohavice, 5x polštář, 200x utěrka NT, 1x lopatka a smeták, 5x PE pytel, 5x výstražná nálepka, 2x rukavice _x000d__x000d_
Havarijní souprava UNV 60: _x000d__x000d_
-1x sud 120 litrů, 20x rohož, 8x nohavice, 10kg OI-Ex "82", 5x utěrka, 2x polštář, 1x rukavice, _x000d__x000d_
1x brýle, 2x PE pytel, 2x výstr. nálepka, absorpční schopnost 150 litrů _x000d__x000d_
Norná stěna EKNS 220 H (4ks, rozměr 0,13 x 3 m) nebo enviromentální typ PEpytle 120 l - 10ks_x000d__x000d_
ruční nářadí (sekyra, pila, krumpáč, lopata, palice)_x000d__x000d_
zásoba řeziva (prkna, latě, trámy) - jednotky kusů _x000d__x000d_
lahve pro odběr vzorků (prachovnice se širokým hrdlem o objemu 1,25 l) - 5ks _x000d_</t>
  </si>
  <si>
    <t>034103000</t>
  </si>
  <si>
    <t>Energie pro zařízení staveniště</t>
  </si>
  <si>
    <t>437568764</t>
  </si>
  <si>
    <t xml:space="preserve">Poznámka k položce:_x000d_
Poznámka k položce:_x000d_
- nezbytné vnitrostaveništní rozvody energie vč. zajištění jejich zdrojů_x000d_
</t>
  </si>
  <si>
    <t>2000</t>
  </si>
  <si>
    <t>ostatní náklady v průběhu realizace a po realizaci stavby</t>
  </si>
  <si>
    <t>1451083824</t>
  </si>
  <si>
    <t xml:space="preserve">Poznámka k položce:_x000d_
- dokumentace skutečného provedení stavby dle vyhlášky č. 499/2006 Sb., v platném znění, ve trojím vyhotovení - v českém jazyce, z toho 2 paré v listinné podobě a 1 paré v digitální verzi v editovatelném tvaru, formátu *.doc, *.xls a *.dwg (WORD, EXCEL a AUTOCAD). - DSPS bude obsahovat kompletní výkresy skutečného provedení a kompletní seznam použitých materiálů. Všechny změny a rozdíly v provedení díla oproti schválené dokumentaci pro provedení stavby odsouhlasené objednatelem stavby a provedené během výstavby budou zhotovitelem ve výkresech v dokumentaci pro provedení stavby po jejich  realizaci jasně a srozumitelně vyznačeny. Výkresy a dokumentace beze změn v provedení, budou opatřeny nad rozpiskou výkresu poznámkou “Beze změn”. Všechny takto postupně odevzdané výkresy skutečného provedení stavby budou opatřeny razítkem a podpisem oprávněné osoby za zhotovitele a zřetelným označením “Výkres skutečného provedení _x000d_
- fotografická dokumentace veškerých konstrukcí, které budou v průběhu výstavby skryty nebo zakryty, vč. opatření této fotodokumentace datem a popisem jednotlivých záběrů, uložení na  CD. _x000d_
  a všechna další nutné náklady k řádnému a úplnému zhotovení předmětu díla zřejmé ze zadávací dokumentace   _x000d_
- číštění komunikací a vozidel vyjíždějících ze stavby během výstavby_x000d_
- dílenská dokumentace</t>
  </si>
  <si>
    <t>OST 1</t>
  </si>
  <si>
    <t>ostatní náklady před realizací stavby</t>
  </si>
  <si>
    <t>-1238551232</t>
  </si>
  <si>
    <t>Poznámka k položce:_x000d_
- náklady na doplnění Havarijního plánu, jeho schválení vodoprávním úřadem a předložení obci_x000d_
- náklady na doplnění Povodňového plánu, jeho schválení vodoprávním úřadem a předložení obci_x000d_
- zpracování technologických postupů a plánů kontrol _x000d_
- vytýčení veškerých inženýrských sítí a dalších případných překážek v prostoru stavby</t>
  </si>
  <si>
    <t>R 03000</t>
  </si>
  <si>
    <t>Zřízení, provoz a nasledná likvidace provozního zařízení staveniště vč. zpevněných ploch, označení a oplocení, uvedení do původního stavu (ohumusování, osetí), včetně případných oprav komunikace při jejím poškození zhotovitelem</t>
  </si>
  <si>
    <t>-1366889469</t>
  </si>
  <si>
    <t>Zřízení, provoz a nasledná likvidace provozního zařízení staveniště vč. označení a oplocení</t>
  </si>
  <si>
    <t>Poznámka k položce:_x000d_
Položka zahrnuje_x000d_
- Oplocení staveniště_x000d_
- mobilní WC_x000d_
- stavební buňka pro zástupce objednatele_x000d_
- tabulek zákazu vstupu a uvedení místa zřízení staveniště po jeho odstranění do původního stavu_x000d_
- sjezdy do prostoru staveniště_x000d_
- ochrana krajnice v místě sjezdů_x000d_
- dočasné zpevnění plochy zařízení staveniště_x000d_
- míchací centra, mezideponie, skladovací plochy_x000d_
- po dokončení prací uvedení dotčených komunikací do původního stavu_x000d_
- umístění štítku o povolení stavby, stejnopislu oznámení prací oblastnímu inspektorátu práce_x000d_
- inženýrské činnosti na staveništi a zpracování stavbou vyvolaných dokladů - zajištění opatření vyplývajících z potřeb plnění opatření dle plánu BOZP</t>
  </si>
  <si>
    <t>R16</t>
  </si>
  <si>
    <t>Zajištění a provedení zkoušky krychelné pevnosti betonu včetně předání jejich výsledků objednateli</t>
  </si>
  <si>
    <t>-846709866</t>
  </si>
  <si>
    <t>Poznámka k položce:_x000d_
PD požaduje min. tyto zkoušky:, _x000d_
- krychelné zkoušky betonu v počtu 3 x na vyzvání TDS_x000d_
- cena za jednu zkoušku</t>
  </si>
  <si>
    <t>Pasport okolních staveb a pozemků před a po stavbě</t>
  </si>
  <si>
    <t>512</t>
  </si>
  <si>
    <t>560163478</t>
  </si>
  <si>
    <t>Poznámka k položce:_x000d_
Minimálně v rozsahu pasportu v této PD</t>
  </si>
  <si>
    <t>VRN1.1</t>
  </si>
  <si>
    <t>Geodetické práce v průběhu výstavby a po výstavbě</t>
  </si>
  <si>
    <t>255708854</t>
  </si>
  <si>
    <t>Průzkumné, geodetické a projektové práce geodetické práce v průběhu výstavby a po výstavbě</t>
  </si>
  <si>
    <t>Poznámka k položce:_x000d_
- vytyčení objektů stavby oprávněným geodetem a zajištění protokolu o vytyčení ve dvojím vyhotovení_x000d_
- zaměření skutečného provedení stavby oprávněným geodetem ve trojím vyhotovení vč. 1x na CD</t>
  </si>
  <si>
    <t>R12</t>
  </si>
  <si>
    <t>Zajištění slovení rybí obsádky, k tomu oprávněnou osobou, včetně pořízení protokolu a zajištění oznámení zahájení prací na vodním toku příslušnému uživateli rybářského revíru.</t>
  </si>
  <si>
    <t>1024</t>
  </si>
  <si>
    <t>1451801490</t>
  </si>
  <si>
    <t>Poznámka k položce:_x000d_
Zhotovitel zajistí na těsně před zahájením prací v korytě toku (maximálně 1 den před zahájením stavby) odlov ryb v pracovním úseku. Odlovení živočichové budou přemístěni do vhodného úseku Kamenice mimo stavbu. Bezprostředně po odlovu bude vhodným způsobem zamezeno vstupu ryb do stavebního úseku. Pokud budou jednotlivé úseky toku ponechávány bez vody postupně, odlovy budou provedeny vždy před zahájením prací na daném úseku. Odlov a transfer bude proveden odborně způsobilou osobou. Termín odlovu bude předem oznámen Agentuře (Růžičková 725 076 683, Waldhauser 724 314 426), stručná zpráva o odlovu (počty a druhy odlovených ryb, datum a hodina lovu, počet odlovů, počet členů lovné čety, místo zpětného vypuštění ryb atd.) bude následně zaslána Agentuře.</t>
  </si>
  <si>
    <t>R21</t>
  </si>
  <si>
    <t>Uvedení veškerých pozemků dotčených stavbou do původního stavu (ohumusování, osetí, očištění aj.) a jejich protokolární předání vlastníkům</t>
  </si>
  <si>
    <t>1875452756</t>
  </si>
  <si>
    <t>Poznámka k položce:_x000d_
- plochy okolních pozemků narušené stavbou budou po dokončení stavby uvedeny do náležitého stavu, tj. urovnány a ohumusovány. Materiály použité na zpevnění ploch budou beze zbytku odstraněny. Zatravněné plochy budou osety._x000d_
- dočasná přístupová cesta je řešena samostatnou položkou (není součást této položky)</t>
  </si>
  <si>
    <t>R14</t>
  </si>
  <si>
    <t>Úprava přístupové trasy, skrývka, zpevnění štěrkem a geotextilií, uvedení do původního stavu</t>
  </si>
  <si>
    <t>2108160207</t>
  </si>
  <si>
    <t>Poznámka k položce:_x000d_
Položka zahrnuje:_x000d_
- upravu přístupové trasy v délce 45 m_x000d_
- provedení v ploše přístupu skrývky svrchní vrstvy zeminy_x000d_
- položení separační geotextilie_x000d_
- vrstva zpevnění vibrovaným štěrkem tl. 200 mm_x000d_
- odstranění konstrukčních vrstev (gtx, štěrk)_x000d_
- rozprostření skryté zeminy_x000d_
- osetí</t>
  </si>
  <si>
    <t>SEZNAM FIGUR</t>
  </si>
  <si>
    <t>Výměra</t>
  </si>
  <si>
    <t xml:space="preserve"> 1</t>
  </si>
  <si>
    <t>Použití figury: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</si>
</sst>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4" fillId="0" borderId="0" applyNumberFormat="0" applyFill="0" applyBorder="0" applyAlignment="0" applyProtection="0"/>
  </cellStyleXfs>
  <cellXfs count="31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31"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40" fillId="0" borderId="0" xfId="0" applyFont="1" applyAlignment="1" applyProtection="1">
      <alignment vertical="center" wrapText="1"/>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41" fillId="0" borderId="22" xfId="0" applyFont="1" applyBorder="1" applyAlignment="1" applyProtection="1">
      <alignment horizontal="center" vertical="center"/>
    </xf>
    <xf numFmtId="49" fontId="41" fillId="0" borderId="22" xfId="0" applyNumberFormat="1" applyFont="1" applyBorder="1" applyAlignment="1" applyProtection="1">
      <alignment horizontal="left" vertical="center" wrapText="1"/>
    </xf>
    <xf numFmtId="0" fontId="41" fillId="0" borderId="22" xfId="0" applyFont="1" applyBorder="1" applyAlignment="1" applyProtection="1">
      <alignment horizontal="left" vertical="center" wrapText="1"/>
    </xf>
    <xf numFmtId="0" fontId="41" fillId="0" borderId="22" xfId="0" applyFont="1" applyBorder="1" applyAlignment="1" applyProtection="1">
      <alignment horizontal="center" vertical="center" wrapText="1"/>
    </xf>
    <xf numFmtId="167" fontId="41" fillId="0" borderId="22" xfId="0" applyNumberFormat="1" applyFont="1" applyBorder="1" applyAlignment="1" applyProtection="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pplyProtection="1">
      <alignment vertical="center"/>
    </xf>
    <xf numFmtId="0" fontId="42" fillId="0" borderId="3" xfId="0" applyFont="1" applyBorder="1" applyAlignment="1">
      <alignment vertical="center"/>
    </xf>
    <xf numFmtId="0" fontId="41" fillId="2" borderId="14"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111211101" TargetMode="External" /><Relationship Id="rId2" Type="http://schemas.openxmlformats.org/officeDocument/2006/relationships/hyperlink" Target="https://podminky.urs.cz/item/CS_URS_2024_01/111211201" TargetMode="External" /><Relationship Id="rId3" Type="http://schemas.openxmlformats.org/officeDocument/2006/relationships/hyperlink" Target="https://podminky.urs.cz/item/CS_URS_2024_01/112155315" TargetMode="External" /><Relationship Id="rId4" Type="http://schemas.openxmlformats.org/officeDocument/2006/relationships/hyperlink" Target="https://podminky.urs.cz/item/CS_URS_2024_01/112251103" TargetMode="External" /><Relationship Id="rId5" Type="http://schemas.openxmlformats.org/officeDocument/2006/relationships/hyperlink" Target="https://podminky.urs.cz/item/CS_URS_2024_01/114203301" TargetMode="External" /><Relationship Id="rId6" Type="http://schemas.openxmlformats.org/officeDocument/2006/relationships/hyperlink" Target="https://podminky.urs.cz/item/CS_URS_2024_01/114203201" TargetMode="External" /><Relationship Id="rId7" Type="http://schemas.openxmlformats.org/officeDocument/2006/relationships/hyperlink" Target="https://podminky.urs.cz/item/CS_URS_2024_01/114203401" TargetMode="External" /><Relationship Id="rId8" Type="http://schemas.openxmlformats.org/officeDocument/2006/relationships/hyperlink" Target="https://podminky.urs.cz/item/CS_URS_2024_01/122251504" TargetMode="External" /><Relationship Id="rId9" Type="http://schemas.openxmlformats.org/officeDocument/2006/relationships/hyperlink" Target="https://podminky.urs.cz/item/CS_URS_2024_01/122351504" TargetMode="External" /><Relationship Id="rId10" Type="http://schemas.openxmlformats.org/officeDocument/2006/relationships/hyperlink" Target="https://podminky.urs.cz/item/CS_URS_2024_01/162351103" TargetMode="External" /><Relationship Id="rId11" Type="http://schemas.openxmlformats.org/officeDocument/2006/relationships/hyperlink" Target="https://podminky.urs.cz/item/CS_URS_2024_01/162351123" TargetMode="External" /><Relationship Id="rId12" Type="http://schemas.openxmlformats.org/officeDocument/2006/relationships/hyperlink" Target="https://podminky.urs.cz/item/CS_URS_2024_01/166151101" TargetMode="External" /><Relationship Id="rId13" Type="http://schemas.openxmlformats.org/officeDocument/2006/relationships/hyperlink" Target="https://podminky.urs.cz/item/CS_URS_2024_01/166151111" TargetMode="External" /><Relationship Id="rId14" Type="http://schemas.openxmlformats.org/officeDocument/2006/relationships/hyperlink" Target="https://podminky.urs.cz/item/CS_URS_2024_01/166151121" TargetMode="External" /><Relationship Id="rId15" Type="http://schemas.openxmlformats.org/officeDocument/2006/relationships/hyperlink" Target="https://podminky.urs.cz/item/CS_URS_2024_01/167151111" TargetMode="External" /><Relationship Id="rId16" Type="http://schemas.openxmlformats.org/officeDocument/2006/relationships/hyperlink" Target="https://podminky.urs.cz/item/CS_URS_2024_01/167151112" TargetMode="External" /><Relationship Id="rId17" Type="http://schemas.openxmlformats.org/officeDocument/2006/relationships/hyperlink" Target="https://podminky.urs.cz/item/CS_URS_2024_01/174151101" TargetMode="External" /><Relationship Id="rId18" Type="http://schemas.openxmlformats.org/officeDocument/2006/relationships/hyperlink" Target="https://podminky.urs.cz/item/CS_URS_2024_01/321212345" TargetMode="External" /><Relationship Id="rId19" Type="http://schemas.openxmlformats.org/officeDocument/2006/relationships/hyperlink" Target="https://podminky.urs.cz/item/CS_URS_2024_01/321212745" TargetMode="External" /><Relationship Id="rId20" Type="http://schemas.openxmlformats.org/officeDocument/2006/relationships/hyperlink" Target="https://podminky.urs.cz/item/CS_URS_2024_01/321213233" TargetMode="External" /><Relationship Id="rId21" Type="http://schemas.openxmlformats.org/officeDocument/2006/relationships/hyperlink" Target="https://podminky.urs.cz/item/CS_URS_2024_01/321213113" TargetMode="External" /><Relationship Id="rId22" Type="http://schemas.openxmlformats.org/officeDocument/2006/relationships/hyperlink" Target="https://podminky.urs.cz/item/CS_URS_2024_01/321213345" TargetMode="External" /><Relationship Id="rId23" Type="http://schemas.openxmlformats.org/officeDocument/2006/relationships/hyperlink" Target="https://podminky.urs.cz/item/CS_URS_2024_01/321321116" TargetMode="External" /><Relationship Id="rId24" Type="http://schemas.openxmlformats.org/officeDocument/2006/relationships/hyperlink" Target="https://podminky.urs.cz/item/CS_URS_2024_01/321351010" TargetMode="External" /><Relationship Id="rId25" Type="http://schemas.openxmlformats.org/officeDocument/2006/relationships/hyperlink" Target="https://podminky.urs.cz/item/CS_URS_2024_01/321352010" TargetMode="External" /><Relationship Id="rId26" Type="http://schemas.openxmlformats.org/officeDocument/2006/relationships/hyperlink" Target="https://podminky.urs.cz/item/CS_URS_2024_01/321366111" TargetMode="External" /><Relationship Id="rId27" Type="http://schemas.openxmlformats.org/officeDocument/2006/relationships/hyperlink" Target="https://podminky.urs.cz/item/CS_URS_2024_01/321368211" TargetMode="External" /><Relationship Id="rId28" Type="http://schemas.openxmlformats.org/officeDocument/2006/relationships/hyperlink" Target="https://podminky.urs.cz/item/CS_URS_2024_01/451313111" TargetMode="External" /><Relationship Id="rId29" Type="http://schemas.openxmlformats.org/officeDocument/2006/relationships/hyperlink" Target="https://podminky.urs.cz/item/CS_URS_2024_01/451315111" TargetMode="External" /><Relationship Id="rId30" Type="http://schemas.openxmlformats.org/officeDocument/2006/relationships/hyperlink" Target="https://podminky.urs.cz/item/CS_URS_2024_01/457531111" TargetMode="External" /><Relationship Id="rId31" Type="http://schemas.openxmlformats.org/officeDocument/2006/relationships/hyperlink" Target="https://podminky.urs.cz/item/CS_URS_2024_01/463212111" TargetMode="External" /><Relationship Id="rId32" Type="http://schemas.openxmlformats.org/officeDocument/2006/relationships/hyperlink" Target="https://podminky.urs.cz/item/CS_URS_2024_01/465513317" TargetMode="External" /><Relationship Id="rId33" Type="http://schemas.openxmlformats.org/officeDocument/2006/relationships/hyperlink" Target="https://podminky.urs.cz/item/CS_URS_2024_01/628635412" TargetMode="External" /><Relationship Id="rId34" Type="http://schemas.openxmlformats.org/officeDocument/2006/relationships/hyperlink" Target="https://podminky.urs.cz/item/CS_URS_2024_01/871264201" TargetMode="External" /><Relationship Id="rId35" Type="http://schemas.openxmlformats.org/officeDocument/2006/relationships/hyperlink" Target="https://podminky.urs.cz/item/CS_URS_2024_01/941321811" TargetMode="External" /><Relationship Id="rId36" Type="http://schemas.openxmlformats.org/officeDocument/2006/relationships/hyperlink" Target="https://podminky.urs.cz/item/CS_URS_2024_01/966021113" TargetMode="External" /><Relationship Id="rId37" Type="http://schemas.openxmlformats.org/officeDocument/2006/relationships/hyperlink" Target="https://podminky.urs.cz/item/CS_URS_2024_01/966025112" TargetMode="External" /><Relationship Id="rId38" Type="http://schemas.openxmlformats.org/officeDocument/2006/relationships/hyperlink" Target="https://podminky.urs.cz/item/CS_URS_2024_01/966045111" TargetMode="External" /><Relationship Id="rId39" Type="http://schemas.openxmlformats.org/officeDocument/2006/relationships/hyperlink" Target="https://podminky.urs.cz/item/CS_URS_2024_01/985131111" TargetMode="External" /><Relationship Id="rId40" Type="http://schemas.openxmlformats.org/officeDocument/2006/relationships/hyperlink" Target="https://podminky.urs.cz/item/CS_URS_2024_01/997321511" TargetMode="External" /><Relationship Id="rId41" Type="http://schemas.openxmlformats.org/officeDocument/2006/relationships/hyperlink" Target="https://podminky.urs.cz/item/CS_URS_2024_01/998332011" TargetMode="External" /><Relationship Id="rId4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50</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Černá Desná, Desná, oprava zdi LB, ř. km 2.850</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Desná</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22. 1. 2024</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Povodí Labe s.p.</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Živa projekt s.r.o.</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Ing. František Vackář</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ROUND(SUM(AG95:AG96),2)</f>
        <v>0</v>
      </c>
      <c r="AH94" s="110"/>
      <c r="AI94" s="110"/>
      <c r="AJ94" s="110"/>
      <c r="AK94" s="110"/>
      <c r="AL94" s="110"/>
      <c r="AM94" s="110"/>
      <c r="AN94" s="111">
        <f>SUM(AG94,AT94)</f>
        <v>0</v>
      </c>
      <c r="AO94" s="111"/>
      <c r="AP94" s="111"/>
      <c r="AQ94" s="112" t="s">
        <v>1</v>
      </c>
      <c r="AR94" s="113"/>
      <c r="AS94" s="114">
        <f>ROUND(SUM(AS95:AS96),2)</f>
        <v>0</v>
      </c>
      <c r="AT94" s="115">
        <f>ROUND(SUM(AV94:AW94),2)</f>
        <v>0</v>
      </c>
      <c r="AU94" s="116">
        <f>ROUND(SUM(AU95:AU96),5)</f>
        <v>0</v>
      </c>
      <c r="AV94" s="115">
        <f>ROUND(AZ94*L29,2)</f>
        <v>0</v>
      </c>
      <c r="AW94" s="115">
        <f>ROUND(BA94*L30,2)</f>
        <v>0</v>
      </c>
      <c r="AX94" s="115">
        <f>ROUND(BB94*L29,2)</f>
        <v>0</v>
      </c>
      <c r="AY94" s="115">
        <f>ROUND(BC94*L30,2)</f>
        <v>0</v>
      </c>
      <c r="AZ94" s="115">
        <f>ROUND(SUM(AZ95:AZ96),2)</f>
        <v>0</v>
      </c>
      <c r="BA94" s="115">
        <f>ROUND(SUM(BA95:BA96),2)</f>
        <v>0</v>
      </c>
      <c r="BB94" s="115">
        <f>ROUND(SUM(BB95:BB96),2)</f>
        <v>0</v>
      </c>
      <c r="BC94" s="115">
        <f>ROUND(SUM(BC95:BC96),2)</f>
        <v>0</v>
      </c>
      <c r="BD94" s="117">
        <f>ROUND(SUM(BD95:BD96),2)</f>
        <v>0</v>
      </c>
      <c r="BE94" s="6"/>
      <c r="BS94" s="118" t="s">
        <v>75</v>
      </c>
      <c r="BT94" s="118" t="s">
        <v>76</v>
      </c>
      <c r="BU94" s="119" t="s">
        <v>77</v>
      </c>
      <c r="BV94" s="118" t="s">
        <v>78</v>
      </c>
      <c r="BW94" s="118" t="s">
        <v>5</v>
      </c>
      <c r="BX94" s="118" t="s">
        <v>79</v>
      </c>
      <c r="CL94" s="118" t="s">
        <v>1</v>
      </c>
    </row>
    <row r="95" s="7" customFormat="1" ht="16.5" customHeight="1">
      <c r="A95" s="120" t="s">
        <v>80</v>
      </c>
      <c r="B95" s="121"/>
      <c r="C95" s="122"/>
      <c r="D95" s="123" t="s">
        <v>81</v>
      </c>
      <c r="E95" s="123"/>
      <c r="F95" s="123"/>
      <c r="G95" s="123"/>
      <c r="H95" s="123"/>
      <c r="I95" s="124"/>
      <c r="J95" s="123" t="s">
        <v>82</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'1 - Stavební část'!J30</f>
        <v>0</v>
      </c>
      <c r="AH95" s="124"/>
      <c r="AI95" s="124"/>
      <c r="AJ95" s="124"/>
      <c r="AK95" s="124"/>
      <c r="AL95" s="124"/>
      <c r="AM95" s="124"/>
      <c r="AN95" s="125">
        <f>SUM(AG95,AT95)</f>
        <v>0</v>
      </c>
      <c r="AO95" s="124"/>
      <c r="AP95" s="124"/>
      <c r="AQ95" s="126" t="s">
        <v>83</v>
      </c>
      <c r="AR95" s="127"/>
      <c r="AS95" s="128">
        <v>0</v>
      </c>
      <c r="AT95" s="129">
        <f>ROUND(SUM(AV95:AW95),2)</f>
        <v>0</v>
      </c>
      <c r="AU95" s="130">
        <f>'1 - Stavební část'!P125</f>
        <v>0</v>
      </c>
      <c r="AV95" s="129">
        <f>'1 - Stavební část'!J33</f>
        <v>0</v>
      </c>
      <c r="AW95" s="129">
        <f>'1 - Stavební část'!J34</f>
        <v>0</v>
      </c>
      <c r="AX95" s="129">
        <f>'1 - Stavební část'!J35</f>
        <v>0</v>
      </c>
      <c r="AY95" s="129">
        <f>'1 - Stavební část'!J36</f>
        <v>0</v>
      </c>
      <c r="AZ95" s="129">
        <f>'1 - Stavební část'!F33</f>
        <v>0</v>
      </c>
      <c r="BA95" s="129">
        <f>'1 - Stavební část'!F34</f>
        <v>0</v>
      </c>
      <c r="BB95" s="129">
        <f>'1 - Stavební část'!F35</f>
        <v>0</v>
      </c>
      <c r="BC95" s="129">
        <f>'1 - Stavební část'!F36</f>
        <v>0</v>
      </c>
      <c r="BD95" s="131">
        <f>'1 - Stavební část'!F37</f>
        <v>0</v>
      </c>
      <c r="BE95" s="7"/>
      <c r="BT95" s="132" t="s">
        <v>81</v>
      </c>
      <c r="BV95" s="132" t="s">
        <v>78</v>
      </c>
      <c r="BW95" s="132" t="s">
        <v>84</v>
      </c>
      <c r="BX95" s="132" t="s">
        <v>5</v>
      </c>
      <c r="CL95" s="132" t="s">
        <v>1</v>
      </c>
      <c r="CM95" s="132" t="s">
        <v>85</v>
      </c>
    </row>
    <row r="96" s="7" customFormat="1" ht="16.5" customHeight="1">
      <c r="A96" s="120" t="s">
        <v>80</v>
      </c>
      <c r="B96" s="121"/>
      <c r="C96" s="122"/>
      <c r="D96" s="123" t="s">
        <v>86</v>
      </c>
      <c r="E96" s="123"/>
      <c r="F96" s="123"/>
      <c r="G96" s="123"/>
      <c r="H96" s="123"/>
      <c r="I96" s="124"/>
      <c r="J96" s="123" t="s">
        <v>87</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'VON - Vedlejší a ostatní ...'!J30</f>
        <v>0</v>
      </c>
      <c r="AH96" s="124"/>
      <c r="AI96" s="124"/>
      <c r="AJ96" s="124"/>
      <c r="AK96" s="124"/>
      <c r="AL96" s="124"/>
      <c r="AM96" s="124"/>
      <c r="AN96" s="125">
        <f>SUM(AG96,AT96)</f>
        <v>0</v>
      </c>
      <c r="AO96" s="124"/>
      <c r="AP96" s="124"/>
      <c r="AQ96" s="126" t="s">
        <v>83</v>
      </c>
      <c r="AR96" s="127"/>
      <c r="AS96" s="133">
        <v>0</v>
      </c>
      <c r="AT96" s="134">
        <f>ROUND(SUM(AV96:AW96),2)</f>
        <v>0</v>
      </c>
      <c r="AU96" s="135">
        <f>'VON - Vedlejší a ostatní ...'!P117</f>
        <v>0</v>
      </c>
      <c r="AV96" s="134">
        <f>'VON - Vedlejší a ostatní ...'!J33</f>
        <v>0</v>
      </c>
      <c r="AW96" s="134">
        <f>'VON - Vedlejší a ostatní ...'!J34</f>
        <v>0</v>
      </c>
      <c r="AX96" s="134">
        <f>'VON - Vedlejší a ostatní ...'!J35</f>
        <v>0</v>
      </c>
      <c r="AY96" s="134">
        <f>'VON - Vedlejší a ostatní ...'!J36</f>
        <v>0</v>
      </c>
      <c r="AZ96" s="134">
        <f>'VON - Vedlejší a ostatní ...'!F33</f>
        <v>0</v>
      </c>
      <c r="BA96" s="134">
        <f>'VON - Vedlejší a ostatní ...'!F34</f>
        <v>0</v>
      </c>
      <c r="BB96" s="134">
        <f>'VON - Vedlejší a ostatní ...'!F35</f>
        <v>0</v>
      </c>
      <c r="BC96" s="134">
        <f>'VON - Vedlejší a ostatní ...'!F36</f>
        <v>0</v>
      </c>
      <c r="BD96" s="136">
        <f>'VON - Vedlejší a ostatní ...'!F37</f>
        <v>0</v>
      </c>
      <c r="BE96" s="7"/>
      <c r="BT96" s="132" t="s">
        <v>81</v>
      </c>
      <c r="BV96" s="132" t="s">
        <v>78</v>
      </c>
      <c r="BW96" s="132" t="s">
        <v>88</v>
      </c>
      <c r="BX96" s="132" t="s">
        <v>5</v>
      </c>
      <c r="CL96" s="132" t="s">
        <v>1</v>
      </c>
      <c r="CM96" s="132" t="s">
        <v>85</v>
      </c>
    </row>
    <row r="97" s="2" customFormat="1" ht="30" customHeight="1">
      <c r="A97" s="39"/>
      <c r="B97" s="40"/>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5"/>
      <c r="AS97" s="39"/>
      <c r="AT97" s="39"/>
      <c r="AU97" s="39"/>
      <c r="AV97" s="39"/>
      <c r="AW97" s="39"/>
      <c r="AX97" s="39"/>
      <c r="AY97" s="39"/>
      <c r="AZ97" s="39"/>
      <c r="BA97" s="39"/>
      <c r="BB97" s="39"/>
      <c r="BC97" s="39"/>
      <c r="BD97" s="39"/>
      <c r="BE97" s="39"/>
    </row>
    <row r="98" s="2" customFormat="1" ht="6.96" customHeight="1">
      <c r="A98" s="39"/>
      <c r="B98" s="67"/>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45"/>
      <c r="AS98" s="39"/>
      <c r="AT98" s="39"/>
      <c r="AU98" s="39"/>
      <c r="AV98" s="39"/>
      <c r="AW98" s="39"/>
      <c r="AX98" s="39"/>
      <c r="AY98" s="39"/>
      <c r="AZ98" s="39"/>
      <c r="BA98" s="39"/>
      <c r="BB98" s="39"/>
      <c r="BC98" s="39"/>
      <c r="BD98" s="39"/>
      <c r="BE98" s="39"/>
    </row>
  </sheetData>
  <sheetProtection sheet="1" formatColumns="0" formatRows="0" objects="1" scenarios="1" spinCount="100000" saltValue="8WKgW3xbBxZGVHcf8Spx0zgDdPwmxZvCXUx6TLo6ST7/9kV7sLssOUbaBZvLYf8e+RxmlHcw5OxyJqdLqCqEoQ==" hashValue="ra7MwUNkxRaZmoifXia+Sb0kFOBZdlP3p3o3RNuLX4hzJBCvgHe1ilA1fM5RHnf3fM/3nsAboTuR2pKCNt39Hg==" algorithmName="SHA-512" password="CC35"/>
  <mergeCells count="46">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N96:AP96"/>
    <mergeCell ref="AG96:AM96"/>
    <mergeCell ref="D96:H96"/>
    <mergeCell ref="J96:AF96"/>
    <mergeCell ref="AG94:AM94"/>
    <mergeCell ref="AN94:AP94"/>
    <mergeCell ref="AR2:BE2"/>
  </mergeCells>
  <hyperlinks>
    <hyperlink ref="A95" location="'1 - Stavební část'!C2" display="/"/>
    <hyperlink ref="A96"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84</v>
      </c>
      <c r="AZ2" s="137" t="s">
        <v>89</v>
      </c>
      <c r="BA2" s="137" t="s">
        <v>1</v>
      </c>
      <c r="BB2" s="137" t="s">
        <v>1</v>
      </c>
      <c r="BC2" s="137" t="s">
        <v>90</v>
      </c>
      <c r="BD2" s="137" t="s">
        <v>85</v>
      </c>
    </row>
    <row r="3" s="1" customFormat="1" ht="6.96" customHeight="1">
      <c r="B3" s="138"/>
      <c r="C3" s="139"/>
      <c r="D3" s="139"/>
      <c r="E3" s="139"/>
      <c r="F3" s="139"/>
      <c r="G3" s="139"/>
      <c r="H3" s="139"/>
      <c r="I3" s="139"/>
      <c r="J3" s="139"/>
      <c r="K3" s="139"/>
      <c r="L3" s="21"/>
      <c r="AT3" s="18" t="s">
        <v>85</v>
      </c>
      <c r="AZ3" s="137" t="s">
        <v>91</v>
      </c>
      <c r="BA3" s="137" t="s">
        <v>1</v>
      </c>
      <c r="BB3" s="137" t="s">
        <v>1</v>
      </c>
      <c r="BC3" s="137" t="s">
        <v>92</v>
      </c>
      <c r="BD3" s="137" t="s">
        <v>85</v>
      </c>
    </row>
    <row r="4" s="1" customFormat="1" ht="24.96" customHeight="1">
      <c r="B4" s="21"/>
      <c r="D4" s="140" t="s">
        <v>93</v>
      </c>
      <c r="L4" s="21"/>
      <c r="M4" s="141" t="s">
        <v>10</v>
      </c>
      <c r="AT4" s="18" t="s">
        <v>4</v>
      </c>
      <c r="AZ4" s="137" t="s">
        <v>94</v>
      </c>
      <c r="BA4" s="137" t="s">
        <v>1</v>
      </c>
      <c r="BB4" s="137" t="s">
        <v>1</v>
      </c>
      <c r="BC4" s="137" t="s">
        <v>95</v>
      </c>
      <c r="BD4" s="137" t="s">
        <v>85</v>
      </c>
    </row>
    <row r="5" s="1" customFormat="1" ht="6.96" customHeight="1">
      <c r="B5" s="21"/>
      <c r="L5" s="21"/>
      <c r="AZ5" s="137" t="s">
        <v>96</v>
      </c>
      <c r="BA5" s="137" t="s">
        <v>1</v>
      </c>
      <c r="BB5" s="137" t="s">
        <v>1</v>
      </c>
      <c r="BC5" s="137" t="s">
        <v>97</v>
      </c>
      <c r="BD5" s="137" t="s">
        <v>85</v>
      </c>
    </row>
    <row r="6" s="1" customFormat="1" ht="12" customHeight="1">
      <c r="B6" s="21"/>
      <c r="D6" s="142" t="s">
        <v>16</v>
      </c>
      <c r="L6" s="21"/>
      <c r="AZ6" s="137" t="s">
        <v>98</v>
      </c>
      <c r="BA6" s="137" t="s">
        <v>1</v>
      </c>
      <c r="BB6" s="137" t="s">
        <v>1</v>
      </c>
      <c r="BC6" s="137" t="s">
        <v>99</v>
      </c>
      <c r="BD6" s="137" t="s">
        <v>85</v>
      </c>
    </row>
    <row r="7" s="1" customFormat="1" ht="16.5" customHeight="1">
      <c r="B7" s="21"/>
      <c r="E7" s="143" t="str">
        <f>'Rekapitulace stavby'!K6</f>
        <v>Černá Desná, Desná, oprava zdi LB, ř. km 2.850</v>
      </c>
      <c r="F7" s="142"/>
      <c r="G7" s="142"/>
      <c r="H7" s="142"/>
      <c r="L7" s="21"/>
      <c r="AZ7" s="137" t="s">
        <v>100</v>
      </c>
      <c r="BA7" s="137" t="s">
        <v>1</v>
      </c>
      <c r="BB7" s="137" t="s">
        <v>1</v>
      </c>
      <c r="BC7" s="137" t="s">
        <v>101</v>
      </c>
      <c r="BD7" s="137" t="s">
        <v>85</v>
      </c>
    </row>
    <row r="8" s="2" customFormat="1" ht="12" customHeight="1">
      <c r="A8" s="39"/>
      <c r="B8" s="45"/>
      <c r="C8" s="39"/>
      <c r="D8" s="142" t="s">
        <v>102</v>
      </c>
      <c r="E8" s="39"/>
      <c r="F8" s="39"/>
      <c r="G8" s="39"/>
      <c r="H8" s="39"/>
      <c r="I8" s="39"/>
      <c r="J8" s="39"/>
      <c r="K8" s="39"/>
      <c r="L8" s="64"/>
      <c r="S8" s="39"/>
      <c r="T8" s="39"/>
      <c r="U8" s="39"/>
      <c r="V8" s="39"/>
      <c r="W8" s="39"/>
      <c r="X8" s="39"/>
      <c r="Y8" s="39"/>
      <c r="Z8" s="39"/>
      <c r="AA8" s="39"/>
      <c r="AB8" s="39"/>
      <c r="AC8" s="39"/>
      <c r="AD8" s="39"/>
      <c r="AE8" s="39"/>
      <c r="AZ8" s="137" t="s">
        <v>103</v>
      </c>
      <c r="BA8" s="137" t="s">
        <v>1</v>
      </c>
      <c r="BB8" s="137" t="s">
        <v>1</v>
      </c>
      <c r="BC8" s="137" t="s">
        <v>104</v>
      </c>
      <c r="BD8" s="137" t="s">
        <v>85</v>
      </c>
    </row>
    <row r="9" s="2" customFormat="1" ht="16.5" customHeight="1">
      <c r="A9" s="39"/>
      <c r="B9" s="45"/>
      <c r="C9" s="39"/>
      <c r="D9" s="39"/>
      <c r="E9" s="144" t="s">
        <v>105</v>
      </c>
      <c r="F9" s="39"/>
      <c r="G9" s="39"/>
      <c r="H9" s="39"/>
      <c r="I9" s="39"/>
      <c r="J9" s="39"/>
      <c r="K9" s="39"/>
      <c r="L9" s="64"/>
      <c r="S9" s="39"/>
      <c r="T9" s="39"/>
      <c r="U9" s="39"/>
      <c r="V9" s="39"/>
      <c r="W9" s="39"/>
      <c r="X9" s="39"/>
      <c r="Y9" s="39"/>
      <c r="Z9" s="39"/>
      <c r="AA9" s="39"/>
      <c r="AB9" s="39"/>
      <c r="AC9" s="39"/>
      <c r="AD9" s="39"/>
      <c r="AE9" s="39"/>
      <c r="AZ9" s="137" t="s">
        <v>106</v>
      </c>
      <c r="BA9" s="137" t="s">
        <v>1</v>
      </c>
      <c r="BB9" s="137" t="s">
        <v>1</v>
      </c>
      <c r="BC9" s="137" t="s">
        <v>107</v>
      </c>
      <c r="BD9" s="137" t="s">
        <v>85</v>
      </c>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c r="AZ10" s="137" t="s">
        <v>108</v>
      </c>
      <c r="BA10" s="137" t="s">
        <v>1</v>
      </c>
      <c r="BB10" s="137" t="s">
        <v>1</v>
      </c>
      <c r="BC10" s="137" t="s">
        <v>109</v>
      </c>
      <c r="BD10" s="137" t="s">
        <v>85</v>
      </c>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c r="AZ11" s="137" t="s">
        <v>110</v>
      </c>
      <c r="BA11" s="137" t="s">
        <v>1</v>
      </c>
      <c r="BB11" s="137" t="s">
        <v>1</v>
      </c>
      <c r="BC11" s="137" t="s">
        <v>111</v>
      </c>
      <c r="BD11" s="137" t="s">
        <v>85</v>
      </c>
    </row>
    <row r="12" s="2" customFormat="1" ht="12" customHeight="1">
      <c r="A12" s="39"/>
      <c r="B12" s="45"/>
      <c r="C12" s="39"/>
      <c r="D12" s="142" t="s">
        <v>20</v>
      </c>
      <c r="E12" s="39"/>
      <c r="F12" s="145" t="s">
        <v>21</v>
      </c>
      <c r="G12" s="39"/>
      <c r="H12" s="39"/>
      <c r="I12" s="142" t="s">
        <v>22</v>
      </c>
      <c r="J12" s="146" t="str">
        <f>'Rekapitulace stavby'!AN8</f>
        <v>22. 1. 2024</v>
      </c>
      <c r="K12" s="39"/>
      <c r="L12" s="64"/>
      <c r="S12" s="39"/>
      <c r="T12" s="39"/>
      <c r="U12" s="39"/>
      <c r="V12" s="39"/>
      <c r="W12" s="39"/>
      <c r="X12" s="39"/>
      <c r="Y12" s="39"/>
      <c r="Z12" s="39"/>
      <c r="AA12" s="39"/>
      <c r="AB12" s="39"/>
      <c r="AC12" s="39"/>
      <c r="AD12" s="39"/>
      <c r="AE12" s="39"/>
      <c r="AZ12" s="137" t="s">
        <v>112</v>
      </c>
      <c r="BA12" s="137" t="s">
        <v>1</v>
      </c>
      <c r="BB12" s="137" t="s">
        <v>1</v>
      </c>
      <c r="BC12" s="137" t="s">
        <v>113</v>
      </c>
      <c r="BD12" s="137" t="s">
        <v>85</v>
      </c>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31</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34</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64"/>
      <c r="S29" s="39"/>
      <c r="T29" s="39"/>
      <c r="U29" s="39"/>
      <c r="V29" s="39"/>
      <c r="W29" s="39"/>
      <c r="X29" s="39"/>
      <c r="Y29" s="39"/>
      <c r="Z29" s="39"/>
      <c r="AA29" s="39"/>
      <c r="AB29" s="39"/>
      <c r="AC29" s="39"/>
      <c r="AD29" s="39"/>
      <c r="AE29" s="39"/>
    </row>
    <row r="30" s="2" customFormat="1" ht="25.44" customHeight="1">
      <c r="A30" s="39"/>
      <c r="B30" s="45"/>
      <c r="C30" s="39"/>
      <c r="D30" s="152" t="s">
        <v>36</v>
      </c>
      <c r="E30" s="39"/>
      <c r="F30" s="39"/>
      <c r="G30" s="39"/>
      <c r="H30" s="39"/>
      <c r="I30" s="39"/>
      <c r="J30" s="153">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1"/>
      <c r="E31" s="151"/>
      <c r="F31" s="151"/>
      <c r="G31" s="151"/>
      <c r="H31" s="151"/>
      <c r="I31" s="151"/>
      <c r="J31" s="151"/>
      <c r="K31" s="151"/>
      <c r="L31" s="64"/>
      <c r="S31" s="39"/>
      <c r="T31" s="39"/>
      <c r="U31" s="39"/>
      <c r="V31" s="39"/>
      <c r="W31" s="39"/>
      <c r="X31" s="39"/>
      <c r="Y31" s="39"/>
      <c r="Z31" s="39"/>
      <c r="AA31" s="39"/>
      <c r="AB31" s="39"/>
      <c r="AC31" s="39"/>
      <c r="AD31" s="39"/>
      <c r="AE31" s="39"/>
    </row>
    <row r="32" s="2" customFormat="1" ht="14.4" customHeight="1">
      <c r="A32" s="39"/>
      <c r="B32" s="45"/>
      <c r="C32" s="39"/>
      <c r="D32" s="39"/>
      <c r="E32" s="39"/>
      <c r="F32" s="154" t="s">
        <v>38</v>
      </c>
      <c r="G32" s="39"/>
      <c r="H32" s="39"/>
      <c r="I32" s="154" t="s">
        <v>37</v>
      </c>
      <c r="J32" s="154" t="s">
        <v>39</v>
      </c>
      <c r="K32" s="39"/>
      <c r="L32" s="64"/>
      <c r="S32" s="39"/>
      <c r="T32" s="39"/>
      <c r="U32" s="39"/>
      <c r="V32" s="39"/>
      <c r="W32" s="39"/>
      <c r="X32" s="39"/>
      <c r="Y32" s="39"/>
      <c r="Z32" s="39"/>
      <c r="AA32" s="39"/>
      <c r="AB32" s="39"/>
      <c r="AC32" s="39"/>
      <c r="AD32" s="39"/>
      <c r="AE32" s="39"/>
    </row>
    <row r="33" s="2" customFormat="1" ht="14.4" customHeight="1">
      <c r="A33" s="39"/>
      <c r="B33" s="45"/>
      <c r="C33" s="39"/>
      <c r="D33" s="155" t="s">
        <v>40</v>
      </c>
      <c r="E33" s="142" t="s">
        <v>41</v>
      </c>
      <c r="F33" s="156">
        <f>ROUND((SUM(BE125:BE439)),  2)</f>
        <v>0</v>
      </c>
      <c r="G33" s="39"/>
      <c r="H33" s="39"/>
      <c r="I33" s="157">
        <v>0.20999999999999999</v>
      </c>
      <c r="J33" s="156">
        <f>ROUND(((SUM(BE125:BE439))*I33),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42</v>
      </c>
      <c r="F34" s="156">
        <f>ROUND((SUM(BF125:BF439)),  2)</f>
        <v>0</v>
      </c>
      <c r="G34" s="39"/>
      <c r="H34" s="39"/>
      <c r="I34" s="157">
        <v>0.12</v>
      </c>
      <c r="J34" s="156">
        <f>ROUND(((SUM(BF125:BF439))*I34),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43</v>
      </c>
      <c r="F35" s="156">
        <f>ROUND((SUM(BG125:BG439)),  2)</f>
        <v>0</v>
      </c>
      <c r="G35" s="39"/>
      <c r="H35" s="39"/>
      <c r="I35" s="157">
        <v>0.20999999999999999</v>
      </c>
      <c r="J35" s="156">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44</v>
      </c>
      <c r="F36" s="156">
        <f>ROUND((SUM(BH125:BH439)),  2)</f>
        <v>0</v>
      </c>
      <c r="G36" s="39"/>
      <c r="H36" s="39"/>
      <c r="I36" s="157">
        <v>0.12</v>
      </c>
      <c r="J36" s="156">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45</v>
      </c>
      <c r="F37" s="156">
        <f>ROUND((SUM(BI125:BI439)),  2)</f>
        <v>0</v>
      </c>
      <c r="G37" s="39"/>
      <c r="H37" s="39"/>
      <c r="I37" s="157">
        <v>0</v>
      </c>
      <c r="J37" s="156">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8"/>
      <c r="D39" s="159" t="s">
        <v>46</v>
      </c>
      <c r="E39" s="160"/>
      <c r="F39" s="160"/>
      <c r="G39" s="161" t="s">
        <v>47</v>
      </c>
      <c r="H39" s="162" t="s">
        <v>48</v>
      </c>
      <c r="I39" s="160"/>
      <c r="J39" s="163">
        <f>SUM(J30:J37)</f>
        <v>0</v>
      </c>
      <c r="K39" s="164"/>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5" t="s">
        <v>49</v>
      </c>
      <c r="E50" s="166"/>
      <c r="F50" s="166"/>
      <c r="G50" s="165" t="s">
        <v>50</v>
      </c>
      <c r="H50" s="166"/>
      <c r="I50" s="166"/>
      <c r="J50" s="166"/>
      <c r="K50" s="16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7" t="s">
        <v>51</v>
      </c>
      <c r="E61" s="168"/>
      <c r="F61" s="169" t="s">
        <v>52</v>
      </c>
      <c r="G61" s="167" t="s">
        <v>51</v>
      </c>
      <c r="H61" s="168"/>
      <c r="I61" s="168"/>
      <c r="J61" s="170" t="s">
        <v>52</v>
      </c>
      <c r="K61" s="16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5" t="s">
        <v>53</v>
      </c>
      <c r="E65" s="171"/>
      <c r="F65" s="171"/>
      <c r="G65" s="165" t="s">
        <v>54</v>
      </c>
      <c r="H65" s="171"/>
      <c r="I65" s="171"/>
      <c r="J65" s="171"/>
      <c r="K65" s="17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7" t="s">
        <v>51</v>
      </c>
      <c r="E76" s="168"/>
      <c r="F76" s="169" t="s">
        <v>52</v>
      </c>
      <c r="G76" s="167" t="s">
        <v>51</v>
      </c>
      <c r="H76" s="168"/>
      <c r="I76" s="168"/>
      <c r="J76" s="170" t="s">
        <v>52</v>
      </c>
      <c r="K76" s="168"/>
      <c r="L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64"/>
      <c r="S81" s="39"/>
      <c r="T81" s="39"/>
      <c r="U81" s="39"/>
      <c r="V81" s="39"/>
      <c r="W81" s="39"/>
      <c r="X81" s="39"/>
      <c r="Y81" s="39"/>
      <c r="Z81" s="39"/>
      <c r="AA81" s="39"/>
      <c r="AB81" s="39"/>
      <c r="AC81" s="39"/>
      <c r="AD81" s="39"/>
      <c r="AE81" s="39"/>
    </row>
    <row r="82" s="2" customFormat="1" ht="24.96" customHeight="1">
      <c r="A82" s="39"/>
      <c r="B82" s="40"/>
      <c r="C82" s="24" t="s">
        <v>114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6" t="str">
        <f>E7</f>
        <v>Černá Desná, Desná, oprava zdi LB, ř. km 2.850</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102</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1 - Stavební část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Desná</v>
      </c>
      <c r="G89" s="41"/>
      <c r="H89" s="41"/>
      <c r="I89" s="33" t="s">
        <v>22</v>
      </c>
      <c r="J89" s="80" t="str">
        <f>IF(J12="","",J12)</f>
        <v>22. 1. 2024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Povodí Labe s.p.</v>
      </c>
      <c r="G91" s="41"/>
      <c r="H91" s="41"/>
      <c r="I91" s="33" t="s">
        <v>30</v>
      </c>
      <c r="J91" s="37" t="str">
        <f>E21</f>
        <v>Živa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František Vackář</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7" t="s">
        <v>115</v>
      </c>
      <c r="D94" s="178"/>
      <c r="E94" s="178"/>
      <c r="F94" s="178"/>
      <c r="G94" s="178"/>
      <c r="H94" s="178"/>
      <c r="I94" s="178"/>
      <c r="J94" s="179" t="s">
        <v>116</v>
      </c>
      <c r="K94" s="17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0" t="s">
        <v>117</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118</v>
      </c>
    </row>
    <row r="97" s="9" customFormat="1" ht="24.96" customHeight="1">
      <c r="A97" s="9"/>
      <c r="B97" s="181"/>
      <c r="C97" s="182"/>
      <c r="D97" s="183" t="s">
        <v>119</v>
      </c>
      <c r="E97" s="184"/>
      <c r="F97" s="184"/>
      <c r="G97" s="184"/>
      <c r="H97" s="184"/>
      <c r="I97" s="184"/>
      <c r="J97" s="185">
        <f>J126</f>
        <v>0</v>
      </c>
      <c r="K97" s="182"/>
      <c r="L97" s="186"/>
      <c r="S97" s="9"/>
      <c r="T97" s="9"/>
      <c r="U97" s="9"/>
      <c r="V97" s="9"/>
      <c r="W97" s="9"/>
      <c r="X97" s="9"/>
      <c r="Y97" s="9"/>
      <c r="Z97" s="9"/>
      <c r="AA97" s="9"/>
      <c r="AB97" s="9"/>
      <c r="AC97" s="9"/>
      <c r="AD97" s="9"/>
      <c r="AE97" s="9"/>
    </row>
    <row r="98" s="10" customFormat="1" ht="19.92" customHeight="1">
      <c r="A98" s="10"/>
      <c r="B98" s="187"/>
      <c r="C98" s="188"/>
      <c r="D98" s="189" t="s">
        <v>120</v>
      </c>
      <c r="E98" s="190"/>
      <c r="F98" s="190"/>
      <c r="G98" s="190"/>
      <c r="H98" s="190"/>
      <c r="I98" s="190"/>
      <c r="J98" s="191">
        <f>J127</f>
        <v>0</v>
      </c>
      <c r="K98" s="188"/>
      <c r="L98" s="192"/>
      <c r="S98" s="10"/>
      <c r="T98" s="10"/>
      <c r="U98" s="10"/>
      <c r="V98" s="10"/>
      <c r="W98" s="10"/>
      <c r="X98" s="10"/>
      <c r="Y98" s="10"/>
      <c r="Z98" s="10"/>
      <c r="AA98" s="10"/>
      <c r="AB98" s="10"/>
      <c r="AC98" s="10"/>
      <c r="AD98" s="10"/>
      <c r="AE98" s="10"/>
    </row>
    <row r="99" s="10" customFormat="1" ht="19.92" customHeight="1">
      <c r="A99" s="10"/>
      <c r="B99" s="187"/>
      <c r="C99" s="188"/>
      <c r="D99" s="189" t="s">
        <v>121</v>
      </c>
      <c r="E99" s="190"/>
      <c r="F99" s="190"/>
      <c r="G99" s="190"/>
      <c r="H99" s="190"/>
      <c r="I99" s="190"/>
      <c r="J99" s="191">
        <f>J248</f>
        <v>0</v>
      </c>
      <c r="K99" s="188"/>
      <c r="L99" s="192"/>
      <c r="S99" s="10"/>
      <c r="T99" s="10"/>
      <c r="U99" s="10"/>
      <c r="V99" s="10"/>
      <c r="W99" s="10"/>
      <c r="X99" s="10"/>
      <c r="Y99" s="10"/>
      <c r="Z99" s="10"/>
      <c r="AA99" s="10"/>
      <c r="AB99" s="10"/>
      <c r="AC99" s="10"/>
      <c r="AD99" s="10"/>
      <c r="AE99" s="10"/>
    </row>
    <row r="100" s="10" customFormat="1" ht="19.92" customHeight="1">
      <c r="A100" s="10"/>
      <c r="B100" s="187"/>
      <c r="C100" s="188"/>
      <c r="D100" s="189" t="s">
        <v>122</v>
      </c>
      <c r="E100" s="190"/>
      <c r="F100" s="190"/>
      <c r="G100" s="190"/>
      <c r="H100" s="190"/>
      <c r="I100" s="190"/>
      <c r="J100" s="191">
        <f>J327</f>
        <v>0</v>
      </c>
      <c r="K100" s="188"/>
      <c r="L100" s="192"/>
      <c r="S100" s="10"/>
      <c r="T100" s="10"/>
      <c r="U100" s="10"/>
      <c r="V100" s="10"/>
      <c r="W100" s="10"/>
      <c r="X100" s="10"/>
      <c r="Y100" s="10"/>
      <c r="Z100" s="10"/>
      <c r="AA100" s="10"/>
      <c r="AB100" s="10"/>
      <c r="AC100" s="10"/>
      <c r="AD100" s="10"/>
      <c r="AE100" s="10"/>
    </row>
    <row r="101" s="10" customFormat="1" ht="19.92" customHeight="1">
      <c r="A101" s="10"/>
      <c r="B101" s="187"/>
      <c r="C101" s="188"/>
      <c r="D101" s="189" t="s">
        <v>123</v>
      </c>
      <c r="E101" s="190"/>
      <c r="F101" s="190"/>
      <c r="G101" s="190"/>
      <c r="H101" s="190"/>
      <c r="I101" s="190"/>
      <c r="J101" s="191">
        <f>J357</f>
        <v>0</v>
      </c>
      <c r="K101" s="188"/>
      <c r="L101" s="192"/>
      <c r="S101" s="10"/>
      <c r="T101" s="10"/>
      <c r="U101" s="10"/>
      <c r="V101" s="10"/>
      <c r="W101" s="10"/>
      <c r="X101" s="10"/>
      <c r="Y101" s="10"/>
      <c r="Z101" s="10"/>
      <c r="AA101" s="10"/>
      <c r="AB101" s="10"/>
      <c r="AC101" s="10"/>
      <c r="AD101" s="10"/>
      <c r="AE101" s="10"/>
    </row>
    <row r="102" s="10" customFormat="1" ht="19.92" customHeight="1">
      <c r="A102" s="10"/>
      <c r="B102" s="187"/>
      <c r="C102" s="188"/>
      <c r="D102" s="189" t="s">
        <v>124</v>
      </c>
      <c r="E102" s="190"/>
      <c r="F102" s="190"/>
      <c r="G102" s="190"/>
      <c r="H102" s="190"/>
      <c r="I102" s="190"/>
      <c r="J102" s="191">
        <f>J366</f>
        <v>0</v>
      </c>
      <c r="K102" s="188"/>
      <c r="L102" s="192"/>
      <c r="S102" s="10"/>
      <c r="T102" s="10"/>
      <c r="U102" s="10"/>
      <c r="V102" s="10"/>
      <c r="W102" s="10"/>
      <c r="X102" s="10"/>
      <c r="Y102" s="10"/>
      <c r="Z102" s="10"/>
      <c r="AA102" s="10"/>
      <c r="AB102" s="10"/>
      <c r="AC102" s="10"/>
      <c r="AD102" s="10"/>
      <c r="AE102" s="10"/>
    </row>
    <row r="103" s="10" customFormat="1" ht="19.92" customHeight="1">
      <c r="A103" s="10"/>
      <c r="B103" s="187"/>
      <c r="C103" s="188"/>
      <c r="D103" s="189" t="s">
        <v>125</v>
      </c>
      <c r="E103" s="190"/>
      <c r="F103" s="190"/>
      <c r="G103" s="190"/>
      <c r="H103" s="190"/>
      <c r="I103" s="190"/>
      <c r="J103" s="191">
        <f>J388</f>
        <v>0</v>
      </c>
      <c r="K103" s="188"/>
      <c r="L103" s="192"/>
      <c r="S103" s="10"/>
      <c r="T103" s="10"/>
      <c r="U103" s="10"/>
      <c r="V103" s="10"/>
      <c r="W103" s="10"/>
      <c r="X103" s="10"/>
      <c r="Y103" s="10"/>
      <c r="Z103" s="10"/>
      <c r="AA103" s="10"/>
      <c r="AB103" s="10"/>
      <c r="AC103" s="10"/>
      <c r="AD103" s="10"/>
      <c r="AE103" s="10"/>
    </row>
    <row r="104" s="10" customFormat="1" ht="19.92" customHeight="1">
      <c r="A104" s="10"/>
      <c r="B104" s="187"/>
      <c r="C104" s="188"/>
      <c r="D104" s="189" t="s">
        <v>126</v>
      </c>
      <c r="E104" s="190"/>
      <c r="F104" s="190"/>
      <c r="G104" s="190"/>
      <c r="H104" s="190"/>
      <c r="I104" s="190"/>
      <c r="J104" s="191">
        <f>J428</f>
        <v>0</v>
      </c>
      <c r="K104" s="188"/>
      <c r="L104" s="192"/>
      <c r="S104" s="10"/>
      <c r="T104" s="10"/>
      <c r="U104" s="10"/>
      <c r="V104" s="10"/>
      <c r="W104" s="10"/>
      <c r="X104" s="10"/>
      <c r="Y104" s="10"/>
      <c r="Z104" s="10"/>
      <c r="AA104" s="10"/>
      <c r="AB104" s="10"/>
      <c r="AC104" s="10"/>
      <c r="AD104" s="10"/>
      <c r="AE104" s="10"/>
    </row>
    <row r="105" s="10" customFormat="1" ht="19.92" customHeight="1">
      <c r="A105" s="10"/>
      <c r="B105" s="187"/>
      <c r="C105" s="188"/>
      <c r="D105" s="189" t="s">
        <v>127</v>
      </c>
      <c r="E105" s="190"/>
      <c r="F105" s="190"/>
      <c r="G105" s="190"/>
      <c r="H105" s="190"/>
      <c r="I105" s="190"/>
      <c r="J105" s="191">
        <f>J436</f>
        <v>0</v>
      </c>
      <c r="K105" s="188"/>
      <c r="L105" s="192"/>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128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76" t="str">
        <f>E7</f>
        <v>Černá Desná, Desná, oprava zdi LB, ř. km 2.850</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102</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1 - Stavební část</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Desná</v>
      </c>
      <c r="G119" s="41"/>
      <c r="H119" s="41"/>
      <c r="I119" s="33" t="s">
        <v>22</v>
      </c>
      <c r="J119" s="80" t="str">
        <f>IF(J12="","",J12)</f>
        <v>22. 1. 2024</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E15</f>
        <v>Povodí Labe s.p.</v>
      </c>
      <c r="G121" s="41"/>
      <c r="H121" s="41"/>
      <c r="I121" s="33" t="s">
        <v>30</v>
      </c>
      <c r="J121" s="37" t="str">
        <f>E21</f>
        <v>Živa projekt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33" t="s">
        <v>33</v>
      </c>
      <c r="J122" s="37" t="str">
        <f>E24</f>
        <v>Ing. František Vackář</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193"/>
      <c r="B124" s="194"/>
      <c r="C124" s="195" t="s">
        <v>129</v>
      </c>
      <c r="D124" s="196" t="s">
        <v>61</v>
      </c>
      <c r="E124" s="196" t="s">
        <v>57</v>
      </c>
      <c r="F124" s="196" t="s">
        <v>58</v>
      </c>
      <c r="G124" s="196" t="s">
        <v>130</v>
      </c>
      <c r="H124" s="196" t="s">
        <v>131</v>
      </c>
      <c r="I124" s="196" t="s">
        <v>132</v>
      </c>
      <c r="J124" s="196" t="s">
        <v>116</v>
      </c>
      <c r="K124" s="197" t="s">
        <v>133</v>
      </c>
      <c r="L124" s="198"/>
      <c r="M124" s="101" t="s">
        <v>1</v>
      </c>
      <c r="N124" s="102" t="s">
        <v>40</v>
      </c>
      <c r="O124" s="102" t="s">
        <v>134</v>
      </c>
      <c r="P124" s="102" t="s">
        <v>135</v>
      </c>
      <c r="Q124" s="102" t="s">
        <v>136</v>
      </c>
      <c r="R124" s="102" t="s">
        <v>137</v>
      </c>
      <c r="S124" s="102" t="s">
        <v>138</v>
      </c>
      <c r="T124" s="103" t="s">
        <v>139</v>
      </c>
      <c r="U124" s="193"/>
      <c r="V124" s="193"/>
      <c r="W124" s="193"/>
      <c r="X124" s="193"/>
      <c r="Y124" s="193"/>
      <c r="Z124" s="193"/>
      <c r="AA124" s="193"/>
      <c r="AB124" s="193"/>
      <c r="AC124" s="193"/>
      <c r="AD124" s="193"/>
      <c r="AE124" s="193"/>
    </row>
    <row r="125" s="2" customFormat="1" ht="22.8" customHeight="1">
      <c r="A125" s="39"/>
      <c r="B125" s="40"/>
      <c r="C125" s="108" t="s">
        <v>140</v>
      </c>
      <c r="D125" s="41"/>
      <c r="E125" s="41"/>
      <c r="F125" s="41"/>
      <c r="G125" s="41"/>
      <c r="H125" s="41"/>
      <c r="I125" s="41"/>
      <c r="J125" s="199">
        <f>BK125</f>
        <v>0</v>
      </c>
      <c r="K125" s="41"/>
      <c r="L125" s="45"/>
      <c r="M125" s="104"/>
      <c r="N125" s="200"/>
      <c r="O125" s="105"/>
      <c r="P125" s="201">
        <f>P126</f>
        <v>0</v>
      </c>
      <c r="Q125" s="105"/>
      <c r="R125" s="201">
        <f>R126</f>
        <v>574.48130817999993</v>
      </c>
      <c r="S125" s="105"/>
      <c r="T125" s="202">
        <f>T126</f>
        <v>212.77049999999997</v>
      </c>
      <c r="U125" s="39"/>
      <c r="V125" s="39"/>
      <c r="W125" s="39"/>
      <c r="X125" s="39"/>
      <c r="Y125" s="39"/>
      <c r="Z125" s="39"/>
      <c r="AA125" s="39"/>
      <c r="AB125" s="39"/>
      <c r="AC125" s="39"/>
      <c r="AD125" s="39"/>
      <c r="AE125" s="39"/>
      <c r="AT125" s="18" t="s">
        <v>75</v>
      </c>
      <c r="AU125" s="18" t="s">
        <v>118</v>
      </c>
      <c r="BK125" s="203">
        <f>BK126</f>
        <v>0</v>
      </c>
    </row>
    <row r="126" s="12" customFormat="1" ht="25.92" customHeight="1">
      <c r="A126" s="12"/>
      <c r="B126" s="204"/>
      <c r="C126" s="205"/>
      <c r="D126" s="206" t="s">
        <v>75</v>
      </c>
      <c r="E126" s="207" t="s">
        <v>141</v>
      </c>
      <c r="F126" s="207" t="s">
        <v>142</v>
      </c>
      <c r="G126" s="205"/>
      <c r="H126" s="205"/>
      <c r="I126" s="208"/>
      <c r="J126" s="209">
        <f>BK126</f>
        <v>0</v>
      </c>
      <c r="K126" s="205"/>
      <c r="L126" s="210"/>
      <c r="M126" s="211"/>
      <c r="N126" s="212"/>
      <c r="O126" s="212"/>
      <c r="P126" s="213">
        <f>P127+P248+P327+P357+P366+P388+P428+P436</f>
        <v>0</v>
      </c>
      <c r="Q126" s="212"/>
      <c r="R126" s="213">
        <f>R127+R248+R327+R357+R366+R388+R428+R436</f>
        <v>574.48130817999993</v>
      </c>
      <c r="S126" s="212"/>
      <c r="T126" s="214">
        <f>T127+T248+T327+T357+T366+T388+T428+T436</f>
        <v>212.77049999999997</v>
      </c>
      <c r="U126" s="12"/>
      <c r="V126" s="12"/>
      <c r="W126" s="12"/>
      <c r="X126" s="12"/>
      <c r="Y126" s="12"/>
      <c r="Z126" s="12"/>
      <c r="AA126" s="12"/>
      <c r="AB126" s="12"/>
      <c r="AC126" s="12"/>
      <c r="AD126" s="12"/>
      <c r="AE126" s="12"/>
      <c r="AR126" s="215" t="s">
        <v>81</v>
      </c>
      <c r="AT126" s="216" t="s">
        <v>75</v>
      </c>
      <c r="AU126" s="216" t="s">
        <v>76</v>
      </c>
      <c r="AY126" s="215" t="s">
        <v>143</v>
      </c>
      <c r="BK126" s="217">
        <f>BK127+BK248+BK327+BK357+BK366+BK388+BK428+BK436</f>
        <v>0</v>
      </c>
    </row>
    <row r="127" s="12" customFormat="1" ht="22.8" customHeight="1">
      <c r="A127" s="12"/>
      <c r="B127" s="204"/>
      <c r="C127" s="205"/>
      <c r="D127" s="206" t="s">
        <v>75</v>
      </c>
      <c r="E127" s="218" t="s">
        <v>81</v>
      </c>
      <c r="F127" s="218" t="s">
        <v>144</v>
      </c>
      <c r="G127" s="205"/>
      <c r="H127" s="205"/>
      <c r="I127" s="208"/>
      <c r="J127" s="219">
        <f>BK127</f>
        <v>0</v>
      </c>
      <c r="K127" s="205"/>
      <c r="L127" s="210"/>
      <c r="M127" s="211"/>
      <c r="N127" s="212"/>
      <c r="O127" s="212"/>
      <c r="P127" s="213">
        <f>SUM(P128:P247)</f>
        <v>0</v>
      </c>
      <c r="Q127" s="212"/>
      <c r="R127" s="213">
        <f>SUM(R128:R247)</f>
        <v>1.0602</v>
      </c>
      <c r="S127" s="212"/>
      <c r="T127" s="214">
        <f>SUM(T128:T247)</f>
        <v>0</v>
      </c>
      <c r="U127" s="12"/>
      <c r="V127" s="12"/>
      <c r="W127" s="12"/>
      <c r="X127" s="12"/>
      <c r="Y127" s="12"/>
      <c r="Z127" s="12"/>
      <c r="AA127" s="12"/>
      <c r="AB127" s="12"/>
      <c r="AC127" s="12"/>
      <c r="AD127" s="12"/>
      <c r="AE127" s="12"/>
      <c r="AR127" s="215" t="s">
        <v>81</v>
      </c>
      <c r="AT127" s="216" t="s">
        <v>75</v>
      </c>
      <c r="AU127" s="216" t="s">
        <v>81</v>
      </c>
      <c r="AY127" s="215" t="s">
        <v>143</v>
      </c>
      <c r="BK127" s="217">
        <f>SUM(BK128:BK247)</f>
        <v>0</v>
      </c>
    </row>
    <row r="128" s="2" customFormat="1" ht="21.75" customHeight="1">
      <c r="A128" s="39"/>
      <c r="B128" s="40"/>
      <c r="C128" s="220" t="s">
        <v>81</v>
      </c>
      <c r="D128" s="220" t="s">
        <v>145</v>
      </c>
      <c r="E128" s="221" t="s">
        <v>146</v>
      </c>
      <c r="F128" s="222" t="s">
        <v>147</v>
      </c>
      <c r="G128" s="223" t="s">
        <v>148</v>
      </c>
      <c r="H128" s="224">
        <v>345</v>
      </c>
      <c r="I128" s="225"/>
      <c r="J128" s="226">
        <f>ROUND(I128*H128,2)</f>
        <v>0</v>
      </c>
      <c r="K128" s="222" t="s">
        <v>149</v>
      </c>
      <c r="L128" s="45"/>
      <c r="M128" s="227" t="s">
        <v>1</v>
      </c>
      <c r="N128" s="228" t="s">
        <v>41</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150</v>
      </c>
      <c r="AT128" s="231" t="s">
        <v>145</v>
      </c>
      <c r="AU128" s="231" t="s">
        <v>85</v>
      </c>
      <c r="AY128" s="18" t="s">
        <v>143</v>
      </c>
      <c r="BE128" s="232">
        <f>IF(N128="základní",J128,0)</f>
        <v>0</v>
      </c>
      <c r="BF128" s="232">
        <f>IF(N128="snížená",J128,0)</f>
        <v>0</v>
      </c>
      <c r="BG128" s="232">
        <f>IF(N128="zákl. přenesená",J128,0)</f>
        <v>0</v>
      </c>
      <c r="BH128" s="232">
        <f>IF(N128="sníž. přenesená",J128,0)</f>
        <v>0</v>
      </c>
      <c r="BI128" s="232">
        <f>IF(N128="nulová",J128,0)</f>
        <v>0</v>
      </c>
      <c r="BJ128" s="18" t="s">
        <v>81</v>
      </c>
      <c r="BK128" s="232">
        <f>ROUND(I128*H128,2)</f>
        <v>0</v>
      </c>
      <c r="BL128" s="18" t="s">
        <v>150</v>
      </c>
      <c r="BM128" s="231" t="s">
        <v>151</v>
      </c>
    </row>
    <row r="129" s="2" customFormat="1">
      <c r="A129" s="39"/>
      <c r="B129" s="40"/>
      <c r="C129" s="41"/>
      <c r="D129" s="233" t="s">
        <v>152</v>
      </c>
      <c r="E129" s="41"/>
      <c r="F129" s="234" t="s">
        <v>153</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152</v>
      </c>
      <c r="AU129" s="18" t="s">
        <v>85</v>
      </c>
    </row>
    <row r="130" s="2" customFormat="1">
      <c r="A130" s="39"/>
      <c r="B130" s="40"/>
      <c r="C130" s="41"/>
      <c r="D130" s="238" t="s">
        <v>154</v>
      </c>
      <c r="E130" s="41"/>
      <c r="F130" s="239" t="s">
        <v>155</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154</v>
      </c>
      <c r="AU130" s="18" t="s">
        <v>85</v>
      </c>
    </row>
    <row r="131" s="13" customFormat="1">
      <c r="A131" s="13"/>
      <c r="B131" s="240"/>
      <c r="C131" s="241"/>
      <c r="D131" s="233" t="s">
        <v>156</v>
      </c>
      <c r="E131" s="242" t="s">
        <v>1</v>
      </c>
      <c r="F131" s="243" t="s">
        <v>157</v>
      </c>
      <c r="G131" s="241"/>
      <c r="H131" s="242" t="s">
        <v>1</v>
      </c>
      <c r="I131" s="244"/>
      <c r="J131" s="241"/>
      <c r="K131" s="241"/>
      <c r="L131" s="245"/>
      <c r="M131" s="246"/>
      <c r="N131" s="247"/>
      <c r="O131" s="247"/>
      <c r="P131" s="247"/>
      <c r="Q131" s="247"/>
      <c r="R131" s="247"/>
      <c r="S131" s="247"/>
      <c r="T131" s="248"/>
      <c r="U131" s="13"/>
      <c r="V131" s="13"/>
      <c r="W131" s="13"/>
      <c r="X131" s="13"/>
      <c r="Y131" s="13"/>
      <c r="Z131" s="13"/>
      <c r="AA131" s="13"/>
      <c r="AB131" s="13"/>
      <c r="AC131" s="13"/>
      <c r="AD131" s="13"/>
      <c r="AE131" s="13"/>
      <c r="AT131" s="249" t="s">
        <v>156</v>
      </c>
      <c r="AU131" s="249" t="s">
        <v>85</v>
      </c>
      <c r="AV131" s="13" t="s">
        <v>81</v>
      </c>
      <c r="AW131" s="13" t="s">
        <v>32</v>
      </c>
      <c r="AX131" s="13" t="s">
        <v>76</v>
      </c>
      <c r="AY131" s="249" t="s">
        <v>143</v>
      </c>
    </row>
    <row r="132" s="14" customFormat="1">
      <c r="A132" s="14"/>
      <c r="B132" s="250"/>
      <c r="C132" s="251"/>
      <c r="D132" s="233" t="s">
        <v>156</v>
      </c>
      <c r="E132" s="252" t="s">
        <v>94</v>
      </c>
      <c r="F132" s="253" t="s">
        <v>95</v>
      </c>
      <c r="G132" s="251"/>
      <c r="H132" s="254">
        <v>575</v>
      </c>
      <c r="I132" s="255"/>
      <c r="J132" s="251"/>
      <c r="K132" s="251"/>
      <c r="L132" s="256"/>
      <c r="M132" s="257"/>
      <c r="N132" s="258"/>
      <c r="O132" s="258"/>
      <c r="P132" s="258"/>
      <c r="Q132" s="258"/>
      <c r="R132" s="258"/>
      <c r="S132" s="258"/>
      <c r="T132" s="259"/>
      <c r="U132" s="14"/>
      <c r="V132" s="14"/>
      <c r="W132" s="14"/>
      <c r="X132" s="14"/>
      <c r="Y132" s="14"/>
      <c r="Z132" s="14"/>
      <c r="AA132" s="14"/>
      <c r="AB132" s="14"/>
      <c r="AC132" s="14"/>
      <c r="AD132" s="14"/>
      <c r="AE132" s="14"/>
      <c r="AT132" s="260" t="s">
        <v>156</v>
      </c>
      <c r="AU132" s="260" t="s">
        <v>85</v>
      </c>
      <c r="AV132" s="14" t="s">
        <v>85</v>
      </c>
      <c r="AW132" s="14" t="s">
        <v>32</v>
      </c>
      <c r="AX132" s="14" t="s">
        <v>76</v>
      </c>
      <c r="AY132" s="260" t="s">
        <v>143</v>
      </c>
    </row>
    <row r="133" s="13" customFormat="1">
      <c r="A133" s="13"/>
      <c r="B133" s="240"/>
      <c r="C133" s="241"/>
      <c r="D133" s="233" t="s">
        <v>156</v>
      </c>
      <c r="E133" s="242" t="s">
        <v>1</v>
      </c>
      <c r="F133" s="243" t="s">
        <v>158</v>
      </c>
      <c r="G133" s="241"/>
      <c r="H133" s="242" t="s">
        <v>1</v>
      </c>
      <c r="I133" s="244"/>
      <c r="J133" s="241"/>
      <c r="K133" s="241"/>
      <c r="L133" s="245"/>
      <c r="M133" s="246"/>
      <c r="N133" s="247"/>
      <c r="O133" s="247"/>
      <c r="P133" s="247"/>
      <c r="Q133" s="247"/>
      <c r="R133" s="247"/>
      <c r="S133" s="247"/>
      <c r="T133" s="248"/>
      <c r="U133" s="13"/>
      <c r="V133" s="13"/>
      <c r="W133" s="13"/>
      <c r="X133" s="13"/>
      <c r="Y133" s="13"/>
      <c r="Z133" s="13"/>
      <c r="AA133" s="13"/>
      <c r="AB133" s="13"/>
      <c r="AC133" s="13"/>
      <c r="AD133" s="13"/>
      <c r="AE133" s="13"/>
      <c r="AT133" s="249" t="s">
        <v>156</v>
      </c>
      <c r="AU133" s="249" t="s">
        <v>85</v>
      </c>
      <c r="AV133" s="13" t="s">
        <v>81</v>
      </c>
      <c r="AW133" s="13" t="s">
        <v>32</v>
      </c>
      <c r="AX133" s="13" t="s">
        <v>76</v>
      </c>
      <c r="AY133" s="249" t="s">
        <v>143</v>
      </c>
    </row>
    <row r="134" s="14" customFormat="1">
      <c r="A134" s="14"/>
      <c r="B134" s="250"/>
      <c r="C134" s="251"/>
      <c r="D134" s="233" t="s">
        <v>156</v>
      </c>
      <c r="E134" s="252" t="s">
        <v>1</v>
      </c>
      <c r="F134" s="253" t="s">
        <v>159</v>
      </c>
      <c r="G134" s="251"/>
      <c r="H134" s="254">
        <v>345</v>
      </c>
      <c r="I134" s="255"/>
      <c r="J134" s="251"/>
      <c r="K134" s="251"/>
      <c r="L134" s="256"/>
      <c r="M134" s="257"/>
      <c r="N134" s="258"/>
      <c r="O134" s="258"/>
      <c r="P134" s="258"/>
      <c r="Q134" s="258"/>
      <c r="R134" s="258"/>
      <c r="S134" s="258"/>
      <c r="T134" s="259"/>
      <c r="U134" s="14"/>
      <c r="V134" s="14"/>
      <c r="W134" s="14"/>
      <c r="X134" s="14"/>
      <c r="Y134" s="14"/>
      <c r="Z134" s="14"/>
      <c r="AA134" s="14"/>
      <c r="AB134" s="14"/>
      <c r="AC134" s="14"/>
      <c r="AD134" s="14"/>
      <c r="AE134" s="14"/>
      <c r="AT134" s="260" t="s">
        <v>156</v>
      </c>
      <c r="AU134" s="260" t="s">
        <v>85</v>
      </c>
      <c r="AV134" s="14" t="s">
        <v>85</v>
      </c>
      <c r="AW134" s="14" t="s">
        <v>32</v>
      </c>
      <c r="AX134" s="14" t="s">
        <v>81</v>
      </c>
      <c r="AY134" s="260" t="s">
        <v>143</v>
      </c>
    </row>
    <row r="135" s="2" customFormat="1" ht="21.75" customHeight="1">
      <c r="A135" s="39"/>
      <c r="B135" s="40"/>
      <c r="C135" s="220" t="s">
        <v>85</v>
      </c>
      <c r="D135" s="220" t="s">
        <v>145</v>
      </c>
      <c r="E135" s="221" t="s">
        <v>160</v>
      </c>
      <c r="F135" s="222" t="s">
        <v>161</v>
      </c>
      <c r="G135" s="223" t="s">
        <v>148</v>
      </c>
      <c r="H135" s="224">
        <v>230</v>
      </c>
      <c r="I135" s="225"/>
      <c r="J135" s="226">
        <f>ROUND(I135*H135,2)</f>
        <v>0</v>
      </c>
      <c r="K135" s="222" t="s">
        <v>149</v>
      </c>
      <c r="L135" s="45"/>
      <c r="M135" s="227" t="s">
        <v>1</v>
      </c>
      <c r="N135" s="228" t="s">
        <v>41</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150</v>
      </c>
      <c r="AT135" s="231" t="s">
        <v>145</v>
      </c>
      <c r="AU135" s="231" t="s">
        <v>85</v>
      </c>
      <c r="AY135" s="18" t="s">
        <v>143</v>
      </c>
      <c r="BE135" s="232">
        <f>IF(N135="základní",J135,0)</f>
        <v>0</v>
      </c>
      <c r="BF135" s="232">
        <f>IF(N135="snížená",J135,0)</f>
        <v>0</v>
      </c>
      <c r="BG135" s="232">
        <f>IF(N135="zákl. přenesená",J135,0)</f>
        <v>0</v>
      </c>
      <c r="BH135" s="232">
        <f>IF(N135="sníž. přenesená",J135,0)</f>
        <v>0</v>
      </c>
      <c r="BI135" s="232">
        <f>IF(N135="nulová",J135,0)</f>
        <v>0</v>
      </c>
      <c r="BJ135" s="18" t="s">
        <v>81</v>
      </c>
      <c r="BK135" s="232">
        <f>ROUND(I135*H135,2)</f>
        <v>0</v>
      </c>
      <c r="BL135" s="18" t="s">
        <v>150</v>
      </c>
      <c r="BM135" s="231" t="s">
        <v>162</v>
      </c>
    </row>
    <row r="136" s="2" customFormat="1">
      <c r="A136" s="39"/>
      <c r="B136" s="40"/>
      <c r="C136" s="41"/>
      <c r="D136" s="233" t="s">
        <v>152</v>
      </c>
      <c r="E136" s="41"/>
      <c r="F136" s="234" t="s">
        <v>163</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152</v>
      </c>
      <c r="AU136" s="18" t="s">
        <v>85</v>
      </c>
    </row>
    <row r="137" s="2" customFormat="1">
      <c r="A137" s="39"/>
      <c r="B137" s="40"/>
      <c r="C137" s="41"/>
      <c r="D137" s="238" t="s">
        <v>154</v>
      </c>
      <c r="E137" s="41"/>
      <c r="F137" s="239" t="s">
        <v>164</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154</v>
      </c>
      <c r="AU137" s="18" t="s">
        <v>85</v>
      </c>
    </row>
    <row r="138" s="14" customFormat="1">
      <c r="A138" s="14"/>
      <c r="B138" s="250"/>
      <c r="C138" s="251"/>
      <c r="D138" s="233" t="s">
        <v>156</v>
      </c>
      <c r="E138" s="252" t="s">
        <v>1</v>
      </c>
      <c r="F138" s="253" t="s">
        <v>165</v>
      </c>
      <c r="G138" s="251"/>
      <c r="H138" s="254">
        <v>230</v>
      </c>
      <c r="I138" s="255"/>
      <c r="J138" s="251"/>
      <c r="K138" s="251"/>
      <c r="L138" s="256"/>
      <c r="M138" s="257"/>
      <c r="N138" s="258"/>
      <c r="O138" s="258"/>
      <c r="P138" s="258"/>
      <c r="Q138" s="258"/>
      <c r="R138" s="258"/>
      <c r="S138" s="258"/>
      <c r="T138" s="259"/>
      <c r="U138" s="14"/>
      <c r="V138" s="14"/>
      <c r="W138" s="14"/>
      <c r="X138" s="14"/>
      <c r="Y138" s="14"/>
      <c r="Z138" s="14"/>
      <c r="AA138" s="14"/>
      <c r="AB138" s="14"/>
      <c r="AC138" s="14"/>
      <c r="AD138" s="14"/>
      <c r="AE138" s="14"/>
      <c r="AT138" s="260" t="s">
        <v>156</v>
      </c>
      <c r="AU138" s="260" t="s">
        <v>85</v>
      </c>
      <c r="AV138" s="14" t="s">
        <v>85</v>
      </c>
      <c r="AW138" s="14" t="s">
        <v>32</v>
      </c>
      <c r="AX138" s="14" t="s">
        <v>81</v>
      </c>
      <c r="AY138" s="260" t="s">
        <v>143</v>
      </c>
    </row>
    <row r="139" s="2" customFormat="1" ht="16.5" customHeight="1">
      <c r="A139" s="39"/>
      <c r="B139" s="40"/>
      <c r="C139" s="220" t="s">
        <v>166</v>
      </c>
      <c r="D139" s="220" t="s">
        <v>145</v>
      </c>
      <c r="E139" s="221" t="s">
        <v>167</v>
      </c>
      <c r="F139" s="222" t="s">
        <v>168</v>
      </c>
      <c r="G139" s="223" t="s">
        <v>148</v>
      </c>
      <c r="H139" s="224">
        <v>575</v>
      </c>
      <c r="I139" s="225"/>
      <c r="J139" s="226">
        <f>ROUND(I139*H139,2)</f>
        <v>0</v>
      </c>
      <c r="K139" s="222" t="s">
        <v>149</v>
      </c>
      <c r="L139" s="45"/>
      <c r="M139" s="227" t="s">
        <v>1</v>
      </c>
      <c r="N139" s="228" t="s">
        <v>41</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150</v>
      </c>
      <c r="AT139" s="231" t="s">
        <v>145</v>
      </c>
      <c r="AU139" s="231" t="s">
        <v>85</v>
      </c>
      <c r="AY139" s="18" t="s">
        <v>143</v>
      </c>
      <c r="BE139" s="232">
        <f>IF(N139="základní",J139,0)</f>
        <v>0</v>
      </c>
      <c r="BF139" s="232">
        <f>IF(N139="snížená",J139,0)</f>
        <v>0</v>
      </c>
      <c r="BG139" s="232">
        <f>IF(N139="zákl. přenesená",J139,0)</f>
        <v>0</v>
      </c>
      <c r="BH139" s="232">
        <f>IF(N139="sníž. přenesená",J139,0)</f>
        <v>0</v>
      </c>
      <c r="BI139" s="232">
        <f>IF(N139="nulová",J139,0)</f>
        <v>0</v>
      </c>
      <c r="BJ139" s="18" t="s">
        <v>81</v>
      </c>
      <c r="BK139" s="232">
        <f>ROUND(I139*H139,2)</f>
        <v>0</v>
      </c>
      <c r="BL139" s="18" t="s">
        <v>150</v>
      </c>
      <c r="BM139" s="231" t="s">
        <v>169</v>
      </c>
    </row>
    <row r="140" s="2" customFormat="1">
      <c r="A140" s="39"/>
      <c r="B140" s="40"/>
      <c r="C140" s="41"/>
      <c r="D140" s="233" t="s">
        <v>152</v>
      </c>
      <c r="E140" s="41"/>
      <c r="F140" s="234" t="s">
        <v>170</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152</v>
      </c>
      <c r="AU140" s="18" t="s">
        <v>85</v>
      </c>
    </row>
    <row r="141" s="2" customFormat="1">
      <c r="A141" s="39"/>
      <c r="B141" s="40"/>
      <c r="C141" s="41"/>
      <c r="D141" s="238" t="s">
        <v>154</v>
      </c>
      <c r="E141" s="41"/>
      <c r="F141" s="239" t="s">
        <v>171</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154</v>
      </c>
      <c r="AU141" s="18" t="s">
        <v>85</v>
      </c>
    </row>
    <row r="142" s="2" customFormat="1">
      <c r="A142" s="39"/>
      <c r="B142" s="40"/>
      <c r="C142" s="41"/>
      <c r="D142" s="233" t="s">
        <v>172</v>
      </c>
      <c r="E142" s="41"/>
      <c r="F142" s="261" t="s">
        <v>173</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172</v>
      </c>
      <c r="AU142" s="18" t="s">
        <v>85</v>
      </c>
    </row>
    <row r="143" s="14" customFormat="1">
      <c r="A143" s="14"/>
      <c r="B143" s="250"/>
      <c r="C143" s="251"/>
      <c r="D143" s="233" t="s">
        <v>156</v>
      </c>
      <c r="E143" s="252" t="s">
        <v>1</v>
      </c>
      <c r="F143" s="253" t="s">
        <v>174</v>
      </c>
      <c r="G143" s="251"/>
      <c r="H143" s="254">
        <v>575</v>
      </c>
      <c r="I143" s="255"/>
      <c r="J143" s="251"/>
      <c r="K143" s="251"/>
      <c r="L143" s="256"/>
      <c r="M143" s="257"/>
      <c r="N143" s="258"/>
      <c r="O143" s="258"/>
      <c r="P143" s="258"/>
      <c r="Q143" s="258"/>
      <c r="R143" s="258"/>
      <c r="S143" s="258"/>
      <c r="T143" s="259"/>
      <c r="U143" s="14"/>
      <c r="V143" s="14"/>
      <c r="W143" s="14"/>
      <c r="X143" s="14"/>
      <c r="Y143" s="14"/>
      <c r="Z143" s="14"/>
      <c r="AA143" s="14"/>
      <c r="AB143" s="14"/>
      <c r="AC143" s="14"/>
      <c r="AD143" s="14"/>
      <c r="AE143" s="14"/>
      <c r="AT143" s="260" t="s">
        <v>156</v>
      </c>
      <c r="AU143" s="260" t="s">
        <v>85</v>
      </c>
      <c r="AV143" s="14" t="s">
        <v>85</v>
      </c>
      <c r="AW143" s="14" t="s">
        <v>32</v>
      </c>
      <c r="AX143" s="14" t="s">
        <v>81</v>
      </c>
      <c r="AY143" s="260" t="s">
        <v>143</v>
      </c>
    </row>
    <row r="144" s="2" customFormat="1" ht="16.5" customHeight="1">
      <c r="A144" s="39"/>
      <c r="B144" s="40"/>
      <c r="C144" s="220" t="s">
        <v>150</v>
      </c>
      <c r="D144" s="220" t="s">
        <v>145</v>
      </c>
      <c r="E144" s="221" t="s">
        <v>175</v>
      </c>
      <c r="F144" s="222" t="s">
        <v>176</v>
      </c>
      <c r="G144" s="223" t="s">
        <v>177</v>
      </c>
      <c r="H144" s="224">
        <v>5</v>
      </c>
      <c r="I144" s="225"/>
      <c r="J144" s="226">
        <f>ROUND(I144*H144,2)</f>
        <v>0</v>
      </c>
      <c r="K144" s="222" t="s">
        <v>149</v>
      </c>
      <c r="L144" s="45"/>
      <c r="M144" s="227" t="s">
        <v>1</v>
      </c>
      <c r="N144" s="228" t="s">
        <v>41</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150</v>
      </c>
      <c r="AT144" s="231" t="s">
        <v>145</v>
      </c>
      <c r="AU144" s="231" t="s">
        <v>85</v>
      </c>
      <c r="AY144" s="18" t="s">
        <v>143</v>
      </c>
      <c r="BE144" s="232">
        <f>IF(N144="základní",J144,0)</f>
        <v>0</v>
      </c>
      <c r="BF144" s="232">
        <f>IF(N144="snížená",J144,0)</f>
        <v>0</v>
      </c>
      <c r="BG144" s="232">
        <f>IF(N144="zákl. přenesená",J144,0)</f>
        <v>0</v>
      </c>
      <c r="BH144" s="232">
        <f>IF(N144="sníž. přenesená",J144,0)</f>
        <v>0</v>
      </c>
      <c r="BI144" s="232">
        <f>IF(N144="nulová",J144,0)</f>
        <v>0</v>
      </c>
      <c r="BJ144" s="18" t="s">
        <v>81</v>
      </c>
      <c r="BK144" s="232">
        <f>ROUND(I144*H144,2)</f>
        <v>0</v>
      </c>
      <c r="BL144" s="18" t="s">
        <v>150</v>
      </c>
      <c r="BM144" s="231" t="s">
        <v>178</v>
      </c>
    </row>
    <row r="145" s="2" customFormat="1">
      <c r="A145" s="39"/>
      <c r="B145" s="40"/>
      <c r="C145" s="41"/>
      <c r="D145" s="233" t="s">
        <v>152</v>
      </c>
      <c r="E145" s="41"/>
      <c r="F145" s="234" t="s">
        <v>179</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152</v>
      </c>
      <c r="AU145" s="18" t="s">
        <v>85</v>
      </c>
    </row>
    <row r="146" s="2" customFormat="1">
      <c r="A146" s="39"/>
      <c r="B146" s="40"/>
      <c r="C146" s="41"/>
      <c r="D146" s="238" t="s">
        <v>154</v>
      </c>
      <c r="E146" s="41"/>
      <c r="F146" s="239" t="s">
        <v>180</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154</v>
      </c>
      <c r="AU146" s="18" t="s">
        <v>85</v>
      </c>
    </row>
    <row r="147" s="2" customFormat="1" ht="16.5" customHeight="1">
      <c r="A147" s="39"/>
      <c r="B147" s="40"/>
      <c r="C147" s="220" t="s">
        <v>181</v>
      </c>
      <c r="D147" s="220" t="s">
        <v>145</v>
      </c>
      <c r="E147" s="221" t="s">
        <v>182</v>
      </c>
      <c r="F147" s="222" t="s">
        <v>183</v>
      </c>
      <c r="G147" s="223" t="s">
        <v>177</v>
      </c>
      <c r="H147" s="224">
        <v>5</v>
      </c>
      <c r="I147" s="225"/>
      <c r="J147" s="226">
        <f>ROUND(I147*H147,2)</f>
        <v>0</v>
      </c>
      <c r="K147" s="222" t="s">
        <v>1</v>
      </c>
      <c r="L147" s="45"/>
      <c r="M147" s="227" t="s">
        <v>1</v>
      </c>
      <c r="N147" s="228" t="s">
        <v>41</v>
      </c>
      <c r="O147" s="92"/>
      <c r="P147" s="229">
        <f>O147*H147</f>
        <v>0</v>
      </c>
      <c r="Q147" s="229">
        <v>0.00036000000000000002</v>
      </c>
      <c r="R147" s="229">
        <f>Q147*H147</f>
        <v>0.0018000000000000002</v>
      </c>
      <c r="S147" s="229">
        <v>0</v>
      </c>
      <c r="T147" s="230">
        <f>S147*H147</f>
        <v>0</v>
      </c>
      <c r="U147" s="39"/>
      <c r="V147" s="39"/>
      <c r="W147" s="39"/>
      <c r="X147" s="39"/>
      <c r="Y147" s="39"/>
      <c r="Z147" s="39"/>
      <c r="AA147" s="39"/>
      <c r="AB147" s="39"/>
      <c r="AC147" s="39"/>
      <c r="AD147" s="39"/>
      <c r="AE147" s="39"/>
      <c r="AR147" s="231" t="s">
        <v>150</v>
      </c>
      <c r="AT147" s="231" t="s">
        <v>145</v>
      </c>
      <c r="AU147" s="231" t="s">
        <v>85</v>
      </c>
      <c r="AY147" s="18" t="s">
        <v>143</v>
      </c>
      <c r="BE147" s="232">
        <f>IF(N147="základní",J147,0)</f>
        <v>0</v>
      </c>
      <c r="BF147" s="232">
        <f>IF(N147="snížená",J147,0)</f>
        <v>0</v>
      </c>
      <c r="BG147" s="232">
        <f>IF(N147="zákl. přenesená",J147,0)</f>
        <v>0</v>
      </c>
      <c r="BH147" s="232">
        <f>IF(N147="sníž. přenesená",J147,0)</f>
        <v>0</v>
      </c>
      <c r="BI147" s="232">
        <f>IF(N147="nulová",J147,0)</f>
        <v>0</v>
      </c>
      <c r="BJ147" s="18" t="s">
        <v>81</v>
      </c>
      <c r="BK147" s="232">
        <f>ROUND(I147*H147,2)</f>
        <v>0</v>
      </c>
      <c r="BL147" s="18" t="s">
        <v>150</v>
      </c>
      <c r="BM147" s="231" t="s">
        <v>184</v>
      </c>
    </row>
    <row r="148" s="2" customFormat="1">
      <c r="A148" s="39"/>
      <c r="B148" s="40"/>
      <c r="C148" s="41"/>
      <c r="D148" s="233" t="s">
        <v>152</v>
      </c>
      <c r="E148" s="41"/>
      <c r="F148" s="234" t="s">
        <v>185</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152</v>
      </c>
      <c r="AU148" s="18" t="s">
        <v>85</v>
      </c>
    </row>
    <row r="149" s="2" customFormat="1" ht="16.5" customHeight="1">
      <c r="A149" s="39"/>
      <c r="B149" s="40"/>
      <c r="C149" s="220" t="s">
        <v>186</v>
      </c>
      <c r="D149" s="220" t="s">
        <v>145</v>
      </c>
      <c r="E149" s="221" t="s">
        <v>187</v>
      </c>
      <c r="F149" s="222" t="s">
        <v>188</v>
      </c>
      <c r="G149" s="223" t="s">
        <v>189</v>
      </c>
      <c r="H149" s="224">
        <v>3.7799999999999998</v>
      </c>
      <c r="I149" s="225"/>
      <c r="J149" s="226">
        <f>ROUND(I149*H149,2)</f>
        <v>0</v>
      </c>
      <c r="K149" s="222" t="s">
        <v>149</v>
      </c>
      <c r="L149" s="45"/>
      <c r="M149" s="227" t="s">
        <v>1</v>
      </c>
      <c r="N149" s="228" t="s">
        <v>41</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150</v>
      </c>
      <c r="AT149" s="231" t="s">
        <v>145</v>
      </c>
      <c r="AU149" s="231" t="s">
        <v>85</v>
      </c>
      <c r="AY149" s="18" t="s">
        <v>143</v>
      </c>
      <c r="BE149" s="232">
        <f>IF(N149="základní",J149,0)</f>
        <v>0</v>
      </c>
      <c r="BF149" s="232">
        <f>IF(N149="snížená",J149,0)</f>
        <v>0</v>
      </c>
      <c r="BG149" s="232">
        <f>IF(N149="zákl. přenesená",J149,0)</f>
        <v>0</v>
      </c>
      <c r="BH149" s="232">
        <f>IF(N149="sníž. přenesená",J149,0)</f>
        <v>0</v>
      </c>
      <c r="BI149" s="232">
        <f>IF(N149="nulová",J149,0)</f>
        <v>0</v>
      </c>
      <c r="BJ149" s="18" t="s">
        <v>81</v>
      </c>
      <c r="BK149" s="232">
        <f>ROUND(I149*H149,2)</f>
        <v>0</v>
      </c>
      <c r="BL149" s="18" t="s">
        <v>150</v>
      </c>
      <c r="BM149" s="231" t="s">
        <v>190</v>
      </c>
    </row>
    <row r="150" s="2" customFormat="1">
      <c r="A150" s="39"/>
      <c r="B150" s="40"/>
      <c r="C150" s="41"/>
      <c r="D150" s="233" t="s">
        <v>152</v>
      </c>
      <c r="E150" s="41"/>
      <c r="F150" s="234" t="s">
        <v>191</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152</v>
      </c>
      <c r="AU150" s="18" t="s">
        <v>85</v>
      </c>
    </row>
    <row r="151" s="2" customFormat="1">
      <c r="A151" s="39"/>
      <c r="B151" s="40"/>
      <c r="C151" s="41"/>
      <c r="D151" s="238" t="s">
        <v>154</v>
      </c>
      <c r="E151" s="41"/>
      <c r="F151" s="239" t="s">
        <v>192</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154</v>
      </c>
      <c r="AU151" s="18" t="s">
        <v>85</v>
      </c>
    </row>
    <row r="152" s="13" customFormat="1">
      <c r="A152" s="13"/>
      <c r="B152" s="240"/>
      <c r="C152" s="241"/>
      <c r="D152" s="233" t="s">
        <v>156</v>
      </c>
      <c r="E152" s="242" t="s">
        <v>1</v>
      </c>
      <c r="F152" s="243" t="s">
        <v>193</v>
      </c>
      <c r="G152" s="241"/>
      <c r="H152" s="242" t="s">
        <v>1</v>
      </c>
      <c r="I152" s="244"/>
      <c r="J152" s="241"/>
      <c r="K152" s="241"/>
      <c r="L152" s="245"/>
      <c r="M152" s="246"/>
      <c r="N152" s="247"/>
      <c r="O152" s="247"/>
      <c r="P152" s="247"/>
      <c r="Q152" s="247"/>
      <c r="R152" s="247"/>
      <c r="S152" s="247"/>
      <c r="T152" s="248"/>
      <c r="U152" s="13"/>
      <c r="V152" s="13"/>
      <c r="W152" s="13"/>
      <c r="X152" s="13"/>
      <c r="Y152" s="13"/>
      <c r="Z152" s="13"/>
      <c r="AA152" s="13"/>
      <c r="AB152" s="13"/>
      <c r="AC152" s="13"/>
      <c r="AD152" s="13"/>
      <c r="AE152" s="13"/>
      <c r="AT152" s="249" t="s">
        <v>156</v>
      </c>
      <c r="AU152" s="249" t="s">
        <v>85</v>
      </c>
      <c r="AV152" s="13" t="s">
        <v>81</v>
      </c>
      <c r="AW152" s="13" t="s">
        <v>32</v>
      </c>
      <c r="AX152" s="13" t="s">
        <v>76</v>
      </c>
      <c r="AY152" s="249" t="s">
        <v>143</v>
      </c>
    </row>
    <row r="153" s="14" customFormat="1">
      <c r="A153" s="14"/>
      <c r="B153" s="250"/>
      <c r="C153" s="251"/>
      <c r="D153" s="233" t="s">
        <v>156</v>
      </c>
      <c r="E153" s="252" t="s">
        <v>1</v>
      </c>
      <c r="F153" s="253" t="s">
        <v>100</v>
      </c>
      <c r="G153" s="251"/>
      <c r="H153" s="254">
        <v>3.7799999999999998</v>
      </c>
      <c r="I153" s="255"/>
      <c r="J153" s="251"/>
      <c r="K153" s="251"/>
      <c r="L153" s="256"/>
      <c r="M153" s="257"/>
      <c r="N153" s="258"/>
      <c r="O153" s="258"/>
      <c r="P153" s="258"/>
      <c r="Q153" s="258"/>
      <c r="R153" s="258"/>
      <c r="S153" s="258"/>
      <c r="T153" s="259"/>
      <c r="U153" s="14"/>
      <c r="V153" s="14"/>
      <c r="W153" s="14"/>
      <c r="X153" s="14"/>
      <c r="Y153" s="14"/>
      <c r="Z153" s="14"/>
      <c r="AA153" s="14"/>
      <c r="AB153" s="14"/>
      <c r="AC153" s="14"/>
      <c r="AD153" s="14"/>
      <c r="AE153" s="14"/>
      <c r="AT153" s="260" t="s">
        <v>156</v>
      </c>
      <c r="AU153" s="260" t="s">
        <v>85</v>
      </c>
      <c r="AV153" s="14" t="s">
        <v>85</v>
      </c>
      <c r="AW153" s="14" t="s">
        <v>32</v>
      </c>
      <c r="AX153" s="14" t="s">
        <v>81</v>
      </c>
      <c r="AY153" s="260" t="s">
        <v>143</v>
      </c>
    </row>
    <row r="154" s="2" customFormat="1" ht="16.5" customHeight="1">
      <c r="A154" s="39"/>
      <c r="B154" s="40"/>
      <c r="C154" s="220" t="s">
        <v>194</v>
      </c>
      <c r="D154" s="220" t="s">
        <v>145</v>
      </c>
      <c r="E154" s="221" t="s">
        <v>195</v>
      </c>
      <c r="F154" s="222" t="s">
        <v>196</v>
      </c>
      <c r="G154" s="223" t="s">
        <v>189</v>
      </c>
      <c r="H154" s="224">
        <v>2.6459999999999999</v>
      </c>
      <c r="I154" s="225"/>
      <c r="J154" s="226">
        <f>ROUND(I154*H154,2)</f>
        <v>0</v>
      </c>
      <c r="K154" s="222" t="s">
        <v>149</v>
      </c>
      <c r="L154" s="45"/>
      <c r="M154" s="227" t="s">
        <v>1</v>
      </c>
      <c r="N154" s="228" t="s">
        <v>41</v>
      </c>
      <c r="O154" s="92"/>
      <c r="P154" s="229">
        <f>O154*H154</f>
        <v>0</v>
      </c>
      <c r="Q154" s="229">
        <v>0.40000000000000002</v>
      </c>
      <c r="R154" s="229">
        <f>Q154*H154</f>
        <v>1.0584</v>
      </c>
      <c r="S154" s="229">
        <v>0</v>
      </c>
      <c r="T154" s="230">
        <f>S154*H154</f>
        <v>0</v>
      </c>
      <c r="U154" s="39"/>
      <c r="V154" s="39"/>
      <c r="W154" s="39"/>
      <c r="X154" s="39"/>
      <c r="Y154" s="39"/>
      <c r="Z154" s="39"/>
      <c r="AA154" s="39"/>
      <c r="AB154" s="39"/>
      <c r="AC154" s="39"/>
      <c r="AD154" s="39"/>
      <c r="AE154" s="39"/>
      <c r="AR154" s="231" t="s">
        <v>150</v>
      </c>
      <c r="AT154" s="231" t="s">
        <v>145</v>
      </c>
      <c r="AU154" s="231" t="s">
        <v>85</v>
      </c>
      <c r="AY154" s="18" t="s">
        <v>143</v>
      </c>
      <c r="BE154" s="232">
        <f>IF(N154="základní",J154,0)</f>
        <v>0</v>
      </c>
      <c r="BF154" s="232">
        <f>IF(N154="snížená",J154,0)</f>
        <v>0</v>
      </c>
      <c r="BG154" s="232">
        <f>IF(N154="zákl. přenesená",J154,0)</f>
        <v>0</v>
      </c>
      <c r="BH154" s="232">
        <f>IF(N154="sníž. přenesená",J154,0)</f>
        <v>0</v>
      </c>
      <c r="BI154" s="232">
        <f>IF(N154="nulová",J154,0)</f>
        <v>0</v>
      </c>
      <c r="BJ154" s="18" t="s">
        <v>81</v>
      </c>
      <c r="BK154" s="232">
        <f>ROUND(I154*H154,2)</f>
        <v>0</v>
      </c>
      <c r="BL154" s="18" t="s">
        <v>150</v>
      </c>
      <c r="BM154" s="231" t="s">
        <v>197</v>
      </c>
    </row>
    <row r="155" s="2" customFormat="1">
      <c r="A155" s="39"/>
      <c r="B155" s="40"/>
      <c r="C155" s="41"/>
      <c r="D155" s="233" t="s">
        <v>152</v>
      </c>
      <c r="E155" s="41"/>
      <c r="F155" s="234" t="s">
        <v>198</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152</v>
      </c>
      <c r="AU155" s="18" t="s">
        <v>85</v>
      </c>
    </row>
    <row r="156" s="2" customFormat="1">
      <c r="A156" s="39"/>
      <c r="B156" s="40"/>
      <c r="C156" s="41"/>
      <c r="D156" s="238" t="s">
        <v>154</v>
      </c>
      <c r="E156" s="41"/>
      <c r="F156" s="239" t="s">
        <v>199</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154</v>
      </c>
      <c r="AU156" s="18" t="s">
        <v>85</v>
      </c>
    </row>
    <row r="157" s="13" customFormat="1">
      <c r="A157" s="13"/>
      <c r="B157" s="240"/>
      <c r="C157" s="241"/>
      <c r="D157" s="233" t="s">
        <v>156</v>
      </c>
      <c r="E157" s="242" t="s">
        <v>1</v>
      </c>
      <c r="F157" s="243" t="s">
        <v>200</v>
      </c>
      <c r="G157" s="241"/>
      <c r="H157" s="242" t="s">
        <v>1</v>
      </c>
      <c r="I157" s="244"/>
      <c r="J157" s="241"/>
      <c r="K157" s="241"/>
      <c r="L157" s="245"/>
      <c r="M157" s="246"/>
      <c r="N157" s="247"/>
      <c r="O157" s="247"/>
      <c r="P157" s="247"/>
      <c r="Q157" s="247"/>
      <c r="R157" s="247"/>
      <c r="S157" s="247"/>
      <c r="T157" s="248"/>
      <c r="U157" s="13"/>
      <c r="V157" s="13"/>
      <c r="W157" s="13"/>
      <c r="X157" s="13"/>
      <c r="Y157" s="13"/>
      <c r="Z157" s="13"/>
      <c r="AA157" s="13"/>
      <c r="AB157" s="13"/>
      <c r="AC157" s="13"/>
      <c r="AD157" s="13"/>
      <c r="AE157" s="13"/>
      <c r="AT157" s="249" t="s">
        <v>156</v>
      </c>
      <c r="AU157" s="249" t="s">
        <v>85</v>
      </c>
      <c r="AV157" s="13" t="s">
        <v>81</v>
      </c>
      <c r="AW157" s="13" t="s">
        <v>32</v>
      </c>
      <c r="AX157" s="13" t="s">
        <v>76</v>
      </c>
      <c r="AY157" s="249" t="s">
        <v>143</v>
      </c>
    </row>
    <row r="158" s="14" customFormat="1">
      <c r="A158" s="14"/>
      <c r="B158" s="250"/>
      <c r="C158" s="251"/>
      <c r="D158" s="233" t="s">
        <v>156</v>
      </c>
      <c r="E158" s="252" t="s">
        <v>1</v>
      </c>
      <c r="F158" s="253" t="s">
        <v>201</v>
      </c>
      <c r="G158" s="251"/>
      <c r="H158" s="254">
        <v>2.6459999999999999</v>
      </c>
      <c r="I158" s="255"/>
      <c r="J158" s="251"/>
      <c r="K158" s="251"/>
      <c r="L158" s="256"/>
      <c r="M158" s="257"/>
      <c r="N158" s="258"/>
      <c r="O158" s="258"/>
      <c r="P158" s="258"/>
      <c r="Q158" s="258"/>
      <c r="R158" s="258"/>
      <c r="S158" s="258"/>
      <c r="T158" s="259"/>
      <c r="U158" s="14"/>
      <c r="V158" s="14"/>
      <c r="W158" s="14"/>
      <c r="X158" s="14"/>
      <c r="Y158" s="14"/>
      <c r="Z158" s="14"/>
      <c r="AA158" s="14"/>
      <c r="AB158" s="14"/>
      <c r="AC158" s="14"/>
      <c r="AD158" s="14"/>
      <c r="AE158" s="14"/>
      <c r="AT158" s="260" t="s">
        <v>156</v>
      </c>
      <c r="AU158" s="260" t="s">
        <v>85</v>
      </c>
      <c r="AV158" s="14" t="s">
        <v>85</v>
      </c>
      <c r="AW158" s="14" t="s">
        <v>32</v>
      </c>
      <c r="AX158" s="14" t="s">
        <v>81</v>
      </c>
      <c r="AY158" s="260" t="s">
        <v>143</v>
      </c>
    </row>
    <row r="159" s="2" customFormat="1" ht="16.5" customHeight="1">
      <c r="A159" s="39"/>
      <c r="B159" s="40"/>
      <c r="C159" s="220" t="s">
        <v>202</v>
      </c>
      <c r="D159" s="220" t="s">
        <v>145</v>
      </c>
      <c r="E159" s="221" t="s">
        <v>203</v>
      </c>
      <c r="F159" s="222" t="s">
        <v>204</v>
      </c>
      <c r="G159" s="223" t="s">
        <v>189</v>
      </c>
      <c r="H159" s="224">
        <v>2.6459999999999999</v>
      </c>
      <c r="I159" s="225"/>
      <c r="J159" s="226">
        <f>ROUND(I159*H159,2)</f>
        <v>0</v>
      </c>
      <c r="K159" s="222" t="s">
        <v>149</v>
      </c>
      <c r="L159" s="45"/>
      <c r="M159" s="227" t="s">
        <v>1</v>
      </c>
      <c r="N159" s="228" t="s">
        <v>41</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150</v>
      </c>
      <c r="AT159" s="231" t="s">
        <v>145</v>
      </c>
      <c r="AU159" s="231" t="s">
        <v>85</v>
      </c>
      <c r="AY159" s="18" t="s">
        <v>143</v>
      </c>
      <c r="BE159" s="232">
        <f>IF(N159="základní",J159,0)</f>
        <v>0</v>
      </c>
      <c r="BF159" s="232">
        <f>IF(N159="snížená",J159,0)</f>
        <v>0</v>
      </c>
      <c r="BG159" s="232">
        <f>IF(N159="zákl. přenesená",J159,0)</f>
        <v>0</v>
      </c>
      <c r="BH159" s="232">
        <f>IF(N159="sníž. přenesená",J159,0)</f>
        <v>0</v>
      </c>
      <c r="BI159" s="232">
        <f>IF(N159="nulová",J159,0)</f>
        <v>0</v>
      </c>
      <c r="BJ159" s="18" t="s">
        <v>81</v>
      </c>
      <c r="BK159" s="232">
        <f>ROUND(I159*H159,2)</f>
        <v>0</v>
      </c>
      <c r="BL159" s="18" t="s">
        <v>150</v>
      </c>
      <c r="BM159" s="231" t="s">
        <v>205</v>
      </c>
    </row>
    <row r="160" s="2" customFormat="1">
      <c r="A160" s="39"/>
      <c r="B160" s="40"/>
      <c r="C160" s="41"/>
      <c r="D160" s="233" t="s">
        <v>152</v>
      </c>
      <c r="E160" s="41"/>
      <c r="F160" s="234" t="s">
        <v>206</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152</v>
      </c>
      <c r="AU160" s="18" t="s">
        <v>85</v>
      </c>
    </row>
    <row r="161" s="2" customFormat="1">
      <c r="A161" s="39"/>
      <c r="B161" s="40"/>
      <c r="C161" s="41"/>
      <c r="D161" s="238" t="s">
        <v>154</v>
      </c>
      <c r="E161" s="41"/>
      <c r="F161" s="239" t="s">
        <v>207</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154</v>
      </c>
      <c r="AU161" s="18" t="s">
        <v>85</v>
      </c>
    </row>
    <row r="162" s="13" customFormat="1">
      <c r="A162" s="13"/>
      <c r="B162" s="240"/>
      <c r="C162" s="241"/>
      <c r="D162" s="233" t="s">
        <v>156</v>
      </c>
      <c r="E162" s="242" t="s">
        <v>1</v>
      </c>
      <c r="F162" s="243" t="s">
        <v>200</v>
      </c>
      <c r="G162" s="241"/>
      <c r="H162" s="242" t="s">
        <v>1</v>
      </c>
      <c r="I162" s="244"/>
      <c r="J162" s="241"/>
      <c r="K162" s="241"/>
      <c r="L162" s="245"/>
      <c r="M162" s="246"/>
      <c r="N162" s="247"/>
      <c r="O162" s="247"/>
      <c r="P162" s="247"/>
      <c r="Q162" s="247"/>
      <c r="R162" s="247"/>
      <c r="S162" s="247"/>
      <c r="T162" s="248"/>
      <c r="U162" s="13"/>
      <c r="V162" s="13"/>
      <c r="W162" s="13"/>
      <c r="X162" s="13"/>
      <c r="Y162" s="13"/>
      <c r="Z162" s="13"/>
      <c r="AA162" s="13"/>
      <c r="AB162" s="13"/>
      <c r="AC162" s="13"/>
      <c r="AD162" s="13"/>
      <c r="AE162" s="13"/>
      <c r="AT162" s="249" t="s">
        <v>156</v>
      </c>
      <c r="AU162" s="249" t="s">
        <v>85</v>
      </c>
      <c r="AV162" s="13" t="s">
        <v>81</v>
      </c>
      <c r="AW162" s="13" t="s">
        <v>32</v>
      </c>
      <c r="AX162" s="13" t="s">
        <v>76</v>
      </c>
      <c r="AY162" s="249" t="s">
        <v>143</v>
      </c>
    </row>
    <row r="163" s="14" customFormat="1">
      <c r="A163" s="14"/>
      <c r="B163" s="250"/>
      <c r="C163" s="251"/>
      <c r="D163" s="233" t="s">
        <v>156</v>
      </c>
      <c r="E163" s="252" t="s">
        <v>1</v>
      </c>
      <c r="F163" s="253" t="s">
        <v>201</v>
      </c>
      <c r="G163" s="251"/>
      <c r="H163" s="254">
        <v>2.6459999999999999</v>
      </c>
      <c r="I163" s="255"/>
      <c r="J163" s="251"/>
      <c r="K163" s="251"/>
      <c r="L163" s="256"/>
      <c r="M163" s="257"/>
      <c r="N163" s="258"/>
      <c r="O163" s="258"/>
      <c r="P163" s="258"/>
      <c r="Q163" s="258"/>
      <c r="R163" s="258"/>
      <c r="S163" s="258"/>
      <c r="T163" s="259"/>
      <c r="U163" s="14"/>
      <c r="V163" s="14"/>
      <c r="W163" s="14"/>
      <c r="X163" s="14"/>
      <c r="Y163" s="14"/>
      <c r="Z163" s="14"/>
      <c r="AA163" s="14"/>
      <c r="AB163" s="14"/>
      <c r="AC163" s="14"/>
      <c r="AD163" s="14"/>
      <c r="AE163" s="14"/>
      <c r="AT163" s="260" t="s">
        <v>156</v>
      </c>
      <c r="AU163" s="260" t="s">
        <v>85</v>
      </c>
      <c r="AV163" s="14" t="s">
        <v>85</v>
      </c>
      <c r="AW163" s="14" t="s">
        <v>32</v>
      </c>
      <c r="AX163" s="14" t="s">
        <v>81</v>
      </c>
      <c r="AY163" s="260" t="s">
        <v>143</v>
      </c>
    </row>
    <row r="164" s="2" customFormat="1" ht="21.75" customHeight="1">
      <c r="A164" s="39"/>
      <c r="B164" s="40"/>
      <c r="C164" s="220" t="s">
        <v>208</v>
      </c>
      <c r="D164" s="220" t="s">
        <v>145</v>
      </c>
      <c r="E164" s="221" t="s">
        <v>209</v>
      </c>
      <c r="F164" s="222" t="s">
        <v>210</v>
      </c>
      <c r="G164" s="223" t="s">
        <v>189</v>
      </c>
      <c r="H164" s="224">
        <v>125.47499999999999</v>
      </c>
      <c r="I164" s="225"/>
      <c r="J164" s="226">
        <f>ROUND(I164*H164,2)</f>
        <v>0</v>
      </c>
      <c r="K164" s="222" t="s">
        <v>149</v>
      </c>
      <c r="L164" s="45"/>
      <c r="M164" s="227" t="s">
        <v>1</v>
      </c>
      <c r="N164" s="228" t="s">
        <v>41</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150</v>
      </c>
      <c r="AT164" s="231" t="s">
        <v>145</v>
      </c>
      <c r="AU164" s="231" t="s">
        <v>85</v>
      </c>
      <c r="AY164" s="18" t="s">
        <v>143</v>
      </c>
      <c r="BE164" s="232">
        <f>IF(N164="základní",J164,0)</f>
        <v>0</v>
      </c>
      <c r="BF164" s="232">
        <f>IF(N164="snížená",J164,0)</f>
        <v>0</v>
      </c>
      <c r="BG164" s="232">
        <f>IF(N164="zákl. přenesená",J164,0)</f>
        <v>0</v>
      </c>
      <c r="BH164" s="232">
        <f>IF(N164="sníž. přenesená",J164,0)</f>
        <v>0</v>
      </c>
      <c r="BI164" s="232">
        <f>IF(N164="nulová",J164,0)</f>
        <v>0</v>
      </c>
      <c r="BJ164" s="18" t="s">
        <v>81</v>
      </c>
      <c r="BK164" s="232">
        <f>ROUND(I164*H164,2)</f>
        <v>0</v>
      </c>
      <c r="BL164" s="18" t="s">
        <v>150</v>
      </c>
      <c r="BM164" s="231" t="s">
        <v>211</v>
      </c>
    </row>
    <row r="165" s="2" customFormat="1">
      <c r="A165" s="39"/>
      <c r="B165" s="40"/>
      <c r="C165" s="41"/>
      <c r="D165" s="233" t="s">
        <v>152</v>
      </c>
      <c r="E165" s="41"/>
      <c r="F165" s="234" t="s">
        <v>212</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152</v>
      </c>
      <c r="AU165" s="18" t="s">
        <v>85</v>
      </c>
    </row>
    <row r="166" s="2" customFormat="1">
      <c r="A166" s="39"/>
      <c r="B166" s="40"/>
      <c r="C166" s="41"/>
      <c r="D166" s="238" t="s">
        <v>154</v>
      </c>
      <c r="E166" s="41"/>
      <c r="F166" s="239" t="s">
        <v>213</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154</v>
      </c>
      <c r="AU166" s="18" t="s">
        <v>85</v>
      </c>
    </row>
    <row r="167" s="13" customFormat="1">
      <c r="A167" s="13"/>
      <c r="B167" s="240"/>
      <c r="C167" s="241"/>
      <c r="D167" s="233" t="s">
        <v>156</v>
      </c>
      <c r="E167" s="242" t="s">
        <v>1</v>
      </c>
      <c r="F167" s="243" t="s">
        <v>214</v>
      </c>
      <c r="G167" s="241"/>
      <c r="H167" s="242" t="s">
        <v>1</v>
      </c>
      <c r="I167" s="244"/>
      <c r="J167" s="241"/>
      <c r="K167" s="241"/>
      <c r="L167" s="245"/>
      <c r="M167" s="246"/>
      <c r="N167" s="247"/>
      <c r="O167" s="247"/>
      <c r="P167" s="247"/>
      <c r="Q167" s="247"/>
      <c r="R167" s="247"/>
      <c r="S167" s="247"/>
      <c r="T167" s="248"/>
      <c r="U167" s="13"/>
      <c r="V167" s="13"/>
      <c r="W167" s="13"/>
      <c r="X167" s="13"/>
      <c r="Y167" s="13"/>
      <c r="Z167" s="13"/>
      <c r="AA167" s="13"/>
      <c r="AB167" s="13"/>
      <c r="AC167" s="13"/>
      <c r="AD167" s="13"/>
      <c r="AE167" s="13"/>
      <c r="AT167" s="249" t="s">
        <v>156</v>
      </c>
      <c r="AU167" s="249" t="s">
        <v>85</v>
      </c>
      <c r="AV167" s="13" t="s">
        <v>81</v>
      </c>
      <c r="AW167" s="13" t="s">
        <v>32</v>
      </c>
      <c r="AX167" s="13" t="s">
        <v>76</v>
      </c>
      <c r="AY167" s="249" t="s">
        <v>143</v>
      </c>
    </row>
    <row r="168" s="13" customFormat="1">
      <c r="A168" s="13"/>
      <c r="B168" s="240"/>
      <c r="C168" s="241"/>
      <c r="D168" s="233" t="s">
        <v>156</v>
      </c>
      <c r="E168" s="242" t="s">
        <v>1</v>
      </c>
      <c r="F168" s="243" t="s">
        <v>215</v>
      </c>
      <c r="G168" s="241"/>
      <c r="H168" s="242" t="s">
        <v>1</v>
      </c>
      <c r="I168" s="244"/>
      <c r="J168" s="241"/>
      <c r="K168" s="241"/>
      <c r="L168" s="245"/>
      <c r="M168" s="246"/>
      <c r="N168" s="247"/>
      <c r="O168" s="247"/>
      <c r="P168" s="247"/>
      <c r="Q168" s="247"/>
      <c r="R168" s="247"/>
      <c r="S168" s="247"/>
      <c r="T168" s="248"/>
      <c r="U168" s="13"/>
      <c r="V168" s="13"/>
      <c r="W168" s="13"/>
      <c r="X168" s="13"/>
      <c r="Y168" s="13"/>
      <c r="Z168" s="13"/>
      <c r="AA168" s="13"/>
      <c r="AB168" s="13"/>
      <c r="AC168" s="13"/>
      <c r="AD168" s="13"/>
      <c r="AE168" s="13"/>
      <c r="AT168" s="249" t="s">
        <v>156</v>
      </c>
      <c r="AU168" s="249" t="s">
        <v>85</v>
      </c>
      <c r="AV168" s="13" t="s">
        <v>81</v>
      </c>
      <c r="AW168" s="13" t="s">
        <v>32</v>
      </c>
      <c r="AX168" s="13" t="s">
        <v>76</v>
      </c>
      <c r="AY168" s="249" t="s">
        <v>143</v>
      </c>
    </row>
    <row r="169" s="14" customFormat="1">
      <c r="A169" s="14"/>
      <c r="B169" s="250"/>
      <c r="C169" s="251"/>
      <c r="D169" s="233" t="s">
        <v>156</v>
      </c>
      <c r="E169" s="252" t="s">
        <v>1</v>
      </c>
      <c r="F169" s="253" t="s">
        <v>216</v>
      </c>
      <c r="G169" s="251"/>
      <c r="H169" s="254">
        <v>52.799999999999997</v>
      </c>
      <c r="I169" s="255"/>
      <c r="J169" s="251"/>
      <c r="K169" s="251"/>
      <c r="L169" s="256"/>
      <c r="M169" s="257"/>
      <c r="N169" s="258"/>
      <c r="O169" s="258"/>
      <c r="P169" s="258"/>
      <c r="Q169" s="258"/>
      <c r="R169" s="258"/>
      <c r="S169" s="258"/>
      <c r="T169" s="259"/>
      <c r="U169" s="14"/>
      <c r="V169" s="14"/>
      <c r="W169" s="14"/>
      <c r="X169" s="14"/>
      <c r="Y169" s="14"/>
      <c r="Z169" s="14"/>
      <c r="AA169" s="14"/>
      <c r="AB169" s="14"/>
      <c r="AC169" s="14"/>
      <c r="AD169" s="14"/>
      <c r="AE169" s="14"/>
      <c r="AT169" s="260" t="s">
        <v>156</v>
      </c>
      <c r="AU169" s="260" t="s">
        <v>85</v>
      </c>
      <c r="AV169" s="14" t="s">
        <v>85</v>
      </c>
      <c r="AW169" s="14" t="s">
        <v>32</v>
      </c>
      <c r="AX169" s="14" t="s">
        <v>76</v>
      </c>
      <c r="AY169" s="260" t="s">
        <v>143</v>
      </c>
    </row>
    <row r="170" s="13" customFormat="1">
      <c r="A170" s="13"/>
      <c r="B170" s="240"/>
      <c r="C170" s="241"/>
      <c r="D170" s="233" t="s">
        <v>156</v>
      </c>
      <c r="E170" s="242" t="s">
        <v>1</v>
      </c>
      <c r="F170" s="243" t="s">
        <v>217</v>
      </c>
      <c r="G170" s="241"/>
      <c r="H170" s="242" t="s">
        <v>1</v>
      </c>
      <c r="I170" s="244"/>
      <c r="J170" s="241"/>
      <c r="K170" s="241"/>
      <c r="L170" s="245"/>
      <c r="M170" s="246"/>
      <c r="N170" s="247"/>
      <c r="O170" s="247"/>
      <c r="P170" s="247"/>
      <c r="Q170" s="247"/>
      <c r="R170" s="247"/>
      <c r="S170" s="247"/>
      <c r="T170" s="248"/>
      <c r="U170" s="13"/>
      <c r="V170" s="13"/>
      <c r="W170" s="13"/>
      <c r="X170" s="13"/>
      <c r="Y170" s="13"/>
      <c r="Z170" s="13"/>
      <c r="AA170" s="13"/>
      <c r="AB170" s="13"/>
      <c r="AC170" s="13"/>
      <c r="AD170" s="13"/>
      <c r="AE170" s="13"/>
      <c r="AT170" s="249" t="s">
        <v>156</v>
      </c>
      <c r="AU170" s="249" t="s">
        <v>85</v>
      </c>
      <c r="AV170" s="13" t="s">
        <v>81</v>
      </c>
      <c r="AW170" s="13" t="s">
        <v>32</v>
      </c>
      <c r="AX170" s="13" t="s">
        <v>76</v>
      </c>
      <c r="AY170" s="249" t="s">
        <v>143</v>
      </c>
    </row>
    <row r="171" s="14" customFormat="1">
      <c r="A171" s="14"/>
      <c r="B171" s="250"/>
      <c r="C171" s="251"/>
      <c r="D171" s="233" t="s">
        <v>156</v>
      </c>
      <c r="E171" s="252" t="s">
        <v>1</v>
      </c>
      <c r="F171" s="253" t="s">
        <v>218</v>
      </c>
      <c r="G171" s="251"/>
      <c r="H171" s="254">
        <v>105.45</v>
      </c>
      <c r="I171" s="255"/>
      <c r="J171" s="251"/>
      <c r="K171" s="251"/>
      <c r="L171" s="256"/>
      <c r="M171" s="257"/>
      <c r="N171" s="258"/>
      <c r="O171" s="258"/>
      <c r="P171" s="258"/>
      <c r="Q171" s="258"/>
      <c r="R171" s="258"/>
      <c r="S171" s="258"/>
      <c r="T171" s="259"/>
      <c r="U171" s="14"/>
      <c r="V171" s="14"/>
      <c r="W171" s="14"/>
      <c r="X171" s="14"/>
      <c r="Y171" s="14"/>
      <c r="Z171" s="14"/>
      <c r="AA171" s="14"/>
      <c r="AB171" s="14"/>
      <c r="AC171" s="14"/>
      <c r="AD171" s="14"/>
      <c r="AE171" s="14"/>
      <c r="AT171" s="260" t="s">
        <v>156</v>
      </c>
      <c r="AU171" s="260" t="s">
        <v>85</v>
      </c>
      <c r="AV171" s="14" t="s">
        <v>85</v>
      </c>
      <c r="AW171" s="14" t="s">
        <v>32</v>
      </c>
      <c r="AX171" s="14" t="s">
        <v>76</v>
      </c>
      <c r="AY171" s="260" t="s">
        <v>143</v>
      </c>
    </row>
    <row r="172" s="13" customFormat="1">
      <c r="A172" s="13"/>
      <c r="B172" s="240"/>
      <c r="C172" s="241"/>
      <c r="D172" s="233" t="s">
        <v>156</v>
      </c>
      <c r="E172" s="242" t="s">
        <v>1</v>
      </c>
      <c r="F172" s="243" t="s">
        <v>219</v>
      </c>
      <c r="G172" s="241"/>
      <c r="H172" s="242" t="s">
        <v>1</v>
      </c>
      <c r="I172" s="244"/>
      <c r="J172" s="241"/>
      <c r="K172" s="241"/>
      <c r="L172" s="245"/>
      <c r="M172" s="246"/>
      <c r="N172" s="247"/>
      <c r="O172" s="247"/>
      <c r="P172" s="247"/>
      <c r="Q172" s="247"/>
      <c r="R172" s="247"/>
      <c r="S172" s="247"/>
      <c r="T172" s="248"/>
      <c r="U172" s="13"/>
      <c r="V172" s="13"/>
      <c r="W172" s="13"/>
      <c r="X172" s="13"/>
      <c r="Y172" s="13"/>
      <c r="Z172" s="13"/>
      <c r="AA172" s="13"/>
      <c r="AB172" s="13"/>
      <c r="AC172" s="13"/>
      <c r="AD172" s="13"/>
      <c r="AE172" s="13"/>
      <c r="AT172" s="249" t="s">
        <v>156</v>
      </c>
      <c r="AU172" s="249" t="s">
        <v>85</v>
      </c>
      <c r="AV172" s="13" t="s">
        <v>81</v>
      </c>
      <c r="AW172" s="13" t="s">
        <v>32</v>
      </c>
      <c r="AX172" s="13" t="s">
        <v>76</v>
      </c>
      <c r="AY172" s="249" t="s">
        <v>143</v>
      </c>
    </row>
    <row r="173" s="14" customFormat="1">
      <c r="A173" s="14"/>
      <c r="B173" s="250"/>
      <c r="C173" s="251"/>
      <c r="D173" s="233" t="s">
        <v>156</v>
      </c>
      <c r="E173" s="252" t="s">
        <v>1</v>
      </c>
      <c r="F173" s="253" t="s">
        <v>220</v>
      </c>
      <c r="G173" s="251"/>
      <c r="H173" s="254">
        <v>19.379999999999999</v>
      </c>
      <c r="I173" s="255"/>
      <c r="J173" s="251"/>
      <c r="K173" s="251"/>
      <c r="L173" s="256"/>
      <c r="M173" s="257"/>
      <c r="N173" s="258"/>
      <c r="O173" s="258"/>
      <c r="P173" s="258"/>
      <c r="Q173" s="258"/>
      <c r="R173" s="258"/>
      <c r="S173" s="258"/>
      <c r="T173" s="259"/>
      <c r="U173" s="14"/>
      <c r="V173" s="14"/>
      <c r="W173" s="14"/>
      <c r="X173" s="14"/>
      <c r="Y173" s="14"/>
      <c r="Z173" s="14"/>
      <c r="AA173" s="14"/>
      <c r="AB173" s="14"/>
      <c r="AC173" s="14"/>
      <c r="AD173" s="14"/>
      <c r="AE173" s="14"/>
      <c r="AT173" s="260" t="s">
        <v>156</v>
      </c>
      <c r="AU173" s="260" t="s">
        <v>85</v>
      </c>
      <c r="AV173" s="14" t="s">
        <v>85</v>
      </c>
      <c r="AW173" s="14" t="s">
        <v>32</v>
      </c>
      <c r="AX173" s="14" t="s">
        <v>76</v>
      </c>
      <c r="AY173" s="260" t="s">
        <v>143</v>
      </c>
    </row>
    <row r="174" s="13" customFormat="1">
      <c r="A174" s="13"/>
      <c r="B174" s="240"/>
      <c r="C174" s="241"/>
      <c r="D174" s="233" t="s">
        <v>156</v>
      </c>
      <c r="E174" s="242" t="s">
        <v>1</v>
      </c>
      <c r="F174" s="243" t="s">
        <v>221</v>
      </c>
      <c r="G174" s="241"/>
      <c r="H174" s="242" t="s">
        <v>1</v>
      </c>
      <c r="I174" s="244"/>
      <c r="J174" s="241"/>
      <c r="K174" s="241"/>
      <c r="L174" s="245"/>
      <c r="M174" s="246"/>
      <c r="N174" s="247"/>
      <c r="O174" s="247"/>
      <c r="P174" s="247"/>
      <c r="Q174" s="247"/>
      <c r="R174" s="247"/>
      <c r="S174" s="247"/>
      <c r="T174" s="248"/>
      <c r="U174" s="13"/>
      <c r="V174" s="13"/>
      <c r="W174" s="13"/>
      <c r="X174" s="13"/>
      <c r="Y174" s="13"/>
      <c r="Z174" s="13"/>
      <c r="AA174" s="13"/>
      <c r="AB174" s="13"/>
      <c r="AC174" s="13"/>
      <c r="AD174" s="13"/>
      <c r="AE174" s="13"/>
      <c r="AT174" s="249" t="s">
        <v>156</v>
      </c>
      <c r="AU174" s="249" t="s">
        <v>85</v>
      </c>
      <c r="AV174" s="13" t="s">
        <v>81</v>
      </c>
      <c r="AW174" s="13" t="s">
        <v>32</v>
      </c>
      <c r="AX174" s="13" t="s">
        <v>76</v>
      </c>
      <c r="AY174" s="249" t="s">
        <v>143</v>
      </c>
    </row>
    <row r="175" s="14" customFormat="1">
      <c r="A175" s="14"/>
      <c r="B175" s="250"/>
      <c r="C175" s="251"/>
      <c r="D175" s="233" t="s">
        <v>156</v>
      </c>
      <c r="E175" s="252" t="s">
        <v>1</v>
      </c>
      <c r="F175" s="253" t="s">
        <v>222</v>
      </c>
      <c r="G175" s="251"/>
      <c r="H175" s="254">
        <v>36.299999999999997</v>
      </c>
      <c r="I175" s="255"/>
      <c r="J175" s="251"/>
      <c r="K175" s="251"/>
      <c r="L175" s="256"/>
      <c r="M175" s="257"/>
      <c r="N175" s="258"/>
      <c r="O175" s="258"/>
      <c r="P175" s="258"/>
      <c r="Q175" s="258"/>
      <c r="R175" s="258"/>
      <c r="S175" s="258"/>
      <c r="T175" s="259"/>
      <c r="U175" s="14"/>
      <c r="V175" s="14"/>
      <c r="W175" s="14"/>
      <c r="X175" s="14"/>
      <c r="Y175" s="14"/>
      <c r="Z175" s="14"/>
      <c r="AA175" s="14"/>
      <c r="AB175" s="14"/>
      <c r="AC175" s="14"/>
      <c r="AD175" s="14"/>
      <c r="AE175" s="14"/>
      <c r="AT175" s="260" t="s">
        <v>156</v>
      </c>
      <c r="AU175" s="260" t="s">
        <v>85</v>
      </c>
      <c r="AV175" s="14" t="s">
        <v>85</v>
      </c>
      <c r="AW175" s="14" t="s">
        <v>32</v>
      </c>
      <c r="AX175" s="14" t="s">
        <v>76</v>
      </c>
      <c r="AY175" s="260" t="s">
        <v>143</v>
      </c>
    </row>
    <row r="176" s="15" customFormat="1">
      <c r="A176" s="15"/>
      <c r="B176" s="262"/>
      <c r="C176" s="263"/>
      <c r="D176" s="233" t="s">
        <v>156</v>
      </c>
      <c r="E176" s="264" t="s">
        <v>106</v>
      </c>
      <c r="F176" s="265" t="s">
        <v>223</v>
      </c>
      <c r="G176" s="263"/>
      <c r="H176" s="266">
        <v>213.93000000000001</v>
      </c>
      <c r="I176" s="267"/>
      <c r="J176" s="263"/>
      <c r="K176" s="263"/>
      <c r="L176" s="268"/>
      <c r="M176" s="269"/>
      <c r="N176" s="270"/>
      <c r="O176" s="270"/>
      <c r="P176" s="270"/>
      <c r="Q176" s="270"/>
      <c r="R176" s="270"/>
      <c r="S176" s="270"/>
      <c r="T176" s="271"/>
      <c r="U176" s="15"/>
      <c r="V176" s="15"/>
      <c r="W176" s="15"/>
      <c r="X176" s="15"/>
      <c r="Y176" s="15"/>
      <c r="Z176" s="15"/>
      <c r="AA176" s="15"/>
      <c r="AB176" s="15"/>
      <c r="AC176" s="15"/>
      <c r="AD176" s="15"/>
      <c r="AE176" s="15"/>
      <c r="AT176" s="272" t="s">
        <v>156</v>
      </c>
      <c r="AU176" s="272" t="s">
        <v>85</v>
      </c>
      <c r="AV176" s="15" t="s">
        <v>166</v>
      </c>
      <c r="AW176" s="15" t="s">
        <v>32</v>
      </c>
      <c r="AX176" s="15" t="s">
        <v>76</v>
      </c>
      <c r="AY176" s="272" t="s">
        <v>143</v>
      </c>
    </row>
    <row r="177" s="13" customFormat="1">
      <c r="A177" s="13"/>
      <c r="B177" s="240"/>
      <c r="C177" s="241"/>
      <c r="D177" s="233" t="s">
        <v>156</v>
      </c>
      <c r="E177" s="242" t="s">
        <v>1</v>
      </c>
      <c r="F177" s="243" t="s">
        <v>224</v>
      </c>
      <c r="G177" s="241"/>
      <c r="H177" s="242" t="s">
        <v>1</v>
      </c>
      <c r="I177" s="244"/>
      <c r="J177" s="241"/>
      <c r="K177" s="241"/>
      <c r="L177" s="245"/>
      <c r="M177" s="246"/>
      <c r="N177" s="247"/>
      <c r="O177" s="247"/>
      <c r="P177" s="247"/>
      <c r="Q177" s="247"/>
      <c r="R177" s="247"/>
      <c r="S177" s="247"/>
      <c r="T177" s="248"/>
      <c r="U177" s="13"/>
      <c r="V177" s="13"/>
      <c r="W177" s="13"/>
      <c r="X177" s="13"/>
      <c r="Y177" s="13"/>
      <c r="Z177" s="13"/>
      <c r="AA177" s="13"/>
      <c r="AB177" s="13"/>
      <c r="AC177" s="13"/>
      <c r="AD177" s="13"/>
      <c r="AE177" s="13"/>
      <c r="AT177" s="249" t="s">
        <v>156</v>
      </c>
      <c r="AU177" s="249" t="s">
        <v>85</v>
      </c>
      <c r="AV177" s="13" t="s">
        <v>81</v>
      </c>
      <c r="AW177" s="13" t="s">
        <v>32</v>
      </c>
      <c r="AX177" s="13" t="s">
        <v>76</v>
      </c>
      <c r="AY177" s="249" t="s">
        <v>143</v>
      </c>
    </row>
    <row r="178" s="14" customFormat="1">
      <c r="A178" s="14"/>
      <c r="B178" s="250"/>
      <c r="C178" s="251"/>
      <c r="D178" s="233" t="s">
        <v>156</v>
      </c>
      <c r="E178" s="252" t="s">
        <v>1</v>
      </c>
      <c r="F178" s="253" t="s">
        <v>225</v>
      </c>
      <c r="G178" s="251"/>
      <c r="H178" s="254">
        <v>16.32</v>
      </c>
      <c r="I178" s="255"/>
      <c r="J178" s="251"/>
      <c r="K178" s="251"/>
      <c r="L178" s="256"/>
      <c r="M178" s="257"/>
      <c r="N178" s="258"/>
      <c r="O178" s="258"/>
      <c r="P178" s="258"/>
      <c r="Q178" s="258"/>
      <c r="R178" s="258"/>
      <c r="S178" s="258"/>
      <c r="T178" s="259"/>
      <c r="U178" s="14"/>
      <c r="V178" s="14"/>
      <c r="W178" s="14"/>
      <c r="X178" s="14"/>
      <c r="Y178" s="14"/>
      <c r="Z178" s="14"/>
      <c r="AA178" s="14"/>
      <c r="AB178" s="14"/>
      <c r="AC178" s="14"/>
      <c r="AD178" s="14"/>
      <c r="AE178" s="14"/>
      <c r="AT178" s="260" t="s">
        <v>156</v>
      </c>
      <c r="AU178" s="260" t="s">
        <v>85</v>
      </c>
      <c r="AV178" s="14" t="s">
        <v>85</v>
      </c>
      <c r="AW178" s="14" t="s">
        <v>32</v>
      </c>
      <c r="AX178" s="14" t="s">
        <v>76</v>
      </c>
      <c r="AY178" s="260" t="s">
        <v>143</v>
      </c>
    </row>
    <row r="179" s="13" customFormat="1">
      <c r="A179" s="13"/>
      <c r="B179" s="240"/>
      <c r="C179" s="241"/>
      <c r="D179" s="233" t="s">
        <v>156</v>
      </c>
      <c r="E179" s="242" t="s">
        <v>1</v>
      </c>
      <c r="F179" s="243" t="s">
        <v>226</v>
      </c>
      <c r="G179" s="241"/>
      <c r="H179" s="242" t="s">
        <v>1</v>
      </c>
      <c r="I179" s="244"/>
      <c r="J179" s="241"/>
      <c r="K179" s="241"/>
      <c r="L179" s="245"/>
      <c r="M179" s="246"/>
      <c r="N179" s="247"/>
      <c r="O179" s="247"/>
      <c r="P179" s="247"/>
      <c r="Q179" s="247"/>
      <c r="R179" s="247"/>
      <c r="S179" s="247"/>
      <c r="T179" s="248"/>
      <c r="U179" s="13"/>
      <c r="V179" s="13"/>
      <c r="W179" s="13"/>
      <c r="X179" s="13"/>
      <c r="Y179" s="13"/>
      <c r="Z179" s="13"/>
      <c r="AA179" s="13"/>
      <c r="AB179" s="13"/>
      <c r="AC179" s="13"/>
      <c r="AD179" s="13"/>
      <c r="AE179" s="13"/>
      <c r="AT179" s="249" t="s">
        <v>156</v>
      </c>
      <c r="AU179" s="249" t="s">
        <v>85</v>
      </c>
      <c r="AV179" s="13" t="s">
        <v>81</v>
      </c>
      <c r="AW179" s="13" t="s">
        <v>32</v>
      </c>
      <c r="AX179" s="13" t="s">
        <v>76</v>
      </c>
      <c r="AY179" s="249" t="s">
        <v>143</v>
      </c>
    </row>
    <row r="180" s="14" customFormat="1">
      <c r="A180" s="14"/>
      <c r="B180" s="250"/>
      <c r="C180" s="251"/>
      <c r="D180" s="233" t="s">
        <v>156</v>
      </c>
      <c r="E180" s="252" t="s">
        <v>1</v>
      </c>
      <c r="F180" s="253" t="s">
        <v>227</v>
      </c>
      <c r="G180" s="251"/>
      <c r="H180" s="254">
        <v>20.699999999999999</v>
      </c>
      <c r="I180" s="255"/>
      <c r="J180" s="251"/>
      <c r="K180" s="251"/>
      <c r="L180" s="256"/>
      <c r="M180" s="257"/>
      <c r="N180" s="258"/>
      <c r="O180" s="258"/>
      <c r="P180" s="258"/>
      <c r="Q180" s="258"/>
      <c r="R180" s="258"/>
      <c r="S180" s="258"/>
      <c r="T180" s="259"/>
      <c r="U180" s="14"/>
      <c r="V180" s="14"/>
      <c r="W180" s="14"/>
      <c r="X180" s="14"/>
      <c r="Y180" s="14"/>
      <c r="Z180" s="14"/>
      <c r="AA180" s="14"/>
      <c r="AB180" s="14"/>
      <c r="AC180" s="14"/>
      <c r="AD180" s="14"/>
      <c r="AE180" s="14"/>
      <c r="AT180" s="260" t="s">
        <v>156</v>
      </c>
      <c r="AU180" s="260" t="s">
        <v>85</v>
      </c>
      <c r="AV180" s="14" t="s">
        <v>85</v>
      </c>
      <c r="AW180" s="14" t="s">
        <v>32</v>
      </c>
      <c r="AX180" s="14" t="s">
        <v>76</v>
      </c>
      <c r="AY180" s="260" t="s">
        <v>143</v>
      </c>
    </row>
    <row r="181" s="16" customFormat="1">
      <c r="A181" s="16"/>
      <c r="B181" s="273"/>
      <c r="C181" s="274"/>
      <c r="D181" s="233" t="s">
        <v>156</v>
      </c>
      <c r="E181" s="275" t="s">
        <v>98</v>
      </c>
      <c r="F181" s="276" t="s">
        <v>228</v>
      </c>
      <c r="G181" s="274"/>
      <c r="H181" s="277">
        <v>250.94999999999999</v>
      </c>
      <c r="I181" s="278"/>
      <c r="J181" s="274"/>
      <c r="K181" s="274"/>
      <c r="L181" s="279"/>
      <c r="M181" s="280"/>
      <c r="N181" s="281"/>
      <c r="O181" s="281"/>
      <c r="P181" s="281"/>
      <c r="Q181" s="281"/>
      <c r="R181" s="281"/>
      <c r="S181" s="281"/>
      <c r="T181" s="282"/>
      <c r="U181" s="16"/>
      <c r="V181" s="16"/>
      <c r="W181" s="16"/>
      <c r="X181" s="16"/>
      <c r="Y181" s="16"/>
      <c r="Z181" s="16"/>
      <c r="AA181" s="16"/>
      <c r="AB181" s="16"/>
      <c r="AC181" s="16"/>
      <c r="AD181" s="16"/>
      <c r="AE181" s="16"/>
      <c r="AT181" s="283" t="s">
        <v>156</v>
      </c>
      <c r="AU181" s="283" t="s">
        <v>85</v>
      </c>
      <c r="AV181" s="16" t="s">
        <v>150</v>
      </c>
      <c r="AW181" s="16" t="s">
        <v>32</v>
      </c>
      <c r="AX181" s="16" t="s">
        <v>76</v>
      </c>
      <c r="AY181" s="283" t="s">
        <v>143</v>
      </c>
    </row>
    <row r="182" s="13" customFormat="1">
      <c r="A182" s="13"/>
      <c r="B182" s="240"/>
      <c r="C182" s="241"/>
      <c r="D182" s="233" t="s">
        <v>156</v>
      </c>
      <c r="E182" s="242" t="s">
        <v>1</v>
      </c>
      <c r="F182" s="243" t="s">
        <v>229</v>
      </c>
      <c r="G182" s="241"/>
      <c r="H182" s="242" t="s">
        <v>1</v>
      </c>
      <c r="I182" s="244"/>
      <c r="J182" s="241"/>
      <c r="K182" s="241"/>
      <c r="L182" s="245"/>
      <c r="M182" s="246"/>
      <c r="N182" s="247"/>
      <c r="O182" s="247"/>
      <c r="P182" s="247"/>
      <c r="Q182" s="247"/>
      <c r="R182" s="247"/>
      <c r="S182" s="247"/>
      <c r="T182" s="248"/>
      <c r="U182" s="13"/>
      <c r="V182" s="13"/>
      <c r="W182" s="13"/>
      <c r="X182" s="13"/>
      <c r="Y182" s="13"/>
      <c r="Z182" s="13"/>
      <c r="AA182" s="13"/>
      <c r="AB182" s="13"/>
      <c r="AC182" s="13"/>
      <c r="AD182" s="13"/>
      <c r="AE182" s="13"/>
      <c r="AT182" s="249" t="s">
        <v>156</v>
      </c>
      <c r="AU182" s="249" t="s">
        <v>85</v>
      </c>
      <c r="AV182" s="13" t="s">
        <v>81</v>
      </c>
      <c r="AW182" s="13" t="s">
        <v>32</v>
      </c>
      <c r="AX182" s="13" t="s">
        <v>76</v>
      </c>
      <c r="AY182" s="249" t="s">
        <v>143</v>
      </c>
    </row>
    <row r="183" s="14" customFormat="1">
      <c r="A183" s="14"/>
      <c r="B183" s="250"/>
      <c r="C183" s="251"/>
      <c r="D183" s="233" t="s">
        <v>156</v>
      </c>
      <c r="E183" s="252" t="s">
        <v>1</v>
      </c>
      <c r="F183" s="253" t="s">
        <v>230</v>
      </c>
      <c r="G183" s="251"/>
      <c r="H183" s="254">
        <v>125.47499999999999</v>
      </c>
      <c r="I183" s="255"/>
      <c r="J183" s="251"/>
      <c r="K183" s="251"/>
      <c r="L183" s="256"/>
      <c r="M183" s="257"/>
      <c r="N183" s="258"/>
      <c r="O183" s="258"/>
      <c r="P183" s="258"/>
      <c r="Q183" s="258"/>
      <c r="R183" s="258"/>
      <c r="S183" s="258"/>
      <c r="T183" s="259"/>
      <c r="U183" s="14"/>
      <c r="V183" s="14"/>
      <c r="W183" s="14"/>
      <c r="X183" s="14"/>
      <c r="Y183" s="14"/>
      <c r="Z183" s="14"/>
      <c r="AA183" s="14"/>
      <c r="AB183" s="14"/>
      <c r="AC183" s="14"/>
      <c r="AD183" s="14"/>
      <c r="AE183" s="14"/>
      <c r="AT183" s="260" t="s">
        <v>156</v>
      </c>
      <c r="AU183" s="260" t="s">
        <v>85</v>
      </c>
      <c r="AV183" s="14" t="s">
        <v>85</v>
      </c>
      <c r="AW183" s="14" t="s">
        <v>32</v>
      </c>
      <c r="AX183" s="14" t="s">
        <v>81</v>
      </c>
      <c r="AY183" s="260" t="s">
        <v>143</v>
      </c>
    </row>
    <row r="184" s="2" customFormat="1" ht="21.75" customHeight="1">
      <c r="A184" s="39"/>
      <c r="B184" s="40"/>
      <c r="C184" s="220" t="s">
        <v>231</v>
      </c>
      <c r="D184" s="220" t="s">
        <v>145</v>
      </c>
      <c r="E184" s="221" t="s">
        <v>232</v>
      </c>
      <c r="F184" s="222" t="s">
        <v>233</v>
      </c>
      <c r="G184" s="223" t="s">
        <v>189</v>
      </c>
      <c r="H184" s="224">
        <v>125.47499999999999</v>
      </c>
      <c r="I184" s="225"/>
      <c r="J184" s="226">
        <f>ROUND(I184*H184,2)</f>
        <v>0</v>
      </c>
      <c r="K184" s="222" t="s">
        <v>149</v>
      </c>
      <c r="L184" s="45"/>
      <c r="M184" s="227" t="s">
        <v>1</v>
      </c>
      <c r="N184" s="228" t="s">
        <v>41</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150</v>
      </c>
      <c r="AT184" s="231" t="s">
        <v>145</v>
      </c>
      <c r="AU184" s="231" t="s">
        <v>85</v>
      </c>
      <c r="AY184" s="18" t="s">
        <v>143</v>
      </c>
      <c r="BE184" s="232">
        <f>IF(N184="základní",J184,0)</f>
        <v>0</v>
      </c>
      <c r="BF184" s="232">
        <f>IF(N184="snížená",J184,0)</f>
        <v>0</v>
      </c>
      <c r="BG184" s="232">
        <f>IF(N184="zákl. přenesená",J184,0)</f>
        <v>0</v>
      </c>
      <c r="BH184" s="232">
        <f>IF(N184="sníž. přenesená",J184,0)</f>
        <v>0</v>
      </c>
      <c r="BI184" s="232">
        <f>IF(N184="nulová",J184,0)</f>
        <v>0</v>
      </c>
      <c r="BJ184" s="18" t="s">
        <v>81</v>
      </c>
      <c r="BK184" s="232">
        <f>ROUND(I184*H184,2)</f>
        <v>0</v>
      </c>
      <c r="BL184" s="18" t="s">
        <v>150</v>
      </c>
      <c r="BM184" s="231" t="s">
        <v>234</v>
      </c>
    </row>
    <row r="185" s="2" customFormat="1">
      <c r="A185" s="39"/>
      <c r="B185" s="40"/>
      <c r="C185" s="41"/>
      <c r="D185" s="233" t="s">
        <v>152</v>
      </c>
      <c r="E185" s="41"/>
      <c r="F185" s="234" t="s">
        <v>235</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152</v>
      </c>
      <c r="AU185" s="18" t="s">
        <v>85</v>
      </c>
    </row>
    <row r="186" s="2" customFormat="1">
      <c r="A186" s="39"/>
      <c r="B186" s="40"/>
      <c r="C186" s="41"/>
      <c r="D186" s="238" t="s">
        <v>154</v>
      </c>
      <c r="E186" s="41"/>
      <c r="F186" s="239" t="s">
        <v>236</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154</v>
      </c>
      <c r="AU186" s="18" t="s">
        <v>85</v>
      </c>
    </row>
    <row r="187" s="13" customFormat="1">
      <c r="A187" s="13"/>
      <c r="B187" s="240"/>
      <c r="C187" s="241"/>
      <c r="D187" s="233" t="s">
        <v>156</v>
      </c>
      <c r="E187" s="242" t="s">
        <v>1</v>
      </c>
      <c r="F187" s="243" t="s">
        <v>229</v>
      </c>
      <c r="G187" s="241"/>
      <c r="H187" s="242" t="s">
        <v>1</v>
      </c>
      <c r="I187" s="244"/>
      <c r="J187" s="241"/>
      <c r="K187" s="241"/>
      <c r="L187" s="245"/>
      <c r="M187" s="246"/>
      <c r="N187" s="247"/>
      <c r="O187" s="247"/>
      <c r="P187" s="247"/>
      <c r="Q187" s="247"/>
      <c r="R187" s="247"/>
      <c r="S187" s="247"/>
      <c r="T187" s="248"/>
      <c r="U187" s="13"/>
      <c r="V187" s="13"/>
      <c r="W187" s="13"/>
      <c r="X187" s="13"/>
      <c r="Y187" s="13"/>
      <c r="Z187" s="13"/>
      <c r="AA187" s="13"/>
      <c r="AB187" s="13"/>
      <c r="AC187" s="13"/>
      <c r="AD187" s="13"/>
      <c r="AE187" s="13"/>
      <c r="AT187" s="249" t="s">
        <v>156</v>
      </c>
      <c r="AU187" s="249" t="s">
        <v>85</v>
      </c>
      <c r="AV187" s="13" t="s">
        <v>81</v>
      </c>
      <c r="AW187" s="13" t="s">
        <v>32</v>
      </c>
      <c r="AX187" s="13" t="s">
        <v>76</v>
      </c>
      <c r="AY187" s="249" t="s">
        <v>143</v>
      </c>
    </row>
    <row r="188" s="14" customFormat="1">
      <c r="A188" s="14"/>
      <c r="B188" s="250"/>
      <c r="C188" s="251"/>
      <c r="D188" s="233" t="s">
        <v>156</v>
      </c>
      <c r="E188" s="252" t="s">
        <v>1</v>
      </c>
      <c r="F188" s="253" t="s">
        <v>230</v>
      </c>
      <c r="G188" s="251"/>
      <c r="H188" s="254">
        <v>125.47499999999999</v>
      </c>
      <c r="I188" s="255"/>
      <c r="J188" s="251"/>
      <c r="K188" s="251"/>
      <c r="L188" s="256"/>
      <c r="M188" s="257"/>
      <c r="N188" s="258"/>
      <c r="O188" s="258"/>
      <c r="P188" s="258"/>
      <c r="Q188" s="258"/>
      <c r="R188" s="258"/>
      <c r="S188" s="258"/>
      <c r="T188" s="259"/>
      <c r="U188" s="14"/>
      <c r="V188" s="14"/>
      <c r="W188" s="14"/>
      <c r="X188" s="14"/>
      <c r="Y188" s="14"/>
      <c r="Z188" s="14"/>
      <c r="AA188" s="14"/>
      <c r="AB188" s="14"/>
      <c r="AC188" s="14"/>
      <c r="AD188" s="14"/>
      <c r="AE188" s="14"/>
      <c r="AT188" s="260" t="s">
        <v>156</v>
      </c>
      <c r="AU188" s="260" t="s">
        <v>85</v>
      </c>
      <c r="AV188" s="14" t="s">
        <v>85</v>
      </c>
      <c r="AW188" s="14" t="s">
        <v>32</v>
      </c>
      <c r="AX188" s="14" t="s">
        <v>81</v>
      </c>
      <c r="AY188" s="260" t="s">
        <v>143</v>
      </c>
    </row>
    <row r="189" s="2" customFormat="1" ht="21.75" customHeight="1">
      <c r="A189" s="39"/>
      <c r="B189" s="40"/>
      <c r="C189" s="220" t="s">
        <v>237</v>
      </c>
      <c r="D189" s="220" t="s">
        <v>145</v>
      </c>
      <c r="E189" s="221" t="s">
        <v>238</v>
      </c>
      <c r="F189" s="222" t="s">
        <v>239</v>
      </c>
      <c r="G189" s="223" t="s">
        <v>189</v>
      </c>
      <c r="H189" s="224">
        <v>125.47499999999999</v>
      </c>
      <c r="I189" s="225"/>
      <c r="J189" s="226">
        <f>ROUND(I189*H189,2)</f>
        <v>0</v>
      </c>
      <c r="K189" s="222" t="s">
        <v>149</v>
      </c>
      <c r="L189" s="45"/>
      <c r="M189" s="227" t="s">
        <v>1</v>
      </c>
      <c r="N189" s="228" t="s">
        <v>41</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150</v>
      </c>
      <c r="AT189" s="231" t="s">
        <v>145</v>
      </c>
      <c r="AU189" s="231" t="s">
        <v>85</v>
      </c>
      <c r="AY189" s="18" t="s">
        <v>143</v>
      </c>
      <c r="BE189" s="232">
        <f>IF(N189="základní",J189,0)</f>
        <v>0</v>
      </c>
      <c r="BF189" s="232">
        <f>IF(N189="snížená",J189,0)</f>
        <v>0</v>
      </c>
      <c r="BG189" s="232">
        <f>IF(N189="zákl. přenesená",J189,0)</f>
        <v>0</v>
      </c>
      <c r="BH189" s="232">
        <f>IF(N189="sníž. přenesená",J189,0)</f>
        <v>0</v>
      </c>
      <c r="BI189" s="232">
        <f>IF(N189="nulová",J189,0)</f>
        <v>0</v>
      </c>
      <c r="BJ189" s="18" t="s">
        <v>81</v>
      </c>
      <c r="BK189" s="232">
        <f>ROUND(I189*H189,2)</f>
        <v>0</v>
      </c>
      <c r="BL189" s="18" t="s">
        <v>150</v>
      </c>
      <c r="BM189" s="231" t="s">
        <v>240</v>
      </c>
    </row>
    <row r="190" s="2" customFormat="1">
      <c r="A190" s="39"/>
      <c r="B190" s="40"/>
      <c r="C190" s="41"/>
      <c r="D190" s="233" t="s">
        <v>152</v>
      </c>
      <c r="E190" s="41"/>
      <c r="F190" s="234" t="s">
        <v>241</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152</v>
      </c>
      <c r="AU190" s="18" t="s">
        <v>85</v>
      </c>
    </row>
    <row r="191" s="2" customFormat="1">
      <c r="A191" s="39"/>
      <c r="B191" s="40"/>
      <c r="C191" s="41"/>
      <c r="D191" s="238" t="s">
        <v>154</v>
      </c>
      <c r="E191" s="41"/>
      <c r="F191" s="239" t="s">
        <v>242</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154</v>
      </c>
      <c r="AU191" s="18" t="s">
        <v>85</v>
      </c>
    </row>
    <row r="192" s="13" customFormat="1">
      <c r="A192" s="13"/>
      <c r="B192" s="240"/>
      <c r="C192" s="241"/>
      <c r="D192" s="233" t="s">
        <v>156</v>
      </c>
      <c r="E192" s="242" t="s">
        <v>1</v>
      </c>
      <c r="F192" s="243" t="s">
        <v>243</v>
      </c>
      <c r="G192" s="241"/>
      <c r="H192" s="242" t="s">
        <v>1</v>
      </c>
      <c r="I192" s="244"/>
      <c r="J192" s="241"/>
      <c r="K192" s="241"/>
      <c r="L192" s="245"/>
      <c r="M192" s="246"/>
      <c r="N192" s="247"/>
      <c r="O192" s="247"/>
      <c r="P192" s="247"/>
      <c r="Q192" s="247"/>
      <c r="R192" s="247"/>
      <c r="S192" s="247"/>
      <c r="T192" s="248"/>
      <c r="U192" s="13"/>
      <c r="V192" s="13"/>
      <c r="W192" s="13"/>
      <c r="X192" s="13"/>
      <c r="Y192" s="13"/>
      <c r="Z192" s="13"/>
      <c r="AA192" s="13"/>
      <c r="AB192" s="13"/>
      <c r="AC192" s="13"/>
      <c r="AD192" s="13"/>
      <c r="AE192" s="13"/>
      <c r="AT192" s="249" t="s">
        <v>156</v>
      </c>
      <c r="AU192" s="249" t="s">
        <v>85</v>
      </c>
      <c r="AV192" s="13" t="s">
        <v>81</v>
      </c>
      <c r="AW192" s="13" t="s">
        <v>32</v>
      </c>
      <c r="AX192" s="13" t="s">
        <v>76</v>
      </c>
      <c r="AY192" s="249" t="s">
        <v>143</v>
      </c>
    </row>
    <row r="193" s="14" customFormat="1">
      <c r="A193" s="14"/>
      <c r="B193" s="250"/>
      <c r="C193" s="251"/>
      <c r="D193" s="233" t="s">
        <v>156</v>
      </c>
      <c r="E193" s="252" t="s">
        <v>1</v>
      </c>
      <c r="F193" s="253" t="s">
        <v>244</v>
      </c>
      <c r="G193" s="251"/>
      <c r="H193" s="254">
        <v>125.47499999999999</v>
      </c>
      <c r="I193" s="255"/>
      <c r="J193" s="251"/>
      <c r="K193" s="251"/>
      <c r="L193" s="256"/>
      <c r="M193" s="257"/>
      <c r="N193" s="258"/>
      <c r="O193" s="258"/>
      <c r="P193" s="258"/>
      <c r="Q193" s="258"/>
      <c r="R193" s="258"/>
      <c r="S193" s="258"/>
      <c r="T193" s="259"/>
      <c r="U193" s="14"/>
      <c r="V193" s="14"/>
      <c r="W193" s="14"/>
      <c r="X193" s="14"/>
      <c r="Y193" s="14"/>
      <c r="Z193" s="14"/>
      <c r="AA193" s="14"/>
      <c r="AB193" s="14"/>
      <c r="AC193" s="14"/>
      <c r="AD193" s="14"/>
      <c r="AE193" s="14"/>
      <c r="AT193" s="260" t="s">
        <v>156</v>
      </c>
      <c r="AU193" s="260" t="s">
        <v>85</v>
      </c>
      <c r="AV193" s="14" t="s">
        <v>85</v>
      </c>
      <c r="AW193" s="14" t="s">
        <v>32</v>
      </c>
      <c r="AX193" s="14" t="s">
        <v>81</v>
      </c>
      <c r="AY193" s="260" t="s">
        <v>143</v>
      </c>
    </row>
    <row r="194" s="2" customFormat="1" ht="21.75" customHeight="1">
      <c r="A194" s="39"/>
      <c r="B194" s="40"/>
      <c r="C194" s="220" t="s">
        <v>8</v>
      </c>
      <c r="D194" s="220" t="s">
        <v>145</v>
      </c>
      <c r="E194" s="221" t="s">
        <v>245</v>
      </c>
      <c r="F194" s="222" t="s">
        <v>246</v>
      </c>
      <c r="G194" s="223" t="s">
        <v>189</v>
      </c>
      <c r="H194" s="224">
        <v>125.47499999999999</v>
      </c>
      <c r="I194" s="225"/>
      <c r="J194" s="226">
        <f>ROUND(I194*H194,2)</f>
        <v>0</v>
      </c>
      <c r="K194" s="222" t="s">
        <v>149</v>
      </c>
      <c r="L194" s="45"/>
      <c r="M194" s="227" t="s">
        <v>1</v>
      </c>
      <c r="N194" s="228" t="s">
        <v>41</v>
      </c>
      <c r="O194" s="92"/>
      <c r="P194" s="229">
        <f>O194*H194</f>
        <v>0</v>
      </c>
      <c r="Q194" s="229">
        <v>0</v>
      </c>
      <c r="R194" s="229">
        <f>Q194*H194</f>
        <v>0</v>
      </c>
      <c r="S194" s="229">
        <v>0</v>
      </c>
      <c r="T194" s="230">
        <f>S194*H194</f>
        <v>0</v>
      </c>
      <c r="U194" s="39"/>
      <c r="V194" s="39"/>
      <c r="W194" s="39"/>
      <c r="X194" s="39"/>
      <c r="Y194" s="39"/>
      <c r="Z194" s="39"/>
      <c r="AA194" s="39"/>
      <c r="AB194" s="39"/>
      <c r="AC194" s="39"/>
      <c r="AD194" s="39"/>
      <c r="AE194" s="39"/>
      <c r="AR194" s="231" t="s">
        <v>150</v>
      </c>
      <c r="AT194" s="231" t="s">
        <v>145</v>
      </c>
      <c r="AU194" s="231" t="s">
        <v>85</v>
      </c>
      <c r="AY194" s="18" t="s">
        <v>143</v>
      </c>
      <c r="BE194" s="232">
        <f>IF(N194="základní",J194,0)</f>
        <v>0</v>
      </c>
      <c r="BF194" s="232">
        <f>IF(N194="snížená",J194,0)</f>
        <v>0</v>
      </c>
      <c r="BG194" s="232">
        <f>IF(N194="zákl. přenesená",J194,0)</f>
        <v>0</v>
      </c>
      <c r="BH194" s="232">
        <f>IF(N194="sníž. přenesená",J194,0)</f>
        <v>0</v>
      </c>
      <c r="BI194" s="232">
        <f>IF(N194="nulová",J194,0)</f>
        <v>0</v>
      </c>
      <c r="BJ194" s="18" t="s">
        <v>81</v>
      </c>
      <c r="BK194" s="232">
        <f>ROUND(I194*H194,2)</f>
        <v>0</v>
      </c>
      <c r="BL194" s="18" t="s">
        <v>150</v>
      </c>
      <c r="BM194" s="231" t="s">
        <v>247</v>
      </c>
    </row>
    <row r="195" s="2" customFormat="1">
      <c r="A195" s="39"/>
      <c r="B195" s="40"/>
      <c r="C195" s="41"/>
      <c r="D195" s="233" t="s">
        <v>152</v>
      </c>
      <c r="E195" s="41"/>
      <c r="F195" s="234" t="s">
        <v>248</v>
      </c>
      <c r="G195" s="41"/>
      <c r="H195" s="41"/>
      <c r="I195" s="235"/>
      <c r="J195" s="41"/>
      <c r="K195" s="41"/>
      <c r="L195" s="45"/>
      <c r="M195" s="236"/>
      <c r="N195" s="237"/>
      <c r="O195" s="92"/>
      <c r="P195" s="92"/>
      <c r="Q195" s="92"/>
      <c r="R195" s="92"/>
      <c r="S195" s="92"/>
      <c r="T195" s="93"/>
      <c r="U195" s="39"/>
      <c r="V195" s="39"/>
      <c r="W195" s="39"/>
      <c r="X195" s="39"/>
      <c r="Y195" s="39"/>
      <c r="Z195" s="39"/>
      <c r="AA195" s="39"/>
      <c r="AB195" s="39"/>
      <c r="AC195" s="39"/>
      <c r="AD195" s="39"/>
      <c r="AE195" s="39"/>
      <c r="AT195" s="18" t="s">
        <v>152</v>
      </c>
      <c r="AU195" s="18" t="s">
        <v>85</v>
      </c>
    </row>
    <row r="196" s="2" customFormat="1">
      <c r="A196" s="39"/>
      <c r="B196" s="40"/>
      <c r="C196" s="41"/>
      <c r="D196" s="238" t="s">
        <v>154</v>
      </c>
      <c r="E196" s="41"/>
      <c r="F196" s="239" t="s">
        <v>249</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154</v>
      </c>
      <c r="AU196" s="18" t="s">
        <v>85</v>
      </c>
    </row>
    <row r="197" s="13" customFormat="1">
      <c r="A197" s="13"/>
      <c r="B197" s="240"/>
      <c r="C197" s="241"/>
      <c r="D197" s="233" t="s">
        <v>156</v>
      </c>
      <c r="E197" s="242" t="s">
        <v>1</v>
      </c>
      <c r="F197" s="243" t="s">
        <v>243</v>
      </c>
      <c r="G197" s="241"/>
      <c r="H197" s="242" t="s">
        <v>1</v>
      </c>
      <c r="I197" s="244"/>
      <c r="J197" s="241"/>
      <c r="K197" s="241"/>
      <c r="L197" s="245"/>
      <c r="M197" s="246"/>
      <c r="N197" s="247"/>
      <c r="O197" s="247"/>
      <c r="P197" s="247"/>
      <c r="Q197" s="247"/>
      <c r="R197" s="247"/>
      <c r="S197" s="247"/>
      <c r="T197" s="248"/>
      <c r="U197" s="13"/>
      <c r="V197" s="13"/>
      <c r="W197" s="13"/>
      <c r="X197" s="13"/>
      <c r="Y197" s="13"/>
      <c r="Z197" s="13"/>
      <c r="AA197" s="13"/>
      <c r="AB197" s="13"/>
      <c r="AC197" s="13"/>
      <c r="AD197" s="13"/>
      <c r="AE197" s="13"/>
      <c r="AT197" s="249" t="s">
        <v>156</v>
      </c>
      <c r="AU197" s="249" t="s">
        <v>85</v>
      </c>
      <c r="AV197" s="13" t="s">
        <v>81</v>
      </c>
      <c r="AW197" s="13" t="s">
        <v>32</v>
      </c>
      <c r="AX197" s="13" t="s">
        <v>76</v>
      </c>
      <c r="AY197" s="249" t="s">
        <v>143</v>
      </c>
    </row>
    <row r="198" s="14" customFormat="1">
      <c r="A198" s="14"/>
      <c r="B198" s="250"/>
      <c r="C198" s="251"/>
      <c r="D198" s="233" t="s">
        <v>156</v>
      </c>
      <c r="E198" s="252" t="s">
        <v>1</v>
      </c>
      <c r="F198" s="253" t="s">
        <v>244</v>
      </c>
      <c r="G198" s="251"/>
      <c r="H198" s="254">
        <v>125.47499999999999</v>
      </c>
      <c r="I198" s="255"/>
      <c r="J198" s="251"/>
      <c r="K198" s="251"/>
      <c r="L198" s="256"/>
      <c r="M198" s="257"/>
      <c r="N198" s="258"/>
      <c r="O198" s="258"/>
      <c r="P198" s="258"/>
      <c r="Q198" s="258"/>
      <c r="R198" s="258"/>
      <c r="S198" s="258"/>
      <c r="T198" s="259"/>
      <c r="U198" s="14"/>
      <c r="V198" s="14"/>
      <c r="W198" s="14"/>
      <c r="X198" s="14"/>
      <c r="Y198" s="14"/>
      <c r="Z198" s="14"/>
      <c r="AA198" s="14"/>
      <c r="AB198" s="14"/>
      <c r="AC198" s="14"/>
      <c r="AD198" s="14"/>
      <c r="AE198" s="14"/>
      <c r="AT198" s="260" t="s">
        <v>156</v>
      </c>
      <c r="AU198" s="260" t="s">
        <v>85</v>
      </c>
      <c r="AV198" s="14" t="s">
        <v>85</v>
      </c>
      <c r="AW198" s="14" t="s">
        <v>32</v>
      </c>
      <c r="AX198" s="14" t="s">
        <v>81</v>
      </c>
      <c r="AY198" s="260" t="s">
        <v>143</v>
      </c>
    </row>
    <row r="199" s="2" customFormat="1" ht="16.5" customHeight="1">
      <c r="A199" s="39"/>
      <c r="B199" s="40"/>
      <c r="C199" s="220" t="s">
        <v>250</v>
      </c>
      <c r="D199" s="220" t="s">
        <v>145</v>
      </c>
      <c r="E199" s="221" t="s">
        <v>251</v>
      </c>
      <c r="F199" s="222" t="s">
        <v>252</v>
      </c>
      <c r="G199" s="223" t="s">
        <v>189</v>
      </c>
      <c r="H199" s="224">
        <v>379.30799999999999</v>
      </c>
      <c r="I199" s="225"/>
      <c r="J199" s="226">
        <f>ROUND(I199*H199,2)</f>
        <v>0</v>
      </c>
      <c r="K199" s="222" t="s">
        <v>149</v>
      </c>
      <c r="L199" s="45"/>
      <c r="M199" s="227" t="s">
        <v>1</v>
      </c>
      <c r="N199" s="228" t="s">
        <v>41</v>
      </c>
      <c r="O199" s="92"/>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150</v>
      </c>
      <c r="AT199" s="231" t="s">
        <v>145</v>
      </c>
      <c r="AU199" s="231" t="s">
        <v>85</v>
      </c>
      <c r="AY199" s="18" t="s">
        <v>143</v>
      </c>
      <c r="BE199" s="232">
        <f>IF(N199="základní",J199,0)</f>
        <v>0</v>
      </c>
      <c r="BF199" s="232">
        <f>IF(N199="snížená",J199,0)</f>
        <v>0</v>
      </c>
      <c r="BG199" s="232">
        <f>IF(N199="zákl. přenesená",J199,0)</f>
        <v>0</v>
      </c>
      <c r="BH199" s="232">
        <f>IF(N199="sníž. přenesená",J199,0)</f>
        <v>0</v>
      </c>
      <c r="BI199" s="232">
        <f>IF(N199="nulová",J199,0)</f>
        <v>0</v>
      </c>
      <c r="BJ199" s="18" t="s">
        <v>81</v>
      </c>
      <c r="BK199" s="232">
        <f>ROUND(I199*H199,2)</f>
        <v>0</v>
      </c>
      <c r="BL199" s="18" t="s">
        <v>150</v>
      </c>
      <c r="BM199" s="231" t="s">
        <v>253</v>
      </c>
    </row>
    <row r="200" s="2" customFormat="1">
      <c r="A200" s="39"/>
      <c r="B200" s="40"/>
      <c r="C200" s="41"/>
      <c r="D200" s="233" t="s">
        <v>152</v>
      </c>
      <c r="E200" s="41"/>
      <c r="F200" s="234" t="s">
        <v>254</v>
      </c>
      <c r="G200" s="41"/>
      <c r="H200" s="41"/>
      <c r="I200" s="235"/>
      <c r="J200" s="41"/>
      <c r="K200" s="41"/>
      <c r="L200" s="45"/>
      <c r="M200" s="236"/>
      <c r="N200" s="237"/>
      <c r="O200" s="92"/>
      <c r="P200" s="92"/>
      <c r="Q200" s="92"/>
      <c r="R200" s="92"/>
      <c r="S200" s="92"/>
      <c r="T200" s="93"/>
      <c r="U200" s="39"/>
      <c r="V200" s="39"/>
      <c r="W200" s="39"/>
      <c r="X200" s="39"/>
      <c r="Y200" s="39"/>
      <c r="Z200" s="39"/>
      <c r="AA200" s="39"/>
      <c r="AB200" s="39"/>
      <c r="AC200" s="39"/>
      <c r="AD200" s="39"/>
      <c r="AE200" s="39"/>
      <c r="AT200" s="18" t="s">
        <v>152</v>
      </c>
      <c r="AU200" s="18" t="s">
        <v>85</v>
      </c>
    </row>
    <row r="201" s="2" customFormat="1">
      <c r="A201" s="39"/>
      <c r="B201" s="40"/>
      <c r="C201" s="41"/>
      <c r="D201" s="238" t="s">
        <v>154</v>
      </c>
      <c r="E201" s="41"/>
      <c r="F201" s="239" t="s">
        <v>255</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154</v>
      </c>
      <c r="AU201" s="18" t="s">
        <v>85</v>
      </c>
    </row>
    <row r="202" s="13" customFormat="1">
      <c r="A202" s="13"/>
      <c r="B202" s="240"/>
      <c r="C202" s="241"/>
      <c r="D202" s="233" t="s">
        <v>156</v>
      </c>
      <c r="E202" s="242" t="s">
        <v>1</v>
      </c>
      <c r="F202" s="243" t="s">
        <v>256</v>
      </c>
      <c r="G202" s="241"/>
      <c r="H202" s="242" t="s">
        <v>1</v>
      </c>
      <c r="I202" s="244"/>
      <c r="J202" s="241"/>
      <c r="K202" s="241"/>
      <c r="L202" s="245"/>
      <c r="M202" s="246"/>
      <c r="N202" s="247"/>
      <c r="O202" s="247"/>
      <c r="P202" s="247"/>
      <c r="Q202" s="247"/>
      <c r="R202" s="247"/>
      <c r="S202" s="247"/>
      <c r="T202" s="248"/>
      <c r="U202" s="13"/>
      <c r="V202" s="13"/>
      <c r="W202" s="13"/>
      <c r="X202" s="13"/>
      <c r="Y202" s="13"/>
      <c r="Z202" s="13"/>
      <c r="AA202" s="13"/>
      <c r="AB202" s="13"/>
      <c r="AC202" s="13"/>
      <c r="AD202" s="13"/>
      <c r="AE202" s="13"/>
      <c r="AT202" s="249" t="s">
        <v>156</v>
      </c>
      <c r="AU202" s="249" t="s">
        <v>85</v>
      </c>
      <c r="AV202" s="13" t="s">
        <v>81</v>
      </c>
      <c r="AW202" s="13" t="s">
        <v>32</v>
      </c>
      <c r="AX202" s="13" t="s">
        <v>76</v>
      </c>
      <c r="AY202" s="249" t="s">
        <v>143</v>
      </c>
    </row>
    <row r="203" s="14" customFormat="1">
      <c r="A203" s="14"/>
      <c r="B203" s="250"/>
      <c r="C203" s="251"/>
      <c r="D203" s="233" t="s">
        <v>156</v>
      </c>
      <c r="E203" s="252" t="s">
        <v>1</v>
      </c>
      <c r="F203" s="253" t="s">
        <v>257</v>
      </c>
      <c r="G203" s="251"/>
      <c r="H203" s="254">
        <v>250.94999999999999</v>
      </c>
      <c r="I203" s="255"/>
      <c r="J203" s="251"/>
      <c r="K203" s="251"/>
      <c r="L203" s="256"/>
      <c r="M203" s="257"/>
      <c r="N203" s="258"/>
      <c r="O203" s="258"/>
      <c r="P203" s="258"/>
      <c r="Q203" s="258"/>
      <c r="R203" s="258"/>
      <c r="S203" s="258"/>
      <c r="T203" s="259"/>
      <c r="U203" s="14"/>
      <c r="V203" s="14"/>
      <c r="W203" s="14"/>
      <c r="X203" s="14"/>
      <c r="Y203" s="14"/>
      <c r="Z203" s="14"/>
      <c r="AA203" s="14"/>
      <c r="AB203" s="14"/>
      <c r="AC203" s="14"/>
      <c r="AD203" s="14"/>
      <c r="AE203" s="14"/>
      <c r="AT203" s="260" t="s">
        <v>156</v>
      </c>
      <c r="AU203" s="260" t="s">
        <v>85</v>
      </c>
      <c r="AV203" s="14" t="s">
        <v>85</v>
      </c>
      <c r="AW203" s="14" t="s">
        <v>32</v>
      </c>
      <c r="AX203" s="14" t="s">
        <v>76</v>
      </c>
      <c r="AY203" s="260" t="s">
        <v>143</v>
      </c>
    </row>
    <row r="204" s="13" customFormat="1">
      <c r="A204" s="13"/>
      <c r="B204" s="240"/>
      <c r="C204" s="241"/>
      <c r="D204" s="233" t="s">
        <v>156</v>
      </c>
      <c r="E204" s="242" t="s">
        <v>1</v>
      </c>
      <c r="F204" s="243" t="s">
        <v>258</v>
      </c>
      <c r="G204" s="241"/>
      <c r="H204" s="242" t="s">
        <v>1</v>
      </c>
      <c r="I204" s="244"/>
      <c r="J204" s="241"/>
      <c r="K204" s="241"/>
      <c r="L204" s="245"/>
      <c r="M204" s="246"/>
      <c r="N204" s="247"/>
      <c r="O204" s="247"/>
      <c r="P204" s="247"/>
      <c r="Q204" s="247"/>
      <c r="R204" s="247"/>
      <c r="S204" s="247"/>
      <c r="T204" s="248"/>
      <c r="U204" s="13"/>
      <c r="V204" s="13"/>
      <c r="W204" s="13"/>
      <c r="X204" s="13"/>
      <c r="Y204" s="13"/>
      <c r="Z204" s="13"/>
      <c r="AA204" s="13"/>
      <c r="AB204" s="13"/>
      <c r="AC204" s="13"/>
      <c r="AD204" s="13"/>
      <c r="AE204" s="13"/>
      <c r="AT204" s="249" t="s">
        <v>156</v>
      </c>
      <c r="AU204" s="249" t="s">
        <v>85</v>
      </c>
      <c r="AV204" s="13" t="s">
        <v>81</v>
      </c>
      <c r="AW204" s="13" t="s">
        <v>32</v>
      </c>
      <c r="AX204" s="13" t="s">
        <v>76</v>
      </c>
      <c r="AY204" s="249" t="s">
        <v>143</v>
      </c>
    </row>
    <row r="205" s="14" customFormat="1">
      <c r="A205" s="14"/>
      <c r="B205" s="250"/>
      <c r="C205" s="251"/>
      <c r="D205" s="233" t="s">
        <v>156</v>
      </c>
      <c r="E205" s="252" t="s">
        <v>1</v>
      </c>
      <c r="F205" s="253" t="s">
        <v>108</v>
      </c>
      <c r="G205" s="251"/>
      <c r="H205" s="254">
        <v>128.358</v>
      </c>
      <c r="I205" s="255"/>
      <c r="J205" s="251"/>
      <c r="K205" s="251"/>
      <c r="L205" s="256"/>
      <c r="M205" s="257"/>
      <c r="N205" s="258"/>
      <c r="O205" s="258"/>
      <c r="P205" s="258"/>
      <c r="Q205" s="258"/>
      <c r="R205" s="258"/>
      <c r="S205" s="258"/>
      <c r="T205" s="259"/>
      <c r="U205" s="14"/>
      <c r="V205" s="14"/>
      <c r="W205" s="14"/>
      <c r="X205" s="14"/>
      <c r="Y205" s="14"/>
      <c r="Z205" s="14"/>
      <c r="AA205" s="14"/>
      <c r="AB205" s="14"/>
      <c r="AC205" s="14"/>
      <c r="AD205" s="14"/>
      <c r="AE205" s="14"/>
      <c r="AT205" s="260" t="s">
        <v>156</v>
      </c>
      <c r="AU205" s="260" t="s">
        <v>85</v>
      </c>
      <c r="AV205" s="14" t="s">
        <v>85</v>
      </c>
      <c r="AW205" s="14" t="s">
        <v>32</v>
      </c>
      <c r="AX205" s="14" t="s">
        <v>76</v>
      </c>
      <c r="AY205" s="260" t="s">
        <v>143</v>
      </c>
    </row>
    <row r="206" s="16" customFormat="1">
      <c r="A206" s="16"/>
      <c r="B206" s="273"/>
      <c r="C206" s="274"/>
      <c r="D206" s="233" t="s">
        <v>156</v>
      </c>
      <c r="E206" s="275" t="s">
        <v>1</v>
      </c>
      <c r="F206" s="276" t="s">
        <v>228</v>
      </c>
      <c r="G206" s="274"/>
      <c r="H206" s="277">
        <v>379.30799999999999</v>
      </c>
      <c r="I206" s="278"/>
      <c r="J206" s="274"/>
      <c r="K206" s="274"/>
      <c r="L206" s="279"/>
      <c r="M206" s="280"/>
      <c r="N206" s="281"/>
      <c r="O206" s="281"/>
      <c r="P206" s="281"/>
      <c r="Q206" s="281"/>
      <c r="R206" s="281"/>
      <c r="S206" s="281"/>
      <c r="T206" s="282"/>
      <c r="U206" s="16"/>
      <c r="V206" s="16"/>
      <c r="W206" s="16"/>
      <c r="X206" s="16"/>
      <c r="Y206" s="16"/>
      <c r="Z206" s="16"/>
      <c r="AA206" s="16"/>
      <c r="AB206" s="16"/>
      <c r="AC206" s="16"/>
      <c r="AD206" s="16"/>
      <c r="AE206" s="16"/>
      <c r="AT206" s="283" t="s">
        <v>156</v>
      </c>
      <c r="AU206" s="283" t="s">
        <v>85</v>
      </c>
      <c r="AV206" s="16" t="s">
        <v>150</v>
      </c>
      <c r="AW206" s="16" t="s">
        <v>32</v>
      </c>
      <c r="AX206" s="16" t="s">
        <v>81</v>
      </c>
      <c r="AY206" s="283" t="s">
        <v>143</v>
      </c>
    </row>
    <row r="207" s="2" customFormat="1" ht="16.5" customHeight="1">
      <c r="A207" s="39"/>
      <c r="B207" s="40"/>
      <c r="C207" s="220" t="s">
        <v>259</v>
      </c>
      <c r="D207" s="220" t="s">
        <v>145</v>
      </c>
      <c r="E207" s="221" t="s">
        <v>260</v>
      </c>
      <c r="F207" s="222" t="s">
        <v>261</v>
      </c>
      <c r="G207" s="223" t="s">
        <v>189</v>
      </c>
      <c r="H207" s="224">
        <v>250.94999999999999</v>
      </c>
      <c r="I207" s="225"/>
      <c r="J207" s="226">
        <f>ROUND(I207*H207,2)</f>
        <v>0</v>
      </c>
      <c r="K207" s="222" t="s">
        <v>149</v>
      </c>
      <c r="L207" s="45"/>
      <c r="M207" s="227" t="s">
        <v>1</v>
      </c>
      <c r="N207" s="228" t="s">
        <v>41</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150</v>
      </c>
      <c r="AT207" s="231" t="s">
        <v>145</v>
      </c>
      <c r="AU207" s="231" t="s">
        <v>85</v>
      </c>
      <c r="AY207" s="18" t="s">
        <v>143</v>
      </c>
      <c r="BE207" s="232">
        <f>IF(N207="základní",J207,0)</f>
        <v>0</v>
      </c>
      <c r="BF207" s="232">
        <f>IF(N207="snížená",J207,0)</f>
        <v>0</v>
      </c>
      <c r="BG207" s="232">
        <f>IF(N207="zákl. přenesená",J207,0)</f>
        <v>0</v>
      </c>
      <c r="BH207" s="232">
        <f>IF(N207="sníž. přenesená",J207,0)</f>
        <v>0</v>
      </c>
      <c r="BI207" s="232">
        <f>IF(N207="nulová",J207,0)</f>
        <v>0</v>
      </c>
      <c r="BJ207" s="18" t="s">
        <v>81</v>
      </c>
      <c r="BK207" s="232">
        <f>ROUND(I207*H207,2)</f>
        <v>0</v>
      </c>
      <c r="BL207" s="18" t="s">
        <v>150</v>
      </c>
      <c r="BM207" s="231" t="s">
        <v>262</v>
      </c>
    </row>
    <row r="208" s="2" customFormat="1">
      <c r="A208" s="39"/>
      <c r="B208" s="40"/>
      <c r="C208" s="41"/>
      <c r="D208" s="233" t="s">
        <v>152</v>
      </c>
      <c r="E208" s="41"/>
      <c r="F208" s="234" t="s">
        <v>263</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152</v>
      </c>
      <c r="AU208" s="18" t="s">
        <v>85</v>
      </c>
    </row>
    <row r="209" s="2" customFormat="1">
      <c r="A209" s="39"/>
      <c r="B209" s="40"/>
      <c r="C209" s="41"/>
      <c r="D209" s="238" t="s">
        <v>154</v>
      </c>
      <c r="E209" s="41"/>
      <c r="F209" s="239" t="s">
        <v>264</v>
      </c>
      <c r="G209" s="41"/>
      <c r="H209" s="41"/>
      <c r="I209" s="235"/>
      <c r="J209" s="41"/>
      <c r="K209" s="41"/>
      <c r="L209" s="45"/>
      <c r="M209" s="236"/>
      <c r="N209" s="237"/>
      <c r="O209" s="92"/>
      <c r="P209" s="92"/>
      <c r="Q209" s="92"/>
      <c r="R209" s="92"/>
      <c r="S209" s="92"/>
      <c r="T209" s="93"/>
      <c r="U209" s="39"/>
      <c r="V209" s="39"/>
      <c r="W209" s="39"/>
      <c r="X209" s="39"/>
      <c r="Y209" s="39"/>
      <c r="Z209" s="39"/>
      <c r="AA209" s="39"/>
      <c r="AB209" s="39"/>
      <c r="AC209" s="39"/>
      <c r="AD209" s="39"/>
      <c r="AE209" s="39"/>
      <c r="AT209" s="18" t="s">
        <v>154</v>
      </c>
      <c r="AU209" s="18" t="s">
        <v>85</v>
      </c>
    </row>
    <row r="210" s="13" customFormat="1">
      <c r="A210" s="13"/>
      <c r="B210" s="240"/>
      <c r="C210" s="241"/>
      <c r="D210" s="233" t="s">
        <v>156</v>
      </c>
      <c r="E210" s="242" t="s">
        <v>1</v>
      </c>
      <c r="F210" s="243" t="s">
        <v>256</v>
      </c>
      <c r="G210" s="241"/>
      <c r="H210" s="242" t="s">
        <v>1</v>
      </c>
      <c r="I210" s="244"/>
      <c r="J210" s="241"/>
      <c r="K210" s="241"/>
      <c r="L210" s="245"/>
      <c r="M210" s="246"/>
      <c r="N210" s="247"/>
      <c r="O210" s="247"/>
      <c r="P210" s="247"/>
      <c r="Q210" s="247"/>
      <c r="R210" s="247"/>
      <c r="S210" s="247"/>
      <c r="T210" s="248"/>
      <c r="U210" s="13"/>
      <c r="V210" s="13"/>
      <c r="W210" s="13"/>
      <c r="X210" s="13"/>
      <c r="Y210" s="13"/>
      <c r="Z210" s="13"/>
      <c r="AA210" s="13"/>
      <c r="AB210" s="13"/>
      <c r="AC210" s="13"/>
      <c r="AD210" s="13"/>
      <c r="AE210" s="13"/>
      <c r="AT210" s="249" t="s">
        <v>156</v>
      </c>
      <c r="AU210" s="249" t="s">
        <v>85</v>
      </c>
      <c r="AV210" s="13" t="s">
        <v>81</v>
      </c>
      <c r="AW210" s="13" t="s">
        <v>32</v>
      </c>
      <c r="AX210" s="13" t="s">
        <v>76</v>
      </c>
      <c r="AY210" s="249" t="s">
        <v>143</v>
      </c>
    </row>
    <row r="211" s="14" customFormat="1">
      <c r="A211" s="14"/>
      <c r="B211" s="250"/>
      <c r="C211" s="251"/>
      <c r="D211" s="233" t="s">
        <v>156</v>
      </c>
      <c r="E211" s="252" t="s">
        <v>1</v>
      </c>
      <c r="F211" s="253" t="s">
        <v>257</v>
      </c>
      <c r="G211" s="251"/>
      <c r="H211" s="254">
        <v>250.94999999999999</v>
      </c>
      <c r="I211" s="255"/>
      <c r="J211" s="251"/>
      <c r="K211" s="251"/>
      <c r="L211" s="256"/>
      <c r="M211" s="257"/>
      <c r="N211" s="258"/>
      <c r="O211" s="258"/>
      <c r="P211" s="258"/>
      <c r="Q211" s="258"/>
      <c r="R211" s="258"/>
      <c r="S211" s="258"/>
      <c r="T211" s="259"/>
      <c r="U211" s="14"/>
      <c r="V211" s="14"/>
      <c r="W211" s="14"/>
      <c r="X211" s="14"/>
      <c r="Y211" s="14"/>
      <c r="Z211" s="14"/>
      <c r="AA211" s="14"/>
      <c r="AB211" s="14"/>
      <c r="AC211" s="14"/>
      <c r="AD211" s="14"/>
      <c r="AE211" s="14"/>
      <c r="AT211" s="260" t="s">
        <v>156</v>
      </c>
      <c r="AU211" s="260" t="s">
        <v>85</v>
      </c>
      <c r="AV211" s="14" t="s">
        <v>85</v>
      </c>
      <c r="AW211" s="14" t="s">
        <v>32</v>
      </c>
      <c r="AX211" s="14" t="s">
        <v>81</v>
      </c>
      <c r="AY211" s="260" t="s">
        <v>143</v>
      </c>
    </row>
    <row r="212" s="2" customFormat="1" ht="16.5" customHeight="1">
      <c r="A212" s="39"/>
      <c r="B212" s="40"/>
      <c r="C212" s="220" t="s">
        <v>265</v>
      </c>
      <c r="D212" s="220" t="s">
        <v>145</v>
      </c>
      <c r="E212" s="221" t="s">
        <v>266</v>
      </c>
      <c r="F212" s="222" t="s">
        <v>267</v>
      </c>
      <c r="G212" s="223" t="s">
        <v>189</v>
      </c>
      <c r="H212" s="224">
        <v>167.00999999999999</v>
      </c>
      <c r="I212" s="225"/>
      <c r="J212" s="226">
        <f>ROUND(I212*H212,2)</f>
        <v>0</v>
      </c>
      <c r="K212" s="222" t="s">
        <v>149</v>
      </c>
      <c r="L212" s="45"/>
      <c r="M212" s="227" t="s">
        <v>1</v>
      </c>
      <c r="N212" s="228" t="s">
        <v>41</v>
      </c>
      <c r="O212" s="92"/>
      <c r="P212" s="229">
        <f>O212*H212</f>
        <v>0</v>
      </c>
      <c r="Q212" s="229">
        <v>0</v>
      </c>
      <c r="R212" s="229">
        <f>Q212*H212</f>
        <v>0</v>
      </c>
      <c r="S212" s="229">
        <v>0</v>
      </c>
      <c r="T212" s="230">
        <f>S212*H212</f>
        <v>0</v>
      </c>
      <c r="U212" s="39"/>
      <c r="V212" s="39"/>
      <c r="W212" s="39"/>
      <c r="X212" s="39"/>
      <c r="Y212" s="39"/>
      <c r="Z212" s="39"/>
      <c r="AA212" s="39"/>
      <c r="AB212" s="39"/>
      <c r="AC212" s="39"/>
      <c r="AD212" s="39"/>
      <c r="AE212" s="39"/>
      <c r="AR212" s="231" t="s">
        <v>150</v>
      </c>
      <c r="AT212" s="231" t="s">
        <v>145</v>
      </c>
      <c r="AU212" s="231" t="s">
        <v>85</v>
      </c>
      <c r="AY212" s="18" t="s">
        <v>143</v>
      </c>
      <c r="BE212" s="232">
        <f>IF(N212="základní",J212,0)</f>
        <v>0</v>
      </c>
      <c r="BF212" s="232">
        <f>IF(N212="snížená",J212,0)</f>
        <v>0</v>
      </c>
      <c r="BG212" s="232">
        <f>IF(N212="zákl. přenesená",J212,0)</f>
        <v>0</v>
      </c>
      <c r="BH212" s="232">
        <f>IF(N212="sníž. přenesená",J212,0)</f>
        <v>0</v>
      </c>
      <c r="BI212" s="232">
        <f>IF(N212="nulová",J212,0)</f>
        <v>0</v>
      </c>
      <c r="BJ212" s="18" t="s">
        <v>81</v>
      </c>
      <c r="BK212" s="232">
        <f>ROUND(I212*H212,2)</f>
        <v>0</v>
      </c>
      <c r="BL212" s="18" t="s">
        <v>150</v>
      </c>
      <c r="BM212" s="231" t="s">
        <v>268</v>
      </c>
    </row>
    <row r="213" s="2" customFormat="1">
      <c r="A213" s="39"/>
      <c r="B213" s="40"/>
      <c r="C213" s="41"/>
      <c r="D213" s="233" t="s">
        <v>152</v>
      </c>
      <c r="E213" s="41"/>
      <c r="F213" s="234" t="s">
        <v>269</v>
      </c>
      <c r="G213" s="41"/>
      <c r="H213" s="41"/>
      <c r="I213" s="235"/>
      <c r="J213" s="41"/>
      <c r="K213" s="41"/>
      <c r="L213" s="45"/>
      <c r="M213" s="236"/>
      <c r="N213" s="237"/>
      <c r="O213" s="92"/>
      <c r="P213" s="92"/>
      <c r="Q213" s="92"/>
      <c r="R213" s="92"/>
      <c r="S213" s="92"/>
      <c r="T213" s="93"/>
      <c r="U213" s="39"/>
      <c r="V213" s="39"/>
      <c r="W213" s="39"/>
      <c r="X213" s="39"/>
      <c r="Y213" s="39"/>
      <c r="Z213" s="39"/>
      <c r="AA213" s="39"/>
      <c r="AB213" s="39"/>
      <c r="AC213" s="39"/>
      <c r="AD213" s="39"/>
      <c r="AE213" s="39"/>
      <c r="AT213" s="18" t="s">
        <v>152</v>
      </c>
      <c r="AU213" s="18" t="s">
        <v>85</v>
      </c>
    </row>
    <row r="214" s="2" customFormat="1">
      <c r="A214" s="39"/>
      <c r="B214" s="40"/>
      <c r="C214" s="41"/>
      <c r="D214" s="238" t="s">
        <v>154</v>
      </c>
      <c r="E214" s="41"/>
      <c r="F214" s="239" t="s">
        <v>270</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154</v>
      </c>
      <c r="AU214" s="18" t="s">
        <v>85</v>
      </c>
    </row>
    <row r="215" s="13" customFormat="1">
      <c r="A215" s="13"/>
      <c r="B215" s="240"/>
      <c r="C215" s="241"/>
      <c r="D215" s="233" t="s">
        <v>156</v>
      </c>
      <c r="E215" s="242" t="s">
        <v>1</v>
      </c>
      <c r="F215" s="243" t="s">
        <v>271</v>
      </c>
      <c r="G215" s="241"/>
      <c r="H215" s="242" t="s">
        <v>1</v>
      </c>
      <c r="I215" s="244"/>
      <c r="J215" s="241"/>
      <c r="K215" s="241"/>
      <c r="L215" s="245"/>
      <c r="M215" s="246"/>
      <c r="N215" s="247"/>
      <c r="O215" s="247"/>
      <c r="P215" s="247"/>
      <c r="Q215" s="247"/>
      <c r="R215" s="247"/>
      <c r="S215" s="247"/>
      <c r="T215" s="248"/>
      <c r="U215" s="13"/>
      <c r="V215" s="13"/>
      <c r="W215" s="13"/>
      <c r="X215" s="13"/>
      <c r="Y215" s="13"/>
      <c r="Z215" s="13"/>
      <c r="AA215" s="13"/>
      <c r="AB215" s="13"/>
      <c r="AC215" s="13"/>
      <c r="AD215" s="13"/>
      <c r="AE215" s="13"/>
      <c r="AT215" s="249" t="s">
        <v>156</v>
      </c>
      <c r="AU215" s="249" t="s">
        <v>85</v>
      </c>
      <c r="AV215" s="13" t="s">
        <v>81</v>
      </c>
      <c r="AW215" s="13" t="s">
        <v>32</v>
      </c>
      <c r="AX215" s="13" t="s">
        <v>76</v>
      </c>
      <c r="AY215" s="249" t="s">
        <v>143</v>
      </c>
    </row>
    <row r="216" s="14" customFormat="1">
      <c r="A216" s="14"/>
      <c r="B216" s="250"/>
      <c r="C216" s="251"/>
      <c r="D216" s="233" t="s">
        <v>156</v>
      </c>
      <c r="E216" s="252" t="s">
        <v>1</v>
      </c>
      <c r="F216" s="253" t="s">
        <v>272</v>
      </c>
      <c r="G216" s="251"/>
      <c r="H216" s="254">
        <v>119.49</v>
      </c>
      <c r="I216" s="255"/>
      <c r="J216" s="251"/>
      <c r="K216" s="251"/>
      <c r="L216" s="256"/>
      <c r="M216" s="257"/>
      <c r="N216" s="258"/>
      <c r="O216" s="258"/>
      <c r="P216" s="258"/>
      <c r="Q216" s="258"/>
      <c r="R216" s="258"/>
      <c r="S216" s="258"/>
      <c r="T216" s="259"/>
      <c r="U216" s="14"/>
      <c r="V216" s="14"/>
      <c r="W216" s="14"/>
      <c r="X216" s="14"/>
      <c r="Y216" s="14"/>
      <c r="Z216" s="14"/>
      <c r="AA216" s="14"/>
      <c r="AB216" s="14"/>
      <c r="AC216" s="14"/>
      <c r="AD216" s="14"/>
      <c r="AE216" s="14"/>
      <c r="AT216" s="260" t="s">
        <v>156</v>
      </c>
      <c r="AU216" s="260" t="s">
        <v>85</v>
      </c>
      <c r="AV216" s="14" t="s">
        <v>85</v>
      </c>
      <c r="AW216" s="14" t="s">
        <v>32</v>
      </c>
      <c r="AX216" s="14" t="s">
        <v>76</v>
      </c>
      <c r="AY216" s="260" t="s">
        <v>143</v>
      </c>
    </row>
    <row r="217" s="13" customFormat="1">
      <c r="A217" s="13"/>
      <c r="B217" s="240"/>
      <c r="C217" s="241"/>
      <c r="D217" s="233" t="s">
        <v>156</v>
      </c>
      <c r="E217" s="242" t="s">
        <v>1</v>
      </c>
      <c r="F217" s="243" t="s">
        <v>273</v>
      </c>
      <c r="G217" s="241"/>
      <c r="H217" s="242" t="s">
        <v>1</v>
      </c>
      <c r="I217" s="244"/>
      <c r="J217" s="241"/>
      <c r="K217" s="241"/>
      <c r="L217" s="245"/>
      <c r="M217" s="246"/>
      <c r="N217" s="247"/>
      <c r="O217" s="247"/>
      <c r="P217" s="247"/>
      <c r="Q217" s="247"/>
      <c r="R217" s="247"/>
      <c r="S217" s="247"/>
      <c r="T217" s="248"/>
      <c r="U217" s="13"/>
      <c r="V217" s="13"/>
      <c r="W217" s="13"/>
      <c r="X217" s="13"/>
      <c r="Y217" s="13"/>
      <c r="Z217" s="13"/>
      <c r="AA217" s="13"/>
      <c r="AB217" s="13"/>
      <c r="AC217" s="13"/>
      <c r="AD217" s="13"/>
      <c r="AE217" s="13"/>
      <c r="AT217" s="249" t="s">
        <v>156</v>
      </c>
      <c r="AU217" s="249" t="s">
        <v>85</v>
      </c>
      <c r="AV217" s="13" t="s">
        <v>81</v>
      </c>
      <c r="AW217" s="13" t="s">
        <v>32</v>
      </c>
      <c r="AX217" s="13" t="s">
        <v>76</v>
      </c>
      <c r="AY217" s="249" t="s">
        <v>143</v>
      </c>
    </row>
    <row r="218" s="14" customFormat="1">
      <c r="A218" s="14"/>
      <c r="B218" s="250"/>
      <c r="C218" s="251"/>
      <c r="D218" s="233" t="s">
        <v>156</v>
      </c>
      <c r="E218" s="252" t="s">
        <v>1</v>
      </c>
      <c r="F218" s="253" t="s">
        <v>274</v>
      </c>
      <c r="G218" s="251"/>
      <c r="H218" s="254">
        <v>47.520000000000003</v>
      </c>
      <c r="I218" s="255"/>
      <c r="J218" s="251"/>
      <c r="K218" s="251"/>
      <c r="L218" s="256"/>
      <c r="M218" s="257"/>
      <c r="N218" s="258"/>
      <c r="O218" s="258"/>
      <c r="P218" s="258"/>
      <c r="Q218" s="258"/>
      <c r="R218" s="258"/>
      <c r="S218" s="258"/>
      <c r="T218" s="259"/>
      <c r="U218" s="14"/>
      <c r="V218" s="14"/>
      <c r="W218" s="14"/>
      <c r="X218" s="14"/>
      <c r="Y218" s="14"/>
      <c r="Z218" s="14"/>
      <c r="AA218" s="14"/>
      <c r="AB218" s="14"/>
      <c r="AC218" s="14"/>
      <c r="AD218" s="14"/>
      <c r="AE218" s="14"/>
      <c r="AT218" s="260" t="s">
        <v>156</v>
      </c>
      <c r="AU218" s="260" t="s">
        <v>85</v>
      </c>
      <c r="AV218" s="14" t="s">
        <v>85</v>
      </c>
      <c r="AW218" s="14" t="s">
        <v>32</v>
      </c>
      <c r="AX218" s="14" t="s">
        <v>76</v>
      </c>
      <c r="AY218" s="260" t="s">
        <v>143</v>
      </c>
    </row>
    <row r="219" s="16" customFormat="1">
      <c r="A219" s="16"/>
      <c r="B219" s="273"/>
      <c r="C219" s="274"/>
      <c r="D219" s="233" t="s">
        <v>156</v>
      </c>
      <c r="E219" s="275" t="s">
        <v>1</v>
      </c>
      <c r="F219" s="276" t="s">
        <v>228</v>
      </c>
      <c r="G219" s="274"/>
      <c r="H219" s="277">
        <v>167.00999999999999</v>
      </c>
      <c r="I219" s="278"/>
      <c r="J219" s="274"/>
      <c r="K219" s="274"/>
      <c r="L219" s="279"/>
      <c r="M219" s="280"/>
      <c r="N219" s="281"/>
      <c r="O219" s="281"/>
      <c r="P219" s="281"/>
      <c r="Q219" s="281"/>
      <c r="R219" s="281"/>
      <c r="S219" s="281"/>
      <c r="T219" s="282"/>
      <c r="U219" s="16"/>
      <c r="V219" s="16"/>
      <c r="W219" s="16"/>
      <c r="X219" s="16"/>
      <c r="Y219" s="16"/>
      <c r="Z219" s="16"/>
      <c r="AA219" s="16"/>
      <c r="AB219" s="16"/>
      <c r="AC219" s="16"/>
      <c r="AD219" s="16"/>
      <c r="AE219" s="16"/>
      <c r="AT219" s="283" t="s">
        <v>156</v>
      </c>
      <c r="AU219" s="283" t="s">
        <v>85</v>
      </c>
      <c r="AV219" s="16" t="s">
        <v>150</v>
      </c>
      <c r="AW219" s="16" t="s">
        <v>32</v>
      </c>
      <c r="AX219" s="16" t="s">
        <v>81</v>
      </c>
      <c r="AY219" s="283" t="s">
        <v>143</v>
      </c>
    </row>
    <row r="220" s="2" customFormat="1" ht="16.5" customHeight="1">
      <c r="A220" s="39"/>
      <c r="B220" s="40"/>
      <c r="C220" s="220" t="s">
        <v>275</v>
      </c>
      <c r="D220" s="220" t="s">
        <v>145</v>
      </c>
      <c r="E220" s="221" t="s">
        <v>276</v>
      </c>
      <c r="F220" s="222" t="s">
        <v>277</v>
      </c>
      <c r="G220" s="223" t="s">
        <v>189</v>
      </c>
      <c r="H220" s="224">
        <v>125.47499999999999</v>
      </c>
      <c r="I220" s="225"/>
      <c r="J220" s="226">
        <f>ROUND(I220*H220,2)</f>
        <v>0</v>
      </c>
      <c r="K220" s="222" t="s">
        <v>149</v>
      </c>
      <c r="L220" s="45"/>
      <c r="M220" s="227" t="s">
        <v>1</v>
      </c>
      <c r="N220" s="228" t="s">
        <v>41</v>
      </c>
      <c r="O220" s="92"/>
      <c r="P220" s="229">
        <f>O220*H220</f>
        <v>0</v>
      </c>
      <c r="Q220" s="229">
        <v>0</v>
      </c>
      <c r="R220" s="229">
        <f>Q220*H220</f>
        <v>0</v>
      </c>
      <c r="S220" s="229">
        <v>0</v>
      </c>
      <c r="T220" s="230">
        <f>S220*H220</f>
        <v>0</v>
      </c>
      <c r="U220" s="39"/>
      <c r="V220" s="39"/>
      <c r="W220" s="39"/>
      <c r="X220" s="39"/>
      <c r="Y220" s="39"/>
      <c r="Z220" s="39"/>
      <c r="AA220" s="39"/>
      <c r="AB220" s="39"/>
      <c r="AC220" s="39"/>
      <c r="AD220" s="39"/>
      <c r="AE220" s="39"/>
      <c r="AR220" s="231" t="s">
        <v>150</v>
      </c>
      <c r="AT220" s="231" t="s">
        <v>145</v>
      </c>
      <c r="AU220" s="231" t="s">
        <v>85</v>
      </c>
      <c r="AY220" s="18" t="s">
        <v>143</v>
      </c>
      <c r="BE220" s="232">
        <f>IF(N220="základní",J220,0)</f>
        <v>0</v>
      </c>
      <c r="BF220" s="232">
        <f>IF(N220="snížená",J220,0)</f>
        <v>0</v>
      </c>
      <c r="BG220" s="232">
        <f>IF(N220="zákl. přenesená",J220,0)</f>
        <v>0</v>
      </c>
      <c r="BH220" s="232">
        <f>IF(N220="sníž. přenesená",J220,0)</f>
        <v>0</v>
      </c>
      <c r="BI220" s="232">
        <f>IF(N220="nulová",J220,0)</f>
        <v>0</v>
      </c>
      <c r="BJ220" s="18" t="s">
        <v>81</v>
      </c>
      <c r="BK220" s="232">
        <f>ROUND(I220*H220,2)</f>
        <v>0</v>
      </c>
      <c r="BL220" s="18" t="s">
        <v>150</v>
      </c>
      <c r="BM220" s="231" t="s">
        <v>278</v>
      </c>
    </row>
    <row r="221" s="2" customFormat="1">
      <c r="A221" s="39"/>
      <c r="B221" s="40"/>
      <c r="C221" s="41"/>
      <c r="D221" s="233" t="s">
        <v>152</v>
      </c>
      <c r="E221" s="41"/>
      <c r="F221" s="234" t="s">
        <v>279</v>
      </c>
      <c r="G221" s="41"/>
      <c r="H221" s="41"/>
      <c r="I221" s="235"/>
      <c r="J221" s="41"/>
      <c r="K221" s="41"/>
      <c r="L221" s="45"/>
      <c r="M221" s="236"/>
      <c r="N221" s="237"/>
      <c r="O221" s="92"/>
      <c r="P221" s="92"/>
      <c r="Q221" s="92"/>
      <c r="R221" s="92"/>
      <c r="S221" s="92"/>
      <c r="T221" s="93"/>
      <c r="U221" s="39"/>
      <c r="V221" s="39"/>
      <c r="W221" s="39"/>
      <c r="X221" s="39"/>
      <c r="Y221" s="39"/>
      <c r="Z221" s="39"/>
      <c r="AA221" s="39"/>
      <c r="AB221" s="39"/>
      <c r="AC221" s="39"/>
      <c r="AD221" s="39"/>
      <c r="AE221" s="39"/>
      <c r="AT221" s="18" t="s">
        <v>152</v>
      </c>
      <c r="AU221" s="18" t="s">
        <v>85</v>
      </c>
    </row>
    <row r="222" s="2" customFormat="1">
      <c r="A222" s="39"/>
      <c r="B222" s="40"/>
      <c r="C222" s="41"/>
      <c r="D222" s="238" t="s">
        <v>154</v>
      </c>
      <c r="E222" s="41"/>
      <c r="F222" s="239" t="s">
        <v>280</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154</v>
      </c>
      <c r="AU222" s="18" t="s">
        <v>85</v>
      </c>
    </row>
    <row r="223" s="2" customFormat="1">
      <c r="A223" s="39"/>
      <c r="B223" s="40"/>
      <c r="C223" s="41"/>
      <c r="D223" s="233" t="s">
        <v>172</v>
      </c>
      <c r="E223" s="41"/>
      <c r="F223" s="261" t="s">
        <v>281</v>
      </c>
      <c r="G223" s="41"/>
      <c r="H223" s="41"/>
      <c r="I223" s="235"/>
      <c r="J223" s="41"/>
      <c r="K223" s="41"/>
      <c r="L223" s="45"/>
      <c r="M223" s="236"/>
      <c r="N223" s="237"/>
      <c r="O223" s="92"/>
      <c r="P223" s="92"/>
      <c r="Q223" s="92"/>
      <c r="R223" s="92"/>
      <c r="S223" s="92"/>
      <c r="T223" s="93"/>
      <c r="U223" s="39"/>
      <c r="V223" s="39"/>
      <c r="W223" s="39"/>
      <c r="X223" s="39"/>
      <c r="Y223" s="39"/>
      <c r="Z223" s="39"/>
      <c r="AA223" s="39"/>
      <c r="AB223" s="39"/>
      <c r="AC223" s="39"/>
      <c r="AD223" s="39"/>
      <c r="AE223" s="39"/>
      <c r="AT223" s="18" t="s">
        <v>172</v>
      </c>
      <c r="AU223" s="18" t="s">
        <v>85</v>
      </c>
    </row>
    <row r="224" s="13" customFormat="1">
      <c r="A224" s="13"/>
      <c r="B224" s="240"/>
      <c r="C224" s="241"/>
      <c r="D224" s="233" t="s">
        <v>156</v>
      </c>
      <c r="E224" s="242" t="s">
        <v>1</v>
      </c>
      <c r="F224" s="243" t="s">
        <v>282</v>
      </c>
      <c r="G224" s="241"/>
      <c r="H224" s="242" t="s">
        <v>1</v>
      </c>
      <c r="I224" s="244"/>
      <c r="J224" s="241"/>
      <c r="K224" s="241"/>
      <c r="L224" s="245"/>
      <c r="M224" s="246"/>
      <c r="N224" s="247"/>
      <c r="O224" s="247"/>
      <c r="P224" s="247"/>
      <c r="Q224" s="247"/>
      <c r="R224" s="247"/>
      <c r="S224" s="247"/>
      <c r="T224" s="248"/>
      <c r="U224" s="13"/>
      <c r="V224" s="13"/>
      <c r="W224" s="13"/>
      <c r="X224" s="13"/>
      <c r="Y224" s="13"/>
      <c r="Z224" s="13"/>
      <c r="AA224" s="13"/>
      <c r="AB224" s="13"/>
      <c r="AC224" s="13"/>
      <c r="AD224" s="13"/>
      <c r="AE224" s="13"/>
      <c r="AT224" s="249" t="s">
        <v>156</v>
      </c>
      <c r="AU224" s="249" t="s">
        <v>85</v>
      </c>
      <c r="AV224" s="13" t="s">
        <v>81</v>
      </c>
      <c r="AW224" s="13" t="s">
        <v>32</v>
      </c>
      <c r="AX224" s="13" t="s">
        <v>76</v>
      </c>
      <c r="AY224" s="249" t="s">
        <v>143</v>
      </c>
    </row>
    <row r="225" s="14" customFormat="1">
      <c r="A225" s="14"/>
      <c r="B225" s="250"/>
      <c r="C225" s="251"/>
      <c r="D225" s="233" t="s">
        <v>156</v>
      </c>
      <c r="E225" s="252" t="s">
        <v>1</v>
      </c>
      <c r="F225" s="253" t="s">
        <v>244</v>
      </c>
      <c r="G225" s="251"/>
      <c r="H225" s="254">
        <v>125.47499999999999</v>
      </c>
      <c r="I225" s="255"/>
      <c r="J225" s="251"/>
      <c r="K225" s="251"/>
      <c r="L225" s="256"/>
      <c r="M225" s="257"/>
      <c r="N225" s="258"/>
      <c r="O225" s="258"/>
      <c r="P225" s="258"/>
      <c r="Q225" s="258"/>
      <c r="R225" s="258"/>
      <c r="S225" s="258"/>
      <c r="T225" s="259"/>
      <c r="U225" s="14"/>
      <c r="V225" s="14"/>
      <c r="W225" s="14"/>
      <c r="X225" s="14"/>
      <c r="Y225" s="14"/>
      <c r="Z225" s="14"/>
      <c r="AA225" s="14"/>
      <c r="AB225" s="14"/>
      <c r="AC225" s="14"/>
      <c r="AD225" s="14"/>
      <c r="AE225" s="14"/>
      <c r="AT225" s="260" t="s">
        <v>156</v>
      </c>
      <c r="AU225" s="260" t="s">
        <v>85</v>
      </c>
      <c r="AV225" s="14" t="s">
        <v>85</v>
      </c>
      <c r="AW225" s="14" t="s">
        <v>32</v>
      </c>
      <c r="AX225" s="14" t="s">
        <v>81</v>
      </c>
      <c r="AY225" s="260" t="s">
        <v>143</v>
      </c>
    </row>
    <row r="226" s="2" customFormat="1" ht="16.5" customHeight="1">
      <c r="A226" s="39"/>
      <c r="B226" s="40"/>
      <c r="C226" s="220" t="s">
        <v>283</v>
      </c>
      <c r="D226" s="220" t="s">
        <v>145</v>
      </c>
      <c r="E226" s="221" t="s">
        <v>284</v>
      </c>
      <c r="F226" s="222" t="s">
        <v>285</v>
      </c>
      <c r="G226" s="223" t="s">
        <v>189</v>
      </c>
      <c r="H226" s="224">
        <v>125.47499999999999</v>
      </c>
      <c r="I226" s="225"/>
      <c r="J226" s="226">
        <f>ROUND(I226*H226,2)</f>
        <v>0</v>
      </c>
      <c r="K226" s="222" t="s">
        <v>149</v>
      </c>
      <c r="L226" s="45"/>
      <c r="M226" s="227" t="s">
        <v>1</v>
      </c>
      <c r="N226" s="228" t="s">
        <v>41</v>
      </c>
      <c r="O226" s="92"/>
      <c r="P226" s="229">
        <f>O226*H226</f>
        <v>0</v>
      </c>
      <c r="Q226" s="229">
        <v>0</v>
      </c>
      <c r="R226" s="229">
        <f>Q226*H226</f>
        <v>0</v>
      </c>
      <c r="S226" s="229">
        <v>0</v>
      </c>
      <c r="T226" s="230">
        <f>S226*H226</f>
        <v>0</v>
      </c>
      <c r="U226" s="39"/>
      <c r="V226" s="39"/>
      <c r="W226" s="39"/>
      <c r="X226" s="39"/>
      <c r="Y226" s="39"/>
      <c r="Z226" s="39"/>
      <c r="AA226" s="39"/>
      <c r="AB226" s="39"/>
      <c r="AC226" s="39"/>
      <c r="AD226" s="39"/>
      <c r="AE226" s="39"/>
      <c r="AR226" s="231" t="s">
        <v>150</v>
      </c>
      <c r="AT226" s="231" t="s">
        <v>145</v>
      </c>
      <c r="AU226" s="231" t="s">
        <v>85</v>
      </c>
      <c r="AY226" s="18" t="s">
        <v>143</v>
      </c>
      <c r="BE226" s="232">
        <f>IF(N226="základní",J226,0)</f>
        <v>0</v>
      </c>
      <c r="BF226" s="232">
        <f>IF(N226="snížená",J226,0)</f>
        <v>0</v>
      </c>
      <c r="BG226" s="232">
        <f>IF(N226="zákl. přenesená",J226,0)</f>
        <v>0</v>
      </c>
      <c r="BH226" s="232">
        <f>IF(N226="sníž. přenesená",J226,0)</f>
        <v>0</v>
      </c>
      <c r="BI226" s="232">
        <f>IF(N226="nulová",J226,0)</f>
        <v>0</v>
      </c>
      <c r="BJ226" s="18" t="s">
        <v>81</v>
      </c>
      <c r="BK226" s="232">
        <f>ROUND(I226*H226,2)</f>
        <v>0</v>
      </c>
      <c r="BL226" s="18" t="s">
        <v>150</v>
      </c>
      <c r="BM226" s="231" t="s">
        <v>286</v>
      </c>
    </row>
    <row r="227" s="2" customFormat="1">
      <c r="A227" s="39"/>
      <c r="B227" s="40"/>
      <c r="C227" s="41"/>
      <c r="D227" s="233" t="s">
        <v>152</v>
      </c>
      <c r="E227" s="41"/>
      <c r="F227" s="234" t="s">
        <v>287</v>
      </c>
      <c r="G227" s="41"/>
      <c r="H227" s="41"/>
      <c r="I227" s="235"/>
      <c r="J227" s="41"/>
      <c r="K227" s="41"/>
      <c r="L227" s="45"/>
      <c r="M227" s="236"/>
      <c r="N227" s="237"/>
      <c r="O227" s="92"/>
      <c r="P227" s="92"/>
      <c r="Q227" s="92"/>
      <c r="R227" s="92"/>
      <c r="S227" s="92"/>
      <c r="T227" s="93"/>
      <c r="U227" s="39"/>
      <c r="V227" s="39"/>
      <c r="W227" s="39"/>
      <c r="X227" s="39"/>
      <c r="Y227" s="39"/>
      <c r="Z227" s="39"/>
      <c r="AA227" s="39"/>
      <c r="AB227" s="39"/>
      <c r="AC227" s="39"/>
      <c r="AD227" s="39"/>
      <c r="AE227" s="39"/>
      <c r="AT227" s="18" t="s">
        <v>152</v>
      </c>
      <c r="AU227" s="18" t="s">
        <v>85</v>
      </c>
    </row>
    <row r="228" s="2" customFormat="1">
      <c r="A228" s="39"/>
      <c r="B228" s="40"/>
      <c r="C228" s="41"/>
      <c r="D228" s="238" t="s">
        <v>154</v>
      </c>
      <c r="E228" s="41"/>
      <c r="F228" s="239" t="s">
        <v>288</v>
      </c>
      <c r="G228" s="41"/>
      <c r="H228" s="41"/>
      <c r="I228" s="235"/>
      <c r="J228" s="41"/>
      <c r="K228" s="41"/>
      <c r="L228" s="45"/>
      <c r="M228" s="236"/>
      <c r="N228" s="237"/>
      <c r="O228" s="92"/>
      <c r="P228" s="92"/>
      <c r="Q228" s="92"/>
      <c r="R228" s="92"/>
      <c r="S228" s="92"/>
      <c r="T228" s="93"/>
      <c r="U228" s="39"/>
      <c r="V228" s="39"/>
      <c r="W228" s="39"/>
      <c r="X228" s="39"/>
      <c r="Y228" s="39"/>
      <c r="Z228" s="39"/>
      <c r="AA228" s="39"/>
      <c r="AB228" s="39"/>
      <c r="AC228" s="39"/>
      <c r="AD228" s="39"/>
      <c r="AE228" s="39"/>
      <c r="AT228" s="18" t="s">
        <v>154</v>
      </c>
      <c r="AU228" s="18" t="s">
        <v>85</v>
      </c>
    </row>
    <row r="229" s="2" customFormat="1">
      <c r="A229" s="39"/>
      <c r="B229" s="40"/>
      <c r="C229" s="41"/>
      <c r="D229" s="233" t="s">
        <v>172</v>
      </c>
      <c r="E229" s="41"/>
      <c r="F229" s="261" t="s">
        <v>289</v>
      </c>
      <c r="G229" s="41"/>
      <c r="H229" s="41"/>
      <c r="I229" s="235"/>
      <c r="J229" s="41"/>
      <c r="K229" s="41"/>
      <c r="L229" s="45"/>
      <c r="M229" s="236"/>
      <c r="N229" s="237"/>
      <c r="O229" s="92"/>
      <c r="P229" s="92"/>
      <c r="Q229" s="92"/>
      <c r="R229" s="92"/>
      <c r="S229" s="92"/>
      <c r="T229" s="93"/>
      <c r="U229" s="39"/>
      <c r="V229" s="39"/>
      <c r="W229" s="39"/>
      <c r="X229" s="39"/>
      <c r="Y229" s="39"/>
      <c r="Z229" s="39"/>
      <c r="AA229" s="39"/>
      <c r="AB229" s="39"/>
      <c r="AC229" s="39"/>
      <c r="AD229" s="39"/>
      <c r="AE229" s="39"/>
      <c r="AT229" s="18" t="s">
        <v>172</v>
      </c>
      <c r="AU229" s="18" t="s">
        <v>85</v>
      </c>
    </row>
    <row r="230" s="13" customFormat="1">
      <c r="A230" s="13"/>
      <c r="B230" s="240"/>
      <c r="C230" s="241"/>
      <c r="D230" s="233" t="s">
        <v>156</v>
      </c>
      <c r="E230" s="242" t="s">
        <v>1</v>
      </c>
      <c r="F230" s="243" t="s">
        <v>282</v>
      </c>
      <c r="G230" s="241"/>
      <c r="H230" s="242" t="s">
        <v>1</v>
      </c>
      <c r="I230" s="244"/>
      <c r="J230" s="241"/>
      <c r="K230" s="241"/>
      <c r="L230" s="245"/>
      <c r="M230" s="246"/>
      <c r="N230" s="247"/>
      <c r="O230" s="247"/>
      <c r="P230" s="247"/>
      <c r="Q230" s="247"/>
      <c r="R230" s="247"/>
      <c r="S230" s="247"/>
      <c r="T230" s="248"/>
      <c r="U230" s="13"/>
      <c r="V230" s="13"/>
      <c r="W230" s="13"/>
      <c r="X230" s="13"/>
      <c r="Y230" s="13"/>
      <c r="Z230" s="13"/>
      <c r="AA230" s="13"/>
      <c r="AB230" s="13"/>
      <c r="AC230" s="13"/>
      <c r="AD230" s="13"/>
      <c r="AE230" s="13"/>
      <c r="AT230" s="249" t="s">
        <v>156</v>
      </c>
      <c r="AU230" s="249" t="s">
        <v>85</v>
      </c>
      <c r="AV230" s="13" t="s">
        <v>81</v>
      </c>
      <c r="AW230" s="13" t="s">
        <v>32</v>
      </c>
      <c r="AX230" s="13" t="s">
        <v>76</v>
      </c>
      <c r="AY230" s="249" t="s">
        <v>143</v>
      </c>
    </row>
    <row r="231" s="14" customFormat="1">
      <c r="A231" s="14"/>
      <c r="B231" s="250"/>
      <c r="C231" s="251"/>
      <c r="D231" s="233" t="s">
        <v>156</v>
      </c>
      <c r="E231" s="252" t="s">
        <v>1</v>
      </c>
      <c r="F231" s="253" t="s">
        <v>244</v>
      </c>
      <c r="G231" s="251"/>
      <c r="H231" s="254">
        <v>125.47499999999999</v>
      </c>
      <c r="I231" s="255"/>
      <c r="J231" s="251"/>
      <c r="K231" s="251"/>
      <c r="L231" s="256"/>
      <c r="M231" s="257"/>
      <c r="N231" s="258"/>
      <c r="O231" s="258"/>
      <c r="P231" s="258"/>
      <c r="Q231" s="258"/>
      <c r="R231" s="258"/>
      <c r="S231" s="258"/>
      <c r="T231" s="259"/>
      <c r="U231" s="14"/>
      <c r="V231" s="14"/>
      <c r="W231" s="14"/>
      <c r="X231" s="14"/>
      <c r="Y231" s="14"/>
      <c r="Z231" s="14"/>
      <c r="AA231" s="14"/>
      <c r="AB231" s="14"/>
      <c r="AC231" s="14"/>
      <c r="AD231" s="14"/>
      <c r="AE231" s="14"/>
      <c r="AT231" s="260" t="s">
        <v>156</v>
      </c>
      <c r="AU231" s="260" t="s">
        <v>85</v>
      </c>
      <c r="AV231" s="14" t="s">
        <v>85</v>
      </c>
      <c r="AW231" s="14" t="s">
        <v>32</v>
      </c>
      <c r="AX231" s="14" t="s">
        <v>81</v>
      </c>
      <c r="AY231" s="260" t="s">
        <v>143</v>
      </c>
    </row>
    <row r="232" s="2" customFormat="1" ht="16.5" customHeight="1">
      <c r="A232" s="39"/>
      <c r="B232" s="40"/>
      <c r="C232" s="220" t="s">
        <v>290</v>
      </c>
      <c r="D232" s="220" t="s">
        <v>145</v>
      </c>
      <c r="E232" s="221" t="s">
        <v>291</v>
      </c>
      <c r="F232" s="222" t="s">
        <v>292</v>
      </c>
      <c r="G232" s="223" t="s">
        <v>189</v>
      </c>
      <c r="H232" s="224">
        <v>128.358</v>
      </c>
      <c r="I232" s="225"/>
      <c r="J232" s="226">
        <f>ROUND(I232*H232,2)</f>
        <v>0</v>
      </c>
      <c r="K232" s="222" t="s">
        <v>149</v>
      </c>
      <c r="L232" s="45"/>
      <c r="M232" s="227" t="s">
        <v>1</v>
      </c>
      <c r="N232" s="228" t="s">
        <v>41</v>
      </c>
      <c r="O232" s="92"/>
      <c r="P232" s="229">
        <f>O232*H232</f>
        <v>0</v>
      </c>
      <c r="Q232" s="229">
        <v>0</v>
      </c>
      <c r="R232" s="229">
        <f>Q232*H232</f>
        <v>0</v>
      </c>
      <c r="S232" s="229">
        <v>0</v>
      </c>
      <c r="T232" s="230">
        <f>S232*H232</f>
        <v>0</v>
      </c>
      <c r="U232" s="39"/>
      <c r="V232" s="39"/>
      <c r="W232" s="39"/>
      <c r="X232" s="39"/>
      <c r="Y232" s="39"/>
      <c r="Z232" s="39"/>
      <c r="AA232" s="39"/>
      <c r="AB232" s="39"/>
      <c r="AC232" s="39"/>
      <c r="AD232" s="39"/>
      <c r="AE232" s="39"/>
      <c r="AR232" s="231" t="s">
        <v>150</v>
      </c>
      <c r="AT232" s="231" t="s">
        <v>145</v>
      </c>
      <c r="AU232" s="231" t="s">
        <v>85</v>
      </c>
      <c r="AY232" s="18" t="s">
        <v>143</v>
      </c>
      <c r="BE232" s="232">
        <f>IF(N232="základní",J232,0)</f>
        <v>0</v>
      </c>
      <c r="BF232" s="232">
        <f>IF(N232="snížená",J232,0)</f>
        <v>0</v>
      </c>
      <c r="BG232" s="232">
        <f>IF(N232="zákl. přenesená",J232,0)</f>
        <v>0</v>
      </c>
      <c r="BH232" s="232">
        <f>IF(N232="sníž. přenesená",J232,0)</f>
        <v>0</v>
      </c>
      <c r="BI232" s="232">
        <f>IF(N232="nulová",J232,0)</f>
        <v>0</v>
      </c>
      <c r="BJ232" s="18" t="s">
        <v>81</v>
      </c>
      <c r="BK232" s="232">
        <f>ROUND(I232*H232,2)</f>
        <v>0</v>
      </c>
      <c r="BL232" s="18" t="s">
        <v>150</v>
      </c>
      <c r="BM232" s="231" t="s">
        <v>293</v>
      </c>
    </row>
    <row r="233" s="2" customFormat="1">
      <c r="A233" s="39"/>
      <c r="B233" s="40"/>
      <c r="C233" s="41"/>
      <c r="D233" s="233" t="s">
        <v>152</v>
      </c>
      <c r="E233" s="41"/>
      <c r="F233" s="234" t="s">
        <v>294</v>
      </c>
      <c r="G233" s="41"/>
      <c r="H233" s="41"/>
      <c r="I233" s="235"/>
      <c r="J233" s="41"/>
      <c r="K233" s="41"/>
      <c r="L233" s="45"/>
      <c r="M233" s="236"/>
      <c r="N233" s="237"/>
      <c r="O233" s="92"/>
      <c r="P233" s="92"/>
      <c r="Q233" s="92"/>
      <c r="R233" s="92"/>
      <c r="S233" s="92"/>
      <c r="T233" s="93"/>
      <c r="U233" s="39"/>
      <c r="V233" s="39"/>
      <c r="W233" s="39"/>
      <c r="X233" s="39"/>
      <c r="Y233" s="39"/>
      <c r="Z233" s="39"/>
      <c r="AA233" s="39"/>
      <c r="AB233" s="39"/>
      <c r="AC233" s="39"/>
      <c r="AD233" s="39"/>
      <c r="AE233" s="39"/>
      <c r="AT233" s="18" t="s">
        <v>152</v>
      </c>
      <c r="AU233" s="18" t="s">
        <v>85</v>
      </c>
    </row>
    <row r="234" s="2" customFormat="1">
      <c r="A234" s="39"/>
      <c r="B234" s="40"/>
      <c r="C234" s="41"/>
      <c r="D234" s="238" t="s">
        <v>154</v>
      </c>
      <c r="E234" s="41"/>
      <c r="F234" s="239" t="s">
        <v>295</v>
      </c>
      <c r="G234" s="41"/>
      <c r="H234" s="41"/>
      <c r="I234" s="235"/>
      <c r="J234" s="41"/>
      <c r="K234" s="41"/>
      <c r="L234" s="45"/>
      <c r="M234" s="236"/>
      <c r="N234" s="237"/>
      <c r="O234" s="92"/>
      <c r="P234" s="92"/>
      <c r="Q234" s="92"/>
      <c r="R234" s="92"/>
      <c r="S234" s="92"/>
      <c r="T234" s="93"/>
      <c r="U234" s="39"/>
      <c r="V234" s="39"/>
      <c r="W234" s="39"/>
      <c r="X234" s="39"/>
      <c r="Y234" s="39"/>
      <c r="Z234" s="39"/>
      <c r="AA234" s="39"/>
      <c r="AB234" s="39"/>
      <c r="AC234" s="39"/>
      <c r="AD234" s="39"/>
      <c r="AE234" s="39"/>
      <c r="AT234" s="18" t="s">
        <v>154</v>
      </c>
      <c r="AU234" s="18" t="s">
        <v>85</v>
      </c>
    </row>
    <row r="235" s="13" customFormat="1">
      <c r="A235" s="13"/>
      <c r="B235" s="240"/>
      <c r="C235" s="241"/>
      <c r="D235" s="233" t="s">
        <v>156</v>
      </c>
      <c r="E235" s="242" t="s">
        <v>1</v>
      </c>
      <c r="F235" s="243" t="s">
        <v>296</v>
      </c>
      <c r="G235" s="241"/>
      <c r="H235" s="242" t="s">
        <v>1</v>
      </c>
      <c r="I235" s="244"/>
      <c r="J235" s="241"/>
      <c r="K235" s="241"/>
      <c r="L235" s="245"/>
      <c r="M235" s="246"/>
      <c r="N235" s="247"/>
      <c r="O235" s="247"/>
      <c r="P235" s="247"/>
      <c r="Q235" s="247"/>
      <c r="R235" s="247"/>
      <c r="S235" s="247"/>
      <c r="T235" s="248"/>
      <c r="U235" s="13"/>
      <c r="V235" s="13"/>
      <c r="W235" s="13"/>
      <c r="X235" s="13"/>
      <c r="Y235" s="13"/>
      <c r="Z235" s="13"/>
      <c r="AA235" s="13"/>
      <c r="AB235" s="13"/>
      <c r="AC235" s="13"/>
      <c r="AD235" s="13"/>
      <c r="AE235" s="13"/>
      <c r="AT235" s="249" t="s">
        <v>156</v>
      </c>
      <c r="AU235" s="249" t="s">
        <v>85</v>
      </c>
      <c r="AV235" s="13" t="s">
        <v>81</v>
      </c>
      <c r="AW235" s="13" t="s">
        <v>32</v>
      </c>
      <c r="AX235" s="13" t="s">
        <v>76</v>
      </c>
      <c r="AY235" s="249" t="s">
        <v>143</v>
      </c>
    </row>
    <row r="236" s="14" customFormat="1">
      <c r="A236" s="14"/>
      <c r="B236" s="250"/>
      <c r="C236" s="251"/>
      <c r="D236" s="233" t="s">
        <v>156</v>
      </c>
      <c r="E236" s="252" t="s">
        <v>108</v>
      </c>
      <c r="F236" s="253" t="s">
        <v>297</v>
      </c>
      <c r="G236" s="251"/>
      <c r="H236" s="254">
        <v>128.358</v>
      </c>
      <c r="I236" s="255"/>
      <c r="J236" s="251"/>
      <c r="K236" s="251"/>
      <c r="L236" s="256"/>
      <c r="M236" s="257"/>
      <c r="N236" s="258"/>
      <c r="O236" s="258"/>
      <c r="P236" s="258"/>
      <c r="Q236" s="258"/>
      <c r="R236" s="258"/>
      <c r="S236" s="258"/>
      <c r="T236" s="259"/>
      <c r="U236" s="14"/>
      <c r="V236" s="14"/>
      <c r="W236" s="14"/>
      <c r="X236" s="14"/>
      <c r="Y236" s="14"/>
      <c r="Z236" s="14"/>
      <c r="AA236" s="14"/>
      <c r="AB236" s="14"/>
      <c r="AC236" s="14"/>
      <c r="AD236" s="14"/>
      <c r="AE236" s="14"/>
      <c r="AT236" s="260" t="s">
        <v>156</v>
      </c>
      <c r="AU236" s="260" t="s">
        <v>85</v>
      </c>
      <c r="AV236" s="14" t="s">
        <v>85</v>
      </c>
      <c r="AW236" s="14" t="s">
        <v>32</v>
      </c>
      <c r="AX236" s="14" t="s">
        <v>81</v>
      </c>
      <c r="AY236" s="260" t="s">
        <v>143</v>
      </c>
    </row>
    <row r="237" s="2" customFormat="1" ht="16.5" customHeight="1">
      <c r="A237" s="39"/>
      <c r="B237" s="40"/>
      <c r="C237" s="220" t="s">
        <v>298</v>
      </c>
      <c r="D237" s="220" t="s">
        <v>145</v>
      </c>
      <c r="E237" s="221" t="s">
        <v>299</v>
      </c>
      <c r="F237" s="222" t="s">
        <v>300</v>
      </c>
      <c r="G237" s="223" t="s">
        <v>189</v>
      </c>
      <c r="H237" s="224">
        <v>5.6070000000000002</v>
      </c>
      <c r="I237" s="225"/>
      <c r="J237" s="226">
        <f>ROUND(I237*H237,2)</f>
        <v>0</v>
      </c>
      <c r="K237" s="222" t="s">
        <v>1</v>
      </c>
      <c r="L237" s="45"/>
      <c r="M237" s="227" t="s">
        <v>1</v>
      </c>
      <c r="N237" s="228" t="s">
        <v>41</v>
      </c>
      <c r="O237" s="92"/>
      <c r="P237" s="229">
        <f>O237*H237</f>
        <v>0</v>
      </c>
      <c r="Q237" s="229">
        <v>0</v>
      </c>
      <c r="R237" s="229">
        <f>Q237*H237</f>
        <v>0</v>
      </c>
      <c r="S237" s="229">
        <v>0</v>
      </c>
      <c r="T237" s="230">
        <f>S237*H237</f>
        <v>0</v>
      </c>
      <c r="U237" s="39"/>
      <c r="V237" s="39"/>
      <c r="W237" s="39"/>
      <c r="X237" s="39"/>
      <c r="Y237" s="39"/>
      <c r="Z237" s="39"/>
      <c r="AA237" s="39"/>
      <c r="AB237" s="39"/>
      <c r="AC237" s="39"/>
      <c r="AD237" s="39"/>
      <c r="AE237" s="39"/>
      <c r="AR237" s="231" t="s">
        <v>150</v>
      </c>
      <c r="AT237" s="231" t="s">
        <v>145</v>
      </c>
      <c r="AU237" s="231" t="s">
        <v>85</v>
      </c>
      <c r="AY237" s="18" t="s">
        <v>143</v>
      </c>
      <c r="BE237" s="232">
        <f>IF(N237="základní",J237,0)</f>
        <v>0</v>
      </c>
      <c r="BF237" s="232">
        <f>IF(N237="snížená",J237,0)</f>
        <v>0</v>
      </c>
      <c r="BG237" s="232">
        <f>IF(N237="zákl. přenesená",J237,0)</f>
        <v>0</v>
      </c>
      <c r="BH237" s="232">
        <f>IF(N237="sníž. přenesená",J237,0)</f>
        <v>0</v>
      </c>
      <c r="BI237" s="232">
        <f>IF(N237="nulová",J237,0)</f>
        <v>0</v>
      </c>
      <c r="BJ237" s="18" t="s">
        <v>81</v>
      </c>
      <c r="BK237" s="232">
        <f>ROUND(I237*H237,2)</f>
        <v>0</v>
      </c>
      <c r="BL237" s="18" t="s">
        <v>150</v>
      </c>
      <c r="BM237" s="231" t="s">
        <v>301</v>
      </c>
    </row>
    <row r="238" s="2" customFormat="1">
      <c r="A238" s="39"/>
      <c r="B238" s="40"/>
      <c r="C238" s="41"/>
      <c r="D238" s="233" t="s">
        <v>152</v>
      </c>
      <c r="E238" s="41"/>
      <c r="F238" s="234" t="s">
        <v>300</v>
      </c>
      <c r="G238" s="41"/>
      <c r="H238" s="41"/>
      <c r="I238" s="235"/>
      <c r="J238" s="41"/>
      <c r="K238" s="41"/>
      <c r="L238" s="45"/>
      <c r="M238" s="236"/>
      <c r="N238" s="237"/>
      <c r="O238" s="92"/>
      <c r="P238" s="92"/>
      <c r="Q238" s="92"/>
      <c r="R238" s="92"/>
      <c r="S238" s="92"/>
      <c r="T238" s="93"/>
      <c r="U238" s="39"/>
      <c r="V238" s="39"/>
      <c r="W238" s="39"/>
      <c r="X238" s="39"/>
      <c r="Y238" s="39"/>
      <c r="Z238" s="39"/>
      <c r="AA238" s="39"/>
      <c r="AB238" s="39"/>
      <c r="AC238" s="39"/>
      <c r="AD238" s="39"/>
      <c r="AE238" s="39"/>
      <c r="AT238" s="18" t="s">
        <v>152</v>
      </c>
      <c r="AU238" s="18" t="s">
        <v>85</v>
      </c>
    </row>
    <row r="239" s="13" customFormat="1">
      <c r="A239" s="13"/>
      <c r="B239" s="240"/>
      <c r="C239" s="241"/>
      <c r="D239" s="233" t="s">
        <v>156</v>
      </c>
      <c r="E239" s="242" t="s">
        <v>1</v>
      </c>
      <c r="F239" s="243" t="s">
        <v>302</v>
      </c>
      <c r="G239" s="241"/>
      <c r="H239" s="242" t="s">
        <v>1</v>
      </c>
      <c r="I239" s="244"/>
      <c r="J239" s="241"/>
      <c r="K239" s="241"/>
      <c r="L239" s="245"/>
      <c r="M239" s="246"/>
      <c r="N239" s="247"/>
      <c r="O239" s="247"/>
      <c r="P239" s="247"/>
      <c r="Q239" s="247"/>
      <c r="R239" s="247"/>
      <c r="S239" s="247"/>
      <c r="T239" s="248"/>
      <c r="U239" s="13"/>
      <c r="V239" s="13"/>
      <c r="W239" s="13"/>
      <c r="X239" s="13"/>
      <c r="Y239" s="13"/>
      <c r="Z239" s="13"/>
      <c r="AA239" s="13"/>
      <c r="AB239" s="13"/>
      <c r="AC239" s="13"/>
      <c r="AD239" s="13"/>
      <c r="AE239" s="13"/>
      <c r="AT239" s="249" t="s">
        <v>156</v>
      </c>
      <c r="AU239" s="249" t="s">
        <v>85</v>
      </c>
      <c r="AV239" s="13" t="s">
        <v>81</v>
      </c>
      <c r="AW239" s="13" t="s">
        <v>32</v>
      </c>
      <c r="AX239" s="13" t="s">
        <v>76</v>
      </c>
      <c r="AY239" s="249" t="s">
        <v>143</v>
      </c>
    </row>
    <row r="240" s="14" customFormat="1">
      <c r="A240" s="14"/>
      <c r="B240" s="250"/>
      <c r="C240" s="251"/>
      <c r="D240" s="233" t="s">
        <v>156</v>
      </c>
      <c r="E240" s="252" t="s">
        <v>1</v>
      </c>
      <c r="F240" s="253" t="s">
        <v>303</v>
      </c>
      <c r="G240" s="251"/>
      <c r="H240" s="254">
        <v>5.6070000000000002</v>
      </c>
      <c r="I240" s="255"/>
      <c r="J240" s="251"/>
      <c r="K240" s="251"/>
      <c r="L240" s="256"/>
      <c r="M240" s="257"/>
      <c r="N240" s="258"/>
      <c r="O240" s="258"/>
      <c r="P240" s="258"/>
      <c r="Q240" s="258"/>
      <c r="R240" s="258"/>
      <c r="S240" s="258"/>
      <c r="T240" s="259"/>
      <c r="U240" s="14"/>
      <c r="V240" s="14"/>
      <c r="W240" s="14"/>
      <c r="X240" s="14"/>
      <c r="Y240" s="14"/>
      <c r="Z240" s="14"/>
      <c r="AA240" s="14"/>
      <c r="AB240" s="14"/>
      <c r="AC240" s="14"/>
      <c r="AD240" s="14"/>
      <c r="AE240" s="14"/>
      <c r="AT240" s="260" t="s">
        <v>156</v>
      </c>
      <c r="AU240" s="260" t="s">
        <v>85</v>
      </c>
      <c r="AV240" s="14" t="s">
        <v>85</v>
      </c>
      <c r="AW240" s="14" t="s">
        <v>32</v>
      </c>
      <c r="AX240" s="14" t="s">
        <v>81</v>
      </c>
      <c r="AY240" s="260" t="s">
        <v>143</v>
      </c>
    </row>
    <row r="241" s="2" customFormat="1" ht="16.5" customHeight="1">
      <c r="A241" s="39"/>
      <c r="B241" s="40"/>
      <c r="C241" s="220" t="s">
        <v>304</v>
      </c>
      <c r="D241" s="220" t="s">
        <v>145</v>
      </c>
      <c r="E241" s="221" t="s">
        <v>305</v>
      </c>
      <c r="F241" s="222" t="s">
        <v>306</v>
      </c>
      <c r="G241" s="223" t="s">
        <v>307</v>
      </c>
      <c r="H241" s="224">
        <v>1</v>
      </c>
      <c r="I241" s="225"/>
      <c r="J241" s="226">
        <f>ROUND(I241*H241,2)</f>
        <v>0</v>
      </c>
      <c r="K241" s="222" t="s">
        <v>1</v>
      </c>
      <c r="L241" s="45"/>
      <c r="M241" s="227" t="s">
        <v>1</v>
      </c>
      <c r="N241" s="228" t="s">
        <v>41</v>
      </c>
      <c r="O241" s="92"/>
      <c r="P241" s="229">
        <f>O241*H241</f>
        <v>0</v>
      </c>
      <c r="Q241" s="229">
        <v>0</v>
      </c>
      <c r="R241" s="229">
        <f>Q241*H241</f>
        <v>0</v>
      </c>
      <c r="S241" s="229">
        <v>0</v>
      </c>
      <c r="T241" s="230">
        <f>S241*H241</f>
        <v>0</v>
      </c>
      <c r="U241" s="39"/>
      <c r="V241" s="39"/>
      <c r="W241" s="39"/>
      <c r="X241" s="39"/>
      <c r="Y241" s="39"/>
      <c r="Z241" s="39"/>
      <c r="AA241" s="39"/>
      <c r="AB241" s="39"/>
      <c r="AC241" s="39"/>
      <c r="AD241" s="39"/>
      <c r="AE241" s="39"/>
      <c r="AR241" s="231" t="s">
        <v>150</v>
      </c>
      <c r="AT241" s="231" t="s">
        <v>145</v>
      </c>
      <c r="AU241" s="231" t="s">
        <v>85</v>
      </c>
      <c r="AY241" s="18" t="s">
        <v>143</v>
      </c>
      <c r="BE241" s="232">
        <f>IF(N241="základní",J241,0)</f>
        <v>0</v>
      </c>
      <c r="BF241" s="232">
        <f>IF(N241="snížená",J241,0)</f>
        <v>0</v>
      </c>
      <c r="BG241" s="232">
        <f>IF(N241="zákl. přenesená",J241,0)</f>
        <v>0</v>
      </c>
      <c r="BH241" s="232">
        <f>IF(N241="sníž. přenesená",J241,0)</f>
        <v>0</v>
      </c>
      <c r="BI241" s="232">
        <f>IF(N241="nulová",J241,0)</f>
        <v>0</v>
      </c>
      <c r="BJ241" s="18" t="s">
        <v>81</v>
      </c>
      <c r="BK241" s="232">
        <f>ROUND(I241*H241,2)</f>
        <v>0</v>
      </c>
      <c r="BL241" s="18" t="s">
        <v>150</v>
      </c>
      <c r="BM241" s="231" t="s">
        <v>308</v>
      </c>
    </row>
    <row r="242" s="2" customFormat="1">
      <c r="A242" s="39"/>
      <c r="B242" s="40"/>
      <c r="C242" s="41"/>
      <c r="D242" s="233" t="s">
        <v>152</v>
      </c>
      <c r="E242" s="41"/>
      <c r="F242" s="234" t="s">
        <v>309</v>
      </c>
      <c r="G242" s="41"/>
      <c r="H242" s="41"/>
      <c r="I242" s="235"/>
      <c r="J242" s="41"/>
      <c r="K242" s="41"/>
      <c r="L242" s="45"/>
      <c r="M242" s="236"/>
      <c r="N242" s="237"/>
      <c r="O242" s="92"/>
      <c r="P242" s="92"/>
      <c r="Q242" s="92"/>
      <c r="R242" s="92"/>
      <c r="S242" s="92"/>
      <c r="T242" s="93"/>
      <c r="U242" s="39"/>
      <c r="V242" s="39"/>
      <c r="W242" s="39"/>
      <c r="X242" s="39"/>
      <c r="Y242" s="39"/>
      <c r="Z242" s="39"/>
      <c r="AA242" s="39"/>
      <c r="AB242" s="39"/>
      <c r="AC242" s="39"/>
      <c r="AD242" s="39"/>
      <c r="AE242" s="39"/>
      <c r="AT242" s="18" t="s">
        <v>152</v>
      </c>
      <c r="AU242" s="18" t="s">
        <v>85</v>
      </c>
    </row>
    <row r="243" s="2" customFormat="1">
      <c r="A243" s="39"/>
      <c r="B243" s="40"/>
      <c r="C243" s="41"/>
      <c r="D243" s="233" t="s">
        <v>172</v>
      </c>
      <c r="E243" s="41"/>
      <c r="F243" s="261" t="s">
        <v>310</v>
      </c>
      <c r="G243" s="41"/>
      <c r="H243" s="41"/>
      <c r="I243" s="235"/>
      <c r="J243" s="41"/>
      <c r="K243" s="41"/>
      <c r="L243" s="45"/>
      <c r="M243" s="236"/>
      <c r="N243" s="237"/>
      <c r="O243" s="92"/>
      <c r="P243" s="92"/>
      <c r="Q243" s="92"/>
      <c r="R243" s="92"/>
      <c r="S243" s="92"/>
      <c r="T243" s="93"/>
      <c r="U243" s="39"/>
      <c r="V243" s="39"/>
      <c r="W243" s="39"/>
      <c r="X243" s="39"/>
      <c r="Y243" s="39"/>
      <c r="Z243" s="39"/>
      <c r="AA243" s="39"/>
      <c r="AB243" s="39"/>
      <c r="AC243" s="39"/>
      <c r="AD243" s="39"/>
      <c r="AE243" s="39"/>
      <c r="AT243" s="18" t="s">
        <v>172</v>
      </c>
      <c r="AU243" s="18" t="s">
        <v>85</v>
      </c>
    </row>
    <row r="244" s="2" customFormat="1" ht="21.75" customHeight="1">
      <c r="A244" s="39"/>
      <c r="B244" s="40"/>
      <c r="C244" s="220" t="s">
        <v>7</v>
      </c>
      <c r="D244" s="220" t="s">
        <v>145</v>
      </c>
      <c r="E244" s="221" t="s">
        <v>311</v>
      </c>
      <c r="F244" s="222" t="s">
        <v>312</v>
      </c>
      <c r="G244" s="223" t="s">
        <v>189</v>
      </c>
      <c r="H244" s="224">
        <v>122.592</v>
      </c>
      <c r="I244" s="225"/>
      <c r="J244" s="226">
        <f>ROUND(I244*H244,2)</f>
        <v>0</v>
      </c>
      <c r="K244" s="222" t="s">
        <v>1</v>
      </c>
      <c r="L244" s="45"/>
      <c r="M244" s="227" t="s">
        <v>1</v>
      </c>
      <c r="N244" s="228" t="s">
        <v>41</v>
      </c>
      <c r="O244" s="92"/>
      <c r="P244" s="229">
        <f>O244*H244</f>
        <v>0</v>
      </c>
      <c r="Q244" s="229">
        <v>0</v>
      </c>
      <c r="R244" s="229">
        <f>Q244*H244</f>
        <v>0</v>
      </c>
      <c r="S244" s="229">
        <v>0</v>
      </c>
      <c r="T244" s="230">
        <f>S244*H244</f>
        <v>0</v>
      </c>
      <c r="U244" s="39"/>
      <c r="V244" s="39"/>
      <c r="W244" s="39"/>
      <c r="X244" s="39"/>
      <c r="Y244" s="39"/>
      <c r="Z244" s="39"/>
      <c r="AA244" s="39"/>
      <c r="AB244" s="39"/>
      <c r="AC244" s="39"/>
      <c r="AD244" s="39"/>
      <c r="AE244" s="39"/>
      <c r="AR244" s="231" t="s">
        <v>150</v>
      </c>
      <c r="AT244" s="231" t="s">
        <v>145</v>
      </c>
      <c r="AU244" s="231" t="s">
        <v>85</v>
      </c>
      <c r="AY244" s="18" t="s">
        <v>143</v>
      </c>
      <c r="BE244" s="232">
        <f>IF(N244="základní",J244,0)</f>
        <v>0</v>
      </c>
      <c r="BF244" s="232">
        <f>IF(N244="snížená",J244,0)</f>
        <v>0</v>
      </c>
      <c r="BG244" s="232">
        <f>IF(N244="zákl. přenesená",J244,0)</f>
        <v>0</v>
      </c>
      <c r="BH244" s="232">
        <f>IF(N244="sníž. přenesená",J244,0)</f>
        <v>0</v>
      </c>
      <c r="BI244" s="232">
        <f>IF(N244="nulová",J244,0)</f>
        <v>0</v>
      </c>
      <c r="BJ244" s="18" t="s">
        <v>81</v>
      </c>
      <c r="BK244" s="232">
        <f>ROUND(I244*H244,2)</f>
        <v>0</v>
      </c>
      <c r="BL244" s="18" t="s">
        <v>150</v>
      </c>
      <c r="BM244" s="231" t="s">
        <v>313</v>
      </c>
    </row>
    <row r="245" s="2" customFormat="1">
      <c r="A245" s="39"/>
      <c r="B245" s="40"/>
      <c r="C245" s="41"/>
      <c r="D245" s="233" t="s">
        <v>152</v>
      </c>
      <c r="E245" s="41"/>
      <c r="F245" s="234" t="s">
        <v>314</v>
      </c>
      <c r="G245" s="41"/>
      <c r="H245" s="41"/>
      <c r="I245" s="235"/>
      <c r="J245" s="41"/>
      <c r="K245" s="41"/>
      <c r="L245" s="45"/>
      <c r="M245" s="236"/>
      <c r="N245" s="237"/>
      <c r="O245" s="92"/>
      <c r="P245" s="92"/>
      <c r="Q245" s="92"/>
      <c r="R245" s="92"/>
      <c r="S245" s="92"/>
      <c r="T245" s="93"/>
      <c r="U245" s="39"/>
      <c r="V245" s="39"/>
      <c r="W245" s="39"/>
      <c r="X245" s="39"/>
      <c r="Y245" s="39"/>
      <c r="Z245" s="39"/>
      <c r="AA245" s="39"/>
      <c r="AB245" s="39"/>
      <c r="AC245" s="39"/>
      <c r="AD245" s="39"/>
      <c r="AE245" s="39"/>
      <c r="AT245" s="18" t="s">
        <v>152</v>
      </c>
      <c r="AU245" s="18" t="s">
        <v>85</v>
      </c>
    </row>
    <row r="246" s="2" customFormat="1">
      <c r="A246" s="39"/>
      <c r="B246" s="40"/>
      <c r="C246" s="41"/>
      <c r="D246" s="233" t="s">
        <v>172</v>
      </c>
      <c r="E246" s="41"/>
      <c r="F246" s="261" t="s">
        <v>315</v>
      </c>
      <c r="G246" s="41"/>
      <c r="H246" s="41"/>
      <c r="I246" s="235"/>
      <c r="J246" s="41"/>
      <c r="K246" s="41"/>
      <c r="L246" s="45"/>
      <c r="M246" s="236"/>
      <c r="N246" s="237"/>
      <c r="O246" s="92"/>
      <c r="P246" s="92"/>
      <c r="Q246" s="92"/>
      <c r="R246" s="92"/>
      <c r="S246" s="92"/>
      <c r="T246" s="93"/>
      <c r="U246" s="39"/>
      <c r="V246" s="39"/>
      <c r="W246" s="39"/>
      <c r="X246" s="39"/>
      <c r="Y246" s="39"/>
      <c r="Z246" s="39"/>
      <c r="AA246" s="39"/>
      <c r="AB246" s="39"/>
      <c r="AC246" s="39"/>
      <c r="AD246" s="39"/>
      <c r="AE246" s="39"/>
      <c r="AT246" s="18" t="s">
        <v>172</v>
      </c>
      <c r="AU246" s="18" t="s">
        <v>85</v>
      </c>
    </row>
    <row r="247" s="14" customFormat="1">
      <c r="A247" s="14"/>
      <c r="B247" s="250"/>
      <c r="C247" s="251"/>
      <c r="D247" s="233" t="s">
        <v>156</v>
      </c>
      <c r="E247" s="252" t="s">
        <v>1</v>
      </c>
      <c r="F247" s="253" t="s">
        <v>316</v>
      </c>
      <c r="G247" s="251"/>
      <c r="H247" s="254">
        <v>122.592</v>
      </c>
      <c r="I247" s="255"/>
      <c r="J247" s="251"/>
      <c r="K247" s="251"/>
      <c r="L247" s="256"/>
      <c r="M247" s="257"/>
      <c r="N247" s="258"/>
      <c r="O247" s="258"/>
      <c r="P247" s="258"/>
      <c r="Q247" s="258"/>
      <c r="R247" s="258"/>
      <c r="S247" s="258"/>
      <c r="T247" s="259"/>
      <c r="U247" s="14"/>
      <c r="V247" s="14"/>
      <c r="W247" s="14"/>
      <c r="X247" s="14"/>
      <c r="Y247" s="14"/>
      <c r="Z247" s="14"/>
      <c r="AA247" s="14"/>
      <c r="AB247" s="14"/>
      <c r="AC247" s="14"/>
      <c r="AD247" s="14"/>
      <c r="AE247" s="14"/>
      <c r="AT247" s="260" t="s">
        <v>156</v>
      </c>
      <c r="AU247" s="260" t="s">
        <v>85</v>
      </c>
      <c r="AV247" s="14" t="s">
        <v>85</v>
      </c>
      <c r="AW247" s="14" t="s">
        <v>32</v>
      </c>
      <c r="AX247" s="14" t="s">
        <v>81</v>
      </c>
      <c r="AY247" s="260" t="s">
        <v>143</v>
      </c>
    </row>
    <row r="248" s="12" customFormat="1" ht="22.8" customHeight="1">
      <c r="A248" s="12"/>
      <c r="B248" s="204"/>
      <c r="C248" s="205"/>
      <c r="D248" s="206" t="s">
        <v>75</v>
      </c>
      <c r="E248" s="218" t="s">
        <v>166</v>
      </c>
      <c r="F248" s="218" t="s">
        <v>317</v>
      </c>
      <c r="G248" s="205"/>
      <c r="H248" s="205"/>
      <c r="I248" s="208"/>
      <c r="J248" s="219">
        <f>BK248</f>
        <v>0</v>
      </c>
      <c r="K248" s="205"/>
      <c r="L248" s="210"/>
      <c r="M248" s="211"/>
      <c r="N248" s="212"/>
      <c r="O248" s="212"/>
      <c r="P248" s="213">
        <f>SUM(P249:P326)</f>
        <v>0</v>
      </c>
      <c r="Q248" s="212"/>
      <c r="R248" s="213">
        <f>SUM(R249:R326)</f>
        <v>164.16442597999998</v>
      </c>
      <c r="S248" s="212"/>
      <c r="T248" s="214">
        <f>SUM(T249:T326)</f>
        <v>0</v>
      </c>
      <c r="U248" s="12"/>
      <c r="V248" s="12"/>
      <c r="W248" s="12"/>
      <c r="X248" s="12"/>
      <c r="Y248" s="12"/>
      <c r="Z248" s="12"/>
      <c r="AA248" s="12"/>
      <c r="AB248" s="12"/>
      <c r="AC248" s="12"/>
      <c r="AD248" s="12"/>
      <c r="AE248" s="12"/>
      <c r="AR248" s="215" t="s">
        <v>81</v>
      </c>
      <c r="AT248" s="216" t="s">
        <v>75</v>
      </c>
      <c r="AU248" s="216" t="s">
        <v>81</v>
      </c>
      <c r="AY248" s="215" t="s">
        <v>143</v>
      </c>
      <c r="BK248" s="217">
        <f>SUM(BK249:BK326)</f>
        <v>0</v>
      </c>
    </row>
    <row r="249" s="2" customFormat="1" ht="16.5" customHeight="1">
      <c r="A249" s="39"/>
      <c r="B249" s="40"/>
      <c r="C249" s="220" t="s">
        <v>318</v>
      </c>
      <c r="D249" s="220" t="s">
        <v>145</v>
      </c>
      <c r="E249" s="221" t="s">
        <v>319</v>
      </c>
      <c r="F249" s="222" t="s">
        <v>320</v>
      </c>
      <c r="G249" s="223" t="s">
        <v>189</v>
      </c>
      <c r="H249" s="224">
        <v>5.1340000000000003</v>
      </c>
      <c r="I249" s="225"/>
      <c r="J249" s="226">
        <f>ROUND(I249*H249,2)</f>
        <v>0</v>
      </c>
      <c r="K249" s="222" t="s">
        <v>149</v>
      </c>
      <c r="L249" s="45"/>
      <c r="M249" s="227" t="s">
        <v>1</v>
      </c>
      <c r="N249" s="228" t="s">
        <v>41</v>
      </c>
      <c r="O249" s="92"/>
      <c r="P249" s="229">
        <f>O249*H249</f>
        <v>0</v>
      </c>
      <c r="Q249" s="229">
        <v>3.05924</v>
      </c>
      <c r="R249" s="229">
        <f>Q249*H249</f>
        <v>15.70613816</v>
      </c>
      <c r="S249" s="229">
        <v>0</v>
      </c>
      <c r="T249" s="230">
        <f>S249*H249</f>
        <v>0</v>
      </c>
      <c r="U249" s="39"/>
      <c r="V249" s="39"/>
      <c r="W249" s="39"/>
      <c r="X249" s="39"/>
      <c r="Y249" s="39"/>
      <c r="Z249" s="39"/>
      <c r="AA249" s="39"/>
      <c r="AB249" s="39"/>
      <c r="AC249" s="39"/>
      <c r="AD249" s="39"/>
      <c r="AE249" s="39"/>
      <c r="AR249" s="231" t="s">
        <v>150</v>
      </c>
      <c r="AT249" s="231" t="s">
        <v>145</v>
      </c>
      <c r="AU249" s="231" t="s">
        <v>85</v>
      </c>
      <c r="AY249" s="18" t="s">
        <v>143</v>
      </c>
      <c r="BE249" s="232">
        <f>IF(N249="základní",J249,0)</f>
        <v>0</v>
      </c>
      <c r="BF249" s="232">
        <f>IF(N249="snížená",J249,0)</f>
        <v>0</v>
      </c>
      <c r="BG249" s="232">
        <f>IF(N249="zákl. přenesená",J249,0)</f>
        <v>0</v>
      </c>
      <c r="BH249" s="232">
        <f>IF(N249="sníž. přenesená",J249,0)</f>
        <v>0</v>
      </c>
      <c r="BI249" s="232">
        <f>IF(N249="nulová",J249,0)</f>
        <v>0</v>
      </c>
      <c r="BJ249" s="18" t="s">
        <v>81</v>
      </c>
      <c r="BK249" s="232">
        <f>ROUND(I249*H249,2)</f>
        <v>0</v>
      </c>
      <c r="BL249" s="18" t="s">
        <v>150</v>
      </c>
      <c r="BM249" s="231" t="s">
        <v>321</v>
      </c>
    </row>
    <row r="250" s="2" customFormat="1">
      <c r="A250" s="39"/>
      <c r="B250" s="40"/>
      <c r="C250" s="41"/>
      <c r="D250" s="233" t="s">
        <v>152</v>
      </c>
      <c r="E250" s="41"/>
      <c r="F250" s="234" t="s">
        <v>322</v>
      </c>
      <c r="G250" s="41"/>
      <c r="H250" s="41"/>
      <c r="I250" s="235"/>
      <c r="J250" s="41"/>
      <c r="K250" s="41"/>
      <c r="L250" s="45"/>
      <c r="M250" s="236"/>
      <c r="N250" s="237"/>
      <c r="O250" s="92"/>
      <c r="P250" s="92"/>
      <c r="Q250" s="92"/>
      <c r="R250" s="92"/>
      <c r="S250" s="92"/>
      <c r="T250" s="93"/>
      <c r="U250" s="39"/>
      <c r="V250" s="39"/>
      <c r="W250" s="39"/>
      <c r="X250" s="39"/>
      <c r="Y250" s="39"/>
      <c r="Z250" s="39"/>
      <c r="AA250" s="39"/>
      <c r="AB250" s="39"/>
      <c r="AC250" s="39"/>
      <c r="AD250" s="39"/>
      <c r="AE250" s="39"/>
      <c r="AT250" s="18" t="s">
        <v>152</v>
      </c>
      <c r="AU250" s="18" t="s">
        <v>85</v>
      </c>
    </row>
    <row r="251" s="2" customFormat="1">
      <c r="A251" s="39"/>
      <c r="B251" s="40"/>
      <c r="C251" s="41"/>
      <c r="D251" s="238" t="s">
        <v>154</v>
      </c>
      <c r="E251" s="41"/>
      <c r="F251" s="239" t="s">
        <v>323</v>
      </c>
      <c r="G251" s="41"/>
      <c r="H251" s="41"/>
      <c r="I251" s="235"/>
      <c r="J251" s="41"/>
      <c r="K251" s="41"/>
      <c r="L251" s="45"/>
      <c r="M251" s="236"/>
      <c r="N251" s="237"/>
      <c r="O251" s="92"/>
      <c r="P251" s="92"/>
      <c r="Q251" s="92"/>
      <c r="R251" s="92"/>
      <c r="S251" s="92"/>
      <c r="T251" s="93"/>
      <c r="U251" s="39"/>
      <c r="V251" s="39"/>
      <c r="W251" s="39"/>
      <c r="X251" s="39"/>
      <c r="Y251" s="39"/>
      <c r="Z251" s="39"/>
      <c r="AA251" s="39"/>
      <c r="AB251" s="39"/>
      <c r="AC251" s="39"/>
      <c r="AD251" s="39"/>
      <c r="AE251" s="39"/>
      <c r="AT251" s="18" t="s">
        <v>154</v>
      </c>
      <c r="AU251" s="18" t="s">
        <v>85</v>
      </c>
    </row>
    <row r="252" s="13" customFormat="1">
      <c r="A252" s="13"/>
      <c r="B252" s="240"/>
      <c r="C252" s="241"/>
      <c r="D252" s="233" t="s">
        <v>156</v>
      </c>
      <c r="E252" s="242" t="s">
        <v>1</v>
      </c>
      <c r="F252" s="243" t="s">
        <v>324</v>
      </c>
      <c r="G252" s="241"/>
      <c r="H252" s="242" t="s">
        <v>1</v>
      </c>
      <c r="I252" s="244"/>
      <c r="J252" s="241"/>
      <c r="K252" s="241"/>
      <c r="L252" s="245"/>
      <c r="M252" s="246"/>
      <c r="N252" s="247"/>
      <c r="O252" s="247"/>
      <c r="P252" s="247"/>
      <c r="Q252" s="247"/>
      <c r="R252" s="247"/>
      <c r="S252" s="247"/>
      <c r="T252" s="248"/>
      <c r="U252" s="13"/>
      <c r="V252" s="13"/>
      <c r="W252" s="13"/>
      <c r="X252" s="13"/>
      <c r="Y252" s="13"/>
      <c r="Z252" s="13"/>
      <c r="AA252" s="13"/>
      <c r="AB252" s="13"/>
      <c r="AC252" s="13"/>
      <c r="AD252" s="13"/>
      <c r="AE252" s="13"/>
      <c r="AT252" s="249" t="s">
        <v>156</v>
      </c>
      <c r="AU252" s="249" t="s">
        <v>85</v>
      </c>
      <c r="AV252" s="13" t="s">
        <v>81</v>
      </c>
      <c r="AW252" s="13" t="s">
        <v>32</v>
      </c>
      <c r="AX252" s="13" t="s">
        <v>76</v>
      </c>
      <c r="AY252" s="249" t="s">
        <v>143</v>
      </c>
    </row>
    <row r="253" s="14" customFormat="1">
      <c r="A253" s="14"/>
      <c r="B253" s="250"/>
      <c r="C253" s="251"/>
      <c r="D253" s="233" t="s">
        <v>156</v>
      </c>
      <c r="E253" s="252" t="s">
        <v>100</v>
      </c>
      <c r="F253" s="253" t="s">
        <v>325</v>
      </c>
      <c r="G253" s="251"/>
      <c r="H253" s="254">
        <v>3.7799999999999998</v>
      </c>
      <c r="I253" s="255"/>
      <c r="J253" s="251"/>
      <c r="K253" s="251"/>
      <c r="L253" s="256"/>
      <c r="M253" s="257"/>
      <c r="N253" s="258"/>
      <c r="O253" s="258"/>
      <c r="P253" s="258"/>
      <c r="Q253" s="258"/>
      <c r="R253" s="258"/>
      <c r="S253" s="258"/>
      <c r="T253" s="259"/>
      <c r="U253" s="14"/>
      <c r="V253" s="14"/>
      <c r="W253" s="14"/>
      <c r="X253" s="14"/>
      <c r="Y253" s="14"/>
      <c r="Z253" s="14"/>
      <c r="AA253" s="14"/>
      <c r="AB253" s="14"/>
      <c r="AC253" s="14"/>
      <c r="AD253" s="14"/>
      <c r="AE253" s="14"/>
      <c r="AT253" s="260" t="s">
        <v>156</v>
      </c>
      <c r="AU253" s="260" t="s">
        <v>85</v>
      </c>
      <c r="AV253" s="14" t="s">
        <v>85</v>
      </c>
      <c r="AW253" s="14" t="s">
        <v>32</v>
      </c>
      <c r="AX253" s="14" t="s">
        <v>76</v>
      </c>
      <c r="AY253" s="260" t="s">
        <v>143</v>
      </c>
    </row>
    <row r="254" s="13" customFormat="1">
      <c r="A254" s="13"/>
      <c r="B254" s="240"/>
      <c r="C254" s="241"/>
      <c r="D254" s="233" t="s">
        <v>156</v>
      </c>
      <c r="E254" s="242" t="s">
        <v>1</v>
      </c>
      <c r="F254" s="243" t="s">
        <v>326</v>
      </c>
      <c r="G254" s="241"/>
      <c r="H254" s="242" t="s">
        <v>1</v>
      </c>
      <c r="I254" s="244"/>
      <c r="J254" s="241"/>
      <c r="K254" s="241"/>
      <c r="L254" s="245"/>
      <c r="M254" s="246"/>
      <c r="N254" s="247"/>
      <c r="O254" s="247"/>
      <c r="P254" s="247"/>
      <c r="Q254" s="247"/>
      <c r="R254" s="247"/>
      <c r="S254" s="247"/>
      <c r="T254" s="248"/>
      <c r="U254" s="13"/>
      <c r="V254" s="13"/>
      <c r="W254" s="13"/>
      <c r="X254" s="13"/>
      <c r="Y254" s="13"/>
      <c r="Z254" s="13"/>
      <c r="AA254" s="13"/>
      <c r="AB254" s="13"/>
      <c r="AC254" s="13"/>
      <c r="AD254" s="13"/>
      <c r="AE254" s="13"/>
      <c r="AT254" s="249" t="s">
        <v>156</v>
      </c>
      <c r="AU254" s="249" t="s">
        <v>85</v>
      </c>
      <c r="AV254" s="13" t="s">
        <v>81</v>
      </c>
      <c r="AW254" s="13" t="s">
        <v>32</v>
      </c>
      <c r="AX254" s="13" t="s">
        <v>76</v>
      </c>
      <c r="AY254" s="249" t="s">
        <v>143</v>
      </c>
    </row>
    <row r="255" s="14" customFormat="1">
      <c r="A255" s="14"/>
      <c r="B255" s="250"/>
      <c r="C255" s="251"/>
      <c r="D255" s="233" t="s">
        <v>156</v>
      </c>
      <c r="E255" s="252" t="s">
        <v>1</v>
      </c>
      <c r="F255" s="253" t="s">
        <v>327</v>
      </c>
      <c r="G255" s="251"/>
      <c r="H255" s="254">
        <v>5.1340000000000003</v>
      </c>
      <c r="I255" s="255"/>
      <c r="J255" s="251"/>
      <c r="K255" s="251"/>
      <c r="L255" s="256"/>
      <c r="M255" s="257"/>
      <c r="N255" s="258"/>
      <c r="O255" s="258"/>
      <c r="P255" s="258"/>
      <c r="Q255" s="258"/>
      <c r="R255" s="258"/>
      <c r="S255" s="258"/>
      <c r="T255" s="259"/>
      <c r="U255" s="14"/>
      <c r="V255" s="14"/>
      <c r="W255" s="14"/>
      <c r="X255" s="14"/>
      <c r="Y255" s="14"/>
      <c r="Z255" s="14"/>
      <c r="AA255" s="14"/>
      <c r="AB255" s="14"/>
      <c r="AC255" s="14"/>
      <c r="AD255" s="14"/>
      <c r="AE255" s="14"/>
      <c r="AT255" s="260" t="s">
        <v>156</v>
      </c>
      <c r="AU255" s="260" t="s">
        <v>85</v>
      </c>
      <c r="AV255" s="14" t="s">
        <v>85</v>
      </c>
      <c r="AW255" s="14" t="s">
        <v>32</v>
      </c>
      <c r="AX255" s="14" t="s">
        <v>81</v>
      </c>
      <c r="AY255" s="260" t="s">
        <v>143</v>
      </c>
    </row>
    <row r="256" s="2" customFormat="1" ht="16.5" customHeight="1">
      <c r="A256" s="39"/>
      <c r="B256" s="40"/>
      <c r="C256" s="220" t="s">
        <v>328</v>
      </c>
      <c r="D256" s="220" t="s">
        <v>145</v>
      </c>
      <c r="E256" s="221" t="s">
        <v>329</v>
      </c>
      <c r="F256" s="222" t="s">
        <v>330</v>
      </c>
      <c r="G256" s="223" t="s">
        <v>189</v>
      </c>
      <c r="H256" s="224">
        <v>2.6459999999999999</v>
      </c>
      <c r="I256" s="225"/>
      <c r="J256" s="226">
        <f>ROUND(I256*H256,2)</f>
        <v>0</v>
      </c>
      <c r="K256" s="222" t="s">
        <v>149</v>
      </c>
      <c r="L256" s="45"/>
      <c r="M256" s="227" t="s">
        <v>1</v>
      </c>
      <c r="N256" s="228" t="s">
        <v>41</v>
      </c>
      <c r="O256" s="92"/>
      <c r="P256" s="229">
        <f>O256*H256</f>
        <v>0</v>
      </c>
      <c r="Q256" s="229">
        <v>1.05524</v>
      </c>
      <c r="R256" s="229">
        <f>Q256*H256</f>
        <v>2.79216504</v>
      </c>
      <c r="S256" s="229">
        <v>0</v>
      </c>
      <c r="T256" s="230">
        <f>S256*H256</f>
        <v>0</v>
      </c>
      <c r="U256" s="39"/>
      <c r="V256" s="39"/>
      <c r="W256" s="39"/>
      <c r="X256" s="39"/>
      <c r="Y256" s="39"/>
      <c r="Z256" s="39"/>
      <c r="AA256" s="39"/>
      <c r="AB256" s="39"/>
      <c r="AC256" s="39"/>
      <c r="AD256" s="39"/>
      <c r="AE256" s="39"/>
      <c r="AR256" s="231" t="s">
        <v>150</v>
      </c>
      <c r="AT256" s="231" t="s">
        <v>145</v>
      </c>
      <c r="AU256" s="231" t="s">
        <v>85</v>
      </c>
      <c r="AY256" s="18" t="s">
        <v>143</v>
      </c>
      <c r="BE256" s="232">
        <f>IF(N256="základní",J256,0)</f>
        <v>0</v>
      </c>
      <c r="BF256" s="232">
        <f>IF(N256="snížená",J256,0)</f>
        <v>0</v>
      </c>
      <c r="BG256" s="232">
        <f>IF(N256="zákl. přenesená",J256,0)</f>
        <v>0</v>
      </c>
      <c r="BH256" s="232">
        <f>IF(N256="sníž. přenesená",J256,0)</f>
        <v>0</v>
      </c>
      <c r="BI256" s="232">
        <f>IF(N256="nulová",J256,0)</f>
        <v>0</v>
      </c>
      <c r="BJ256" s="18" t="s">
        <v>81</v>
      </c>
      <c r="BK256" s="232">
        <f>ROUND(I256*H256,2)</f>
        <v>0</v>
      </c>
      <c r="BL256" s="18" t="s">
        <v>150</v>
      </c>
      <c r="BM256" s="231" t="s">
        <v>331</v>
      </c>
    </row>
    <row r="257" s="2" customFormat="1">
      <c r="A257" s="39"/>
      <c r="B257" s="40"/>
      <c r="C257" s="41"/>
      <c r="D257" s="233" t="s">
        <v>152</v>
      </c>
      <c r="E257" s="41"/>
      <c r="F257" s="234" t="s">
        <v>332</v>
      </c>
      <c r="G257" s="41"/>
      <c r="H257" s="41"/>
      <c r="I257" s="235"/>
      <c r="J257" s="41"/>
      <c r="K257" s="41"/>
      <c r="L257" s="45"/>
      <c r="M257" s="236"/>
      <c r="N257" s="237"/>
      <c r="O257" s="92"/>
      <c r="P257" s="92"/>
      <c r="Q257" s="92"/>
      <c r="R257" s="92"/>
      <c r="S257" s="92"/>
      <c r="T257" s="93"/>
      <c r="U257" s="39"/>
      <c r="V257" s="39"/>
      <c r="W257" s="39"/>
      <c r="X257" s="39"/>
      <c r="Y257" s="39"/>
      <c r="Z257" s="39"/>
      <c r="AA257" s="39"/>
      <c r="AB257" s="39"/>
      <c r="AC257" s="39"/>
      <c r="AD257" s="39"/>
      <c r="AE257" s="39"/>
      <c r="AT257" s="18" t="s">
        <v>152</v>
      </c>
      <c r="AU257" s="18" t="s">
        <v>85</v>
      </c>
    </row>
    <row r="258" s="2" customFormat="1">
      <c r="A258" s="39"/>
      <c r="B258" s="40"/>
      <c r="C258" s="41"/>
      <c r="D258" s="238" t="s">
        <v>154</v>
      </c>
      <c r="E258" s="41"/>
      <c r="F258" s="239" t="s">
        <v>333</v>
      </c>
      <c r="G258" s="41"/>
      <c r="H258" s="41"/>
      <c r="I258" s="235"/>
      <c r="J258" s="41"/>
      <c r="K258" s="41"/>
      <c r="L258" s="45"/>
      <c r="M258" s="236"/>
      <c r="N258" s="237"/>
      <c r="O258" s="92"/>
      <c r="P258" s="92"/>
      <c r="Q258" s="92"/>
      <c r="R258" s="92"/>
      <c r="S258" s="92"/>
      <c r="T258" s="93"/>
      <c r="U258" s="39"/>
      <c r="V258" s="39"/>
      <c r="W258" s="39"/>
      <c r="X258" s="39"/>
      <c r="Y258" s="39"/>
      <c r="Z258" s="39"/>
      <c r="AA258" s="39"/>
      <c r="AB258" s="39"/>
      <c r="AC258" s="39"/>
      <c r="AD258" s="39"/>
      <c r="AE258" s="39"/>
      <c r="AT258" s="18" t="s">
        <v>154</v>
      </c>
      <c r="AU258" s="18" t="s">
        <v>85</v>
      </c>
    </row>
    <row r="259" s="14" customFormat="1">
      <c r="A259" s="14"/>
      <c r="B259" s="250"/>
      <c r="C259" s="251"/>
      <c r="D259" s="233" t="s">
        <v>156</v>
      </c>
      <c r="E259" s="252" t="s">
        <v>1</v>
      </c>
      <c r="F259" s="253" t="s">
        <v>201</v>
      </c>
      <c r="G259" s="251"/>
      <c r="H259" s="254">
        <v>2.6459999999999999</v>
      </c>
      <c r="I259" s="255"/>
      <c r="J259" s="251"/>
      <c r="K259" s="251"/>
      <c r="L259" s="256"/>
      <c r="M259" s="257"/>
      <c r="N259" s="258"/>
      <c r="O259" s="258"/>
      <c r="P259" s="258"/>
      <c r="Q259" s="258"/>
      <c r="R259" s="258"/>
      <c r="S259" s="258"/>
      <c r="T259" s="259"/>
      <c r="U259" s="14"/>
      <c r="V259" s="14"/>
      <c r="W259" s="14"/>
      <c r="X259" s="14"/>
      <c r="Y259" s="14"/>
      <c r="Z259" s="14"/>
      <c r="AA259" s="14"/>
      <c r="AB259" s="14"/>
      <c r="AC259" s="14"/>
      <c r="AD259" s="14"/>
      <c r="AE259" s="14"/>
      <c r="AT259" s="260" t="s">
        <v>156</v>
      </c>
      <c r="AU259" s="260" t="s">
        <v>85</v>
      </c>
      <c r="AV259" s="14" t="s">
        <v>85</v>
      </c>
      <c r="AW259" s="14" t="s">
        <v>32</v>
      </c>
      <c r="AX259" s="14" t="s">
        <v>81</v>
      </c>
      <c r="AY259" s="260" t="s">
        <v>143</v>
      </c>
    </row>
    <row r="260" s="2" customFormat="1" ht="16.5" customHeight="1">
      <c r="A260" s="39"/>
      <c r="B260" s="40"/>
      <c r="C260" s="220" t="s">
        <v>334</v>
      </c>
      <c r="D260" s="220" t="s">
        <v>145</v>
      </c>
      <c r="E260" s="221" t="s">
        <v>335</v>
      </c>
      <c r="F260" s="222" t="s">
        <v>336</v>
      </c>
      <c r="G260" s="223" t="s">
        <v>189</v>
      </c>
      <c r="H260" s="224">
        <v>18.690000000000001</v>
      </c>
      <c r="I260" s="225"/>
      <c r="J260" s="226">
        <f>ROUND(I260*H260,2)</f>
        <v>0</v>
      </c>
      <c r="K260" s="222" t="s">
        <v>149</v>
      </c>
      <c r="L260" s="45"/>
      <c r="M260" s="227" t="s">
        <v>1</v>
      </c>
      <c r="N260" s="228" t="s">
        <v>41</v>
      </c>
      <c r="O260" s="92"/>
      <c r="P260" s="229">
        <f>O260*H260</f>
        <v>0</v>
      </c>
      <c r="Q260" s="229">
        <v>2.94564</v>
      </c>
      <c r="R260" s="229">
        <f>Q260*H260</f>
        <v>55.054011600000003</v>
      </c>
      <c r="S260" s="229">
        <v>0</v>
      </c>
      <c r="T260" s="230">
        <f>S260*H260</f>
        <v>0</v>
      </c>
      <c r="U260" s="39"/>
      <c r="V260" s="39"/>
      <c r="W260" s="39"/>
      <c r="X260" s="39"/>
      <c r="Y260" s="39"/>
      <c r="Z260" s="39"/>
      <c r="AA260" s="39"/>
      <c r="AB260" s="39"/>
      <c r="AC260" s="39"/>
      <c r="AD260" s="39"/>
      <c r="AE260" s="39"/>
      <c r="AR260" s="231" t="s">
        <v>150</v>
      </c>
      <c r="AT260" s="231" t="s">
        <v>145</v>
      </c>
      <c r="AU260" s="231" t="s">
        <v>85</v>
      </c>
      <c r="AY260" s="18" t="s">
        <v>143</v>
      </c>
      <c r="BE260" s="232">
        <f>IF(N260="základní",J260,0)</f>
        <v>0</v>
      </c>
      <c r="BF260" s="232">
        <f>IF(N260="snížená",J260,0)</f>
        <v>0</v>
      </c>
      <c r="BG260" s="232">
        <f>IF(N260="zákl. přenesená",J260,0)</f>
        <v>0</v>
      </c>
      <c r="BH260" s="232">
        <f>IF(N260="sníž. přenesená",J260,0)</f>
        <v>0</v>
      </c>
      <c r="BI260" s="232">
        <f>IF(N260="nulová",J260,0)</f>
        <v>0</v>
      </c>
      <c r="BJ260" s="18" t="s">
        <v>81</v>
      </c>
      <c r="BK260" s="232">
        <f>ROUND(I260*H260,2)</f>
        <v>0</v>
      </c>
      <c r="BL260" s="18" t="s">
        <v>150</v>
      </c>
      <c r="BM260" s="231" t="s">
        <v>337</v>
      </c>
    </row>
    <row r="261" s="2" customFormat="1">
      <c r="A261" s="39"/>
      <c r="B261" s="40"/>
      <c r="C261" s="41"/>
      <c r="D261" s="233" t="s">
        <v>152</v>
      </c>
      <c r="E261" s="41"/>
      <c r="F261" s="234" t="s">
        <v>338</v>
      </c>
      <c r="G261" s="41"/>
      <c r="H261" s="41"/>
      <c r="I261" s="235"/>
      <c r="J261" s="41"/>
      <c r="K261" s="41"/>
      <c r="L261" s="45"/>
      <c r="M261" s="236"/>
      <c r="N261" s="237"/>
      <c r="O261" s="92"/>
      <c r="P261" s="92"/>
      <c r="Q261" s="92"/>
      <c r="R261" s="92"/>
      <c r="S261" s="92"/>
      <c r="T261" s="93"/>
      <c r="U261" s="39"/>
      <c r="V261" s="39"/>
      <c r="W261" s="39"/>
      <c r="X261" s="39"/>
      <c r="Y261" s="39"/>
      <c r="Z261" s="39"/>
      <c r="AA261" s="39"/>
      <c r="AB261" s="39"/>
      <c r="AC261" s="39"/>
      <c r="AD261" s="39"/>
      <c r="AE261" s="39"/>
      <c r="AT261" s="18" t="s">
        <v>152</v>
      </c>
      <c r="AU261" s="18" t="s">
        <v>85</v>
      </c>
    </row>
    <row r="262" s="2" customFormat="1">
      <c r="A262" s="39"/>
      <c r="B262" s="40"/>
      <c r="C262" s="41"/>
      <c r="D262" s="238" t="s">
        <v>154</v>
      </c>
      <c r="E262" s="41"/>
      <c r="F262" s="239" t="s">
        <v>339</v>
      </c>
      <c r="G262" s="41"/>
      <c r="H262" s="41"/>
      <c r="I262" s="235"/>
      <c r="J262" s="41"/>
      <c r="K262" s="41"/>
      <c r="L262" s="45"/>
      <c r="M262" s="236"/>
      <c r="N262" s="237"/>
      <c r="O262" s="92"/>
      <c r="P262" s="92"/>
      <c r="Q262" s="92"/>
      <c r="R262" s="92"/>
      <c r="S262" s="92"/>
      <c r="T262" s="93"/>
      <c r="U262" s="39"/>
      <c r="V262" s="39"/>
      <c r="W262" s="39"/>
      <c r="X262" s="39"/>
      <c r="Y262" s="39"/>
      <c r="Z262" s="39"/>
      <c r="AA262" s="39"/>
      <c r="AB262" s="39"/>
      <c r="AC262" s="39"/>
      <c r="AD262" s="39"/>
      <c r="AE262" s="39"/>
      <c r="AT262" s="18" t="s">
        <v>154</v>
      </c>
      <c r="AU262" s="18" t="s">
        <v>85</v>
      </c>
    </row>
    <row r="263" s="13" customFormat="1">
      <c r="A263" s="13"/>
      <c r="B263" s="240"/>
      <c r="C263" s="241"/>
      <c r="D263" s="233" t="s">
        <v>156</v>
      </c>
      <c r="E263" s="242" t="s">
        <v>1</v>
      </c>
      <c r="F263" s="243" t="s">
        <v>340</v>
      </c>
      <c r="G263" s="241"/>
      <c r="H263" s="242" t="s">
        <v>1</v>
      </c>
      <c r="I263" s="244"/>
      <c r="J263" s="241"/>
      <c r="K263" s="241"/>
      <c r="L263" s="245"/>
      <c r="M263" s="246"/>
      <c r="N263" s="247"/>
      <c r="O263" s="247"/>
      <c r="P263" s="247"/>
      <c r="Q263" s="247"/>
      <c r="R263" s="247"/>
      <c r="S263" s="247"/>
      <c r="T263" s="248"/>
      <c r="U263" s="13"/>
      <c r="V263" s="13"/>
      <c r="W263" s="13"/>
      <c r="X263" s="13"/>
      <c r="Y263" s="13"/>
      <c r="Z263" s="13"/>
      <c r="AA263" s="13"/>
      <c r="AB263" s="13"/>
      <c r="AC263" s="13"/>
      <c r="AD263" s="13"/>
      <c r="AE263" s="13"/>
      <c r="AT263" s="249" t="s">
        <v>156</v>
      </c>
      <c r="AU263" s="249" t="s">
        <v>85</v>
      </c>
      <c r="AV263" s="13" t="s">
        <v>81</v>
      </c>
      <c r="AW263" s="13" t="s">
        <v>32</v>
      </c>
      <c r="AX263" s="13" t="s">
        <v>76</v>
      </c>
      <c r="AY263" s="249" t="s">
        <v>143</v>
      </c>
    </row>
    <row r="264" s="14" customFormat="1">
      <c r="A264" s="14"/>
      <c r="B264" s="250"/>
      <c r="C264" s="251"/>
      <c r="D264" s="233" t="s">
        <v>156</v>
      </c>
      <c r="E264" s="252" t="s">
        <v>1</v>
      </c>
      <c r="F264" s="253" t="s">
        <v>341</v>
      </c>
      <c r="G264" s="251"/>
      <c r="H264" s="254">
        <v>31.875</v>
      </c>
      <c r="I264" s="255"/>
      <c r="J264" s="251"/>
      <c r="K264" s="251"/>
      <c r="L264" s="256"/>
      <c r="M264" s="257"/>
      <c r="N264" s="258"/>
      <c r="O264" s="258"/>
      <c r="P264" s="258"/>
      <c r="Q264" s="258"/>
      <c r="R264" s="258"/>
      <c r="S264" s="258"/>
      <c r="T264" s="259"/>
      <c r="U264" s="14"/>
      <c r="V264" s="14"/>
      <c r="W264" s="14"/>
      <c r="X264" s="14"/>
      <c r="Y264" s="14"/>
      <c r="Z264" s="14"/>
      <c r="AA264" s="14"/>
      <c r="AB264" s="14"/>
      <c r="AC264" s="14"/>
      <c r="AD264" s="14"/>
      <c r="AE264" s="14"/>
      <c r="AT264" s="260" t="s">
        <v>156</v>
      </c>
      <c r="AU264" s="260" t="s">
        <v>85</v>
      </c>
      <c r="AV264" s="14" t="s">
        <v>85</v>
      </c>
      <c r="AW264" s="14" t="s">
        <v>32</v>
      </c>
      <c r="AX264" s="14" t="s">
        <v>76</v>
      </c>
      <c r="AY264" s="260" t="s">
        <v>143</v>
      </c>
    </row>
    <row r="265" s="14" customFormat="1">
      <c r="A265" s="14"/>
      <c r="B265" s="250"/>
      <c r="C265" s="251"/>
      <c r="D265" s="233" t="s">
        <v>156</v>
      </c>
      <c r="E265" s="252" t="s">
        <v>1</v>
      </c>
      <c r="F265" s="253" t="s">
        <v>342</v>
      </c>
      <c r="G265" s="251"/>
      <c r="H265" s="254">
        <v>14.85</v>
      </c>
      <c r="I265" s="255"/>
      <c r="J265" s="251"/>
      <c r="K265" s="251"/>
      <c r="L265" s="256"/>
      <c r="M265" s="257"/>
      <c r="N265" s="258"/>
      <c r="O265" s="258"/>
      <c r="P265" s="258"/>
      <c r="Q265" s="258"/>
      <c r="R265" s="258"/>
      <c r="S265" s="258"/>
      <c r="T265" s="259"/>
      <c r="U265" s="14"/>
      <c r="V265" s="14"/>
      <c r="W265" s="14"/>
      <c r="X265" s="14"/>
      <c r="Y265" s="14"/>
      <c r="Z265" s="14"/>
      <c r="AA265" s="14"/>
      <c r="AB265" s="14"/>
      <c r="AC265" s="14"/>
      <c r="AD265" s="14"/>
      <c r="AE265" s="14"/>
      <c r="AT265" s="260" t="s">
        <v>156</v>
      </c>
      <c r="AU265" s="260" t="s">
        <v>85</v>
      </c>
      <c r="AV265" s="14" t="s">
        <v>85</v>
      </c>
      <c r="AW265" s="14" t="s">
        <v>32</v>
      </c>
      <c r="AX265" s="14" t="s">
        <v>76</v>
      </c>
      <c r="AY265" s="260" t="s">
        <v>143</v>
      </c>
    </row>
    <row r="266" s="16" customFormat="1">
      <c r="A266" s="16"/>
      <c r="B266" s="273"/>
      <c r="C266" s="274"/>
      <c r="D266" s="233" t="s">
        <v>156</v>
      </c>
      <c r="E266" s="275" t="s">
        <v>103</v>
      </c>
      <c r="F266" s="276" t="s">
        <v>228</v>
      </c>
      <c r="G266" s="274"/>
      <c r="H266" s="277">
        <v>46.725000000000001</v>
      </c>
      <c r="I266" s="278"/>
      <c r="J266" s="274"/>
      <c r="K266" s="274"/>
      <c r="L266" s="279"/>
      <c r="M266" s="280"/>
      <c r="N266" s="281"/>
      <c r="O266" s="281"/>
      <c r="P266" s="281"/>
      <c r="Q266" s="281"/>
      <c r="R266" s="281"/>
      <c r="S266" s="281"/>
      <c r="T266" s="282"/>
      <c r="U266" s="16"/>
      <c r="V266" s="16"/>
      <c r="W266" s="16"/>
      <c r="X266" s="16"/>
      <c r="Y266" s="16"/>
      <c r="Z266" s="16"/>
      <c r="AA266" s="16"/>
      <c r="AB266" s="16"/>
      <c r="AC266" s="16"/>
      <c r="AD266" s="16"/>
      <c r="AE266" s="16"/>
      <c r="AT266" s="283" t="s">
        <v>156</v>
      </c>
      <c r="AU266" s="283" t="s">
        <v>85</v>
      </c>
      <c r="AV266" s="16" t="s">
        <v>150</v>
      </c>
      <c r="AW266" s="16" t="s">
        <v>32</v>
      </c>
      <c r="AX266" s="16" t="s">
        <v>76</v>
      </c>
      <c r="AY266" s="283" t="s">
        <v>143</v>
      </c>
    </row>
    <row r="267" s="13" customFormat="1">
      <c r="A267" s="13"/>
      <c r="B267" s="240"/>
      <c r="C267" s="241"/>
      <c r="D267" s="233" t="s">
        <v>156</v>
      </c>
      <c r="E267" s="242" t="s">
        <v>1</v>
      </c>
      <c r="F267" s="243" t="s">
        <v>343</v>
      </c>
      <c r="G267" s="241"/>
      <c r="H267" s="242" t="s">
        <v>1</v>
      </c>
      <c r="I267" s="244"/>
      <c r="J267" s="241"/>
      <c r="K267" s="241"/>
      <c r="L267" s="245"/>
      <c r="M267" s="246"/>
      <c r="N267" s="247"/>
      <c r="O267" s="247"/>
      <c r="P267" s="247"/>
      <c r="Q267" s="247"/>
      <c r="R267" s="247"/>
      <c r="S267" s="247"/>
      <c r="T267" s="248"/>
      <c r="U267" s="13"/>
      <c r="V267" s="13"/>
      <c r="W267" s="13"/>
      <c r="X267" s="13"/>
      <c r="Y267" s="13"/>
      <c r="Z267" s="13"/>
      <c r="AA267" s="13"/>
      <c r="AB267" s="13"/>
      <c r="AC267" s="13"/>
      <c r="AD267" s="13"/>
      <c r="AE267" s="13"/>
      <c r="AT267" s="249" t="s">
        <v>156</v>
      </c>
      <c r="AU267" s="249" t="s">
        <v>85</v>
      </c>
      <c r="AV267" s="13" t="s">
        <v>81</v>
      </c>
      <c r="AW267" s="13" t="s">
        <v>32</v>
      </c>
      <c r="AX267" s="13" t="s">
        <v>76</v>
      </c>
      <c r="AY267" s="249" t="s">
        <v>143</v>
      </c>
    </row>
    <row r="268" s="14" customFormat="1">
      <c r="A268" s="14"/>
      <c r="B268" s="250"/>
      <c r="C268" s="251"/>
      <c r="D268" s="233" t="s">
        <v>156</v>
      </c>
      <c r="E268" s="252" t="s">
        <v>1</v>
      </c>
      <c r="F268" s="253" t="s">
        <v>344</v>
      </c>
      <c r="G268" s="251"/>
      <c r="H268" s="254">
        <v>18.690000000000001</v>
      </c>
      <c r="I268" s="255"/>
      <c r="J268" s="251"/>
      <c r="K268" s="251"/>
      <c r="L268" s="256"/>
      <c r="M268" s="257"/>
      <c r="N268" s="258"/>
      <c r="O268" s="258"/>
      <c r="P268" s="258"/>
      <c r="Q268" s="258"/>
      <c r="R268" s="258"/>
      <c r="S268" s="258"/>
      <c r="T268" s="259"/>
      <c r="U268" s="14"/>
      <c r="V268" s="14"/>
      <c r="W268" s="14"/>
      <c r="X268" s="14"/>
      <c r="Y268" s="14"/>
      <c r="Z268" s="14"/>
      <c r="AA268" s="14"/>
      <c r="AB268" s="14"/>
      <c r="AC268" s="14"/>
      <c r="AD268" s="14"/>
      <c r="AE268" s="14"/>
      <c r="AT268" s="260" t="s">
        <v>156</v>
      </c>
      <c r="AU268" s="260" t="s">
        <v>85</v>
      </c>
      <c r="AV268" s="14" t="s">
        <v>85</v>
      </c>
      <c r="AW268" s="14" t="s">
        <v>32</v>
      </c>
      <c r="AX268" s="14" t="s">
        <v>81</v>
      </c>
      <c r="AY268" s="260" t="s">
        <v>143</v>
      </c>
    </row>
    <row r="269" s="2" customFormat="1" ht="16.5" customHeight="1">
      <c r="A269" s="39"/>
      <c r="B269" s="40"/>
      <c r="C269" s="220" t="s">
        <v>345</v>
      </c>
      <c r="D269" s="220" t="s">
        <v>145</v>
      </c>
      <c r="E269" s="221" t="s">
        <v>346</v>
      </c>
      <c r="F269" s="222" t="s">
        <v>347</v>
      </c>
      <c r="G269" s="223" t="s">
        <v>189</v>
      </c>
      <c r="H269" s="224">
        <v>4.673</v>
      </c>
      <c r="I269" s="225"/>
      <c r="J269" s="226">
        <f>ROUND(I269*H269,2)</f>
        <v>0</v>
      </c>
      <c r="K269" s="222" t="s">
        <v>149</v>
      </c>
      <c r="L269" s="45"/>
      <c r="M269" s="227" t="s">
        <v>1</v>
      </c>
      <c r="N269" s="228" t="s">
        <v>41</v>
      </c>
      <c r="O269" s="92"/>
      <c r="P269" s="229">
        <f>O269*H269</f>
        <v>0</v>
      </c>
      <c r="Q269" s="229">
        <v>2.7258599999999999</v>
      </c>
      <c r="R269" s="229">
        <f>Q269*H269</f>
        <v>12.73794378</v>
      </c>
      <c r="S269" s="229">
        <v>0</v>
      </c>
      <c r="T269" s="230">
        <f>S269*H269</f>
        <v>0</v>
      </c>
      <c r="U269" s="39"/>
      <c r="V269" s="39"/>
      <c r="W269" s="39"/>
      <c r="X269" s="39"/>
      <c r="Y269" s="39"/>
      <c r="Z269" s="39"/>
      <c r="AA269" s="39"/>
      <c r="AB269" s="39"/>
      <c r="AC269" s="39"/>
      <c r="AD269" s="39"/>
      <c r="AE269" s="39"/>
      <c r="AR269" s="231" t="s">
        <v>150</v>
      </c>
      <c r="AT269" s="231" t="s">
        <v>145</v>
      </c>
      <c r="AU269" s="231" t="s">
        <v>85</v>
      </c>
      <c r="AY269" s="18" t="s">
        <v>143</v>
      </c>
      <c r="BE269" s="232">
        <f>IF(N269="základní",J269,0)</f>
        <v>0</v>
      </c>
      <c r="BF269" s="232">
        <f>IF(N269="snížená",J269,0)</f>
        <v>0</v>
      </c>
      <c r="BG269" s="232">
        <f>IF(N269="zákl. přenesená",J269,0)</f>
        <v>0</v>
      </c>
      <c r="BH269" s="232">
        <f>IF(N269="sníž. přenesená",J269,0)</f>
        <v>0</v>
      </c>
      <c r="BI269" s="232">
        <f>IF(N269="nulová",J269,0)</f>
        <v>0</v>
      </c>
      <c r="BJ269" s="18" t="s">
        <v>81</v>
      </c>
      <c r="BK269" s="232">
        <f>ROUND(I269*H269,2)</f>
        <v>0</v>
      </c>
      <c r="BL269" s="18" t="s">
        <v>150</v>
      </c>
      <c r="BM269" s="231" t="s">
        <v>348</v>
      </c>
    </row>
    <row r="270" s="2" customFormat="1">
      <c r="A270" s="39"/>
      <c r="B270" s="40"/>
      <c r="C270" s="41"/>
      <c r="D270" s="233" t="s">
        <v>152</v>
      </c>
      <c r="E270" s="41"/>
      <c r="F270" s="234" t="s">
        <v>349</v>
      </c>
      <c r="G270" s="41"/>
      <c r="H270" s="41"/>
      <c r="I270" s="235"/>
      <c r="J270" s="41"/>
      <c r="K270" s="41"/>
      <c r="L270" s="45"/>
      <c r="M270" s="236"/>
      <c r="N270" s="237"/>
      <c r="O270" s="92"/>
      <c r="P270" s="92"/>
      <c r="Q270" s="92"/>
      <c r="R270" s="92"/>
      <c r="S270" s="92"/>
      <c r="T270" s="93"/>
      <c r="U270" s="39"/>
      <c r="V270" s="39"/>
      <c r="W270" s="39"/>
      <c r="X270" s="39"/>
      <c r="Y270" s="39"/>
      <c r="Z270" s="39"/>
      <c r="AA270" s="39"/>
      <c r="AB270" s="39"/>
      <c r="AC270" s="39"/>
      <c r="AD270" s="39"/>
      <c r="AE270" s="39"/>
      <c r="AT270" s="18" t="s">
        <v>152</v>
      </c>
      <c r="AU270" s="18" t="s">
        <v>85</v>
      </c>
    </row>
    <row r="271" s="2" customFormat="1">
      <c r="A271" s="39"/>
      <c r="B271" s="40"/>
      <c r="C271" s="41"/>
      <c r="D271" s="238" t="s">
        <v>154</v>
      </c>
      <c r="E271" s="41"/>
      <c r="F271" s="239" t="s">
        <v>350</v>
      </c>
      <c r="G271" s="41"/>
      <c r="H271" s="41"/>
      <c r="I271" s="235"/>
      <c r="J271" s="41"/>
      <c r="K271" s="41"/>
      <c r="L271" s="45"/>
      <c r="M271" s="236"/>
      <c r="N271" s="237"/>
      <c r="O271" s="92"/>
      <c r="P271" s="92"/>
      <c r="Q271" s="92"/>
      <c r="R271" s="92"/>
      <c r="S271" s="92"/>
      <c r="T271" s="93"/>
      <c r="U271" s="39"/>
      <c r="V271" s="39"/>
      <c r="W271" s="39"/>
      <c r="X271" s="39"/>
      <c r="Y271" s="39"/>
      <c r="Z271" s="39"/>
      <c r="AA271" s="39"/>
      <c r="AB271" s="39"/>
      <c r="AC271" s="39"/>
      <c r="AD271" s="39"/>
      <c r="AE271" s="39"/>
      <c r="AT271" s="18" t="s">
        <v>154</v>
      </c>
      <c r="AU271" s="18" t="s">
        <v>85</v>
      </c>
    </row>
    <row r="272" s="13" customFormat="1">
      <c r="A272" s="13"/>
      <c r="B272" s="240"/>
      <c r="C272" s="241"/>
      <c r="D272" s="233" t="s">
        <v>156</v>
      </c>
      <c r="E272" s="242" t="s">
        <v>1</v>
      </c>
      <c r="F272" s="243" t="s">
        <v>343</v>
      </c>
      <c r="G272" s="241"/>
      <c r="H272" s="242" t="s">
        <v>1</v>
      </c>
      <c r="I272" s="244"/>
      <c r="J272" s="241"/>
      <c r="K272" s="241"/>
      <c r="L272" s="245"/>
      <c r="M272" s="246"/>
      <c r="N272" s="247"/>
      <c r="O272" s="247"/>
      <c r="P272" s="247"/>
      <c r="Q272" s="247"/>
      <c r="R272" s="247"/>
      <c r="S272" s="247"/>
      <c r="T272" s="248"/>
      <c r="U272" s="13"/>
      <c r="V272" s="13"/>
      <c r="W272" s="13"/>
      <c r="X272" s="13"/>
      <c r="Y272" s="13"/>
      <c r="Z272" s="13"/>
      <c r="AA272" s="13"/>
      <c r="AB272" s="13"/>
      <c r="AC272" s="13"/>
      <c r="AD272" s="13"/>
      <c r="AE272" s="13"/>
      <c r="AT272" s="249" t="s">
        <v>156</v>
      </c>
      <c r="AU272" s="249" t="s">
        <v>85</v>
      </c>
      <c r="AV272" s="13" t="s">
        <v>81</v>
      </c>
      <c r="AW272" s="13" t="s">
        <v>32</v>
      </c>
      <c r="AX272" s="13" t="s">
        <v>76</v>
      </c>
      <c r="AY272" s="249" t="s">
        <v>143</v>
      </c>
    </row>
    <row r="273" s="14" customFormat="1">
      <c r="A273" s="14"/>
      <c r="B273" s="250"/>
      <c r="C273" s="251"/>
      <c r="D273" s="233" t="s">
        <v>156</v>
      </c>
      <c r="E273" s="252" t="s">
        <v>1</v>
      </c>
      <c r="F273" s="253" t="s">
        <v>351</v>
      </c>
      <c r="G273" s="251"/>
      <c r="H273" s="254">
        <v>4.673</v>
      </c>
      <c r="I273" s="255"/>
      <c r="J273" s="251"/>
      <c r="K273" s="251"/>
      <c r="L273" s="256"/>
      <c r="M273" s="257"/>
      <c r="N273" s="258"/>
      <c r="O273" s="258"/>
      <c r="P273" s="258"/>
      <c r="Q273" s="258"/>
      <c r="R273" s="258"/>
      <c r="S273" s="258"/>
      <c r="T273" s="259"/>
      <c r="U273" s="14"/>
      <c r="V273" s="14"/>
      <c r="W273" s="14"/>
      <c r="X273" s="14"/>
      <c r="Y273" s="14"/>
      <c r="Z273" s="14"/>
      <c r="AA273" s="14"/>
      <c r="AB273" s="14"/>
      <c r="AC273" s="14"/>
      <c r="AD273" s="14"/>
      <c r="AE273" s="14"/>
      <c r="AT273" s="260" t="s">
        <v>156</v>
      </c>
      <c r="AU273" s="260" t="s">
        <v>85</v>
      </c>
      <c r="AV273" s="14" t="s">
        <v>85</v>
      </c>
      <c r="AW273" s="14" t="s">
        <v>32</v>
      </c>
      <c r="AX273" s="14" t="s">
        <v>81</v>
      </c>
      <c r="AY273" s="260" t="s">
        <v>143</v>
      </c>
    </row>
    <row r="274" s="2" customFormat="1" ht="16.5" customHeight="1">
      <c r="A274" s="39"/>
      <c r="B274" s="40"/>
      <c r="C274" s="220" t="s">
        <v>352</v>
      </c>
      <c r="D274" s="220" t="s">
        <v>145</v>
      </c>
      <c r="E274" s="221" t="s">
        <v>353</v>
      </c>
      <c r="F274" s="222" t="s">
        <v>354</v>
      </c>
      <c r="G274" s="223" t="s">
        <v>189</v>
      </c>
      <c r="H274" s="224">
        <v>23.363</v>
      </c>
      <c r="I274" s="225"/>
      <c r="J274" s="226">
        <f>ROUND(I274*H274,2)</f>
        <v>0</v>
      </c>
      <c r="K274" s="222" t="s">
        <v>149</v>
      </c>
      <c r="L274" s="45"/>
      <c r="M274" s="227" t="s">
        <v>1</v>
      </c>
      <c r="N274" s="228" t="s">
        <v>41</v>
      </c>
      <c r="O274" s="92"/>
      <c r="P274" s="229">
        <f>O274*H274</f>
        <v>0</v>
      </c>
      <c r="Q274" s="229">
        <v>3.11388</v>
      </c>
      <c r="R274" s="229">
        <f>Q274*H274</f>
        <v>72.749578439999993</v>
      </c>
      <c r="S274" s="229">
        <v>0</v>
      </c>
      <c r="T274" s="230">
        <f>S274*H274</f>
        <v>0</v>
      </c>
      <c r="U274" s="39"/>
      <c r="V274" s="39"/>
      <c r="W274" s="39"/>
      <c r="X274" s="39"/>
      <c r="Y274" s="39"/>
      <c r="Z274" s="39"/>
      <c r="AA274" s="39"/>
      <c r="AB274" s="39"/>
      <c r="AC274" s="39"/>
      <c r="AD274" s="39"/>
      <c r="AE274" s="39"/>
      <c r="AR274" s="231" t="s">
        <v>150</v>
      </c>
      <c r="AT274" s="231" t="s">
        <v>145</v>
      </c>
      <c r="AU274" s="231" t="s">
        <v>85</v>
      </c>
      <c r="AY274" s="18" t="s">
        <v>143</v>
      </c>
      <c r="BE274" s="232">
        <f>IF(N274="základní",J274,0)</f>
        <v>0</v>
      </c>
      <c r="BF274" s="232">
        <f>IF(N274="snížená",J274,0)</f>
        <v>0</v>
      </c>
      <c r="BG274" s="232">
        <f>IF(N274="zákl. přenesená",J274,0)</f>
        <v>0</v>
      </c>
      <c r="BH274" s="232">
        <f>IF(N274="sníž. přenesená",J274,0)</f>
        <v>0</v>
      </c>
      <c r="BI274" s="232">
        <f>IF(N274="nulová",J274,0)</f>
        <v>0</v>
      </c>
      <c r="BJ274" s="18" t="s">
        <v>81</v>
      </c>
      <c r="BK274" s="232">
        <f>ROUND(I274*H274,2)</f>
        <v>0</v>
      </c>
      <c r="BL274" s="18" t="s">
        <v>150</v>
      </c>
      <c r="BM274" s="231" t="s">
        <v>355</v>
      </c>
    </row>
    <row r="275" s="2" customFormat="1">
      <c r="A275" s="39"/>
      <c r="B275" s="40"/>
      <c r="C275" s="41"/>
      <c r="D275" s="233" t="s">
        <v>152</v>
      </c>
      <c r="E275" s="41"/>
      <c r="F275" s="234" t="s">
        <v>356</v>
      </c>
      <c r="G275" s="41"/>
      <c r="H275" s="41"/>
      <c r="I275" s="235"/>
      <c r="J275" s="41"/>
      <c r="K275" s="41"/>
      <c r="L275" s="45"/>
      <c r="M275" s="236"/>
      <c r="N275" s="237"/>
      <c r="O275" s="92"/>
      <c r="P275" s="92"/>
      <c r="Q275" s="92"/>
      <c r="R275" s="92"/>
      <c r="S275" s="92"/>
      <c r="T275" s="93"/>
      <c r="U275" s="39"/>
      <c r="V275" s="39"/>
      <c r="W275" s="39"/>
      <c r="X275" s="39"/>
      <c r="Y275" s="39"/>
      <c r="Z275" s="39"/>
      <c r="AA275" s="39"/>
      <c r="AB275" s="39"/>
      <c r="AC275" s="39"/>
      <c r="AD275" s="39"/>
      <c r="AE275" s="39"/>
      <c r="AT275" s="18" t="s">
        <v>152</v>
      </c>
      <c r="AU275" s="18" t="s">
        <v>85</v>
      </c>
    </row>
    <row r="276" s="2" customFormat="1">
      <c r="A276" s="39"/>
      <c r="B276" s="40"/>
      <c r="C276" s="41"/>
      <c r="D276" s="238" t="s">
        <v>154</v>
      </c>
      <c r="E276" s="41"/>
      <c r="F276" s="239" t="s">
        <v>357</v>
      </c>
      <c r="G276" s="41"/>
      <c r="H276" s="41"/>
      <c r="I276" s="235"/>
      <c r="J276" s="41"/>
      <c r="K276" s="41"/>
      <c r="L276" s="45"/>
      <c r="M276" s="236"/>
      <c r="N276" s="237"/>
      <c r="O276" s="92"/>
      <c r="P276" s="92"/>
      <c r="Q276" s="92"/>
      <c r="R276" s="92"/>
      <c r="S276" s="92"/>
      <c r="T276" s="93"/>
      <c r="U276" s="39"/>
      <c r="V276" s="39"/>
      <c r="W276" s="39"/>
      <c r="X276" s="39"/>
      <c r="Y276" s="39"/>
      <c r="Z276" s="39"/>
      <c r="AA276" s="39"/>
      <c r="AB276" s="39"/>
      <c r="AC276" s="39"/>
      <c r="AD276" s="39"/>
      <c r="AE276" s="39"/>
      <c r="AT276" s="18" t="s">
        <v>154</v>
      </c>
      <c r="AU276" s="18" t="s">
        <v>85</v>
      </c>
    </row>
    <row r="277" s="13" customFormat="1">
      <c r="A277" s="13"/>
      <c r="B277" s="240"/>
      <c r="C277" s="241"/>
      <c r="D277" s="233" t="s">
        <v>156</v>
      </c>
      <c r="E277" s="242" t="s">
        <v>1</v>
      </c>
      <c r="F277" s="243" t="s">
        <v>343</v>
      </c>
      <c r="G277" s="241"/>
      <c r="H277" s="242" t="s">
        <v>1</v>
      </c>
      <c r="I277" s="244"/>
      <c r="J277" s="241"/>
      <c r="K277" s="241"/>
      <c r="L277" s="245"/>
      <c r="M277" s="246"/>
      <c r="N277" s="247"/>
      <c r="O277" s="247"/>
      <c r="P277" s="247"/>
      <c r="Q277" s="247"/>
      <c r="R277" s="247"/>
      <c r="S277" s="247"/>
      <c r="T277" s="248"/>
      <c r="U277" s="13"/>
      <c r="V277" s="13"/>
      <c r="W277" s="13"/>
      <c r="X277" s="13"/>
      <c r="Y277" s="13"/>
      <c r="Z277" s="13"/>
      <c r="AA277" s="13"/>
      <c r="AB277" s="13"/>
      <c r="AC277" s="13"/>
      <c r="AD277" s="13"/>
      <c r="AE277" s="13"/>
      <c r="AT277" s="249" t="s">
        <v>156</v>
      </c>
      <c r="AU277" s="249" t="s">
        <v>85</v>
      </c>
      <c r="AV277" s="13" t="s">
        <v>81</v>
      </c>
      <c r="AW277" s="13" t="s">
        <v>32</v>
      </c>
      <c r="AX277" s="13" t="s">
        <v>76</v>
      </c>
      <c r="AY277" s="249" t="s">
        <v>143</v>
      </c>
    </row>
    <row r="278" s="14" customFormat="1">
      <c r="A278" s="14"/>
      <c r="B278" s="250"/>
      <c r="C278" s="251"/>
      <c r="D278" s="233" t="s">
        <v>156</v>
      </c>
      <c r="E278" s="252" t="s">
        <v>1</v>
      </c>
      <c r="F278" s="253" t="s">
        <v>358</v>
      </c>
      <c r="G278" s="251"/>
      <c r="H278" s="254">
        <v>23.363</v>
      </c>
      <c r="I278" s="255"/>
      <c r="J278" s="251"/>
      <c r="K278" s="251"/>
      <c r="L278" s="256"/>
      <c r="M278" s="257"/>
      <c r="N278" s="258"/>
      <c r="O278" s="258"/>
      <c r="P278" s="258"/>
      <c r="Q278" s="258"/>
      <c r="R278" s="258"/>
      <c r="S278" s="258"/>
      <c r="T278" s="259"/>
      <c r="U278" s="14"/>
      <c r="V278" s="14"/>
      <c r="W278" s="14"/>
      <c r="X278" s="14"/>
      <c r="Y278" s="14"/>
      <c r="Z278" s="14"/>
      <c r="AA278" s="14"/>
      <c r="AB278" s="14"/>
      <c r="AC278" s="14"/>
      <c r="AD278" s="14"/>
      <c r="AE278" s="14"/>
      <c r="AT278" s="260" t="s">
        <v>156</v>
      </c>
      <c r="AU278" s="260" t="s">
        <v>85</v>
      </c>
      <c r="AV278" s="14" t="s">
        <v>85</v>
      </c>
      <c r="AW278" s="14" t="s">
        <v>32</v>
      </c>
      <c r="AX278" s="14" t="s">
        <v>81</v>
      </c>
      <c r="AY278" s="260" t="s">
        <v>143</v>
      </c>
    </row>
    <row r="279" s="2" customFormat="1" ht="16.5" customHeight="1">
      <c r="A279" s="39"/>
      <c r="B279" s="40"/>
      <c r="C279" s="220" t="s">
        <v>359</v>
      </c>
      <c r="D279" s="220" t="s">
        <v>145</v>
      </c>
      <c r="E279" s="221" t="s">
        <v>360</v>
      </c>
      <c r="F279" s="222" t="s">
        <v>361</v>
      </c>
      <c r="G279" s="223" t="s">
        <v>189</v>
      </c>
      <c r="H279" s="224">
        <v>76.744</v>
      </c>
      <c r="I279" s="225"/>
      <c r="J279" s="226">
        <f>ROUND(I279*H279,2)</f>
        <v>0</v>
      </c>
      <c r="K279" s="222" t="s">
        <v>149</v>
      </c>
      <c r="L279" s="45"/>
      <c r="M279" s="227" t="s">
        <v>1</v>
      </c>
      <c r="N279" s="228" t="s">
        <v>41</v>
      </c>
      <c r="O279" s="92"/>
      <c r="P279" s="229">
        <f>O279*H279</f>
        <v>0</v>
      </c>
      <c r="Q279" s="229">
        <v>0</v>
      </c>
      <c r="R279" s="229">
        <f>Q279*H279</f>
        <v>0</v>
      </c>
      <c r="S279" s="229">
        <v>0</v>
      </c>
      <c r="T279" s="230">
        <f>S279*H279</f>
        <v>0</v>
      </c>
      <c r="U279" s="39"/>
      <c r="V279" s="39"/>
      <c r="W279" s="39"/>
      <c r="X279" s="39"/>
      <c r="Y279" s="39"/>
      <c r="Z279" s="39"/>
      <c r="AA279" s="39"/>
      <c r="AB279" s="39"/>
      <c r="AC279" s="39"/>
      <c r="AD279" s="39"/>
      <c r="AE279" s="39"/>
      <c r="AR279" s="231" t="s">
        <v>150</v>
      </c>
      <c r="AT279" s="231" t="s">
        <v>145</v>
      </c>
      <c r="AU279" s="231" t="s">
        <v>85</v>
      </c>
      <c r="AY279" s="18" t="s">
        <v>143</v>
      </c>
      <c r="BE279" s="232">
        <f>IF(N279="základní",J279,0)</f>
        <v>0</v>
      </c>
      <c r="BF279" s="232">
        <f>IF(N279="snížená",J279,0)</f>
        <v>0</v>
      </c>
      <c r="BG279" s="232">
        <f>IF(N279="zákl. přenesená",J279,0)</f>
        <v>0</v>
      </c>
      <c r="BH279" s="232">
        <f>IF(N279="sníž. přenesená",J279,0)</f>
        <v>0</v>
      </c>
      <c r="BI279" s="232">
        <f>IF(N279="nulová",J279,0)</f>
        <v>0</v>
      </c>
      <c r="BJ279" s="18" t="s">
        <v>81</v>
      </c>
      <c r="BK279" s="232">
        <f>ROUND(I279*H279,2)</f>
        <v>0</v>
      </c>
      <c r="BL279" s="18" t="s">
        <v>150</v>
      </c>
      <c r="BM279" s="231" t="s">
        <v>362</v>
      </c>
    </row>
    <row r="280" s="2" customFormat="1">
      <c r="A280" s="39"/>
      <c r="B280" s="40"/>
      <c r="C280" s="41"/>
      <c r="D280" s="233" t="s">
        <v>152</v>
      </c>
      <c r="E280" s="41"/>
      <c r="F280" s="234" t="s">
        <v>363</v>
      </c>
      <c r="G280" s="41"/>
      <c r="H280" s="41"/>
      <c r="I280" s="235"/>
      <c r="J280" s="41"/>
      <c r="K280" s="41"/>
      <c r="L280" s="45"/>
      <c r="M280" s="236"/>
      <c r="N280" s="237"/>
      <c r="O280" s="92"/>
      <c r="P280" s="92"/>
      <c r="Q280" s="92"/>
      <c r="R280" s="92"/>
      <c r="S280" s="92"/>
      <c r="T280" s="93"/>
      <c r="U280" s="39"/>
      <c r="V280" s="39"/>
      <c r="W280" s="39"/>
      <c r="X280" s="39"/>
      <c r="Y280" s="39"/>
      <c r="Z280" s="39"/>
      <c r="AA280" s="39"/>
      <c r="AB280" s="39"/>
      <c r="AC280" s="39"/>
      <c r="AD280" s="39"/>
      <c r="AE280" s="39"/>
      <c r="AT280" s="18" t="s">
        <v>152</v>
      </c>
      <c r="AU280" s="18" t="s">
        <v>85</v>
      </c>
    </row>
    <row r="281" s="2" customFormat="1">
      <c r="A281" s="39"/>
      <c r="B281" s="40"/>
      <c r="C281" s="41"/>
      <c r="D281" s="238" t="s">
        <v>154</v>
      </c>
      <c r="E281" s="41"/>
      <c r="F281" s="239" t="s">
        <v>364</v>
      </c>
      <c r="G281" s="41"/>
      <c r="H281" s="41"/>
      <c r="I281" s="235"/>
      <c r="J281" s="41"/>
      <c r="K281" s="41"/>
      <c r="L281" s="45"/>
      <c r="M281" s="236"/>
      <c r="N281" s="237"/>
      <c r="O281" s="92"/>
      <c r="P281" s="92"/>
      <c r="Q281" s="92"/>
      <c r="R281" s="92"/>
      <c r="S281" s="92"/>
      <c r="T281" s="93"/>
      <c r="U281" s="39"/>
      <c r="V281" s="39"/>
      <c r="W281" s="39"/>
      <c r="X281" s="39"/>
      <c r="Y281" s="39"/>
      <c r="Z281" s="39"/>
      <c r="AA281" s="39"/>
      <c r="AB281" s="39"/>
      <c r="AC281" s="39"/>
      <c r="AD281" s="39"/>
      <c r="AE281" s="39"/>
      <c r="AT281" s="18" t="s">
        <v>154</v>
      </c>
      <c r="AU281" s="18" t="s">
        <v>85</v>
      </c>
    </row>
    <row r="282" s="2" customFormat="1">
      <c r="A282" s="39"/>
      <c r="B282" s="40"/>
      <c r="C282" s="41"/>
      <c r="D282" s="233" t="s">
        <v>172</v>
      </c>
      <c r="E282" s="41"/>
      <c r="F282" s="261" t="s">
        <v>365</v>
      </c>
      <c r="G282" s="41"/>
      <c r="H282" s="41"/>
      <c r="I282" s="235"/>
      <c r="J282" s="41"/>
      <c r="K282" s="41"/>
      <c r="L282" s="45"/>
      <c r="M282" s="236"/>
      <c r="N282" s="237"/>
      <c r="O282" s="92"/>
      <c r="P282" s="92"/>
      <c r="Q282" s="92"/>
      <c r="R282" s="92"/>
      <c r="S282" s="92"/>
      <c r="T282" s="93"/>
      <c r="U282" s="39"/>
      <c r="V282" s="39"/>
      <c r="W282" s="39"/>
      <c r="X282" s="39"/>
      <c r="Y282" s="39"/>
      <c r="Z282" s="39"/>
      <c r="AA282" s="39"/>
      <c r="AB282" s="39"/>
      <c r="AC282" s="39"/>
      <c r="AD282" s="39"/>
      <c r="AE282" s="39"/>
      <c r="AT282" s="18" t="s">
        <v>172</v>
      </c>
      <c r="AU282" s="18" t="s">
        <v>85</v>
      </c>
    </row>
    <row r="283" s="13" customFormat="1">
      <c r="A283" s="13"/>
      <c r="B283" s="240"/>
      <c r="C283" s="241"/>
      <c r="D283" s="233" t="s">
        <v>156</v>
      </c>
      <c r="E283" s="242" t="s">
        <v>1</v>
      </c>
      <c r="F283" s="243" t="s">
        <v>366</v>
      </c>
      <c r="G283" s="241"/>
      <c r="H283" s="242" t="s">
        <v>1</v>
      </c>
      <c r="I283" s="244"/>
      <c r="J283" s="241"/>
      <c r="K283" s="241"/>
      <c r="L283" s="245"/>
      <c r="M283" s="246"/>
      <c r="N283" s="247"/>
      <c r="O283" s="247"/>
      <c r="P283" s="247"/>
      <c r="Q283" s="247"/>
      <c r="R283" s="247"/>
      <c r="S283" s="247"/>
      <c r="T283" s="248"/>
      <c r="U283" s="13"/>
      <c r="V283" s="13"/>
      <c r="W283" s="13"/>
      <c r="X283" s="13"/>
      <c r="Y283" s="13"/>
      <c r="Z283" s="13"/>
      <c r="AA283" s="13"/>
      <c r="AB283" s="13"/>
      <c r="AC283" s="13"/>
      <c r="AD283" s="13"/>
      <c r="AE283" s="13"/>
      <c r="AT283" s="249" t="s">
        <v>156</v>
      </c>
      <c r="AU283" s="249" t="s">
        <v>85</v>
      </c>
      <c r="AV283" s="13" t="s">
        <v>81</v>
      </c>
      <c r="AW283" s="13" t="s">
        <v>32</v>
      </c>
      <c r="AX283" s="13" t="s">
        <v>76</v>
      </c>
      <c r="AY283" s="249" t="s">
        <v>143</v>
      </c>
    </row>
    <row r="284" s="14" customFormat="1">
      <c r="A284" s="14"/>
      <c r="B284" s="250"/>
      <c r="C284" s="251"/>
      <c r="D284" s="233" t="s">
        <v>156</v>
      </c>
      <c r="E284" s="252" t="s">
        <v>1</v>
      </c>
      <c r="F284" s="253" t="s">
        <v>367</v>
      </c>
      <c r="G284" s="251"/>
      <c r="H284" s="254">
        <v>6.2999999999999998</v>
      </c>
      <c r="I284" s="255"/>
      <c r="J284" s="251"/>
      <c r="K284" s="251"/>
      <c r="L284" s="256"/>
      <c r="M284" s="257"/>
      <c r="N284" s="258"/>
      <c r="O284" s="258"/>
      <c r="P284" s="258"/>
      <c r="Q284" s="258"/>
      <c r="R284" s="258"/>
      <c r="S284" s="258"/>
      <c r="T284" s="259"/>
      <c r="U284" s="14"/>
      <c r="V284" s="14"/>
      <c r="W284" s="14"/>
      <c r="X284" s="14"/>
      <c r="Y284" s="14"/>
      <c r="Z284" s="14"/>
      <c r="AA284" s="14"/>
      <c r="AB284" s="14"/>
      <c r="AC284" s="14"/>
      <c r="AD284" s="14"/>
      <c r="AE284" s="14"/>
      <c r="AT284" s="260" t="s">
        <v>156</v>
      </c>
      <c r="AU284" s="260" t="s">
        <v>85</v>
      </c>
      <c r="AV284" s="14" t="s">
        <v>85</v>
      </c>
      <c r="AW284" s="14" t="s">
        <v>32</v>
      </c>
      <c r="AX284" s="14" t="s">
        <v>76</v>
      </c>
      <c r="AY284" s="260" t="s">
        <v>143</v>
      </c>
    </row>
    <row r="285" s="14" customFormat="1">
      <c r="A285" s="14"/>
      <c r="B285" s="250"/>
      <c r="C285" s="251"/>
      <c r="D285" s="233" t="s">
        <v>156</v>
      </c>
      <c r="E285" s="252" t="s">
        <v>1</v>
      </c>
      <c r="F285" s="253" t="s">
        <v>368</v>
      </c>
      <c r="G285" s="251"/>
      <c r="H285" s="254">
        <v>16.66</v>
      </c>
      <c r="I285" s="255"/>
      <c r="J285" s="251"/>
      <c r="K285" s="251"/>
      <c r="L285" s="256"/>
      <c r="M285" s="257"/>
      <c r="N285" s="258"/>
      <c r="O285" s="258"/>
      <c r="P285" s="258"/>
      <c r="Q285" s="258"/>
      <c r="R285" s="258"/>
      <c r="S285" s="258"/>
      <c r="T285" s="259"/>
      <c r="U285" s="14"/>
      <c r="V285" s="14"/>
      <c r="W285" s="14"/>
      <c r="X285" s="14"/>
      <c r="Y285" s="14"/>
      <c r="Z285" s="14"/>
      <c r="AA285" s="14"/>
      <c r="AB285" s="14"/>
      <c r="AC285" s="14"/>
      <c r="AD285" s="14"/>
      <c r="AE285" s="14"/>
      <c r="AT285" s="260" t="s">
        <v>156</v>
      </c>
      <c r="AU285" s="260" t="s">
        <v>85</v>
      </c>
      <c r="AV285" s="14" t="s">
        <v>85</v>
      </c>
      <c r="AW285" s="14" t="s">
        <v>32</v>
      </c>
      <c r="AX285" s="14" t="s">
        <v>76</v>
      </c>
      <c r="AY285" s="260" t="s">
        <v>143</v>
      </c>
    </row>
    <row r="286" s="13" customFormat="1">
      <c r="A286" s="13"/>
      <c r="B286" s="240"/>
      <c r="C286" s="241"/>
      <c r="D286" s="233" t="s">
        <v>156</v>
      </c>
      <c r="E286" s="242" t="s">
        <v>1</v>
      </c>
      <c r="F286" s="243" t="s">
        <v>369</v>
      </c>
      <c r="G286" s="241"/>
      <c r="H286" s="242" t="s">
        <v>1</v>
      </c>
      <c r="I286" s="244"/>
      <c r="J286" s="241"/>
      <c r="K286" s="241"/>
      <c r="L286" s="245"/>
      <c r="M286" s="246"/>
      <c r="N286" s="247"/>
      <c r="O286" s="247"/>
      <c r="P286" s="247"/>
      <c r="Q286" s="247"/>
      <c r="R286" s="247"/>
      <c r="S286" s="247"/>
      <c r="T286" s="248"/>
      <c r="U286" s="13"/>
      <c r="V286" s="13"/>
      <c r="W286" s="13"/>
      <c r="X286" s="13"/>
      <c r="Y286" s="13"/>
      <c r="Z286" s="13"/>
      <c r="AA286" s="13"/>
      <c r="AB286" s="13"/>
      <c r="AC286" s="13"/>
      <c r="AD286" s="13"/>
      <c r="AE286" s="13"/>
      <c r="AT286" s="249" t="s">
        <v>156</v>
      </c>
      <c r="AU286" s="249" t="s">
        <v>85</v>
      </c>
      <c r="AV286" s="13" t="s">
        <v>81</v>
      </c>
      <c r="AW286" s="13" t="s">
        <v>32</v>
      </c>
      <c r="AX286" s="13" t="s">
        <v>76</v>
      </c>
      <c r="AY286" s="249" t="s">
        <v>143</v>
      </c>
    </row>
    <row r="287" s="14" customFormat="1">
      <c r="A287" s="14"/>
      <c r="B287" s="250"/>
      <c r="C287" s="251"/>
      <c r="D287" s="233" t="s">
        <v>156</v>
      </c>
      <c r="E287" s="252" t="s">
        <v>1</v>
      </c>
      <c r="F287" s="253" t="s">
        <v>370</v>
      </c>
      <c r="G287" s="251"/>
      <c r="H287" s="254">
        <v>5.4720000000000004</v>
      </c>
      <c r="I287" s="255"/>
      <c r="J287" s="251"/>
      <c r="K287" s="251"/>
      <c r="L287" s="256"/>
      <c r="M287" s="257"/>
      <c r="N287" s="258"/>
      <c r="O287" s="258"/>
      <c r="P287" s="258"/>
      <c r="Q287" s="258"/>
      <c r="R287" s="258"/>
      <c r="S287" s="258"/>
      <c r="T287" s="259"/>
      <c r="U287" s="14"/>
      <c r="V287" s="14"/>
      <c r="W287" s="14"/>
      <c r="X287" s="14"/>
      <c r="Y287" s="14"/>
      <c r="Z287" s="14"/>
      <c r="AA287" s="14"/>
      <c r="AB287" s="14"/>
      <c r="AC287" s="14"/>
      <c r="AD287" s="14"/>
      <c r="AE287" s="14"/>
      <c r="AT287" s="260" t="s">
        <v>156</v>
      </c>
      <c r="AU287" s="260" t="s">
        <v>85</v>
      </c>
      <c r="AV287" s="14" t="s">
        <v>85</v>
      </c>
      <c r="AW287" s="14" t="s">
        <v>32</v>
      </c>
      <c r="AX287" s="14" t="s">
        <v>76</v>
      </c>
      <c r="AY287" s="260" t="s">
        <v>143</v>
      </c>
    </row>
    <row r="288" s="13" customFormat="1">
      <c r="A288" s="13"/>
      <c r="B288" s="240"/>
      <c r="C288" s="241"/>
      <c r="D288" s="233" t="s">
        <v>156</v>
      </c>
      <c r="E288" s="242" t="s">
        <v>1</v>
      </c>
      <c r="F288" s="243" t="s">
        <v>371</v>
      </c>
      <c r="G288" s="241"/>
      <c r="H288" s="242" t="s">
        <v>1</v>
      </c>
      <c r="I288" s="244"/>
      <c r="J288" s="241"/>
      <c r="K288" s="241"/>
      <c r="L288" s="245"/>
      <c r="M288" s="246"/>
      <c r="N288" s="247"/>
      <c r="O288" s="247"/>
      <c r="P288" s="247"/>
      <c r="Q288" s="247"/>
      <c r="R288" s="247"/>
      <c r="S288" s="247"/>
      <c r="T288" s="248"/>
      <c r="U288" s="13"/>
      <c r="V288" s="13"/>
      <c r="W288" s="13"/>
      <c r="X288" s="13"/>
      <c r="Y288" s="13"/>
      <c r="Z288" s="13"/>
      <c r="AA288" s="13"/>
      <c r="AB288" s="13"/>
      <c r="AC288" s="13"/>
      <c r="AD288" s="13"/>
      <c r="AE288" s="13"/>
      <c r="AT288" s="249" t="s">
        <v>156</v>
      </c>
      <c r="AU288" s="249" t="s">
        <v>85</v>
      </c>
      <c r="AV288" s="13" t="s">
        <v>81</v>
      </c>
      <c r="AW288" s="13" t="s">
        <v>32</v>
      </c>
      <c r="AX288" s="13" t="s">
        <v>76</v>
      </c>
      <c r="AY288" s="249" t="s">
        <v>143</v>
      </c>
    </row>
    <row r="289" s="14" customFormat="1">
      <c r="A289" s="14"/>
      <c r="B289" s="250"/>
      <c r="C289" s="251"/>
      <c r="D289" s="233" t="s">
        <v>156</v>
      </c>
      <c r="E289" s="252" t="s">
        <v>1</v>
      </c>
      <c r="F289" s="253" t="s">
        <v>372</v>
      </c>
      <c r="G289" s="251"/>
      <c r="H289" s="254">
        <v>4.032</v>
      </c>
      <c r="I289" s="255"/>
      <c r="J289" s="251"/>
      <c r="K289" s="251"/>
      <c r="L289" s="256"/>
      <c r="M289" s="257"/>
      <c r="N289" s="258"/>
      <c r="O289" s="258"/>
      <c r="P289" s="258"/>
      <c r="Q289" s="258"/>
      <c r="R289" s="258"/>
      <c r="S289" s="258"/>
      <c r="T289" s="259"/>
      <c r="U289" s="14"/>
      <c r="V289" s="14"/>
      <c r="W289" s="14"/>
      <c r="X289" s="14"/>
      <c r="Y289" s="14"/>
      <c r="Z289" s="14"/>
      <c r="AA289" s="14"/>
      <c r="AB289" s="14"/>
      <c r="AC289" s="14"/>
      <c r="AD289" s="14"/>
      <c r="AE289" s="14"/>
      <c r="AT289" s="260" t="s">
        <v>156</v>
      </c>
      <c r="AU289" s="260" t="s">
        <v>85</v>
      </c>
      <c r="AV289" s="14" t="s">
        <v>85</v>
      </c>
      <c r="AW289" s="14" t="s">
        <v>32</v>
      </c>
      <c r="AX289" s="14" t="s">
        <v>76</v>
      </c>
      <c r="AY289" s="260" t="s">
        <v>143</v>
      </c>
    </row>
    <row r="290" s="13" customFormat="1">
      <c r="A290" s="13"/>
      <c r="B290" s="240"/>
      <c r="C290" s="241"/>
      <c r="D290" s="233" t="s">
        <v>156</v>
      </c>
      <c r="E290" s="242" t="s">
        <v>1</v>
      </c>
      <c r="F290" s="243" t="s">
        <v>373</v>
      </c>
      <c r="G290" s="241"/>
      <c r="H290" s="242" t="s">
        <v>1</v>
      </c>
      <c r="I290" s="244"/>
      <c r="J290" s="241"/>
      <c r="K290" s="241"/>
      <c r="L290" s="245"/>
      <c r="M290" s="246"/>
      <c r="N290" s="247"/>
      <c r="O290" s="247"/>
      <c r="P290" s="247"/>
      <c r="Q290" s="247"/>
      <c r="R290" s="247"/>
      <c r="S290" s="247"/>
      <c r="T290" s="248"/>
      <c r="U290" s="13"/>
      <c r="V290" s="13"/>
      <c r="W290" s="13"/>
      <c r="X290" s="13"/>
      <c r="Y290" s="13"/>
      <c r="Z290" s="13"/>
      <c r="AA290" s="13"/>
      <c r="AB290" s="13"/>
      <c r="AC290" s="13"/>
      <c r="AD290" s="13"/>
      <c r="AE290" s="13"/>
      <c r="AT290" s="249" t="s">
        <v>156</v>
      </c>
      <c r="AU290" s="249" t="s">
        <v>85</v>
      </c>
      <c r="AV290" s="13" t="s">
        <v>81</v>
      </c>
      <c r="AW290" s="13" t="s">
        <v>32</v>
      </c>
      <c r="AX290" s="13" t="s">
        <v>76</v>
      </c>
      <c r="AY290" s="249" t="s">
        <v>143</v>
      </c>
    </row>
    <row r="291" s="14" customFormat="1">
      <c r="A291" s="14"/>
      <c r="B291" s="250"/>
      <c r="C291" s="251"/>
      <c r="D291" s="233" t="s">
        <v>156</v>
      </c>
      <c r="E291" s="252" t="s">
        <v>1</v>
      </c>
      <c r="F291" s="253" t="s">
        <v>374</v>
      </c>
      <c r="G291" s="251"/>
      <c r="H291" s="254">
        <v>32.399999999999999</v>
      </c>
      <c r="I291" s="255"/>
      <c r="J291" s="251"/>
      <c r="K291" s="251"/>
      <c r="L291" s="256"/>
      <c r="M291" s="257"/>
      <c r="N291" s="258"/>
      <c r="O291" s="258"/>
      <c r="P291" s="258"/>
      <c r="Q291" s="258"/>
      <c r="R291" s="258"/>
      <c r="S291" s="258"/>
      <c r="T291" s="259"/>
      <c r="U291" s="14"/>
      <c r="V291" s="14"/>
      <c r="W291" s="14"/>
      <c r="X291" s="14"/>
      <c r="Y291" s="14"/>
      <c r="Z291" s="14"/>
      <c r="AA291" s="14"/>
      <c r="AB291" s="14"/>
      <c r="AC291" s="14"/>
      <c r="AD291" s="14"/>
      <c r="AE291" s="14"/>
      <c r="AT291" s="260" t="s">
        <v>156</v>
      </c>
      <c r="AU291" s="260" t="s">
        <v>85</v>
      </c>
      <c r="AV291" s="14" t="s">
        <v>85</v>
      </c>
      <c r="AW291" s="14" t="s">
        <v>32</v>
      </c>
      <c r="AX291" s="14" t="s">
        <v>76</v>
      </c>
      <c r="AY291" s="260" t="s">
        <v>143</v>
      </c>
    </row>
    <row r="292" s="13" customFormat="1">
      <c r="A292" s="13"/>
      <c r="B292" s="240"/>
      <c r="C292" s="241"/>
      <c r="D292" s="233" t="s">
        <v>156</v>
      </c>
      <c r="E292" s="242" t="s">
        <v>1</v>
      </c>
      <c r="F292" s="243" t="s">
        <v>375</v>
      </c>
      <c r="G292" s="241"/>
      <c r="H292" s="242" t="s">
        <v>1</v>
      </c>
      <c r="I292" s="244"/>
      <c r="J292" s="241"/>
      <c r="K292" s="241"/>
      <c r="L292" s="245"/>
      <c r="M292" s="246"/>
      <c r="N292" s="247"/>
      <c r="O292" s="247"/>
      <c r="P292" s="247"/>
      <c r="Q292" s="247"/>
      <c r="R292" s="247"/>
      <c r="S292" s="247"/>
      <c r="T292" s="248"/>
      <c r="U292" s="13"/>
      <c r="V292" s="13"/>
      <c r="W292" s="13"/>
      <c r="X292" s="13"/>
      <c r="Y292" s="13"/>
      <c r="Z292" s="13"/>
      <c r="AA292" s="13"/>
      <c r="AB292" s="13"/>
      <c r="AC292" s="13"/>
      <c r="AD292" s="13"/>
      <c r="AE292" s="13"/>
      <c r="AT292" s="249" t="s">
        <v>156</v>
      </c>
      <c r="AU292" s="249" t="s">
        <v>85</v>
      </c>
      <c r="AV292" s="13" t="s">
        <v>81</v>
      </c>
      <c r="AW292" s="13" t="s">
        <v>32</v>
      </c>
      <c r="AX292" s="13" t="s">
        <v>76</v>
      </c>
      <c r="AY292" s="249" t="s">
        <v>143</v>
      </c>
    </row>
    <row r="293" s="14" customFormat="1">
      <c r="A293" s="14"/>
      <c r="B293" s="250"/>
      <c r="C293" s="251"/>
      <c r="D293" s="233" t="s">
        <v>156</v>
      </c>
      <c r="E293" s="252" t="s">
        <v>1</v>
      </c>
      <c r="F293" s="253" t="s">
        <v>376</v>
      </c>
      <c r="G293" s="251"/>
      <c r="H293" s="254">
        <v>11.880000000000001</v>
      </c>
      <c r="I293" s="255"/>
      <c r="J293" s="251"/>
      <c r="K293" s="251"/>
      <c r="L293" s="256"/>
      <c r="M293" s="257"/>
      <c r="N293" s="258"/>
      <c r="O293" s="258"/>
      <c r="P293" s="258"/>
      <c r="Q293" s="258"/>
      <c r="R293" s="258"/>
      <c r="S293" s="258"/>
      <c r="T293" s="259"/>
      <c r="U293" s="14"/>
      <c r="V293" s="14"/>
      <c r="W293" s="14"/>
      <c r="X293" s="14"/>
      <c r="Y293" s="14"/>
      <c r="Z293" s="14"/>
      <c r="AA293" s="14"/>
      <c r="AB293" s="14"/>
      <c r="AC293" s="14"/>
      <c r="AD293" s="14"/>
      <c r="AE293" s="14"/>
      <c r="AT293" s="260" t="s">
        <v>156</v>
      </c>
      <c r="AU293" s="260" t="s">
        <v>85</v>
      </c>
      <c r="AV293" s="14" t="s">
        <v>85</v>
      </c>
      <c r="AW293" s="14" t="s">
        <v>32</v>
      </c>
      <c r="AX293" s="14" t="s">
        <v>76</v>
      </c>
      <c r="AY293" s="260" t="s">
        <v>143</v>
      </c>
    </row>
    <row r="294" s="16" customFormat="1">
      <c r="A294" s="16"/>
      <c r="B294" s="273"/>
      <c r="C294" s="274"/>
      <c r="D294" s="233" t="s">
        <v>156</v>
      </c>
      <c r="E294" s="275" t="s">
        <v>91</v>
      </c>
      <c r="F294" s="276" t="s">
        <v>228</v>
      </c>
      <c r="G294" s="274"/>
      <c r="H294" s="277">
        <v>76.744</v>
      </c>
      <c r="I294" s="278"/>
      <c r="J294" s="274"/>
      <c r="K294" s="274"/>
      <c r="L294" s="279"/>
      <c r="M294" s="280"/>
      <c r="N294" s="281"/>
      <c r="O294" s="281"/>
      <c r="P294" s="281"/>
      <c r="Q294" s="281"/>
      <c r="R294" s="281"/>
      <c r="S294" s="281"/>
      <c r="T294" s="282"/>
      <c r="U294" s="16"/>
      <c r="V294" s="16"/>
      <c r="W294" s="16"/>
      <c r="X294" s="16"/>
      <c r="Y294" s="16"/>
      <c r="Z294" s="16"/>
      <c r="AA294" s="16"/>
      <c r="AB294" s="16"/>
      <c r="AC294" s="16"/>
      <c r="AD294" s="16"/>
      <c r="AE294" s="16"/>
      <c r="AT294" s="283" t="s">
        <v>156</v>
      </c>
      <c r="AU294" s="283" t="s">
        <v>85</v>
      </c>
      <c r="AV294" s="16" t="s">
        <v>150</v>
      </c>
      <c r="AW294" s="16" t="s">
        <v>32</v>
      </c>
      <c r="AX294" s="16" t="s">
        <v>81</v>
      </c>
      <c r="AY294" s="283" t="s">
        <v>143</v>
      </c>
    </row>
    <row r="295" s="2" customFormat="1" ht="16.5" customHeight="1">
      <c r="A295" s="39"/>
      <c r="B295" s="40"/>
      <c r="C295" s="220" t="s">
        <v>377</v>
      </c>
      <c r="D295" s="220" t="s">
        <v>145</v>
      </c>
      <c r="E295" s="221" t="s">
        <v>378</v>
      </c>
      <c r="F295" s="222" t="s">
        <v>379</v>
      </c>
      <c r="G295" s="223" t="s">
        <v>148</v>
      </c>
      <c r="H295" s="224">
        <v>123.02</v>
      </c>
      <c r="I295" s="225"/>
      <c r="J295" s="226">
        <f>ROUND(I295*H295,2)</f>
        <v>0</v>
      </c>
      <c r="K295" s="222" t="s">
        <v>149</v>
      </c>
      <c r="L295" s="45"/>
      <c r="M295" s="227" t="s">
        <v>1</v>
      </c>
      <c r="N295" s="228" t="s">
        <v>41</v>
      </c>
      <c r="O295" s="92"/>
      <c r="P295" s="229">
        <f>O295*H295</f>
        <v>0</v>
      </c>
      <c r="Q295" s="229">
        <v>0.0086499999999999997</v>
      </c>
      <c r="R295" s="229">
        <f>Q295*H295</f>
        <v>1.0641229999999999</v>
      </c>
      <c r="S295" s="229">
        <v>0</v>
      </c>
      <c r="T295" s="230">
        <f>S295*H295</f>
        <v>0</v>
      </c>
      <c r="U295" s="39"/>
      <c r="V295" s="39"/>
      <c r="W295" s="39"/>
      <c r="X295" s="39"/>
      <c r="Y295" s="39"/>
      <c r="Z295" s="39"/>
      <c r="AA295" s="39"/>
      <c r="AB295" s="39"/>
      <c r="AC295" s="39"/>
      <c r="AD295" s="39"/>
      <c r="AE295" s="39"/>
      <c r="AR295" s="231" t="s">
        <v>150</v>
      </c>
      <c r="AT295" s="231" t="s">
        <v>145</v>
      </c>
      <c r="AU295" s="231" t="s">
        <v>85</v>
      </c>
      <c r="AY295" s="18" t="s">
        <v>143</v>
      </c>
      <c r="BE295" s="232">
        <f>IF(N295="základní",J295,0)</f>
        <v>0</v>
      </c>
      <c r="BF295" s="232">
        <f>IF(N295="snížená",J295,0)</f>
        <v>0</v>
      </c>
      <c r="BG295" s="232">
        <f>IF(N295="zákl. přenesená",J295,0)</f>
        <v>0</v>
      </c>
      <c r="BH295" s="232">
        <f>IF(N295="sníž. přenesená",J295,0)</f>
        <v>0</v>
      </c>
      <c r="BI295" s="232">
        <f>IF(N295="nulová",J295,0)</f>
        <v>0</v>
      </c>
      <c r="BJ295" s="18" t="s">
        <v>81</v>
      </c>
      <c r="BK295" s="232">
        <f>ROUND(I295*H295,2)</f>
        <v>0</v>
      </c>
      <c r="BL295" s="18" t="s">
        <v>150</v>
      </c>
      <c r="BM295" s="231" t="s">
        <v>380</v>
      </c>
    </row>
    <row r="296" s="2" customFormat="1">
      <c r="A296" s="39"/>
      <c r="B296" s="40"/>
      <c r="C296" s="41"/>
      <c r="D296" s="233" t="s">
        <v>152</v>
      </c>
      <c r="E296" s="41"/>
      <c r="F296" s="234" t="s">
        <v>381</v>
      </c>
      <c r="G296" s="41"/>
      <c r="H296" s="41"/>
      <c r="I296" s="235"/>
      <c r="J296" s="41"/>
      <c r="K296" s="41"/>
      <c r="L296" s="45"/>
      <c r="M296" s="236"/>
      <c r="N296" s="237"/>
      <c r="O296" s="92"/>
      <c r="P296" s="92"/>
      <c r="Q296" s="92"/>
      <c r="R296" s="92"/>
      <c r="S296" s="92"/>
      <c r="T296" s="93"/>
      <c r="U296" s="39"/>
      <c r="V296" s="39"/>
      <c r="W296" s="39"/>
      <c r="X296" s="39"/>
      <c r="Y296" s="39"/>
      <c r="Z296" s="39"/>
      <c r="AA296" s="39"/>
      <c r="AB296" s="39"/>
      <c r="AC296" s="39"/>
      <c r="AD296" s="39"/>
      <c r="AE296" s="39"/>
      <c r="AT296" s="18" t="s">
        <v>152</v>
      </c>
      <c r="AU296" s="18" t="s">
        <v>85</v>
      </c>
    </row>
    <row r="297" s="2" customFormat="1">
      <c r="A297" s="39"/>
      <c r="B297" s="40"/>
      <c r="C297" s="41"/>
      <c r="D297" s="238" t="s">
        <v>154</v>
      </c>
      <c r="E297" s="41"/>
      <c r="F297" s="239" t="s">
        <v>382</v>
      </c>
      <c r="G297" s="41"/>
      <c r="H297" s="41"/>
      <c r="I297" s="235"/>
      <c r="J297" s="41"/>
      <c r="K297" s="41"/>
      <c r="L297" s="45"/>
      <c r="M297" s="236"/>
      <c r="N297" s="237"/>
      <c r="O297" s="92"/>
      <c r="P297" s="92"/>
      <c r="Q297" s="92"/>
      <c r="R297" s="92"/>
      <c r="S297" s="92"/>
      <c r="T297" s="93"/>
      <c r="U297" s="39"/>
      <c r="V297" s="39"/>
      <c r="W297" s="39"/>
      <c r="X297" s="39"/>
      <c r="Y297" s="39"/>
      <c r="Z297" s="39"/>
      <c r="AA297" s="39"/>
      <c r="AB297" s="39"/>
      <c r="AC297" s="39"/>
      <c r="AD297" s="39"/>
      <c r="AE297" s="39"/>
      <c r="AT297" s="18" t="s">
        <v>154</v>
      </c>
      <c r="AU297" s="18" t="s">
        <v>85</v>
      </c>
    </row>
    <row r="298" s="13" customFormat="1">
      <c r="A298" s="13"/>
      <c r="B298" s="240"/>
      <c r="C298" s="241"/>
      <c r="D298" s="233" t="s">
        <v>156</v>
      </c>
      <c r="E298" s="242" t="s">
        <v>1</v>
      </c>
      <c r="F298" s="243" t="s">
        <v>383</v>
      </c>
      <c r="G298" s="241"/>
      <c r="H298" s="242" t="s">
        <v>1</v>
      </c>
      <c r="I298" s="244"/>
      <c r="J298" s="241"/>
      <c r="K298" s="241"/>
      <c r="L298" s="245"/>
      <c r="M298" s="246"/>
      <c r="N298" s="247"/>
      <c r="O298" s="247"/>
      <c r="P298" s="247"/>
      <c r="Q298" s="247"/>
      <c r="R298" s="247"/>
      <c r="S298" s="247"/>
      <c r="T298" s="248"/>
      <c r="U298" s="13"/>
      <c r="V298" s="13"/>
      <c r="W298" s="13"/>
      <c r="X298" s="13"/>
      <c r="Y298" s="13"/>
      <c r="Z298" s="13"/>
      <c r="AA298" s="13"/>
      <c r="AB298" s="13"/>
      <c r="AC298" s="13"/>
      <c r="AD298" s="13"/>
      <c r="AE298" s="13"/>
      <c r="AT298" s="249" t="s">
        <v>156</v>
      </c>
      <c r="AU298" s="249" t="s">
        <v>85</v>
      </c>
      <c r="AV298" s="13" t="s">
        <v>81</v>
      </c>
      <c r="AW298" s="13" t="s">
        <v>32</v>
      </c>
      <c r="AX298" s="13" t="s">
        <v>76</v>
      </c>
      <c r="AY298" s="249" t="s">
        <v>143</v>
      </c>
    </row>
    <row r="299" s="14" customFormat="1">
      <c r="A299" s="14"/>
      <c r="B299" s="250"/>
      <c r="C299" s="251"/>
      <c r="D299" s="233" t="s">
        <v>156</v>
      </c>
      <c r="E299" s="252" t="s">
        <v>1</v>
      </c>
      <c r="F299" s="253" t="s">
        <v>384</v>
      </c>
      <c r="G299" s="251"/>
      <c r="H299" s="254">
        <v>11.9</v>
      </c>
      <c r="I299" s="255"/>
      <c r="J299" s="251"/>
      <c r="K299" s="251"/>
      <c r="L299" s="256"/>
      <c r="M299" s="257"/>
      <c r="N299" s="258"/>
      <c r="O299" s="258"/>
      <c r="P299" s="258"/>
      <c r="Q299" s="258"/>
      <c r="R299" s="258"/>
      <c r="S299" s="258"/>
      <c r="T299" s="259"/>
      <c r="U299" s="14"/>
      <c r="V299" s="14"/>
      <c r="W299" s="14"/>
      <c r="X299" s="14"/>
      <c r="Y299" s="14"/>
      <c r="Z299" s="14"/>
      <c r="AA299" s="14"/>
      <c r="AB299" s="14"/>
      <c r="AC299" s="14"/>
      <c r="AD299" s="14"/>
      <c r="AE299" s="14"/>
      <c r="AT299" s="260" t="s">
        <v>156</v>
      </c>
      <c r="AU299" s="260" t="s">
        <v>85</v>
      </c>
      <c r="AV299" s="14" t="s">
        <v>85</v>
      </c>
      <c r="AW299" s="14" t="s">
        <v>32</v>
      </c>
      <c r="AX299" s="14" t="s">
        <v>76</v>
      </c>
      <c r="AY299" s="260" t="s">
        <v>143</v>
      </c>
    </row>
    <row r="300" s="14" customFormat="1">
      <c r="A300" s="14"/>
      <c r="B300" s="250"/>
      <c r="C300" s="251"/>
      <c r="D300" s="233" t="s">
        <v>156</v>
      </c>
      <c r="E300" s="252" t="s">
        <v>1</v>
      </c>
      <c r="F300" s="253" t="s">
        <v>385</v>
      </c>
      <c r="G300" s="251"/>
      <c r="H300" s="254">
        <v>4.2000000000000002</v>
      </c>
      <c r="I300" s="255"/>
      <c r="J300" s="251"/>
      <c r="K300" s="251"/>
      <c r="L300" s="256"/>
      <c r="M300" s="257"/>
      <c r="N300" s="258"/>
      <c r="O300" s="258"/>
      <c r="P300" s="258"/>
      <c r="Q300" s="258"/>
      <c r="R300" s="258"/>
      <c r="S300" s="258"/>
      <c r="T300" s="259"/>
      <c r="U300" s="14"/>
      <c r="V300" s="14"/>
      <c r="W300" s="14"/>
      <c r="X300" s="14"/>
      <c r="Y300" s="14"/>
      <c r="Z300" s="14"/>
      <c r="AA300" s="14"/>
      <c r="AB300" s="14"/>
      <c r="AC300" s="14"/>
      <c r="AD300" s="14"/>
      <c r="AE300" s="14"/>
      <c r="AT300" s="260" t="s">
        <v>156</v>
      </c>
      <c r="AU300" s="260" t="s">
        <v>85</v>
      </c>
      <c r="AV300" s="14" t="s">
        <v>85</v>
      </c>
      <c r="AW300" s="14" t="s">
        <v>32</v>
      </c>
      <c r="AX300" s="14" t="s">
        <v>76</v>
      </c>
      <c r="AY300" s="260" t="s">
        <v>143</v>
      </c>
    </row>
    <row r="301" s="13" customFormat="1">
      <c r="A301" s="13"/>
      <c r="B301" s="240"/>
      <c r="C301" s="241"/>
      <c r="D301" s="233" t="s">
        <v>156</v>
      </c>
      <c r="E301" s="242" t="s">
        <v>1</v>
      </c>
      <c r="F301" s="243" t="s">
        <v>386</v>
      </c>
      <c r="G301" s="241"/>
      <c r="H301" s="242" t="s">
        <v>1</v>
      </c>
      <c r="I301" s="244"/>
      <c r="J301" s="241"/>
      <c r="K301" s="241"/>
      <c r="L301" s="245"/>
      <c r="M301" s="246"/>
      <c r="N301" s="247"/>
      <c r="O301" s="247"/>
      <c r="P301" s="247"/>
      <c r="Q301" s="247"/>
      <c r="R301" s="247"/>
      <c r="S301" s="247"/>
      <c r="T301" s="248"/>
      <c r="U301" s="13"/>
      <c r="V301" s="13"/>
      <c r="W301" s="13"/>
      <c r="X301" s="13"/>
      <c r="Y301" s="13"/>
      <c r="Z301" s="13"/>
      <c r="AA301" s="13"/>
      <c r="AB301" s="13"/>
      <c r="AC301" s="13"/>
      <c r="AD301" s="13"/>
      <c r="AE301" s="13"/>
      <c r="AT301" s="249" t="s">
        <v>156</v>
      </c>
      <c r="AU301" s="249" t="s">
        <v>85</v>
      </c>
      <c r="AV301" s="13" t="s">
        <v>81</v>
      </c>
      <c r="AW301" s="13" t="s">
        <v>32</v>
      </c>
      <c r="AX301" s="13" t="s">
        <v>76</v>
      </c>
      <c r="AY301" s="249" t="s">
        <v>143</v>
      </c>
    </row>
    <row r="302" s="14" customFormat="1">
      <c r="A302" s="14"/>
      <c r="B302" s="250"/>
      <c r="C302" s="251"/>
      <c r="D302" s="233" t="s">
        <v>156</v>
      </c>
      <c r="E302" s="252" t="s">
        <v>1</v>
      </c>
      <c r="F302" s="253" t="s">
        <v>387</v>
      </c>
      <c r="G302" s="251"/>
      <c r="H302" s="254">
        <v>9.1199999999999992</v>
      </c>
      <c r="I302" s="255"/>
      <c r="J302" s="251"/>
      <c r="K302" s="251"/>
      <c r="L302" s="256"/>
      <c r="M302" s="257"/>
      <c r="N302" s="258"/>
      <c r="O302" s="258"/>
      <c r="P302" s="258"/>
      <c r="Q302" s="258"/>
      <c r="R302" s="258"/>
      <c r="S302" s="258"/>
      <c r="T302" s="259"/>
      <c r="U302" s="14"/>
      <c r="V302" s="14"/>
      <c r="W302" s="14"/>
      <c r="X302" s="14"/>
      <c r="Y302" s="14"/>
      <c r="Z302" s="14"/>
      <c r="AA302" s="14"/>
      <c r="AB302" s="14"/>
      <c r="AC302" s="14"/>
      <c r="AD302" s="14"/>
      <c r="AE302" s="14"/>
      <c r="AT302" s="260" t="s">
        <v>156</v>
      </c>
      <c r="AU302" s="260" t="s">
        <v>85</v>
      </c>
      <c r="AV302" s="14" t="s">
        <v>85</v>
      </c>
      <c r="AW302" s="14" t="s">
        <v>32</v>
      </c>
      <c r="AX302" s="14" t="s">
        <v>76</v>
      </c>
      <c r="AY302" s="260" t="s">
        <v>143</v>
      </c>
    </row>
    <row r="303" s="13" customFormat="1">
      <c r="A303" s="13"/>
      <c r="B303" s="240"/>
      <c r="C303" s="241"/>
      <c r="D303" s="233" t="s">
        <v>156</v>
      </c>
      <c r="E303" s="242" t="s">
        <v>1</v>
      </c>
      <c r="F303" s="243" t="s">
        <v>388</v>
      </c>
      <c r="G303" s="241"/>
      <c r="H303" s="242" t="s">
        <v>1</v>
      </c>
      <c r="I303" s="244"/>
      <c r="J303" s="241"/>
      <c r="K303" s="241"/>
      <c r="L303" s="245"/>
      <c r="M303" s="246"/>
      <c r="N303" s="247"/>
      <c r="O303" s="247"/>
      <c r="P303" s="247"/>
      <c r="Q303" s="247"/>
      <c r="R303" s="247"/>
      <c r="S303" s="247"/>
      <c r="T303" s="248"/>
      <c r="U303" s="13"/>
      <c r="V303" s="13"/>
      <c r="W303" s="13"/>
      <c r="X303" s="13"/>
      <c r="Y303" s="13"/>
      <c r="Z303" s="13"/>
      <c r="AA303" s="13"/>
      <c r="AB303" s="13"/>
      <c r="AC303" s="13"/>
      <c r="AD303" s="13"/>
      <c r="AE303" s="13"/>
      <c r="AT303" s="249" t="s">
        <v>156</v>
      </c>
      <c r="AU303" s="249" t="s">
        <v>85</v>
      </c>
      <c r="AV303" s="13" t="s">
        <v>81</v>
      </c>
      <c r="AW303" s="13" t="s">
        <v>32</v>
      </c>
      <c r="AX303" s="13" t="s">
        <v>76</v>
      </c>
      <c r="AY303" s="249" t="s">
        <v>143</v>
      </c>
    </row>
    <row r="304" s="14" customFormat="1">
      <c r="A304" s="14"/>
      <c r="B304" s="250"/>
      <c r="C304" s="251"/>
      <c r="D304" s="233" t="s">
        <v>156</v>
      </c>
      <c r="E304" s="252" t="s">
        <v>1</v>
      </c>
      <c r="F304" s="253" t="s">
        <v>389</v>
      </c>
      <c r="G304" s="251"/>
      <c r="H304" s="254">
        <v>47.399999999999999</v>
      </c>
      <c r="I304" s="255"/>
      <c r="J304" s="251"/>
      <c r="K304" s="251"/>
      <c r="L304" s="256"/>
      <c r="M304" s="257"/>
      <c r="N304" s="258"/>
      <c r="O304" s="258"/>
      <c r="P304" s="258"/>
      <c r="Q304" s="258"/>
      <c r="R304" s="258"/>
      <c r="S304" s="258"/>
      <c r="T304" s="259"/>
      <c r="U304" s="14"/>
      <c r="V304" s="14"/>
      <c r="W304" s="14"/>
      <c r="X304" s="14"/>
      <c r="Y304" s="14"/>
      <c r="Z304" s="14"/>
      <c r="AA304" s="14"/>
      <c r="AB304" s="14"/>
      <c r="AC304" s="14"/>
      <c r="AD304" s="14"/>
      <c r="AE304" s="14"/>
      <c r="AT304" s="260" t="s">
        <v>156</v>
      </c>
      <c r="AU304" s="260" t="s">
        <v>85</v>
      </c>
      <c r="AV304" s="14" t="s">
        <v>85</v>
      </c>
      <c r="AW304" s="14" t="s">
        <v>32</v>
      </c>
      <c r="AX304" s="14" t="s">
        <v>76</v>
      </c>
      <c r="AY304" s="260" t="s">
        <v>143</v>
      </c>
    </row>
    <row r="305" s="13" customFormat="1">
      <c r="A305" s="13"/>
      <c r="B305" s="240"/>
      <c r="C305" s="241"/>
      <c r="D305" s="233" t="s">
        <v>156</v>
      </c>
      <c r="E305" s="242" t="s">
        <v>1</v>
      </c>
      <c r="F305" s="243" t="s">
        <v>375</v>
      </c>
      <c r="G305" s="241"/>
      <c r="H305" s="242" t="s">
        <v>1</v>
      </c>
      <c r="I305" s="244"/>
      <c r="J305" s="241"/>
      <c r="K305" s="241"/>
      <c r="L305" s="245"/>
      <c r="M305" s="246"/>
      <c r="N305" s="247"/>
      <c r="O305" s="247"/>
      <c r="P305" s="247"/>
      <c r="Q305" s="247"/>
      <c r="R305" s="247"/>
      <c r="S305" s="247"/>
      <c r="T305" s="248"/>
      <c r="U305" s="13"/>
      <c r="V305" s="13"/>
      <c r="W305" s="13"/>
      <c r="X305" s="13"/>
      <c r="Y305" s="13"/>
      <c r="Z305" s="13"/>
      <c r="AA305" s="13"/>
      <c r="AB305" s="13"/>
      <c r="AC305" s="13"/>
      <c r="AD305" s="13"/>
      <c r="AE305" s="13"/>
      <c r="AT305" s="249" t="s">
        <v>156</v>
      </c>
      <c r="AU305" s="249" t="s">
        <v>85</v>
      </c>
      <c r="AV305" s="13" t="s">
        <v>81</v>
      </c>
      <c r="AW305" s="13" t="s">
        <v>32</v>
      </c>
      <c r="AX305" s="13" t="s">
        <v>76</v>
      </c>
      <c r="AY305" s="249" t="s">
        <v>143</v>
      </c>
    </row>
    <row r="306" s="14" customFormat="1">
      <c r="A306" s="14"/>
      <c r="B306" s="250"/>
      <c r="C306" s="251"/>
      <c r="D306" s="233" t="s">
        <v>156</v>
      </c>
      <c r="E306" s="252" t="s">
        <v>1</v>
      </c>
      <c r="F306" s="253" t="s">
        <v>390</v>
      </c>
      <c r="G306" s="251"/>
      <c r="H306" s="254">
        <v>50.399999999999999</v>
      </c>
      <c r="I306" s="255"/>
      <c r="J306" s="251"/>
      <c r="K306" s="251"/>
      <c r="L306" s="256"/>
      <c r="M306" s="257"/>
      <c r="N306" s="258"/>
      <c r="O306" s="258"/>
      <c r="P306" s="258"/>
      <c r="Q306" s="258"/>
      <c r="R306" s="258"/>
      <c r="S306" s="258"/>
      <c r="T306" s="259"/>
      <c r="U306" s="14"/>
      <c r="V306" s="14"/>
      <c r="W306" s="14"/>
      <c r="X306" s="14"/>
      <c r="Y306" s="14"/>
      <c r="Z306" s="14"/>
      <c r="AA306" s="14"/>
      <c r="AB306" s="14"/>
      <c r="AC306" s="14"/>
      <c r="AD306" s="14"/>
      <c r="AE306" s="14"/>
      <c r="AT306" s="260" t="s">
        <v>156</v>
      </c>
      <c r="AU306" s="260" t="s">
        <v>85</v>
      </c>
      <c r="AV306" s="14" t="s">
        <v>85</v>
      </c>
      <c r="AW306" s="14" t="s">
        <v>32</v>
      </c>
      <c r="AX306" s="14" t="s">
        <v>76</v>
      </c>
      <c r="AY306" s="260" t="s">
        <v>143</v>
      </c>
    </row>
    <row r="307" s="16" customFormat="1">
      <c r="A307" s="16"/>
      <c r="B307" s="273"/>
      <c r="C307" s="274"/>
      <c r="D307" s="233" t="s">
        <v>156</v>
      </c>
      <c r="E307" s="275" t="s">
        <v>89</v>
      </c>
      <c r="F307" s="276" t="s">
        <v>228</v>
      </c>
      <c r="G307" s="274"/>
      <c r="H307" s="277">
        <v>123.02</v>
      </c>
      <c r="I307" s="278"/>
      <c r="J307" s="274"/>
      <c r="K307" s="274"/>
      <c r="L307" s="279"/>
      <c r="M307" s="280"/>
      <c r="N307" s="281"/>
      <c r="O307" s="281"/>
      <c r="P307" s="281"/>
      <c r="Q307" s="281"/>
      <c r="R307" s="281"/>
      <c r="S307" s="281"/>
      <c r="T307" s="282"/>
      <c r="U307" s="16"/>
      <c r="V307" s="16"/>
      <c r="W307" s="16"/>
      <c r="X307" s="16"/>
      <c r="Y307" s="16"/>
      <c r="Z307" s="16"/>
      <c r="AA307" s="16"/>
      <c r="AB307" s="16"/>
      <c r="AC307" s="16"/>
      <c r="AD307" s="16"/>
      <c r="AE307" s="16"/>
      <c r="AT307" s="283" t="s">
        <v>156</v>
      </c>
      <c r="AU307" s="283" t="s">
        <v>85</v>
      </c>
      <c r="AV307" s="16" t="s">
        <v>150</v>
      </c>
      <c r="AW307" s="16" t="s">
        <v>32</v>
      </c>
      <c r="AX307" s="16" t="s">
        <v>81</v>
      </c>
      <c r="AY307" s="283" t="s">
        <v>143</v>
      </c>
    </row>
    <row r="308" s="2" customFormat="1" ht="16.5" customHeight="1">
      <c r="A308" s="39"/>
      <c r="B308" s="40"/>
      <c r="C308" s="220" t="s">
        <v>391</v>
      </c>
      <c r="D308" s="220" t="s">
        <v>145</v>
      </c>
      <c r="E308" s="221" t="s">
        <v>392</v>
      </c>
      <c r="F308" s="222" t="s">
        <v>393</v>
      </c>
      <c r="G308" s="223" t="s">
        <v>148</v>
      </c>
      <c r="H308" s="224">
        <v>123.02</v>
      </c>
      <c r="I308" s="225"/>
      <c r="J308" s="226">
        <f>ROUND(I308*H308,2)</f>
        <v>0</v>
      </c>
      <c r="K308" s="222" t="s">
        <v>149</v>
      </c>
      <c r="L308" s="45"/>
      <c r="M308" s="227" t="s">
        <v>1</v>
      </c>
      <c r="N308" s="228" t="s">
        <v>41</v>
      </c>
      <c r="O308" s="92"/>
      <c r="P308" s="229">
        <f>O308*H308</f>
        <v>0</v>
      </c>
      <c r="Q308" s="229">
        <v>0</v>
      </c>
      <c r="R308" s="229">
        <f>Q308*H308</f>
        <v>0</v>
      </c>
      <c r="S308" s="229">
        <v>0</v>
      </c>
      <c r="T308" s="230">
        <f>S308*H308</f>
        <v>0</v>
      </c>
      <c r="U308" s="39"/>
      <c r="V308" s="39"/>
      <c r="W308" s="39"/>
      <c r="X308" s="39"/>
      <c r="Y308" s="39"/>
      <c r="Z308" s="39"/>
      <c r="AA308" s="39"/>
      <c r="AB308" s="39"/>
      <c r="AC308" s="39"/>
      <c r="AD308" s="39"/>
      <c r="AE308" s="39"/>
      <c r="AR308" s="231" t="s">
        <v>150</v>
      </c>
      <c r="AT308" s="231" t="s">
        <v>145</v>
      </c>
      <c r="AU308" s="231" t="s">
        <v>85</v>
      </c>
      <c r="AY308" s="18" t="s">
        <v>143</v>
      </c>
      <c r="BE308" s="232">
        <f>IF(N308="základní",J308,0)</f>
        <v>0</v>
      </c>
      <c r="BF308" s="232">
        <f>IF(N308="snížená",J308,0)</f>
        <v>0</v>
      </c>
      <c r="BG308" s="232">
        <f>IF(N308="zákl. přenesená",J308,0)</f>
        <v>0</v>
      </c>
      <c r="BH308" s="232">
        <f>IF(N308="sníž. přenesená",J308,0)</f>
        <v>0</v>
      </c>
      <c r="BI308" s="232">
        <f>IF(N308="nulová",J308,0)</f>
        <v>0</v>
      </c>
      <c r="BJ308" s="18" t="s">
        <v>81</v>
      </c>
      <c r="BK308" s="232">
        <f>ROUND(I308*H308,2)</f>
        <v>0</v>
      </c>
      <c r="BL308" s="18" t="s">
        <v>150</v>
      </c>
      <c r="BM308" s="231" t="s">
        <v>394</v>
      </c>
    </row>
    <row r="309" s="2" customFormat="1">
      <c r="A309" s="39"/>
      <c r="B309" s="40"/>
      <c r="C309" s="41"/>
      <c r="D309" s="233" t="s">
        <v>152</v>
      </c>
      <c r="E309" s="41"/>
      <c r="F309" s="234" t="s">
        <v>395</v>
      </c>
      <c r="G309" s="41"/>
      <c r="H309" s="41"/>
      <c r="I309" s="235"/>
      <c r="J309" s="41"/>
      <c r="K309" s="41"/>
      <c r="L309" s="45"/>
      <c r="M309" s="236"/>
      <c r="N309" s="237"/>
      <c r="O309" s="92"/>
      <c r="P309" s="92"/>
      <c r="Q309" s="92"/>
      <c r="R309" s="92"/>
      <c r="S309" s="92"/>
      <c r="T309" s="93"/>
      <c r="U309" s="39"/>
      <c r="V309" s="39"/>
      <c r="W309" s="39"/>
      <c r="X309" s="39"/>
      <c r="Y309" s="39"/>
      <c r="Z309" s="39"/>
      <c r="AA309" s="39"/>
      <c r="AB309" s="39"/>
      <c r="AC309" s="39"/>
      <c r="AD309" s="39"/>
      <c r="AE309" s="39"/>
      <c r="AT309" s="18" t="s">
        <v>152</v>
      </c>
      <c r="AU309" s="18" t="s">
        <v>85</v>
      </c>
    </row>
    <row r="310" s="2" customFormat="1">
      <c r="A310" s="39"/>
      <c r="B310" s="40"/>
      <c r="C310" s="41"/>
      <c r="D310" s="238" t="s">
        <v>154</v>
      </c>
      <c r="E310" s="41"/>
      <c r="F310" s="239" t="s">
        <v>396</v>
      </c>
      <c r="G310" s="41"/>
      <c r="H310" s="41"/>
      <c r="I310" s="235"/>
      <c r="J310" s="41"/>
      <c r="K310" s="41"/>
      <c r="L310" s="45"/>
      <c r="M310" s="236"/>
      <c r="N310" s="237"/>
      <c r="O310" s="92"/>
      <c r="P310" s="92"/>
      <c r="Q310" s="92"/>
      <c r="R310" s="92"/>
      <c r="S310" s="92"/>
      <c r="T310" s="93"/>
      <c r="U310" s="39"/>
      <c r="V310" s="39"/>
      <c r="W310" s="39"/>
      <c r="X310" s="39"/>
      <c r="Y310" s="39"/>
      <c r="Z310" s="39"/>
      <c r="AA310" s="39"/>
      <c r="AB310" s="39"/>
      <c r="AC310" s="39"/>
      <c r="AD310" s="39"/>
      <c r="AE310" s="39"/>
      <c r="AT310" s="18" t="s">
        <v>154</v>
      </c>
      <c r="AU310" s="18" t="s">
        <v>85</v>
      </c>
    </row>
    <row r="311" s="14" customFormat="1">
      <c r="A311" s="14"/>
      <c r="B311" s="250"/>
      <c r="C311" s="251"/>
      <c r="D311" s="233" t="s">
        <v>156</v>
      </c>
      <c r="E311" s="252" t="s">
        <v>1</v>
      </c>
      <c r="F311" s="253" t="s">
        <v>89</v>
      </c>
      <c r="G311" s="251"/>
      <c r="H311" s="254">
        <v>123.02</v>
      </c>
      <c r="I311" s="255"/>
      <c r="J311" s="251"/>
      <c r="K311" s="251"/>
      <c r="L311" s="256"/>
      <c r="M311" s="257"/>
      <c r="N311" s="258"/>
      <c r="O311" s="258"/>
      <c r="P311" s="258"/>
      <c r="Q311" s="258"/>
      <c r="R311" s="258"/>
      <c r="S311" s="258"/>
      <c r="T311" s="259"/>
      <c r="U311" s="14"/>
      <c r="V311" s="14"/>
      <c r="W311" s="14"/>
      <c r="X311" s="14"/>
      <c r="Y311" s="14"/>
      <c r="Z311" s="14"/>
      <c r="AA311" s="14"/>
      <c r="AB311" s="14"/>
      <c r="AC311" s="14"/>
      <c r="AD311" s="14"/>
      <c r="AE311" s="14"/>
      <c r="AT311" s="260" t="s">
        <v>156</v>
      </c>
      <c r="AU311" s="260" t="s">
        <v>85</v>
      </c>
      <c r="AV311" s="14" t="s">
        <v>85</v>
      </c>
      <c r="AW311" s="14" t="s">
        <v>32</v>
      </c>
      <c r="AX311" s="14" t="s">
        <v>81</v>
      </c>
      <c r="AY311" s="260" t="s">
        <v>143</v>
      </c>
    </row>
    <row r="312" s="2" customFormat="1" ht="16.5" customHeight="1">
      <c r="A312" s="39"/>
      <c r="B312" s="40"/>
      <c r="C312" s="220" t="s">
        <v>397</v>
      </c>
      <c r="D312" s="220" t="s">
        <v>145</v>
      </c>
      <c r="E312" s="221" t="s">
        <v>398</v>
      </c>
      <c r="F312" s="222" t="s">
        <v>399</v>
      </c>
      <c r="G312" s="223" t="s">
        <v>400</v>
      </c>
      <c r="H312" s="224">
        <v>0.52200000000000002</v>
      </c>
      <c r="I312" s="225"/>
      <c r="J312" s="226">
        <f>ROUND(I312*H312,2)</f>
        <v>0</v>
      </c>
      <c r="K312" s="222" t="s">
        <v>149</v>
      </c>
      <c r="L312" s="45"/>
      <c r="M312" s="227" t="s">
        <v>1</v>
      </c>
      <c r="N312" s="228" t="s">
        <v>41</v>
      </c>
      <c r="O312" s="92"/>
      <c r="P312" s="229">
        <f>O312*H312</f>
        <v>0</v>
      </c>
      <c r="Q312" s="229">
        <v>1.09528</v>
      </c>
      <c r="R312" s="229">
        <f>Q312*H312</f>
        <v>0.57173616000000005</v>
      </c>
      <c r="S312" s="229">
        <v>0</v>
      </c>
      <c r="T312" s="230">
        <f>S312*H312</f>
        <v>0</v>
      </c>
      <c r="U312" s="39"/>
      <c r="V312" s="39"/>
      <c r="W312" s="39"/>
      <c r="X312" s="39"/>
      <c r="Y312" s="39"/>
      <c r="Z312" s="39"/>
      <c r="AA312" s="39"/>
      <c r="AB312" s="39"/>
      <c r="AC312" s="39"/>
      <c r="AD312" s="39"/>
      <c r="AE312" s="39"/>
      <c r="AR312" s="231" t="s">
        <v>150</v>
      </c>
      <c r="AT312" s="231" t="s">
        <v>145</v>
      </c>
      <c r="AU312" s="231" t="s">
        <v>85</v>
      </c>
      <c r="AY312" s="18" t="s">
        <v>143</v>
      </c>
      <c r="BE312" s="232">
        <f>IF(N312="základní",J312,0)</f>
        <v>0</v>
      </c>
      <c r="BF312" s="232">
        <f>IF(N312="snížená",J312,0)</f>
        <v>0</v>
      </c>
      <c r="BG312" s="232">
        <f>IF(N312="zákl. přenesená",J312,0)</f>
        <v>0</v>
      </c>
      <c r="BH312" s="232">
        <f>IF(N312="sníž. přenesená",J312,0)</f>
        <v>0</v>
      </c>
      <c r="BI312" s="232">
        <f>IF(N312="nulová",J312,0)</f>
        <v>0</v>
      </c>
      <c r="BJ312" s="18" t="s">
        <v>81</v>
      </c>
      <c r="BK312" s="232">
        <f>ROUND(I312*H312,2)</f>
        <v>0</v>
      </c>
      <c r="BL312" s="18" t="s">
        <v>150</v>
      </c>
      <c r="BM312" s="231" t="s">
        <v>401</v>
      </c>
    </row>
    <row r="313" s="2" customFormat="1">
      <c r="A313" s="39"/>
      <c r="B313" s="40"/>
      <c r="C313" s="41"/>
      <c r="D313" s="233" t="s">
        <v>152</v>
      </c>
      <c r="E313" s="41"/>
      <c r="F313" s="234" t="s">
        <v>402</v>
      </c>
      <c r="G313" s="41"/>
      <c r="H313" s="41"/>
      <c r="I313" s="235"/>
      <c r="J313" s="41"/>
      <c r="K313" s="41"/>
      <c r="L313" s="45"/>
      <c r="M313" s="236"/>
      <c r="N313" s="237"/>
      <c r="O313" s="92"/>
      <c r="P313" s="92"/>
      <c r="Q313" s="92"/>
      <c r="R313" s="92"/>
      <c r="S313" s="92"/>
      <c r="T313" s="93"/>
      <c r="U313" s="39"/>
      <c r="V313" s="39"/>
      <c r="W313" s="39"/>
      <c r="X313" s="39"/>
      <c r="Y313" s="39"/>
      <c r="Z313" s="39"/>
      <c r="AA313" s="39"/>
      <c r="AB313" s="39"/>
      <c r="AC313" s="39"/>
      <c r="AD313" s="39"/>
      <c r="AE313" s="39"/>
      <c r="AT313" s="18" t="s">
        <v>152</v>
      </c>
      <c r="AU313" s="18" t="s">
        <v>85</v>
      </c>
    </row>
    <row r="314" s="2" customFormat="1">
      <c r="A314" s="39"/>
      <c r="B314" s="40"/>
      <c r="C314" s="41"/>
      <c r="D314" s="238" t="s">
        <v>154</v>
      </c>
      <c r="E314" s="41"/>
      <c r="F314" s="239" t="s">
        <v>403</v>
      </c>
      <c r="G314" s="41"/>
      <c r="H314" s="41"/>
      <c r="I314" s="235"/>
      <c r="J314" s="41"/>
      <c r="K314" s="41"/>
      <c r="L314" s="45"/>
      <c r="M314" s="236"/>
      <c r="N314" s="237"/>
      <c r="O314" s="92"/>
      <c r="P314" s="92"/>
      <c r="Q314" s="92"/>
      <c r="R314" s="92"/>
      <c r="S314" s="92"/>
      <c r="T314" s="93"/>
      <c r="U314" s="39"/>
      <c r="V314" s="39"/>
      <c r="W314" s="39"/>
      <c r="X314" s="39"/>
      <c r="Y314" s="39"/>
      <c r="Z314" s="39"/>
      <c r="AA314" s="39"/>
      <c r="AB314" s="39"/>
      <c r="AC314" s="39"/>
      <c r="AD314" s="39"/>
      <c r="AE314" s="39"/>
      <c r="AT314" s="18" t="s">
        <v>154</v>
      </c>
      <c r="AU314" s="18" t="s">
        <v>85</v>
      </c>
    </row>
    <row r="315" s="13" customFormat="1">
      <c r="A315" s="13"/>
      <c r="B315" s="240"/>
      <c r="C315" s="241"/>
      <c r="D315" s="233" t="s">
        <v>156</v>
      </c>
      <c r="E315" s="242" t="s">
        <v>1</v>
      </c>
      <c r="F315" s="243" t="s">
        <v>404</v>
      </c>
      <c r="G315" s="241"/>
      <c r="H315" s="242" t="s">
        <v>1</v>
      </c>
      <c r="I315" s="244"/>
      <c r="J315" s="241"/>
      <c r="K315" s="241"/>
      <c r="L315" s="245"/>
      <c r="M315" s="246"/>
      <c r="N315" s="247"/>
      <c r="O315" s="247"/>
      <c r="P315" s="247"/>
      <c r="Q315" s="247"/>
      <c r="R315" s="247"/>
      <c r="S315" s="247"/>
      <c r="T315" s="248"/>
      <c r="U315" s="13"/>
      <c r="V315" s="13"/>
      <c r="W315" s="13"/>
      <c r="X315" s="13"/>
      <c r="Y315" s="13"/>
      <c r="Z315" s="13"/>
      <c r="AA315" s="13"/>
      <c r="AB315" s="13"/>
      <c r="AC315" s="13"/>
      <c r="AD315" s="13"/>
      <c r="AE315" s="13"/>
      <c r="AT315" s="249" t="s">
        <v>156</v>
      </c>
      <c r="AU315" s="249" t="s">
        <v>85</v>
      </c>
      <c r="AV315" s="13" t="s">
        <v>81</v>
      </c>
      <c r="AW315" s="13" t="s">
        <v>32</v>
      </c>
      <c r="AX315" s="13" t="s">
        <v>76</v>
      </c>
      <c r="AY315" s="249" t="s">
        <v>143</v>
      </c>
    </row>
    <row r="316" s="14" customFormat="1">
      <c r="A316" s="14"/>
      <c r="B316" s="250"/>
      <c r="C316" s="251"/>
      <c r="D316" s="233" t="s">
        <v>156</v>
      </c>
      <c r="E316" s="252" t="s">
        <v>1</v>
      </c>
      <c r="F316" s="253" t="s">
        <v>405</v>
      </c>
      <c r="G316" s="251"/>
      <c r="H316" s="254">
        <v>0.52200000000000002</v>
      </c>
      <c r="I316" s="255"/>
      <c r="J316" s="251"/>
      <c r="K316" s="251"/>
      <c r="L316" s="256"/>
      <c r="M316" s="257"/>
      <c r="N316" s="258"/>
      <c r="O316" s="258"/>
      <c r="P316" s="258"/>
      <c r="Q316" s="258"/>
      <c r="R316" s="258"/>
      <c r="S316" s="258"/>
      <c r="T316" s="259"/>
      <c r="U316" s="14"/>
      <c r="V316" s="14"/>
      <c r="W316" s="14"/>
      <c r="X316" s="14"/>
      <c r="Y316" s="14"/>
      <c r="Z316" s="14"/>
      <c r="AA316" s="14"/>
      <c r="AB316" s="14"/>
      <c r="AC316" s="14"/>
      <c r="AD316" s="14"/>
      <c r="AE316" s="14"/>
      <c r="AT316" s="260" t="s">
        <v>156</v>
      </c>
      <c r="AU316" s="260" t="s">
        <v>85</v>
      </c>
      <c r="AV316" s="14" t="s">
        <v>85</v>
      </c>
      <c r="AW316" s="14" t="s">
        <v>32</v>
      </c>
      <c r="AX316" s="14" t="s">
        <v>76</v>
      </c>
      <c r="AY316" s="260" t="s">
        <v>143</v>
      </c>
    </row>
    <row r="317" s="16" customFormat="1">
      <c r="A317" s="16"/>
      <c r="B317" s="273"/>
      <c r="C317" s="274"/>
      <c r="D317" s="233" t="s">
        <v>156</v>
      </c>
      <c r="E317" s="275" t="s">
        <v>1</v>
      </c>
      <c r="F317" s="276" t="s">
        <v>228</v>
      </c>
      <c r="G317" s="274"/>
      <c r="H317" s="277">
        <v>0.52200000000000002</v>
      </c>
      <c r="I317" s="278"/>
      <c r="J317" s="274"/>
      <c r="K317" s="274"/>
      <c r="L317" s="279"/>
      <c r="M317" s="280"/>
      <c r="N317" s="281"/>
      <c r="O317" s="281"/>
      <c r="P317" s="281"/>
      <c r="Q317" s="281"/>
      <c r="R317" s="281"/>
      <c r="S317" s="281"/>
      <c r="T317" s="282"/>
      <c r="U317" s="16"/>
      <c r="V317" s="16"/>
      <c r="W317" s="16"/>
      <c r="X317" s="16"/>
      <c r="Y317" s="16"/>
      <c r="Z317" s="16"/>
      <c r="AA317" s="16"/>
      <c r="AB317" s="16"/>
      <c r="AC317" s="16"/>
      <c r="AD317" s="16"/>
      <c r="AE317" s="16"/>
      <c r="AT317" s="283" t="s">
        <v>156</v>
      </c>
      <c r="AU317" s="283" t="s">
        <v>85</v>
      </c>
      <c r="AV317" s="16" t="s">
        <v>150</v>
      </c>
      <c r="AW317" s="16" t="s">
        <v>32</v>
      </c>
      <c r="AX317" s="16" t="s">
        <v>81</v>
      </c>
      <c r="AY317" s="283" t="s">
        <v>143</v>
      </c>
    </row>
    <row r="318" s="2" customFormat="1" ht="16.5" customHeight="1">
      <c r="A318" s="39"/>
      <c r="B318" s="40"/>
      <c r="C318" s="220" t="s">
        <v>406</v>
      </c>
      <c r="D318" s="220" t="s">
        <v>145</v>
      </c>
      <c r="E318" s="221" t="s">
        <v>407</v>
      </c>
      <c r="F318" s="222" t="s">
        <v>408</v>
      </c>
      <c r="G318" s="223" t="s">
        <v>400</v>
      </c>
      <c r="H318" s="224">
        <v>3.3559999999999999</v>
      </c>
      <c r="I318" s="225"/>
      <c r="J318" s="226">
        <f>ROUND(I318*H318,2)</f>
        <v>0</v>
      </c>
      <c r="K318" s="222" t="s">
        <v>149</v>
      </c>
      <c r="L318" s="45"/>
      <c r="M318" s="227" t="s">
        <v>1</v>
      </c>
      <c r="N318" s="228" t="s">
        <v>41</v>
      </c>
      <c r="O318" s="92"/>
      <c r="P318" s="229">
        <f>O318*H318</f>
        <v>0</v>
      </c>
      <c r="Q318" s="229">
        <v>1.03955</v>
      </c>
      <c r="R318" s="229">
        <f>Q318*H318</f>
        <v>3.4887297999999998</v>
      </c>
      <c r="S318" s="229">
        <v>0</v>
      </c>
      <c r="T318" s="230">
        <f>S318*H318</f>
        <v>0</v>
      </c>
      <c r="U318" s="39"/>
      <c r="V318" s="39"/>
      <c r="W318" s="39"/>
      <c r="X318" s="39"/>
      <c r="Y318" s="39"/>
      <c r="Z318" s="39"/>
      <c r="AA318" s="39"/>
      <c r="AB318" s="39"/>
      <c r="AC318" s="39"/>
      <c r="AD318" s="39"/>
      <c r="AE318" s="39"/>
      <c r="AR318" s="231" t="s">
        <v>150</v>
      </c>
      <c r="AT318" s="231" t="s">
        <v>145</v>
      </c>
      <c r="AU318" s="231" t="s">
        <v>85</v>
      </c>
      <c r="AY318" s="18" t="s">
        <v>143</v>
      </c>
      <c r="BE318" s="232">
        <f>IF(N318="základní",J318,0)</f>
        <v>0</v>
      </c>
      <c r="BF318" s="232">
        <f>IF(N318="snížená",J318,0)</f>
        <v>0</v>
      </c>
      <c r="BG318" s="232">
        <f>IF(N318="zákl. přenesená",J318,0)</f>
        <v>0</v>
      </c>
      <c r="BH318" s="232">
        <f>IF(N318="sníž. přenesená",J318,0)</f>
        <v>0</v>
      </c>
      <c r="BI318" s="232">
        <f>IF(N318="nulová",J318,0)</f>
        <v>0</v>
      </c>
      <c r="BJ318" s="18" t="s">
        <v>81</v>
      </c>
      <c r="BK318" s="232">
        <f>ROUND(I318*H318,2)</f>
        <v>0</v>
      </c>
      <c r="BL318" s="18" t="s">
        <v>150</v>
      </c>
      <c r="BM318" s="231" t="s">
        <v>409</v>
      </c>
    </row>
    <row r="319" s="2" customFormat="1">
      <c r="A319" s="39"/>
      <c r="B319" s="40"/>
      <c r="C319" s="41"/>
      <c r="D319" s="233" t="s">
        <v>152</v>
      </c>
      <c r="E319" s="41"/>
      <c r="F319" s="234" t="s">
        <v>410</v>
      </c>
      <c r="G319" s="41"/>
      <c r="H319" s="41"/>
      <c r="I319" s="235"/>
      <c r="J319" s="41"/>
      <c r="K319" s="41"/>
      <c r="L319" s="45"/>
      <c r="M319" s="236"/>
      <c r="N319" s="237"/>
      <c r="O319" s="92"/>
      <c r="P319" s="92"/>
      <c r="Q319" s="92"/>
      <c r="R319" s="92"/>
      <c r="S319" s="92"/>
      <c r="T319" s="93"/>
      <c r="U319" s="39"/>
      <c r="V319" s="39"/>
      <c r="W319" s="39"/>
      <c r="X319" s="39"/>
      <c r="Y319" s="39"/>
      <c r="Z319" s="39"/>
      <c r="AA319" s="39"/>
      <c r="AB319" s="39"/>
      <c r="AC319" s="39"/>
      <c r="AD319" s="39"/>
      <c r="AE319" s="39"/>
      <c r="AT319" s="18" t="s">
        <v>152</v>
      </c>
      <c r="AU319" s="18" t="s">
        <v>85</v>
      </c>
    </row>
    <row r="320" s="2" customFormat="1">
      <c r="A320" s="39"/>
      <c r="B320" s="40"/>
      <c r="C320" s="41"/>
      <c r="D320" s="238" t="s">
        <v>154</v>
      </c>
      <c r="E320" s="41"/>
      <c r="F320" s="239" t="s">
        <v>411</v>
      </c>
      <c r="G320" s="41"/>
      <c r="H320" s="41"/>
      <c r="I320" s="235"/>
      <c r="J320" s="41"/>
      <c r="K320" s="41"/>
      <c r="L320" s="45"/>
      <c r="M320" s="236"/>
      <c r="N320" s="237"/>
      <c r="O320" s="92"/>
      <c r="P320" s="92"/>
      <c r="Q320" s="92"/>
      <c r="R320" s="92"/>
      <c r="S320" s="92"/>
      <c r="T320" s="93"/>
      <c r="U320" s="39"/>
      <c r="V320" s="39"/>
      <c r="W320" s="39"/>
      <c r="X320" s="39"/>
      <c r="Y320" s="39"/>
      <c r="Z320" s="39"/>
      <c r="AA320" s="39"/>
      <c r="AB320" s="39"/>
      <c r="AC320" s="39"/>
      <c r="AD320" s="39"/>
      <c r="AE320" s="39"/>
      <c r="AT320" s="18" t="s">
        <v>154</v>
      </c>
      <c r="AU320" s="18" t="s">
        <v>85</v>
      </c>
    </row>
    <row r="321" s="13" customFormat="1">
      <c r="A321" s="13"/>
      <c r="B321" s="240"/>
      <c r="C321" s="241"/>
      <c r="D321" s="233" t="s">
        <v>156</v>
      </c>
      <c r="E321" s="242" t="s">
        <v>1</v>
      </c>
      <c r="F321" s="243" t="s">
        <v>404</v>
      </c>
      <c r="G321" s="241"/>
      <c r="H321" s="242" t="s">
        <v>1</v>
      </c>
      <c r="I321" s="244"/>
      <c r="J321" s="241"/>
      <c r="K321" s="241"/>
      <c r="L321" s="245"/>
      <c r="M321" s="246"/>
      <c r="N321" s="247"/>
      <c r="O321" s="247"/>
      <c r="P321" s="247"/>
      <c r="Q321" s="247"/>
      <c r="R321" s="247"/>
      <c r="S321" s="247"/>
      <c r="T321" s="248"/>
      <c r="U321" s="13"/>
      <c r="V321" s="13"/>
      <c r="W321" s="13"/>
      <c r="X321" s="13"/>
      <c r="Y321" s="13"/>
      <c r="Z321" s="13"/>
      <c r="AA321" s="13"/>
      <c r="AB321" s="13"/>
      <c r="AC321" s="13"/>
      <c r="AD321" s="13"/>
      <c r="AE321" s="13"/>
      <c r="AT321" s="249" t="s">
        <v>156</v>
      </c>
      <c r="AU321" s="249" t="s">
        <v>85</v>
      </c>
      <c r="AV321" s="13" t="s">
        <v>81</v>
      </c>
      <c r="AW321" s="13" t="s">
        <v>32</v>
      </c>
      <c r="AX321" s="13" t="s">
        <v>76</v>
      </c>
      <c r="AY321" s="249" t="s">
        <v>143</v>
      </c>
    </row>
    <row r="322" s="14" customFormat="1">
      <c r="A322" s="14"/>
      <c r="B322" s="250"/>
      <c r="C322" s="251"/>
      <c r="D322" s="233" t="s">
        <v>156</v>
      </c>
      <c r="E322" s="252" t="s">
        <v>1</v>
      </c>
      <c r="F322" s="253" t="s">
        <v>412</v>
      </c>
      <c r="G322" s="251"/>
      <c r="H322" s="254">
        <v>3.3559999999999999</v>
      </c>
      <c r="I322" s="255"/>
      <c r="J322" s="251"/>
      <c r="K322" s="251"/>
      <c r="L322" s="256"/>
      <c r="M322" s="257"/>
      <c r="N322" s="258"/>
      <c r="O322" s="258"/>
      <c r="P322" s="258"/>
      <c r="Q322" s="258"/>
      <c r="R322" s="258"/>
      <c r="S322" s="258"/>
      <c r="T322" s="259"/>
      <c r="U322" s="14"/>
      <c r="V322" s="14"/>
      <c r="W322" s="14"/>
      <c r="X322" s="14"/>
      <c r="Y322" s="14"/>
      <c r="Z322" s="14"/>
      <c r="AA322" s="14"/>
      <c r="AB322" s="14"/>
      <c r="AC322" s="14"/>
      <c r="AD322" s="14"/>
      <c r="AE322" s="14"/>
      <c r="AT322" s="260" t="s">
        <v>156</v>
      </c>
      <c r="AU322" s="260" t="s">
        <v>85</v>
      </c>
      <c r="AV322" s="14" t="s">
        <v>85</v>
      </c>
      <c r="AW322" s="14" t="s">
        <v>32</v>
      </c>
      <c r="AX322" s="14" t="s">
        <v>81</v>
      </c>
      <c r="AY322" s="260" t="s">
        <v>143</v>
      </c>
    </row>
    <row r="323" s="2" customFormat="1" ht="16.5" customHeight="1">
      <c r="A323" s="39"/>
      <c r="B323" s="40"/>
      <c r="C323" s="220" t="s">
        <v>413</v>
      </c>
      <c r="D323" s="220" t="s">
        <v>145</v>
      </c>
      <c r="E323" s="221" t="s">
        <v>414</v>
      </c>
      <c r="F323" s="222" t="s">
        <v>415</v>
      </c>
      <c r="G323" s="223" t="s">
        <v>189</v>
      </c>
      <c r="H323" s="224">
        <v>76.744</v>
      </c>
      <c r="I323" s="225"/>
      <c r="J323" s="226">
        <f>ROUND(I323*H323,2)</f>
        <v>0</v>
      </c>
      <c r="K323" s="222" t="s">
        <v>1</v>
      </c>
      <c r="L323" s="45"/>
      <c r="M323" s="227" t="s">
        <v>1</v>
      </c>
      <c r="N323" s="228" t="s">
        <v>41</v>
      </c>
      <c r="O323" s="92"/>
      <c r="P323" s="229">
        <f>O323*H323</f>
        <v>0</v>
      </c>
      <c r="Q323" s="229">
        <v>0</v>
      </c>
      <c r="R323" s="229">
        <f>Q323*H323</f>
        <v>0</v>
      </c>
      <c r="S323" s="229">
        <v>0</v>
      </c>
      <c r="T323" s="230">
        <f>S323*H323</f>
        <v>0</v>
      </c>
      <c r="U323" s="39"/>
      <c r="V323" s="39"/>
      <c r="W323" s="39"/>
      <c r="X323" s="39"/>
      <c r="Y323" s="39"/>
      <c r="Z323" s="39"/>
      <c r="AA323" s="39"/>
      <c r="AB323" s="39"/>
      <c r="AC323" s="39"/>
      <c r="AD323" s="39"/>
      <c r="AE323" s="39"/>
      <c r="AR323" s="231" t="s">
        <v>150</v>
      </c>
      <c r="AT323" s="231" t="s">
        <v>145</v>
      </c>
      <c r="AU323" s="231" t="s">
        <v>85</v>
      </c>
      <c r="AY323" s="18" t="s">
        <v>143</v>
      </c>
      <c r="BE323" s="232">
        <f>IF(N323="základní",J323,0)</f>
        <v>0</v>
      </c>
      <c r="BF323" s="232">
        <f>IF(N323="snížená",J323,0)</f>
        <v>0</v>
      </c>
      <c r="BG323" s="232">
        <f>IF(N323="zákl. přenesená",J323,0)</f>
        <v>0</v>
      </c>
      <c r="BH323" s="232">
        <f>IF(N323="sníž. přenesená",J323,0)</f>
        <v>0</v>
      </c>
      <c r="BI323" s="232">
        <f>IF(N323="nulová",J323,0)</f>
        <v>0</v>
      </c>
      <c r="BJ323" s="18" t="s">
        <v>81</v>
      </c>
      <c r="BK323" s="232">
        <f>ROUND(I323*H323,2)</f>
        <v>0</v>
      </c>
      <c r="BL323" s="18" t="s">
        <v>150</v>
      </c>
      <c r="BM323" s="231" t="s">
        <v>416</v>
      </c>
    </row>
    <row r="324" s="2" customFormat="1">
      <c r="A324" s="39"/>
      <c r="B324" s="40"/>
      <c r="C324" s="41"/>
      <c r="D324" s="233" t="s">
        <v>152</v>
      </c>
      <c r="E324" s="41"/>
      <c r="F324" s="234" t="s">
        <v>415</v>
      </c>
      <c r="G324" s="41"/>
      <c r="H324" s="41"/>
      <c r="I324" s="235"/>
      <c r="J324" s="41"/>
      <c r="K324" s="41"/>
      <c r="L324" s="45"/>
      <c r="M324" s="236"/>
      <c r="N324" s="237"/>
      <c r="O324" s="92"/>
      <c r="P324" s="92"/>
      <c r="Q324" s="92"/>
      <c r="R324" s="92"/>
      <c r="S324" s="92"/>
      <c r="T324" s="93"/>
      <c r="U324" s="39"/>
      <c r="V324" s="39"/>
      <c r="W324" s="39"/>
      <c r="X324" s="39"/>
      <c r="Y324" s="39"/>
      <c r="Z324" s="39"/>
      <c r="AA324" s="39"/>
      <c r="AB324" s="39"/>
      <c r="AC324" s="39"/>
      <c r="AD324" s="39"/>
      <c r="AE324" s="39"/>
      <c r="AT324" s="18" t="s">
        <v>152</v>
      </c>
      <c r="AU324" s="18" t="s">
        <v>85</v>
      </c>
    </row>
    <row r="325" s="2" customFormat="1">
      <c r="A325" s="39"/>
      <c r="B325" s="40"/>
      <c r="C325" s="41"/>
      <c r="D325" s="233" t="s">
        <v>172</v>
      </c>
      <c r="E325" s="41"/>
      <c r="F325" s="261" t="s">
        <v>417</v>
      </c>
      <c r="G325" s="41"/>
      <c r="H325" s="41"/>
      <c r="I325" s="235"/>
      <c r="J325" s="41"/>
      <c r="K325" s="41"/>
      <c r="L325" s="45"/>
      <c r="M325" s="236"/>
      <c r="N325" s="237"/>
      <c r="O325" s="92"/>
      <c r="P325" s="92"/>
      <c r="Q325" s="92"/>
      <c r="R325" s="92"/>
      <c r="S325" s="92"/>
      <c r="T325" s="93"/>
      <c r="U325" s="39"/>
      <c r="V325" s="39"/>
      <c r="W325" s="39"/>
      <c r="X325" s="39"/>
      <c r="Y325" s="39"/>
      <c r="Z325" s="39"/>
      <c r="AA325" s="39"/>
      <c r="AB325" s="39"/>
      <c r="AC325" s="39"/>
      <c r="AD325" s="39"/>
      <c r="AE325" s="39"/>
      <c r="AT325" s="18" t="s">
        <v>172</v>
      </c>
      <c r="AU325" s="18" t="s">
        <v>85</v>
      </c>
    </row>
    <row r="326" s="14" customFormat="1">
      <c r="A326" s="14"/>
      <c r="B326" s="250"/>
      <c r="C326" s="251"/>
      <c r="D326" s="233" t="s">
        <v>156</v>
      </c>
      <c r="E326" s="252" t="s">
        <v>1</v>
      </c>
      <c r="F326" s="253" t="s">
        <v>91</v>
      </c>
      <c r="G326" s="251"/>
      <c r="H326" s="254">
        <v>76.744</v>
      </c>
      <c r="I326" s="255"/>
      <c r="J326" s="251"/>
      <c r="K326" s="251"/>
      <c r="L326" s="256"/>
      <c r="M326" s="257"/>
      <c r="N326" s="258"/>
      <c r="O326" s="258"/>
      <c r="P326" s="258"/>
      <c r="Q326" s="258"/>
      <c r="R326" s="258"/>
      <c r="S326" s="258"/>
      <c r="T326" s="259"/>
      <c r="U326" s="14"/>
      <c r="V326" s="14"/>
      <c r="W326" s="14"/>
      <c r="X326" s="14"/>
      <c r="Y326" s="14"/>
      <c r="Z326" s="14"/>
      <c r="AA326" s="14"/>
      <c r="AB326" s="14"/>
      <c r="AC326" s="14"/>
      <c r="AD326" s="14"/>
      <c r="AE326" s="14"/>
      <c r="AT326" s="260" t="s">
        <v>156</v>
      </c>
      <c r="AU326" s="260" t="s">
        <v>85</v>
      </c>
      <c r="AV326" s="14" t="s">
        <v>85</v>
      </c>
      <c r="AW326" s="14" t="s">
        <v>32</v>
      </c>
      <c r="AX326" s="14" t="s">
        <v>81</v>
      </c>
      <c r="AY326" s="260" t="s">
        <v>143</v>
      </c>
    </row>
    <row r="327" s="12" customFormat="1" ht="22.8" customHeight="1">
      <c r="A327" s="12"/>
      <c r="B327" s="204"/>
      <c r="C327" s="205"/>
      <c r="D327" s="206" t="s">
        <v>75</v>
      </c>
      <c r="E327" s="218" t="s">
        <v>150</v>
      </c>
      <c r="F327" s="218" t="s">
        <v>418</v>
      </c>
      <c r="G327" s="205"/>
      <c r="H327" s="205"/>
      <c r="I327" s="208"/>
      <c r="J327" s="219">
        <f>BK327</f>
        <v>0</v>
      </c>
      <c r="K327" s="205"/>
      <c r="L327" s="210"/>
      <c r="M327" s="211"/>
      <c r="N327" s="212"/>
      <c r="O327" s="212"/>
      <c r="P327" s="213">
        <f>SUM(P328:P356)</f>
        <v>0</v>
      </c>
      <c r="Q327" s="212"/>
      <c r="R327" s="213">
        <f>SUM(R328:R356)</f>
        <v>402.10188919999996</v>
      </c>
      <c r="S327" s="212"/>
      <c r="T327" s="214">
        <f>SUM(T328:T356)</f>
        <v>0</v>
      </c>
      <c r="U327" s="12"/>
      <c r="V327" s="12"/>
      <c r="W327" s="12"/>
      <c r="X327" s="12"/>
      <c r="Y327" s="12"/>
      <c r="Z327" s="12"/>
      <c r="AA327" s="12"/>
      <c r="AB327" s="12"/>
      <c r="AC327" s="12"/>
      <c r="AD327" s="12"/>
      <c r="AE327" s="12"/>
      <c r="AR327" s="215" t="s">
        <v>81</v>
      </c>
      <c r="AT327" s="216" t="s">
        <v>75</v>
      </c>
      <c r="AU327" s="216" t="s">
        <v>81</v>
      </c>
      <c r="AY327" s="215" t="s">
        <v>143</v>
      </c>
      <c r="BK327" s="217">
        <f>SUM(BK328:BK356)</f>
        <v>0</v>
      </c>
    </row>
    <row r="328" s="2" customFormat="1" ht="16.5" customHeight="1">
      <c r="A328" s="39"/>
      <c r="B328" s="40"/>
      <c r="C328" s="220" t="s">
        <v>419</v>
      </c>
      <c r="D328" s="220" t="s">
        <v>145</v>
      </c>
      <c r="E328" s="221" t="s">
        <v>420</v>
      </c>
      <c r="F328" s="222" t="s">
        <v>421</v>
      </c>
      <c r="G328" s="223" t="s">
        <v>148</v>
      </c>
      <c r="H328" s="224">
        <v>20</v>
      </c>
      <c r="I328" s="225"/>
      <c r="J328" s="226">
        <f>ROUND(I328*H328,2)</f>
        <v>0</v>
      </c>
      <c r="K328" s="222" t="s">
        <v>149</v>
      </c>
      <c r="L328" s="45"/>
      <c r="M328" s="227" t="s">
        <v>1</v>
      </c>
      <c r="N328" s="228" t="s">
        <v>41</v>
      </c>
      <c r="O328" s="92"/>
      <c r="P328" s="229">
        <f>O328*H328</f>
        <v>0</v>
      </c>
      <c r="Q328" s="229">
        <v>0</v>
      </c>
      <c r="R328" s="229">
        <f>Q328*H328</f>
        <v>0</v>
      </c>
      <c r="S328" s="229">
        <v>0</v>
      </c>
      <c r="T328" s="230">
        <f>S328*H328</f>
        <v>0</v>
      </c>
      <c r="U328" s="39"/>
      <c r="V328" s="39"/>
      <c r="W328" s="39"/>
      <c r="X328" s="39"/>
      <c r="Y328" s="39"/>
      <c r="Z328" s="39"/>
      <c r="AA328" s="39"/>
      <c r="AB328" s="39"/>
      <c r="AC328" s="39"/>
      <c r="AD328" s="39"/>
      <c r="AE328" s="39"/>
      <c r="AR328" s="231" t="s">
        <v>150</v>
      </c>
      <c r="AT328" s="231" t="s">
        <v>145</v>
      </c>
      <c r="AU328" s="231" t="s">
        <v>85</v>
      </c>
      <c r="AY328" s="18" t="s">
        <v>143</v>
      </c>
      <c r="BE328" s="232">
        <f>IF(N328="základní",J328,0)</f>
        <v>0</v>
      </c>
      <c r="BF328" s="232">
        <f>IF(N328="snížená",J328,0)</f>
        <v>0</v>
      </c>
      <c r="BG328" s="232">
        <f>IF(N328="zákl. přenesená",J328,0)</f>
        <v>0</v>
      </c>
      <c r="BH328" s="232">
        <f>IF(N328="sníž. přenesená",J328,0)</f>
        <v>0</v>
      </c>
      <c r="BI328" s="232">
        <f>IF(N328="nulová",J328,0)</f>
        <v>0</v>
      </c>
      <c r="BJ328" s="18" t="s">
        <v>81</v>
      </c>
      <c r="BK328" s="232">
        <f>ROUND(I328*H328,2)</f>
        <v>0</v>
      </c>
      <c r="BL328" s="18" t="s">
        <v>150</v>
      </c>
      <c r="BM328" s="231" t="s">
        <v>422</v>
      </c>
    </row>
    <row r="329" s="2" customFormat="1">
      <c r="A329" s="39"/>
      <c r="B329" s="40"/>
      <c r="C329" s="41"/>
      <c r="D329" s="233" t="s">
        <v>152</v>
      </c>
      <c r="E329" s="41"/>
      <c r="F329" s="234" t="s">
        <v>423</v>
      </c>
      <c r="G329" s="41"/>
      <c r="H329" s="41"/>
      <c r="I329" s="235"/>
      <c r="J329" s="41"/>
      <c r="K329" s="41"/>
      <c r="L329" s="45"/>
      <c r="M329" s="236"/>
      <c r="N329" s="237"/>
      <c r="O329" s="92"/>
      <c r="P329" s="92"/>
      <c r="Q329" s="92"/>
      <c r="R329" s="92"/>
      <c r="S329" s="92"/>
      <c r="T329" s="93"/>
      <c r="U329" s="39"/>
      <c r="V329" s="39"/>
      <c r="W329" s="39"/>
      <c r="X329" s="39"/>
      <c r="Y329" s="39"/>
      <c r="Z329" s="39"/>
      <c r="AA329" s="39"/>
      <c r="AB329" s="39"/>
      <c r="AC329" s="39"/>
      <c r="AD329" s="39"/>
      <c r="AE329" s="39"/>
      <c r="AT329" s="18" t="s">
        <v>152</v>
      </c>
      <c r="AU329" s="18" t="s">
        <v>85</v>
      </c>
    </row>
    <row r="330" s="2" customFormat="1">
      <c r="A330" s="39"/>
      <c r="B330" s="40"/>
      <c r="C330" s="41"/>
      <c r="D330" s="238" t="s">
        <v>154</v>
      </c>
      <c r="E330" s="41"/>
      <c r="F330" s="239" t="s">
        <v>424</v>
      </c>
      <c r="G330" s="41"/>
      <c r="H330" s="41"/>
      <c r="I330" s="235"/>
      <c r="J330" s="41"/>
      <c r="K330" s="41"/>
      <c r="L330" s="45"/>
      <c r="M330" s="236"/>
      <c r="N330" s="237"/>
      <c r="O330" s="92"/>
      <c r="P330" s="92"/>
      <c r="Q330" s="92"/>
      <c r="R330" s="92"/>
      <c r="S330" s="92"/>
      <c r="T330" s="93"/>
      <c r="U330" s="39"/>
      <c r="V330" s="39"/>
      <c r="W330" s="39"/>
      <c r="X330" s="39"/>
      <c r="Y330" s="39"/>
      <c r="Z330" s="39"/>
      <c r="AA330" s="39"/>
      <c r="AB330" s="39"/>
      <c r="AC330" s="39"/>
      <c r="AD330" s="39"/>
      <c r="AE330" s="39"/>
      <c r="AT330" s="18" t="s">
        <v>154</v>
      </c>
      <c r="AU330" s="18" t="s">
        <v>85</v>
      </c>
    </row>
    <row r="331" s="2" customFormat="1" ht="16.5" customHeight="1">
      <c r="A331" s="39"/>
      <c r="B331" s="40"/>
      <c r="C331" s="220" t="s">
        <v>425</v>
      </c>
      <c r="D331" s="220" t="s">
        <v>145</v>
      </c>
      <c r="E331" s="221" t="s">
        <v>426</v>
      </c>
      <c r="F331" s="222" t="s">
        <v>427</v>
      </c>
      <c r="G331" s="223" t="s">
        <v>148</v>
      </c>
      <c r="H331" s="224">
        <v>46</v>
      </c>
      <c r="I331" s="225"/>
      <c r="J331" s="226">
        <f>ROUND(I331*H331,2)</f>
        <v>0</v>
      </c>
      <c r="K331" s="222" t="s">
        <v>149</v>
      </c>
      <c r="L331" s="45"/>
      <c r="M331" s="227" t="s">
        <v>1</v>
      </c>
      <c r="N331" s="228" t="s">
        <v>41</v>
      </c>
      <c r="O331" s="92"/>
      <c r="P331" s="229">
        <f>O331*H331</f>
        <v>0</v>
      </c>
      <c r="Q331" s="229">
        <v>0.24315999999999999</v>
      </c>
      <c r="R331" s="229">
        <f>Q331*H331</f>
        <v>11.185359999999999</v>
      </c>
      <c r="S331" s="229">
        <v>0</v>
      </c>
      <c r="T331" s="230">
        <f>S331*H331</f>
        <v>0</v>
      </c>
      <c r="U331" s="39"/>
      <c r="V331" s="39"/>
      <c r="W331" s="39"/>
      <c r="X331" s="39"/>
      <c r="Y331" s="39"/>
      <c r="Z331" s="39"/>
      <c r="AA331" s="39"/>
      <c r="AB331" s="39"/>
      <c r="AC331" s="39"/>
      <c r="AD331" s="39"/>
      <c r="AE331" s="39"/>
      <c r="AR331" s="231" t="s">
        <v>150</v>
      </c>
      <c r="AT331" s="231" t="s">
        <v>145</v>
      </c>
      <c r="AU331" s="231" t="s">
        <v>85</v>
      </c>
      <c r="AY331" s="18" t="s">
        <v>143</v>
      </c>
      <c r="BE331" s="232">
        <f>IF(N331="základní",J331,0)</f>
        <v>0</v>
      </c>
      <c r="BF331" s="232">
        <f>IF(N331="snížená",J331,0)</f>
        <v>0</v>
      </c>
      <c r="BG331" s="232">
        <f>IF(N331="zákl. přenesená",J331,0)</f>
        <v>0</v>
      </c>
      <c r="BH331" s="232">
        <f>IF(N331="sníž. přenesená",J331,0)</f>
        <v>0</v>
      </c>
      <c r="BI331" s="232">
        <f>IF(N331="nulová",J331,0)</f>
        <v>0</v>
      </c>
      <c r="BJ331" s="18" t="s">
        <v>81</v>
      </c>
      <c r="BK331" s="232">
        <f>ROUND(I331*H331,2)</f>
        <v>0</v>
      </c>
      <c r="BL331" s="18" t="s">
        <v>150</v>
      </c>
      <c r="BM331" s="231" t="s">
        <v>428</v>
      </c>
    </row>
    <row r="332" s="2" customFormat="1">
      <c r="A332" s="39"/>
      <c r="B332" s="40"/>
      <c r="C332" s="41"/>
      <c r="D332" s="233" t="s">
        <v>152</v>
      </c>
      <c r="E332" s="41"/>
      <c r="F332" s="234" t="s">
        <v>429</v>
      </c>
      <c r="G332" s="41"/>
      <c r="H332" s="41"/>
      <c r="I332" s="235"/>
      <c r="J332" s="41"/>
      <c r="K332" s="41"/>
      <c r="L332" s="45"/>
      <c r="M332" s="236"/>
      <c r="N332" s="237"/>
      <c r="O332" s="92"/>
      <c r="P332" s="92"/>
      <c r="Q332" s="92"/>
      <c r="R332" s="92"/>
      <c r="S332" s="92"/>
      <c r="T332" s="93"/>
      <c r="U332" s="39"/>
      <c r="V332" s="39"/>
      <c r="W332" s="39"/>
      <c r="X332" s="39"/>
      <c r="Y332" s="39"/>
      <c r="Z332" s="39"/>
      <c r="AA332" s="39"/>
      <c r="AB332" s="39"/>
      <c r="AC332" s="39"/>
      <c r="AD332" s="39"/>
      <c r="AE332" s="39"/>
      <c r="AT332" s="18" t="s">
        <v>152</v>
      </c>
      <c r="AU332" s="18" t="s">
        <v>85</v>
      </c>
    </row>
    <row r="333" s="2" customFormat="1">
      <c r="A333" s="39"/>
      <c r="B333" s="40"/>
      <c r="C333" s="41"/>
      <c r="D333" s="238" t="s">
        <v>154</v>
      </c>
      <c r="E333" s="41"/>
      <c r="F333" s="239" t="s">
        <v>430</v>
      </c>
      <c r="G333" s="41"/>
      <c r="H333" s="41"/>
      <c r="I333" s="235"/>
      <c r="J333" s="41"/>
      <c r="K333" s="41"/>
      <c r="L333" s="45"/>
      <c r="M333" s="236"/>
      <c r="N333" s="237"/>
      <c r="O333" s="92"/>
      <c r="P333" s="92"/>
      <c r="Q333" s="92"/>
      <c r="R333" s="92"/>
      <c r="S333" s="92"/>
      <c r="T333" s="93"/>
      <c r="U333" s="39"/>
      <c r="V333" s="39"/>
      <c r="W333" s="39"/>
      <c r="X333" s="39"/>
      <c r="Y333" s="39"/>
      <c r="Z333" s="39"/>
      <c r="AA333" s="39"/>
      <c r="AB333" s="39"/>
      <c r="AC333" s="39"/>
      <c r="AD333" s="39"/>
      <c r="AE333" s="39"/>
      <c r="AT333" s="18" t="s">
        <v>154</v>
      </c>
      <c r="AU333" s="18" t="s">
        <v>85</v>
      </c>
    </row>
    <row r="334" s="13" customFormat="1">
      <c r="A334" s="13"/>
      <c r="B334" s="240"/>
      <c r="C334" s="241"/>
      <c r="D334" s="233" t="s">
        <v>156</v>
      </c>
      <c r="E334" s="242" t="s">
        <v>1</v>
      </c>
      <c r="F334" s="243" t="s">
        <v>431</v>
      </c>
      <c r="G334" s="241"/>
      <c r="H334" s="242" t="s">
        <v>1</v>
      </c>
      <c r="I334" s="244"/>
      <c r="J334" s="241"/>
      <c r="K334" s="241"/>
      <c r="L334" s="245"/>
      <c r="M334" s="246"/>
      <c r="N334" s="247"/>
      <c r="O334" s="247"/>
      <c r="P334" s="247"/>
      <c r="Q334" s="247"/>
      <c r="R334" s="247"/>
      <c r="S334" s="247"/>
      <c r="T334" s="248"/>
      <c r="U334" s="13"/>
      <c r="V334" s="13"/>
      <c r="W334" s="13"/>
      <c r="X334" s="13"/>
      <c r="Y334" s="13"/>
      <c r="Z334" s="13"/>
      <c r="AA334" s="13"/>
      <c r="AB334" s="13"/>
      <c r="AC334" s="13"/>
      <c r="AD334" s="13"/>
      <c r="AE334" s="13"/>
      <c r="AT334" s="249" t="s">
        <v>156</v>
      </c>
      <c r="AU334" s="249" t="s">
        <v>85</v>
      </c>
      <c r="AV334" s="13" t="s">
        <v>81</v>
      </c>
      <c r="AW334" s="13" t="s">
        <v>32</v>
      </c>
      <c r="AX334" s="13" t="s">
        <v>76</v>
      </c>
      <c r="AY334" s="249" t="s">
        <v>143</v>
      </c>
    </row>
    <row r="335" s="14" customFormat="1">
      <c r="A335" s="14"/>
      <c r="B335" s="250"/>
      <c r="C335" s="251"/>
      <c r="D335" s="233" t="s">
        <v>156</v>
      </c>
      <c r="E335" s="252" t="s">
        <v>1</v>
      </c>
      <c r="F335" s="253" t="s">
        <v>432</v>
      </c>
      <c r="G335" s="251"/>
      <c r="H335" s="254">
        <v>46</v>
      </c>
      <c r="I335" s="255"/>
      <c r="J335" s="251"/>
      <c r="K335" s="251"/>
      <c r="L335" s="256"/>
      <c r="M335" s="257"/>
      <c r="N335" s="258"/>
      <c r="O335" s="258"/>
      <c r="P335" s="258"/>
      <c r="Q335" s="258"/>
      <c r="R335" s="258"/>
      <c r="S335" s="258"/>
      <c r="T335" s="259"/>
      <c r="U335" s="14"/>
      <c r="V335" s="14"/>
      <c r="W335" s="14"/>
      <c r="X335" s="14"/>
      <c r="Y335" s="14"/>
      <c r="Z335" s="14"/>
      <c r="AA335" s="14"/>
      <c r="AB335" s="14"/>
      <c r="AC335" s="14"/>
      <c r="AD335" s="14"/>
      <c r="AE335" s="14"/>
      <c r="AT335" s="260" t="s">
        <v>156</v>
      </c>
      <c r="AU335" s="260" t="s">
        <v>85</v>
      </c>
      <c r="AV335" s="14" t="s">
        <v>85</v>
      </c>
      <c r="AW335" s="14" t="s">
        <v>32</v>
      </c>
      <c r="AX335" s="14" t="s">
        <v>81</v>
      </c>
      <c r="AY335" s="260" t="s">
        <v>143</v>
      </c>
    </row>
    <row r="336" s="2" customFormat="1" ht="16.5" customHeight="1">
      <c r="A336" s="39"/>
      <c r="B336" s="40"/>
      <c r="C336" s="220" t="s">
        <v>433</v>
      </c>
      <c r="D336" s="220" t="s">
        <v>145</v>
      </c>
      <c r="E336" s="221" t="s">
        <v>434</v>
      </c>
      <c r="F336" s="222" t="s">
        <v>435</v>
      </c>
      <c r="G336" s="223" t="s">
        <v>189</v>
      </c>
      <c r="H336" s="224">
        <v>113.84699999999999</v>
      </c>
      <c r="I336" s="225"/>
      <c r="J336" s="226">
        <f>ROUND(I336*H336,2)</f>
        <v>0</v>
      </c>
      <c r="K336" s="222" t="s">
        <v>149</v>
      </c>
      <c r="L336" s="45"/>
      <c r="M336" s="227" t="s">
        <v>1</v>
      </c>
      <c r="N336" s="228" t="s">
        <v>41</v>
      </c>
      <c r="O336" s="92"/>
      <c r="P336" s="229">
        <f>O336*H336</f>
        <v>0</v>
      </c>
      <c r="Q336" s="229">
        <v>1.8899999999999999</v>
      </c>
      <c r="R336" s="229">
        <f>Q336*H336</f>
        <v>215.17082999999997</v>
      </c>
      <c r="S336" s="229">
        <v>0</v>
      </c>
      <c r="T336" s="230">
        <f>S336*H336</f>
        <v>0</v>
      </c>
      <c r="U336" s="39"/>
      <c r="V336" s="39"/>
      <c r="W336" s="39"/>
      <c r="X336" s="39"/>
      <c r="Y336" s="39"/>
      <c r="Z336" s="39"/>
      <c r="AA336" s="39"/>
      <c r="AB336" s="39"/>
      <c r="AC336" s="39"/>
      <c r="AD336" s="39"/>
      <c r="AE336" s="39"/>
      <c r="AR336" s="231" t="s">
        <v>150</v>
      </c>
      <c r="AT336" s="231" t="s">
        <v>145</v>
      </c>
      <c r="AU336" s="231" t="s">
        <v>85</v>
      </c>
      <c r="AY336" s="18" t="s">
        <v>143</v>
      </c>
      <c r="BE336" s="232">
        <f>IF(N336="základní",J336,0)</f>
        <v>0</v>
      </c>
      <c r="BF336" s="232">
        <f>IF(N336="snížená",J336,0)</f>
        <v>0</v>
      </c>
      <c r="BG336" s="232">
        <f>IF(N336="zákl. přenesená",J336,0)</f>
        <v>0</v>
      </c>
      <c r="BH336" s="232">
        <f>IF(N336="sníž. přenesená",J336,0)</f>
        <v>0</v>
      </c>
      <c r="BI336" s="232">
        <f>IF(N336="nulová",J336,0)</f>
        <v>0</v>
      </c>
      <c r="BJ336" s="18" t="s">
        <v>81</v>
      </c>
      <c r="BK336" s="232">
        <f>ROUND(I336*H336,2)</f>
        <v>0</v>
      </c>
      <c r="BL336" s="18" t="s">
        <v>150</v>
      </c>
      <c r="BM336" s="231" t="s">
        <v>436</v>
      </c>
    </row>
    <row r="337" s="2" customFormat="1">
      <c r="A337" s="39"/>
      <c r="B337" s="40"/>
      <c r="C337" s="41"/>
      <c r="D337" s="233" t="s">
        <v>152</v>
      </c>
      <c r="E337" s="41"/>
      <c r="F337" s="234" t="s">
        <v>437</v>
      </c>
      <c r="G337" s="41"/>
      <c r="H337" s="41"/>
      <c r="I337" s="235"/>
      <c r="J337" s="41"/>
      <c r="K337" s="41"/>
      <c r="L337" s="45"/>
      <c r="M337" s="236"/>
      <c r="N337" s="237"/>
      <c r="O337" s="92"/>
      <c r="P337" s="92"/>
      <c r="Q337" s="92"/>
      <c r="R337" s="92"/>
      <c r="S337" s="92"/>
      <c r="T337" s="93"/>
      <c r="U337" s="39"/>
      <c r="V337" s="39"/>
      <c r="W337" s="39"/>
      <c r="X337" s="39"/>
      <c r="Y337" s="39"/>
      <c r="Z337" s="39"/>
      <c r="AA337" s="39"/>
      <c r="AB337" s="39"/>
      <c r="AC337" s="39"/>
      <c r="AD337" s="39"/>
      <c r="AE337" s="39"/>
      <c r="AT337" s="18" t="s">
        <v>152</v>
      </c>
      <c r="AU337" s="18" t="s">
        <v>85</v>
      </c>
    </row>
    <row r="338" s="2" customFormat="1">
      <c r="A338" s="39"/>
      <c r="B338" s="40"/>
      <c r="C338" s="41"/>
      <c r="D338" s="238" t="s">
        <v>154</v>
      </c>
      <c r="E338" s="41"/>
      <c r="F338" s="239" t="s">
        <v>438</v>
      </c>
      <c r="G338" s="41"/>
      <c r="H338" s="41"/>
      <c r="I338" s="235"/>
      <c r="J338" s="41"/>
      <c r="K338" s="41"/>
      <c r="L338" s="45"/>
      <c r="M338" s="236"/>
      <c r="N338" s="237"/>
      <c r="O338" s="92"/>
      <c r="P338" s="92"/>
      <c r="Q338" s="92"/>
      <c r="R338" s="92"/>
      <c r="S338" s="92"/>
      <c r="T338" s="93"/>
      <c r="U338" s="39"/>
      <c r="V338" s="39"/>
      <c r="W338" s="39"/>
      <c r="X338" s="39"/>
      <c r="Y338" s="39"/>
      <c r="Z338" s="39"/>
      <c r="AA338" s="39"/>
      <c r="AB338" s="39"/>
      <c r="AC338" s="39"/>
      <c r="AD338" s="39"/>
      <c r="AE338" s="39"/>
      <c r="AT338" s="18" t="s">
        <v>154</v>
      </c>
      <c r="AU338" s="18" t="s">
        <v>85</v>
      </c>
    </row>
    <row r="339" s="2" customFormat="1">
      <c r="A339" s="39"/>
      <c r="B339" s="40"/>
      <c r="C339" s="41"/>
      <c r="D339" s="233" t="s">
        <v>172</v>
      </c>
      <c r="E339" s="41"/>
      <c r="F339" s="261" t="s">
        <v>439</v>
      </c>
      <c r="G339" s="41"/>
      <c r="H339" s="41"/>
      <c r="I339" s="235"/>
      <c r="J339" s="41"/>
      <c r="K339" s="41"/>
      <c r="L339" s="45"/>
      <c r="M339" s="236"/>
      <c r="N339" s="237"/>
      <c r="O339" s="92"/>
      <c r="P339" s="92"/>
      <c r="Q339" s="92"/>
      <c r="R339" s="92"/>
      <c r="S339" s="92"/>
      <c r="T339" s="93"/>
      <c r="U339" s="39"/>
      <c r="V339" s="39"/>
      <c r="W339" s="39"/>
      <c r="X339" s="39"/>
      <c r="Y339" s="39"/>
      <c r="Z339" s="39"/>
      <c r="AA339" s="39"/>
      <c r="AB339" s="39"/>
      <c r="AC339" s="39"/>
      <c r="AD339" s="39"/>
      <c r="AE339" s="39"/>
      <c r="AT339" s="18" t="s">
        <v>172</v>
      </c>
      <c r="AU339" s="18" t="s">
        <v>85</v>
      </c>
    </row>
    <row r="340" s="13" customFormat="1">
      <c r="A340" s="13"/>
      <c r="B340" s="240"/>
      <c r="C340" s="241"/>
      <c r="D340" s="233" t="s">
        <v>156</v>
      </c>
      <c r="E340" s="242" t="s">
        <v>1</v>
      </c>
      <c r="F340" s="243" t="s">
        <v>440</v>
      </c>
      <c r="G340" s="241"/>
      <c r="H340" s="242" t="s">
        <v>1</v>
      </c>
      <c r="I340" s="244"/>
      <c r="J340" s="241"/>
      <c r="K340" s="241"/>
      <c r="L340" s="245"/>
      <c r="M340" s="246"/>
      <c r="N340" s="247"/>
      <c r="O340" s="247"/>
      <c r="P340" s="247"/>
      <c r="Q340" s="247"/>
      <c r="R340" s="247"/>
      <c r="S340" s="247"/>
      <c r="T340" s="248"/>
      <c r="U340" s="13"/>
      <c r="V340" s="13"/>
      <c r="W340" s="13"/>
      <c r="X340" s="13"/>
      <c r="Y340" s="13"/>
      <c r="Z340" s="13"/>
      <c r="AA340" s="13"/>
      <c r="AB340" s="13"/>
      <c r="AC340" s="13"/>
      <c r="AD340" s="13"/>
      <c r="AE340" s="13"/>
      <c r="AT340" s="249" t="s">
        <v>156</v>
      </c>
      <c r="AU340" s="249" t="s">
        <v>85</v>
      </c>
      <c r="AV340" s="13" t="s">
        <v>81</v>
      </c>
      <c r="AW340" s="13" t="s">
        <v>32</v>
      </c>
      <c r="AX340" s="13" t="s">
        <v>76</v>
      </c>
      <c r="AY340" s="249" t="s">
        <v>143</v>
      </c>
    </row>
    <row r="341" s="14" customFormat="1">
      <c r="A341" s="14"/>
      <c r="B341" s="250"/>
      <c r="C341" s="251"/>
      <c r="D341" s="233" t="s">
        <v>156</v>
      </c>
      <c r="E341" s="252" t="s">
        <v>1</v>
      </c>
      <c r="F341" s="253" t="s">
        <v>441</v>
      </c>
      <c r="G341" s="251"/>
      <c r="H341" s="254">
        <v>100.38</v>
      </c>
      <c r="I341" s="255"/>
      <c r="J341" s="251"/>
      <c r="K341" s="251"/>
      <c r="L341" s="256"/>
      <c r="M341" s="257"/>
      <c r="N341" s="258"/>
      <c r="O341" s="258"/>
      <c r="P341" s="258"/>
      <c r="Q341" s="258"/>
      <c r="R341" s="258"/>
      <c r="S341" s="258"/>
      <c r="T341" s="259"/>
      <c r="U341" s="14"/>
      <c r="V341" s="14"/>
      <c r="W341" s="14"/>
      <c r="X341" s="14"/>
      <c r="Y341" s="14"/>
      <c r="Z341" s="14"/>
      <c r="AA341" s="14"/>
      <c r="AB341" s="14"/>
      <c r="AC341" s="14"/>
      <c r="AD341" s="14"/>
      <c r="AE341" s="14"/>
      <c r="AT341" s="260" t="s">
        <v>156</v>
      </c>
      <c r="AU341" s="260" t="s">
        <v>85</v>
      </c>
      <c r="AV341" s="14" t="s">
        <v>85</v>
      </c>
      <c r="AW341" s="14" t="s">
        <v>32</v>
      </c>
      <c r="AX341" s="14" t="s">
        <v>76</v>
      </c>
      <c r="AY341" s="260" t="s">
        <v>143</v>
      </c>
    </row>
    <row r="342" s="13" customFormat="1">
      <c r="A342" s="13"/>
      <c r="B342" s="240"/>
      <c r="C342" s="241"/>
      <c r="D342" s="233" t="s">
        <v>156</v>
      </c>
      <c r="E342" s="242" t="s">
        <v>1</v>
      </c>
      <c r="F342" s="243" t="s">
        <v>442</v>
      </c>
      <c r="G342" s="241"/>
      <c r="H342" s="242" t="s">
        <v>1</v>
      </c>
      <c r="I342" s="244"/>
      <c r="J342" s="241"/>
      <c r="K342" s="241"/>
      <c r="L342" s="245"/>
      <c r="M342" s="246"/>
      <c r="N342" s="247"/>
      <c r="O342" s="247"/>
      <c r="P342" s="247"/>
      <c r="Q342" s="247"/>
      <c r="R342" s="247"/>
      <c r="S342" s="247"/>
      <c r="T342" s="248"/>
      <c r="U342" s="13"/>
      <c r="V342" s="13"/>
      <c r="W342" s="13"/>
      <c r="X342" s="13"/>
      <c r="Y342" s="13"/>
      <c r="Z342" s="13"/>
      <c r="AA342" s="13"/>
      <c r="AB342" s="13"/>
      <c r="AC342" s="13"/>
      <c r="AD342" s="13"/>
      <c r="AE342" s="13"/>
      <c r="AT342" s="249" t="s">
        <v>156</v>
      </c>
      <c r="AU342" s="249" t="s">
        <v>85</v>
      </c>
      <c r="AV342" s="13" t="s">
        <v>81</v>
      </c>
      <c r="AW342" s="13" t="s">
        <v>32</v>
      </c>
      <c r="AX342" s="13" t="s">
        <v>76</v>
      </c>
      <c r="AY342" s="249" t="s">
        <v>143</v>
      </c>
    </row>
    <row r="343" s="14" customFormat="1">
      <c r="A343" s="14"/>
      <c r="B343" s="250"/>
      <c r="C343" s="251"/>
      <c r="D343" s="233" t="s">
        <v>156</v>
      </c>
      <c r="E343" s="252" t="s">
        <v>1</v>
      </c>
      <c r="F343" s="253" t="s">
        <v>443</v>
      </c>
      <c r="G343" s="251"/>
      <c r="H343" s="254">
        <v>13.467000000000001</v>
      </c>
      <c r="I343" s="255"/>
      <c r="J343" s="251"/>
      <c r="K343" s="251"/>
      <c r="L343" s="256"/>
      <c r="M343" s="257"/>
      <c r="N343" s="258"/>
      <c r="O343" s="258"/>
      <c r="P343" s="258"/>
      <c r="Q343" s="258"/>
      <c r="R343" s="258"/>
      <c r="S343" s="258"/>
      <c r="T343" s="259"/>
      <c r="U343" s="14"/>
      <c r="V343" s="14"/>
      <c r="W343" s="14"/>
      <c r="X343" s="14"/>
      <c r="Y343" s="14"/>
      <c r="Z343" s="14"/>
      <c r="AA343" s="14"/>
      <c r="AB343" s="14"/>
      <c r="AC343" s="14"/>
      <c r="AD343" s="14"/>
      <c r="AE343" s="14"/>
      <c r="AT343" s="260" t="s">
        <v>156</v>
      </c>
      <c r="AU343" s="260" t="s">
        <v>85</v>
      </c>
      <c r="AV343" s="14" t="s">
        <v>85</v>
      </c>
      <c r="AW343" s="14" t="s">
        <v>32</v>
      </c>
      <c r="AX343" s="14" t="s">
        <v>76</v>
      </c>
      <c r="AY343" s="260" t="s">
        <v>143</v>
      </c>
    </row>
    <row r="344" s="16" customFormat="1">
      <c r="A344" s="16"/>
      <c r="B344" s="273"/>
      <c r="C344" s="274"/>
      <c r="D344" s="233" t="s">
        <v>156</v>
      </c>
      <c r="E344" s="275" t="s">
        <v>1</v>
      </c>
      <c r="F344" s="276" t="s">
        <v>228</v>
      </c>
      <c r="G344" s="274"/>
      <c r="H344" s="277">
        <v>113.84699999999999</v>
      </c>
      <c r="I344" s="278"/>
      <c r="J344" s="274"/>
      <c r="K344" s="274"/>
      <c r="L344" s="279"/>
      <c r="M344" s="280"/>
      <c r="N344" s="281"/>
      <c r="O344" s="281"/>
      <c r="P344" s="281"/>
      <c r="Q344" s="281"/>
      <c r="R344" s="281"/>
      <c r="S344" s="281"/>
      <c r="T344" s="282"/>
      <c r="U344" s="16"/>
      <c r="V344" s="16"/>
      <c r="W344" s="16"/>
      <c r="X344" s="16"/>
      <c r="Y344" s="16"/>
      <c r="Z344" s="16"/>
      <c r="AA344" s="16"/>
      <c r="AB344" s="16"/>
      <c r="AC344" s="16"/>
      <c r="AD344" s="16"/>
      <c r="AE344" s="16"/>
      <c r="AT344" s="283" t="s">
        <v>156</v>
      </c>
      <c r="AU344" s="283" t="s">
        <v>85</v>
      </c>
      <c r="AV344" s="16" t="s">
        <v>150</v>
      </c>
      <c r="AW344" s="16" t="s">
        <v>32</v>
      </c>
      <c r="AX344" s="16" t="s">
        <v>81</v>
      </c>
      <c r="AY344" s="283" t="s">
        <v>143</v>
      </c>
    </row>
    <row r="345" s="2" customFormat="1" ht="16.5" customHeight="1">
      <c r="A345" s="39"/>
      <c r="B345" s="40"/>
      <c r="C345" s="220" t="s">
        <v>444</v>
      </c>
      <c r="D345" s="220" t="s">
        <v>145</v>
      </c>
      <c r="E345" s="221" t="s">
        <v>445</v>
      </c>
      <c r="F345" s="222" t="s">
        <v>446</v>
      </c>
      <c r="G345" s="223" t="s">
        <v>189</v>
      </c>
      <c r="H345" s="224">
        <v>76.968999999999994</v>
      </c>
      <c r="I345" s="225"/>
      <c r="J345" s="226">
        <f>ROUND(I345*H345,2)</f>
        <v>0</v>
      </c>
      <c r="K345" s="222" t="s">
        <v>149</v>
      </c>
      <c r="L345" s="45"/>
      <c r="M345" s="227" t="s">
        <v>1</v>
      </c>
      <c r="N345" s="228" t="s">
        <v>41</v>
      </c>
      <c r="O345" s="92"/>
      <c r="P345" s="229">
        <f>O345*H345</f>
        <v>0</v>
      </c>
      <c r="Q345" s="229">
        <v>1.9967999999999999</v>
      </c>
      <c r="R345" s="229">
        <f>Q345*H345</f>
        <v>153.69169919999999</v>
      </c>
      <c r="S345" s="229">
        <v>0</v>
      </c>
      <c r="T345" s="230">
        <f>S345*H345</f>
        <v>0</v>
      </c>
      <c r="U345" s="39"/>
      <c r="V345" s="39"/>
      <c r="W345" s="39"/>
      <c r="X345" s="39"/>
      <c r="Y345" s="39"/>
      <c r="Z345" s="39"/>
      <c r="AA345" s="39"/>
      <c r="AB345" s="39"/>
      <c r="AC345" s="39"/>
      <c r="AD345" s="39"/>
      <c r="AE345" s="39"/>
      <c r="AR345" s="231" t="s">
        <v>150</v>
      </c>
      <c r="AT345" s="231" t="s">
        <v>145</v>
      </c>
      <c r="AU345" s="231" t="s">
        <v>85</v>
      </c>
      <c r="AY345" s="18" t="s">
        <v>143</v>
      </c>
      <c r="BE345" s="232">
        <f>IF(N345="základní",J345,0)</f>
        <v>0</v>
      </c>
      <c r="BF345" s="232">
        <f>IF(N345="snížená",J345,0)</f>
        <v>0</v>
      </c>
      <c r="BG345" s="232">
        <f>IF(N345="zákl. přenesená",J345,0)</f>
        <v>0</v>
      </c>
      <c r="BH345" s="232">
        <f>IF(N345="sníž. přenesená",J345,0)</f>
        <v>0</v>
      </c>
      <c r="BI345" s="232">
        <f>IF(N345="nulová",J345,0)</f>
        <v>0</v>
      </c>
      <c r="BJ345" s="18" t="s">
        <v>81</v>
      </c>
      <c r="BK345" s="232">
        <f>ROUND(I345*H345,2)</f>
        <v>0</v>
      </c>
      <c r="BL345" s="18" t="s">
        <v>150</v>
      </c>
      <c r="BM345" s="231" t="s">
        <v>447</v>
      </c>
    </row>
    <row r="346" s="2" customFormat="1">
      <c r="A346" s="39"/>
      <c r="B346" s="40"/>
      <c r="C346" s="41"/>
      <c r="D346" s="233" t="s">
        <v>152</v>
      </c>
      <c r="E346" s="41"/>
      <c r="F346" s="234" t="s">
        <v>448</v>
      </c>
      <c r="G346" s="41"/>
      <c r="H346" s="41"/>
      <c r="I346" s="235"/>
      <c r="J346" s="41"/>
      <c r="K346" s="41"/>
      <c r="L346" s="45"/>
      <c r="M346" s="236"/>
      <c r="N346" s="237"/>
      <c r="O346" s="92"/>
      <c r="P346" s="92"/>
      <c r="Q346" s="92"/>
      <c r="R346" s="92"/>
      <c r="S346" s="92"/>
      <c r="T346" s="93"/>
      <c r="U346" s="39"/>
      <c r="V346" s="39"/>
      <c r="W346" s="39"/>
      <c r="X346" s="39"/>
      <c r="Y346" s="39"/>
      <c r="Z346" s="39"/>
      <c r="AA346" s="39"/>
      <c r="AB346" s="39"/>
      <c r="AC346" s="39"/>
      <c r="AD346" s="39"/>
      <c r="AE346" s="39"/>
      <c r="AT346" s="18" t="s">
        <v>152</v>
      </c>
      <c r="AU346" s="18" t="s">
        <v>85</v>
      </c>
    </row>
    <row r="347" s="2" customFormat="1">
      <c r="A347" s="39"/>
      <c r="B347" s="40"/>
      <c r="C347" s="41"/>
      <c r="D347" s="238" t="s">
        <v>154</v>
      </c>
      <c r="E347" s="41"/>
      <c r="F347" s="239" t="s">
        <v>449</v>
      </c>
      <c r="G347" s="41"/>
      <c r="H347" s="41"/>
      <c r="I347" s="235"/>
      <c r="J347" s="41"/>
      <c r="K347" s="41"/>
      <c r="L347" s="45"/>
      <c r="M347" s="236"/>
      <c r="N347" s="237"/>
      <c r="O347" s="92"/>
      <c r="P347" s="92"/>
      <c r="Q347" s="92"/>
      <c r="R347" s="92"/>
      <c r="S347" s="92"/>
      <c r="T347" s="93"/>
      <c r="U347" s="39"/>
      <c r="V347" s="39"/>
      <c r="W347" s="39"/>
      <c r="X347" s="39"/>
      <c r="Y347" s="39"/>
      <c r="Z347" s="39"/>
      <c r="AA347" s="39"/>
      <c r="AB347" s="39"/>
      <c r="AC347" s="39"/>
      <c r="AD347" s="39"/>
      <c r="AE347" s="39"/>
      <c r="AT347" s="18" t="s">
        <v>154</v>
      </c>
      <c r="AU347" s="18" t="s">
        <v>85</v>
      </c>
    </row>
    <row r="348" s="2" customFormat="1">
      <c r="A348" s="39"/>
      <c r="B348" s="40"/>
      <c r="C348" s="41"/>
      <c r="D348" s="233" t="s">
        <v>172</v>
      </c>
      <c r="E348" s="41"/>
      <c r="F348" s="261" t="s">
        <v>450</v>
      </c>
      <c r="G348" s="41"/>
      <c r="H348" s="41"/>
      <c r="I348" s="235"/>
      <c r="J348" s="41"/>
      <c r="K348" s="41"/>
      <c r="L348" s="45"/>
      <c r="M348" s="236"/>
      <c r="N348" s="237"/>
      <c r="O348" s="92"/>
      <c r="P348" s="92"/>
      <c r="Q348" s="92"/>
      <c r="R348" s="92"/>
      <c r="S348" s="92"/>
      <c r="T348" s="93"/>
      <c r="U348" s="39"/>
      <c r="V348" s="39"/>
      <c r="W348" s="39"/>
      <c r="X348" s="39"/>
      <c r="Y348" s="39"/>
      <c r="Z348" s="39"/>
      <c r="AA348" s="39"/>
      <c r="AB348" s="39"/>
      <c r="AC348" s="39"/>
      <c r="AD348" s="39"/>
      <c r="AE348" s="39"/>
      <c r="AT348" s="18" t="s">
        <v>172</v>
      </c>
      <c r="AU348" s="18" t="s">
        <v>85</v>
      </c>
    </row>
    <row r="349" s="13" customFormat="1">
      <c r="A349" s="13"/>
      <c r="B349" s="240"/>
      <c r="C349" s="241"/>
      <c r="D349" s="233" t="s">
        <v>156</v>
      </c>
      <c r="E349" s="242" t="s">
        <v>1</v>
      </c>
      <c r="F349" s="243" t="s">
        <v>451</v>
      </c>
      <c r="G349" s="241"/>
      <c r="H349" s="242" t="s">
        <v>1</v>
      </c>
      <c r="I349" s="244"/>
      <c r="J349" s="241"/>
      <c r="K349" s="241"/>
      <c r="L349" s="245"/>
      <c r="M349" s="246"/>
      <c r="N349" s="247"/>
      <c r="O349" s="247"/>
      <c r="P349" s="247"/>
      <c r="Q349" s="247"/>
      <c r="R349" s="247"/>
      <c r="S349" s="247"/>
      <c r="T349" s="248"/>
      <c r="U349" s="13"/>
      <c r="V349" s="13"/>
      <c r="W349" s="13"/>
      <c r="X349" s="13"/>
      <c r="Y349" s="13"/>
      <c r="Z349" s="13"/>
      <c r="AA349" s="13"/>
      <c r="AB349" s="13"/>
      <c r="AC349" s="13"/>
      <c r="AD349" s="13"/>
      <c r="AE349" s="13"/>
      <c r="AT349" s="249" t="s">
        <v>156</v>
      </c>
      <c r="AU349" s="249" t="s">
        <v>85</v>
      </c>
      <c r="AV349" s="13" t="s">
        <v>81</v>
      </c>
      <c r="AW349" s="13" t="s">
        <v>32</v>
      </c>
      <c r="AX349" s="13" t="s">
        <v>76</v>
      </c>
      <c r="AY349" s="249" t="s">
        <v>143</v>
      </c>
    </row>
    <row r="350" s="14" customFormat="1">
      <c r="A350" s="14"/>
      <c r="B350" s="250"/>
      <c r="C350" s="251"/>
      <c r="D350" s="233" t="s">
        <v>156</v>
      </c>
      <c r="E350" s="252" t="s">
        <v>1</v>
      </c>
      <c r="F350" s="253" t="s">
        <v>452</v>
      </c>
      <c r="G350" s="251"/>
      <c r="H350" s="254">
        <v>23.100000000000001</v>
      </c>
      <c r="I350" s="255"/>
      <c r="J350" s="251"/>
      <c r="K350" s="251"/>
      <c r="L350" s="256"/>
      <c r="M350" s="257"/>
      <c r="N350" s="258"/>
      <c r="O350" s="258"/>
      <c r="P350" s="258"/>
      <c r="Q350" s="258"/>
      <c r="R350" s="258"/>
      <c r="S350" s="258"/>
      <c r="T350" s="259"/>
      <c r="U350" s="14"/>
      <c r="V350" s="14"/>
      <c r="W350" s="14"/>
      <c r="X350" s="14"/>
      <c r="Y350" s="14"/>
      <c r="Z350" s="14"/>
      <c r="AA350" s="14"/>
      <c r="AB350" s="14"/>
      <c r="AC350" s="14"/>
      <c r="AD350" s="14"/>
      <c r="AE350" s="14"/>
      <c r="AT350" s="260" t="s">
        <v>156</v>
      </c>
      <c r="AU350" s="260" t="s">
        <v>85</v>
      </c>
      <c r="AV350" s="14" t="s">
        <v>85</v>
      </c>
      <c r="AW350" s="14" t="s">
        <v>32</v>
      </c>
      <c r="AX350" s="14" t="s">
        <v>76</v>
      </c>
      <c r="AY350" s="260" t="s">
        <v>143</v>
      </c>
    </row>
    <row r="351" s="13" customFormat="1">
      <c r="A351" s="13"/>
      <c r="B351" s="240"/>
      <c r="C351" s="241"/>
      <c r="D351" s="233" t="s">
        <v>156</v>
      </c>
      <c r="E351" s="242" t="s">
        <v>1</v>
      </c>
      <c r="F351" s="243" t="s">
        <v>453</v>
      </c>
      <c r="G351" s="241"/>
      <c r="H351" s="242" t="s">
        <v>1</v>
      </c>
      <c r="I351" s="244"/>
      <c r="J351" s="241"/>
      <c r="K351" s="241"/>
      <c r="L351" s="245"/>
      <c r="M351" s="246"/>
      <c r="N351" s="247"/>
      <c r="O351" s="247"/>
      <c r="P351" s="247"/>
      <c r="Q351" s="247"/>
      <c r="R351" s="247"/>
      <c r="S351" s="247"/>
      <c r="T351" s="248"/>
      <c r="U351" s="13"/>
      <c r="V351" s="13"/>
      <c r="W351" s="13"/>
      <c r="X351" s="13"/>
      <c r="Y351" s="13"/>
      <c r="Z351" s="13"/>
      <c r="AA351" s="13"/>
      <c r="AB351" s="13"/>
      <c r="AC351" s="13"/>
      <c r="AD351" s="13"/>
      <c r="AE351" s="13"/>
      <c r="AT351" s="249" t="s">
        <v>156</v>
      </c>
      <c r="AU351" s="249" t="s">
        <v>85</v>
      </c>
      <c r="AV351" s="13" t="s">
        <v>81</v>
      </c>
      <c r="AW351" s="13" t="s">
        <v>32</v>
      </c>
      <c r="AX351" s="13" t="s">
        <v>76</v>
      </c>
      <c r="AY351" s="249" t="s">
        <v>143</v>
      </c>
    </row>
    <row r="352" s="14" customFormat="1">
      <c r="A352" s="14"/>
      <c r="B352" s="250"/>
      <c r="C352" s="251"/>
      <c r="D352" s="233" t="s">
        <v>156</v>
      </c>
      <c r="E352" s="252" t="s">
        <v>1</v>
      </c>
      <c r="F352" s="253" t="s">
        <v>454</v>
      </c>
      <c r="G352" s="251"/>
      <c r="H352" s="254">
        <v>53.869</v>
      </c>
      <c r="I352" s="255"/>
      <c r="J352" s="251"/>
      <c r="K352" s="251"/>
      <c r="L352" s="256"/>
      <c r="M352" s="257"/>
      <c r="N352" s="258"/>
      <c r="O352" s="258"/>
      <c r="P352" s="258"/>
      <c r="Q352" s="258"/>
      <c r="R352" s="258"/>
      <c r="S352" s="258"/>
      <c r="T352" s="259"/>
      <c r="U352" s="14"/>
      <c r="V352" s="14"/>
      <c r="W352" s="14"/>
      <c r="X352" s="14"/>
      <c r="Y352" s="14"/>
      <c r="Z352" s="14"/>
      <c r="AA352" s="14"/>
      <c r="AB352" s="14"/>
      <c r="AC352" s="14"/>
      <c r="AD352" s="14"/>
      <c r="AE352" s="14"/>
      <c r="AT352" s="260" t="s">
        <v>156</v>
      </c>
      <c r="AU352" s="260" t="s">
        <v>85</v>
      </c>
      <c r="AV352" s="14" t="s">
        <v>85</v>
      </c>
      <c r="AW352" s="14" t="s">
        <v>32</v>
      </c>
      <c r="AX352" s="14" t="s">
        <v>76</v>
      </c>
      <c r="AY352" s="260" t="s">
        <v>143</v>
      </c>
    </row>
    <row r="353" s="16" customFormat="1">
      <c r="A353" s="16"/>
      <c r="B353" s="273"/>
      <c r="C353" s="274"/>
      <c r="D353" s="233" t="s">
        <v>156</v>
      </c>
      <c r="E353" s="275" t="s">
        <v>1</v>
      </c>
      <c r="F353" s="276" t="s">
        <v>228</v>
      </c>
      <c r="G353" s="274"/>
      <c r="H353" s="277">
        <v>76.968999999999994</v>
      </c>
      <c r="I353" s="278"/>
      <c r="J353" s="274"/>
      <c r="K353" s="274"/>
      <c r="L353" s="279"/>
      <c r="M353" s="280"/>
      <c r="N353" s="281"/>
      <c r="O353" s="281"/>
      <c r="P353" s="281"/>
      <c r="Q353" s="281"/>
      <c r="R353" s="281"/>
      <c r="S353" s="281"/>
      <c r="T353" s="282"/>
      <c r="U353" s="16"/>
      <c r="V353" s="16"/>
      <c r="W353" s="16"/>
      <c r="X353" s="16"/>
      <c r="Y353" s="16"/>
      <c r="Z353" s="16"/>
      <c r="AA353" s="16"/>
      <c r="AB353" s="16"/>
      <c r="AC353" s="16"/>
      <c r="AD353" s="16"/>
      <c r="AE353" s="16"/>
      <c r="AT353" s="283" t="s">
        <v>156</v>
      </c>
      <c r="AU353" s="283" t="s">
        <v>85</v>
      </c>
      <c r="AV353" s="16" t="s">
        <v>150</v>
      </c>
      <c r="AW353" s="16" t="s">
        <v>32</v>
      </c>
      <c r="AX353" s="16" t="s">
        <v>81</v>
      </c>
      <c r="AY353" s="283" t="s">
        <v>143</v>
      </c>
    </row>
    <row r="354" s="2" customFormat="1" ht="21.75" customHeight="1">
      <c r="A354" s="39"/>
      <c r="B354" s="40"/>
      <c r="C354" s="220" t="s">
        <v>455</v>
      </c>
      <c r="D354" s="220" t="s">
        <v>145</v>
      </c>
      <c r="E354" s="221" t="s">
        <v>456</v>
      </c>
      <c r="F354" s="222" t="s">
        <v>457</v>
      </c>
      <c r="G354" s="223" t="s">
        <v>148</v>
      </c>
      <c r="H354" s="224">
        <v>20</v>
      </c>
      <c r="I354" s="225"/>
      <c r="J354" s="226">
        <f>ROUND(I354*H354,2)</f>
        <v>0</v>
      </c>
      <c r="K354" s="222" t="s">
        <v>149</v>
      </c>
      <c r="L354" s="45"/>
      <c r="M354" s="227" t="s">
        <v>1</v>
      </c>
      <c r="N354" s="228" t="s">
        <v>41</v>
      </c>
      <c r="O354" s="92"/>
      <c r="P354" s="229">
        <f>O354*H354</f>
        <v>0</v>
      </c>
      <c r="Q354" s="229">
        <v>1.1027</v>
      </c>
      <c r="R354" s="229">
        <f>Q354*H354</f>
        <v>22.054000000000002</v>
      </c>
      <c r="S354" s="229">
        <v>0</v>
      </c>
      <c r="T354" s="230">
        <f>S354*H354</f>
        <v>0</v>
      </c>
      <c r="U354" s="39"/>
      <c r="V354" s="39"/>
      <c r="W354" s="39"/>
      <c r="X354" s="39"/>
      <c r="Y354" s="39"/>
      <c r="Z354" s="39"/>
      <c r="AA354" s="39"/>
      <c r="AB354" s="39"/>
      <c r="AC354" s="39"/>
      <c r="AD354" s="39"/>
      <c r="AE354" s="39"/>
      <c r="AR354" s="231" t="s">
        <v>150</v>
      </c>
      <c r="AT354" s="231" t="s">
        <v>145</v>
      </c>
      <c r="AU354" s="231" t="s">
        <v>85</v>
      </c>
      <c r="AY354" s="18" t="s">
        <v>143</v>
      </c>
      <c r="BE354" s="232">
        <f>IF(N354="základní",J354,0)</f>
        <v>0</v>
      </c>
      <c r="BF354" s="232">
        <f>IF(N354="snížená",J354,0)</f>
        <v>0</v>
      </c>
      <c r="BG354" s="232">
        <f>IF(N354="zákl. přenesená",J354,0)</f>
        <v>0</v>
      </c>
      <c r="BH354" s="232">
        <f>IF(N354="sníž. přenesená",J354,0)</f>
        <v>0</v>
      </c>
      <c r="BI354" s="232">
        <f>IF(N354="nulová",J354,0)</f>
        <v>0</v>
      </c>
      <c r="BJ354" s="18" t="s">
        <v>81</v>
      </c>
      <c r="BK354" s="232">
        <f>ROUND(I354*H354,2)</f>
        <v>0</v>
      </c>
      <c r="BL354" s="18" t="s">
        <v>150</v>
      </c>
      <c r="BM354" s="231" t="s">
        <v>458</v>
      </c>
    </row>
    <row r="355" s="2" customFormat="1">
      <c r="A355" s="39"/>
      <c r="B355" s="40"/>
      <c r="C355" s="41"/>
      <c r="D355" s="233" t="s">
        <v>152</v>
      </c>
      <c r="E355" s="41"/>
      <c r="F355" s="234" t="s">
        <v>459</v>
      </c>
      <c r="G355" s="41"/>
      <c r="H355" s="41"/>
      <c r="I355" s="235"/>
      <c r="J355" s="41"/>
      <c r="K355" s="41"/>
      <c r="L355" s="45"/>
      <c r="M355" s="236"/>
      <c r="N355" s="237"/>
      <c r="O355" s="92"/>
      <c r="P355" s="92"/>
      <c r="Q355" s="92"/>
      <c r="R355" s="92"/>
      <c r="S355" s="92"/>
      <c r="T355" s="93"/>
      <c r="U355" s="39"/>
      <c r="V355" s="39"/>
      <c r="W355" s="39"/>
      <c r="X355" s="39"/>
      <c r="Y355" s="39"/>
      <c r="Z355" s="39"/>
      <c r="AA355" s="39"/>
      <c r="AB355" s="39"/>
      <c r="AC355" s="39"/>
      <c r="AD355" s="39"/>
      <c r="AE355" s="39"/>
      <c r="AT355" s="18" t="s">
        <v>152</v>
      </c>
      <c r="AU355" s="18" t="s">
        <v>85</v>
      </c>
    </row>
    <row r="356" s="2" customFormat="1">
      <c r="A356" s="39"/>
      <c r="B356" s="40"/>
      <c r="C356" s="41"/>
      <c r="D356" s="238" t="s">
        <v>154</v>
      </c>
      <c r="E356" s="41"/>
      <c r="F356" s="239" t="s">
        <v>460</v>
      </c>
      <c r="G356" s="41"/>
      <c r="H356" s="41"/>
      <c r="I356" s="235"/>
      <c r="J356" s="41"/>
      <c r="K356" s="41"/>
      <c r="L356" s="45"/>
      <c r="M356" s="236"/>
      <c r="N356" s="237"/>
      <c r="O356" s="92"/>
      <c r="P356" s="92"/>
      <c r="Q356" s="92"/>
      <c r="R356" s="92"/>
      <c r="S356" s="92"/>
      <c r="T356" s="93"/>
      <c r="U356" s="39"/>
      <c r="V356" s="39"/>
      <c r="W356" s="39"/>
      <c r="X356" s="39"/>
      <c r="Y356" s="39"/>
      <c r="Z356" s="39"/>
      <c r="AA356" s="39"/>
      <c r="AB356" s="39"/>
      <c r="AC356" s="39"/>
      <c r="AD356" s="39"/>
      <c r="AE356" s="39"/>
      <c r="AT356" s="18" t="s">
        <v>154</v>
      </c>
      <c r="AU356" s="18" t="s">
        <v>85</v>
      </c>
    </row>
    <row r="357" s="12" customFormat="1" ht="22.8" customHeight="1">
      <c r="A357" s="12"/>
      <c r="B357" s="204"/>
      <c r="C357" s="205"/>
      <c r="D357" s="206" t="s">
        <v>75</v>
      </c>
      <c r="E357" s="218" t="s">
        <v>186</v>
      </c>
      <c r="F357" s="218" t="s">
        <v>461</v>
      </c>
      <c r="G357" s="205"/>
      <c r="H357" s="205"/>
      <c r="I357" s="208"/>
      <c r="J357" s="219">
        <f>BK357</f>
        <v>0</v>
      </c>
      <c r="K357" s="205"/>
      <c r="L357" s="210"/>
      <c r="M357" s="211"/>
      <c r="N357" s="212"/>
      <c r="O357" s="212"/>
      <c r="P357" s="213">
        <f>SUM(P358:P365)</f>
        <v>0</v>
      </c>
      <c r="Q357" s="212"/>
      <c r="R357" s="213">
        <f>SUM(R358:R365)</f>
        <v>7.1354880000000005</v>
      </c>
      <c r="S357" s="212"/>
      <c r="T357" s="214">
        <f>SUM(T358:T365)</f>
        <v>3.1680000000000001</v>
      </c>
      <c r="U357" s="12"/>
      <c r="V357" s="12"/>
      <c r="W357" s="12"/>
      <c r="X357" s="12"/>
      <c r="Y357" s="12"/>
      <c r="Z357" s="12"/>
      <c r="AA357" s="12"/>
      <c r="AB357" s="12"/>
      <c r="AC357" s="12"/>
      <c r="AD357" s="12"/>
      <c r="AE357" s="12"/>
      <c r="AR357" s="215" t="s">
        <v>81</v>
      </c>
      <c r="AT357" s="216" t="s">
        <v>75</v>
      </c>
      <c r="AU357" s="216" t="s">
        <v>81</v>
      </c>
      <c r="AY357" s="215" t="s">
        <v>143</v>
      </c>
      <c r="BK357" s="217">
        <f>SUM(BK358:BK365)</f>
        <v>0</v>
      </c>
    </row>
    <row r="358" s="2" customFormat="1" ht="16.5" customHeight="1">
      <c r="A358" s="39"/>
      <c r="B358" s="40"/>
      <c r="C358" s="220" t="s">
        <v>462</v>
      </c>
      <c r="D358" s="220" t="s">
        <v>145</v>
      </c>
      <c r="E358" s="221" t="s">
        <v>463</v>
      </c>
      <c r="F358" s="222" t="s">
        <v>464</v>
      </c>
      <c r="G358" s="223" t="s">
        <v>148</v>
      </c>
      <c r="H358" s="224">
        <v>57.600000000000001</v>
      </c>
      <c r="I358" s="225"/>
      <c r="J358" s="226">
        <f>ROUND(I358*H358,2)</f>
        <v>0</v>
      </c>
      <c r="K358" s="222" t="s">
        <v>149</v>
      </c>
      <c r="L358" s="45"/>
      <c r="M358" s="227" t="s">
        <v>1</v>
      </c>
      <c r="N358" s="228" t="s">
        <v>41</v>
      </c>
      <c r="O358" s="92"/>
      <c r="P358" s="229">
        <f>O358*H358</f>
        <v>0</v>
      </c>
      <c r="Q358" s="229">
        <v>0.12388</v>
      </c>
      <c r="R358" s="229">
        <f>Q358*H358</f>
        <v>7.1354880000000005</v>
      </c>
      <c r="S358" s="229">
        <v>0.055</v>
      </c>
      <c r="T358" s="230">
        <f>S358*H358</f>
        <v>3.1680000000000001</v>
      </c>
      <c r="U358" s="39"/>
      <c r="V358" s="39"/>
      <c r="W358" s="39"/>
      <c r="X358" s="39"/>
      <c r="Y358" s="39"/>
      <c r="Z358" s="39"/>
      <c r="AA358" s="39"/>
      <c r="AB358" s="39"/>
      <c r="AC358" s="39"/>
      <c r="AD358" s="39"/>
      <c r="AE358" s="39"/>
      <c r="AR358" s="231" t="s">
        <v>150</v>
      </c>
      <c r="AT358" s="231" t="s">
        <v>145</v>
      </c>
      <c r="AU358" s="231" t="s">
        <v>85</v>
      </c>
      <c r="AY358" s="18" t="s">
        <v>143</v>
      </c>
      <c r="BE358" s="232">
        <f>IF(N358="základní",J358,0)</f>
        <v>0</v>
      </c>
      <c r="BF358" s="232">
        <f>IF(N358="snížená",J358,0)</f>
        <v>0</v>
      </c>
      <c r="BG358" s="232">
        <f>IF(N358="zákl. přenesená",J358,0)</f>
        <v>0</v>
      </c>
      <c r="BH358" s="232">
        <f>IF(N358="sníž. přenesená",J358,0)</f>
        <v>0</v>
      </c>
      <c r="BI358" s="232">
        <f>IF(N358="nulová",J358,0)</f>
        <v>0</v>
      </c>
      <c r="BJ358" s="18" t="s">
        <v>81</v>
      </c>
      <c r="BK358" s="232">
        <f>ROUND(I358*H358,2)</f>
        <v>0</v>
      </c>
      <c r="BL358" s="18" t="s">
        <v>150</v>
      </c>
      <c r="BM358" s="231" t="s">
        <v>465</v>
      </c>
    </row>
    <row r="359" s="2" customFormat="1">
      <c r="A359" s="39"/>
      <c r="B359" s="40"/>
      <c r="C359" s="41"/>
      <c r="D359" s="233" t="s">
        <v>152</v>
      </c>
      <c r="E359" s="41"/>
      <c r="F359" s="234" t="s">
        <v>466</v>
      </c>
      <c r="G359" s="41"/>
      <c r="H359" s="41"/>
      <c r="I359" s="235"/>
      <c r="J359" s="41"/>
      <c r="K359" s="41"/>
      <c r="L359" s="45"/>
      <c r="M359" s="236"/>
      <c r="N359" s="237"/>
      <c r="O359" s="92"/>
      <c r="P359" s="92"/>
      <c r="Q359" s="92"/>
      <c r="R359" s="92"/>
      <c r="S359" s="92"/>
      <c r="T359" s="93"/>
      <c r="U359" s="39"/>
      <c r="V359" s="39"/>
      <c r="W359" s="39"/>
      <c r="X359" s="39"/>
      <c r="Y359" s="39"/>
      <c r="Z359" s="39"/>
      <c r="AA359" s="39"/>
      <c r="AB359" s="39"/>
      <c r="AC359" s="39"/>
      <c r="AD359" s="39"/>
      <c r="AE359" s="39"/>
      <c r="AT359" s="18" t="s">
        <v>152</v>
      </c>
      <c r="AU359" s="18" t="s">
        <v>85</v>
      </c>
    </row>
    <row r="360" s="2" customFormat="1">
      <c r="A360" s="39"/>
      <c r="B360" s="40"/>
      <c r="C360" s="41"/>
      <c r="D360" s="238" t="s">
        <v>154</v>
      </c>
      <c r="E360" s="41"/>
      <c r="F360" s="239" t="s">
        <v>467</v>
      </c>
      <c r="G360" s="41"/>
      <c r="H360" s="41"/>
      <c r="I360" s="235"/>
      <c r="J360" s="41"/>
      <c r="K360" s="41"/>
      <c r="L360" s="45"/>
      <c r="M360" s="236"/>
      <c r="N360" s="237"/>
      <c r="O360" s="92"/>
      <c r="P360" s="92"/>
      <c r="Q360" s="92"/>
      <c r="R360" s="92"/>
      <c r="S360" s="92"/>
      <c r="T360" s="93"/>
      <c r="U360" s="39"/>
      <c r="V360" s="39"/>
      <c r="W360" s="39"/>
      <c r="X360" s="39"/>
      <c r="Y360" s="39"/>
      <c r="Z360" s="39"/>
      <c r="AA360" s="39"/>
      <c r="AB360" s="39"/>
      <c r="AC360" s="39"/>
      <c r="AD360" s="39"/>
      <c r="AE360" s="39"/>
      <c r="AT360" s="18" t="s">
        <v>154</v>
      </c>
      <c r="AU360" s="18" t="s">
        <v>85</v>
      </c>
    </row>
    <row r="361" s="13" customFormat="1">
      <c r="A361" s="13"/>
      <c r="B361" s="240"/>
      <c r="C361" s="241"/>
      <c r="D361" s="233" t="s">
        <v>156</v>
      </c>
      <c r="E361" s="242" t="s">
        <v>1</v>
      </c>
      <c r="F361" s="243" t="s">
        <v>468</v>
      </c>
      <c r="G361" s="241"/>
      <c r="H361" s="242" t="s">
        <v>1</v>
      </c>
      <c r="I361" s="244"/>
      <c r="J361" s="241"/>
      <c r="K361" s="241"/>
      <c r="L361" s="245"/>
      <c r="M361" s="246"/>
      <c r="N361" s="247"/>
      <c r="O361" s="247"/>
      <c r="P361" s="247"/>
      <c r="Q361" s="247"/>
      <c r="R361" s="247"/>
      <c r="S361" s="247"/>
      <c r="T361" s="248"/>
      <c r="U361" s="13"/>
      <c r="V361" s="13"/>
      <c r="W361" s="13"/>
      <c r="X361" s="13"/>
      <c r="Y361" s="13"/>
      <c r="Z361" s="13"/>
      <c r="AA361" s="13"/>
      <c r="AB361" s="13"/>
      <c r="AC361" s="13"/>
      <c r="AD361" s="13"/>
      <c r="AE361" s="13"/>
      <c r="AT361" s="249" t="s">
        <v>156</v>
      </c>
      <c r="AU361" s="249" t="s">
        <v>85</v>
      </c>
      <c r="AV361" s="13" t="s">
        <v>81</v>
      </c>
      <c r="AW361" s="13" t="s">
        <v>32</v>
      </c>
      <c r="AX361" s="13" t="s">
        <v>76</v>
      </c>
      <c r="AY361" s="249" t="s">
        <v>143</v>
      </c>
    </row>
    <row r="362" s="14" customFormat="1">
      <c r="A362" s="14"/>
      <c r="B362" s="250"/>
      <c r="C362" s="251"/>
      <c r="D362" s="233" t="s">
        <v>156</v>
      </c>
      <c r="E362" s="252" t="s">
        <v>1</v>
      </c>
      <c r="F362" s="253" t="s">
        <v>469</v>
      </c>
      <c r="G362" s="251"/>
      <c r="H362" s="254">
        <v>50.399999999999999</v>
      </c>
      <c r="I362" s="255"/>
      <c r="J362" s="251"/>
      <c r="K362" s="251"/>
      <c r="L362" s="256"/>
      <c r="M362" s="257"/>
      <c r="N362" s="258"/>
      <c r="O362" s="258"/>
      <c r="P362" s="258"/>
      <c r="Q362" s="258"/>
      <c r="R362" s="258"/>
      <c r="S362" s="258"/>
      <c r="T362" s="259"/>
      <c r="U362" s="14"/>
      <c r="V362" s="14"/>
      <c r="W362" s="14"/>
      <c r="X362" s="14"/>
      <c r="Y362" s="14"/>
      <c r="Z362" s="14"/>
      <c r="AA362" s="14"/>
      <c r="AB362" s="14"/>
      <c r="AC362" s="14"/>
      <c r="AD362" s="14"/>
      <c r="AE362" s="14"/>
      <c r="AT362" s="260" t="s">
        <v>156</v>
      </c>
      <c r="AU362" s="260" t="s">
        <v>85</v>
      </c>
      <c r="AV362" s="14" t="s">
        <v>85</v>
      </c>
      <c r="AW362" s="14" t="s">
        <v>32</v>
      </c>
      <c r="AX362" s="14" t="s">
        <v>76</v>
      </c>
      <c r="AY362" s="260" t="s">
        <v>143</v>
      </c>
    </row>
    <row r="363" s="13" customFormat="1">
      <c r="A363" s="13"/>
      <c r="B363" s="240"/>
      <c r="C363" s="241"/>
      <c r="D363" s="233" t="s">
        <v>156</v>
      </c>
      <c r="E363" s="242" t="s">
        <v>1</v>
      </c>
      <c r="F363" s="243" t="s">
        <v>470</v>
      </c>
      <c r="G363" s="241"/>
      <c r="H363" s="242" t="s">
        <v>1</v>
      </c>
      <c r="I363" s="244"/>
      <c r="J363" s="241"/>
      <c r="K363" s="241"/>
      <c r="L363" s="245"/>
      <c r="M363" s="246"/>
      <c r="N363" s="247"/>
      <c r="O363" s="247"/>
      <c r="P363" s="247"/>
      <c r="Q363" s="247"/>
      <c r="R363" s="247"/>
      <c r="S363" s="247"/>
      <c r="T363" s="248"/>
      <c r="U363" s="13"/>
      <c r="V363" s="13"/>
      <c r="W363" s="13"/>
      <c r="X363" s="13"/>
      <c r="Y363" s="13"/>
      <c r="Z363" s="13"/>
      <c r="AA363" s="13"/>
      <c r="AB363" s="13"/>
      <c r="AC363" s="13"/>
      <c r="AD363" s="13"/>
      <c r="AE363" s="13"/>
      <c r="AT363" s="249" t="s">
        <v>156</v>
      </c>
      <c r="AU363" s="249" t="s">
        <v>85</v>
      </c>
      <c r="AV363" s="13" t="s">
        <v>81</v>
      </c>
      <c r="AW363" s="13" t="s">
        <v>32</v>
      </c>
      <c r="AX363" s="13" t="s">
        <v>76</v>
      </c>
      <c r="AY363" s="249" t="s">
        <v>143</v>
      </c>
    </row>
    <row r="364" s="14" customFormat="1">
      <c r="A364" s="14"/>
      <c r="B364" s="250"/>
      <c r="C364" s="251"/>
      <c r="D364" s="233" t="s">
        <v>156</v>
      </c>
      <c r="E364" s="252" t="s">
        <v>1</v>
      </c>
      <c r="F364" s="253" t="s">
        <v>471</v>
      </c>
      <c r="G364" s="251"/>
      <c r="H364" s="254">
        <v>7.2000000000000002</v>
      </c>
      <c r="I364" s="255"/>
      <c r="J364" s="251"/>
      <c r="K364" s="251"/>
      <c r="L364" s="256"/>
      <c r="M364" s="257"/>
      <c r="N364" s="258"/>
      <c r="O364" s="258"/>
      <c r="P364" s="258"/>
      <c r="Q364" s="258"/>
      <c r="R364" s="258"/>
      <c r="S364" s="258"/>
      <c r="T364" s="259"/>
      <c r="U364" s="14"/>
      <c r="V364" s="14"/>
      <c r="W364" s="14"/>
      <c r="X364" s="14"/>
      <c r="Y364" s="14"/>
      <c r="Z364" s="14"/>
      <c r="AA364" s="14"/>
      <c r="AB364" s="14"/>
      <c r="AC364" s="14"/>
      <c r="AD364" s="14"/>
      <c r="AE364" s="14"/>
      <c r="AT364" s="260" t="s">
        <v>156</v>
      </c>
      <c r="AU364" s="260" t="s">
        <v>85</v>
      </c>
      <c r="AV364" s="14" t="s">
        <v>85</v>
      </c>
      <c r="AW364" s="14" t="s">
        <v>32</v>
      </c>
      <c r="AX364" s="14" t="s">
        <v>76</v>
      </c>
      <c r="AY364" s="260" t="s">
        <v>143</v>
      </c>
    </row>
    <row r="365" s="16" customFormat="1">
      <c r="A365" s="16"/>
      <c r="B365" s="273"/>
      <c r="C365" s="274"/>
      <c r="D365" s="233" t="s">
        <v>156</v>
      </c>
      <c r="E365" s="275" t="s">
        <v>1</v>
      </c>
      <c r="F365" s="276" t="s">
        <v>228</v>
      </c>
      <c r="G365" s="274"/>
      <c r="H365" s="277">
        <v>57.600000000000001</v>
      </c>
      <c r="I365" s="278"/>
      <c r="J365" s="274"/>
      <c r="K365" s="274"/>
      <c r="L365" s="279"/>
      <c r="M365" s="280"/>
      <c r="N365" s="281"/>
      <c r="O365" s="281"/>
      <c r="P365" s="281"/>
      <c r="Q365" s="281"/>
      <c r="R365" s="281"/>
      <c r="S365" s="281"/>
      <c r="T365" s="282"/>
      <c r="U365" s="16"/>
      <c r="V365" s="16"/>
      <c r="W365" s="16"/>
      <c r="X365" s="16"/>
      <c r="Y365" s="16"/>
      <c r="Z365" s="16"/>
      <c r="AA365" s="16"/>
      <c r="AB365" s="16"/>
      <c r="AC365" s="16"/>
      <c r="AD365" s="16"/>
      <c r="AE365" s="16"/>
      <c r="AT365" s="283" t="s">
        <v>156</v>
      </c>
      <c r="AU365" s="283" t="s">
        <v>85</v>
      </c>
      <c r="AV365" s="16" t="s">
        <v>150</v>
      </c>
      <c r="AW365" s="16" t="s">
        <v>32</v>
      </c>
      <c r="AX365" s="16" t="s">
        <v>81</v>
      </c>
      <c r="AY365" s="283" t="s">
        <v>143</v>
      </c>
    </row>
    <row r="366" s="12" customFormat="1" ht="22.8" customHeight="1">
      <c r="A366" s="12"/>
      <c r="B366" s="204"/>
      <c r="C366" s="205"/>
      <c r="D366" s="206" t="s">
        <v>75</v>
      </c>
      <c r="E366" s="218" t="s">
        <v>202</v>
      </c>
      <c r="F366" s="218" t="s">
        <v>472</v>
      </c>
      <c r="G366" s="205"/>
      <c r="H366" s="205"/>
      <c r="I366" s="208"/>
      <c r="J366" s="219">
        <f>BK366</f>
        <v>0</v>
      </c>
      <c r="K366" s="205"/>
      <c r="L366" s="210"/>
      <c r="M366" s="211"/>
      <c r="N366" s="212"/>
      <c r="O366" s="212"/>
      <c r="P366" s="213">
        <f>SUM(P367:P387)</f>
        <v>0</v>
      </c>
      <c r="Q366" s="212"/>
      <c r="R366" s="213">
        <f>SUM(R367:R387)</f>
        <v>0.019305000000000003</v>
      </c>
      <c r="S366" s="212"/>
      <c r="T366" s="214">
        <f>SUM(T367:T387)</f>
        <v>0</v>
      </c>
      <c r="U366" s="12"/>
      <c r="V366" s="12"/>
      <c r="W366" s="12"/>
      <c r="X366" s="12"/>
      <c r="Y366" s="12"/>
      <c r="Z366" s="12"/>
      <c r="AA366" s="12"/>
      <c r="AB366" s="12"/>
      <c r="AC366" s="12"/>
      <c r="AD366" s="12"/>
      <c r="AE366" s="12"/>
      <c r="AR366" s="215" t="s">
        <v>81</v>
      </c>
      <c r="AT366" s="216" t="s">
        <v>75</v>
      </c>
      <c r="AU366" s="216" t="s">
        <v>81</v>
      </c>
      <c r="AY366" s="215" t="s">
        <v>143</v>
      </c>
      <c r="BK366" s="217">
        <f>SUM(BK367:BK387)</f>
        <v>0</v>
      </c>
    </row>
    <row r="367" s="2" customFormat="1" ht="21.75" customHeight="1">
      <c r="A367" s="39"/>
      <c r="B367" s="40"/>
      <c r="C367" s="220" t="s">
        <v>473</v>
      </c>
      <c r="D367" s="220" t="s">
        <v>145</v>
      </c>
      <c r="E367" s="221" t="s">
        <v>474</v>
      </c>
      <c r="F367" s="222" t="s">
        <v>475</v>
      </c>
      <c r="G367" s="223" t="s">
        <v>476</v>
      </c>
      <c r="H367" s="224">
        <v>14.300000000000001</v>
      </c>
      <c r="I367" s="225"/>
      <c r="J367" s="226">
        <f>ROUND(I367*H367,2)</f>
        <v>0</v>
      </c>
      <c r="K367" s="222" t="s">
        <v>149</v>
      </c>
      <c r="L367" s="45"/>
      <c r="M367" s="227" t="s">
        <v>1</v>
      </c>
      <c r="N367" s="228" t="s">
        <v>41</v>
      </c>
      <c r="O367" s="92"/>
      <c r="P367" s="229">
        <f>O367*H367</f>
        <v>0</v>
      </c>
      <c r="Q367" s="229">
        <v>0</v>
      </c>
      <c r="R367" s="229">
        <f>Q367*H367</f>
        <v>0</v>
      </c>
      <c r="S367" s="229">
        <v>0</v>
      </c>
      <c r="T367" s="230">
        <f>S367*H367</f>
        <v>0</v>
      </c>
      <c r="U367" s="39"/>
      <c r="V367" s="39"/>
      <c r="W367" s="39"/>
      <c r="X367" s="39"/>
      <c r="Y367" s="39"/>
      <c r="Z367" s="39"/>
      <c r="AA367" s="39"/>
      <c r="AB367" s="39"/>
      <c r="AC367" s="39"/>
      <c r="AD367" s="39"/>
      <c r="AE367" s="39"/>
      <c r="AR367" s="231" t="s">
        <v>150</v>
      </c>
      <c r="AT367" s="231" t="s">
        <v>145</v>
      </c>
      <c r="AU367" s="231" t="s">
        <v>85</v>
      </c>
      <c r="AY367" s="18" t="s">
        <v>143</v>
      </c>
      <c r="BE367" s="232">
        <f>IF(N367="základní",J367,0)</f>
        <v>0</v>
      </c>
      <c r="BF367" s="232">
        <f>IF(N367="snížená",J367,0)</f>
        <v>0</v>
      </c>
      <c r="BG367" s="232">
        <f>IF(N367="zákl. přenesená",J367,0)</f>
        <v>0</v>
      </c>
      <c r="BH367" s="232">
        <f>IF(N367="sníž. přenesená",J367,0)</f>
        <v>0</v>
      </c>
      <c r="BI367" s="232">
        <f>IF(N367="nulová",J367,0)</f>
        <v>0</v>
      </c>
      <c r="BJ367" s="18" t="s">
        <v>81</v>
      </c>
      <c r="BK367" s="232">
        <f>ROUND(I367*H367,2)</f>
        <v>0</v>
      </c>
      <c r="BL367" s="18" t="s">
        <v>150</v>
      </c>
      <c r="BM367" s="231" t="s">
        <v>477</v>
      </c>
    </row>
    <row r="368" s="2" customFormat="1">
      <c r="A368" s="39"/>
      <c r="B368" s="40"/>
      <c r="C368" s="41"/>
      <c r="D368" s="233" t="s">
        <v>152</v>
      </c>
      <c r="E368" s="41"/>
      <c r="F368" s="234" t="s">
        <v>478</v>
      </c>
      <c r="G368" s="41"/>
      <c r="H368" s="41"/>
      <c r="I368" s="235"/>
      <c r="J368" s="41"/>
      <c r="K368" s="41"/>
      <c r="L368" s="45"/>
      <c r="M368" s="236"/>
      <c r="N368" s="237"/>
      <c r="O368" s="92"/>
      <c r="P368" s="92"/>
      <c r="Q368" s="92"/>
      <c r="R368" s="92"/>
      <c r="S368" s="92"/>
      <c r="T368" s="93"/>
      <c r="U368" s="39"/>
      <c r="V368" s="39"/>
      <c r="W368" s="39"/>
      <c r="X368" s="39"/>
      <c r="Y368" s="39"/>
      <c r="Z368" s="39"/>
      <c r="AA368" s="39"/>
      <c r="AB368" s="39"/>
      <c r="AC368" s="39"/>
      <c r="AD368" s="39"/>
      <c r="AE368" s="39"/>
      <c r="AT368" s="18" t="s">
        <v>152</v>
      </c>
      <c r="AU368" s="18" t="s">
        <v>85</v>
      </c>
    </row>
    <row r="369" s="2" customFormat="1">
      <c r="A369" s="39"/>
      <c r="B369" s="40"/>
      <c r="C369" s="41"/>
      <c r="D369" s="238" t="s">
        <v>154</v>
      </c>
      <c r="E369" s="41"/>
      <c r="F369" s="239" t="s">
        <v>479</v>
      </c>
      <c r="G369" s="41"/>
      <c r="H369" s="41"/>
      <c r="I369" s="235"/>
      <c r="J369" s="41"/>
      <c r="K369" s="41"/>
      <c r="L369" s="45"/>
      <c r="M369" s="236"/>
      <c r="N369" s="237"/>
      <c r="O369" s="92"/>
      <c r="P369" s="92"/>
      <c r="Q369" s="92"/>
      <c r="R369" s="92"/>
      <c r="S369" s="92"/>
      <c r="T369" s="93"/>
      <c r="U369" s="39"/>
      <c r="V369" s="39"/>
      <c r="W369" s="39"/>
      <c r="X369" s="39"/>
      <c r="Y369" s="39"/>
      <c r="Z369" s="39"/>
      <c r="AA369" s="39"/>
      <c r="AB369" s="39"/>
      <c r="AC369" s="39"/>
      <c r="AD369" s="39"/>
      <c r="AE369" s="39"/>
      <c r="AT369" s="18" t="s">
        <v>154</v>
      </c>
      <c r="AU369" s="18" t="s">
        <v>85</v>
      </c>
    </row>
    <row r="370" s="2" customFormat="1">
      <c r="A370" s="39"/>
      <c r="B370" s="40"/>
      <c r="C370" s="41"/>
      <c r="D370" s="233" t="s">
        <v>172</v>
      </c>
      <c r="E370" s="41"/>
      <c r="F370" s="261" t="s">
        <v>480</v>
      </c>
      <c r="G370" s="41"/>
      <c r="H370" s="41"/>
      <c r="I370" s="235"/>
      <c r="J370" s="41"/>
      <c r="K370" s="41"/>
      <c r="L370" s="45"/>
      <c r="M370" s="236"/>
      <c r="N370" s="237"/>
      <c r="O370" s="92"/>
      <c r="P370" s="92"/>
      <c r="Q370" s="92"/>
      <c r="R370" s="92"/>
      <c r="S370" s="92"/>
      <c r="T370" s="93"/>
      <c r="U370" s="39"/>
      <c r="V370" s="39"/>
      <c r="W370" s="39"/>
      <c r="X370" s="39"/>
      <c r="Y370" s="39"/>
      <c r="Z370" s="39"/>
      <c r="AA370" s="39"/>
      <c r="AB370" s="39"/>
      <c r="AC370" s="39"/>
      <c r="AD370" s="39"/>
      <c r="AE370" s="39"/>
      <c r="AT370" s="18" t="s">
        <v>172</v>
      </c>
      <c r="AU370" s="18" t="s">
        <v>85</v>
      </c>
    </row>
    <row r="371" s="13" customFormat="1">
      <c r="A371" s="13"/>
      <c r="B371" s="240"/>
      <c r="C371" s="241"/>
      <c r="D371" s="233" t="s">
        <v>156</v>
      </c>
      <c r="E371" s="242" t="s">
        <v>1</v>
      </c>
      <c r="F371" s="243" t="s">
        <v>481</v>
      </c>
      <c r="G371" s="241"/>
      <c r="H371" s="242" t="s">
        <v>1</v>
      </c>
      <c r="I371" s="244"/>
      <c r="J371" s="241"/>
      <c r="K371" s="241"/>
      <c r="L371" s="245"/>
      <c r="M371" s="246"/>
      <c r="N371" s="247"/>
      <c r="O371" s="247"/>
      <c r="P371" s="247"/>
      <c r="Q371" s="247"/>
      <c r="R371" s="247"/>
      <c r="S371" s="247"/>
      <c r="T371" s="248"/>
      <c r="U371" s="13"/>
      <c r="V371" s="13"/>
      <c r="W371" s="13"/>
      <c r="X371" s="13"/>
      <c r="Y371" s="13"/>
      <c r="Z371" s="13"/>
      <c r="AA371" s="13"/>
      <c r="AB371" s="13"/>
      <c r="AC371" s="13"/>
      <c r="AD371" s="13"/>
      <c r="AE371" s="13"/>
      <c r="AT371" s="249" t="s">
        <v>156</v>
      </c>
      <c r="AU371" s="249" t="s">
        <v>85</v>
      </c>
      <c r="AV371" s="13" t="s">
        <v>81</v>
      </c>
      <c r="AW371" s="13" t="s">
        <v>32</v>
      </c>
      <c r="AX371" s="13" t="s">
        <v>76</v>
      </c>
      <c r="AY371" s="249" t="s">
        <v>143</v>
      </c>
    </row>
    <row r="372" s="14" customFormat="1">
      <c r="A372" s="14"/>
      <c r="B372" s="250"/>
      <c r="C372" s="251"/>
      <c r="D372" s="233" t="s">
        <v>156</v>
      </c>
      <c r="E372" s="252" t="s">
        <v>1</v>
      </c>
      <c r="F372" s="253" t="s">
        <v>482</v>
      </c>
      <c r="G372" s="251"/>
      <c r="H372" s="254">
        <v>3.2999999999999998</v>
      </c>
      <c r="I372" s="255"/>
      <c r="J372" s="251"/>
      <c r="K372" s="251"/>
      <c r="L372" s="256"/>
      <c r="M372" s="257"/>
      <c r="N372" s="258"/>
      <c r="O372" s="258"/>
      <c r="P372" s="258"/>
      <c r="Q372" s="258"/>
      <c r="R372" s="258"/>
      <c r="S372" s="258"/>
      <c r="T372" s="259"/>
      <c r="U372" s="14"/>
      <c r="V372" s="14"/>
      <c r="W372" s="14"/>
      <c r="X372" s="14"/>
      <c r="Y372" s="14"/>
      <c r="Z372" s="14"/>
      <c r="AA372" s="14"/>
      <c r="AB372" s="14"/>
      <c r="AC372" s="14"/>
      <c r="AD372" s="14"/>
      <c r="AE372" s="14"/>
      <c r="AT372" s="260" t="s">
        <v>156</v>
      </c>
      <c r="AU372" s="260" t="s">
        <v>85</v>
      </c>
      <c r="AV372" s="14" t="s">
        <v>85</v>
      </c>
      <c r="AW372" s="14" t="s">
        <v>32</v>
      </c>
      <c r="AX372" s="14" t="s">
        <v>76</v>
      </c>
      <c r="AY372" s="260" t="s">
        <v>143</v>
      </c>
    </row>
    <row r="373" s="13" customFormat="1">
      <c r="A373" s="13"/>
      <c r="B373" s="240"/>
      <c r="C373" s="241"/>
      <c r="D373" s="233" t="s">
        <v>156</v>
      </c>
      <c r="E373" s="242" t="s">
        <v>1</v>
      </c>
      <c r="F373" s="243" t="s">
        <v>483</v>
      </c>
      <c r="G373" s="241"/>
      <c r="H373" s="242" t="s">
        <v>1</v>
      </c>
      <c r="I373" s="244"/>
      <c r="J373" s="241"/>
      <c r="K373" s="241"/>
      <c r="L373" s="245"/>
      <c r="M373" s="246"/>
      <c r="N373" s="247"/>
      <c r="O373" s="247"/>
      <c r="P373" s="247"/>
      <c r="Q373" s="247"/>
      <c r="R373" s="247"/>
      <c r="S373" s="247"/>
      <c r="T373" s="248"/>
      <c r="U373" s="13"/>
      <c r="V373" s="13"/>
      <c r="W373" s="13"/>
      <c r="X373" s="13"/>
      <c r="Y373" s="13"/>
      <c r="Z373" s="13"/>
      <c r="AA373" s="13"/>
      <c r="AB373" s="13"/>
      <c r="AC373" s="13"/>
      <c r="AD373" s="13"/>
      <c r="AE373" s="13"/>
      <c r="AT373" s="249" t="s">
        <v>156</v>
      </c>
      <c r="AU373" s="249" t="s">
        <v>85</v>
      </c>
      <c r="AV373" s="13" t="s">
        <v>81</v>
      </c>
      <c r="AW373" s="13" t="s">
        <v>32</v>
      </c>
      <c r="AX373" s="13" t="s">
        <v>76</v>
      </c>
      <c r="AY373" s="249" t="s">
        <v>143</v>
      </c>
    </row>
    <row r="374" s="14" customFormat="1">
      <c r="A374" s="14"/>
      <c r="B374" s="250"/>
      <c r="C374" s="251"/>
      <c r="D374" s="233" t="s">
        <v>156</v>
      </c>
      <c r="E374" s="252" t="s">
        <v>1</v>
      </c>
      <c r="F374" s="253" t="s">
        <v>484</v>
      </c>
      <c r="G374" s="251"/>
      <c r="H374" s="254">
        <v>6.5999999999999996</v>
      </c>
      <c r="I374" s="255"/>
      <c r="J374" s="251"/>
      <c r="K374" s="251"/>
      <c r="L374" s="256"/>
      <c r="M374" s="257"/>
      <c r="N374" s="258"/>
      <c r="O374" s="258"/>
      <c r="P374" s="258"/>
      <c r="Q374" s="258"/>
      <c r="R374" s="258"/>
      <c r="S374" s="258"/>
      <c r="T374" s="259"/>
      <c r="U374" s="14"/>
      <c r="V374" s="14"/>
      <c r="W374" s="14"/>
      <c r="X374" s="14"/>
      <c r="Y374" s="14"/>
      <c r="Z374" s="14"/>
      <c r="AA374" s="14"/>
      <c r="AB374" s="14"/>
      <c r="AC374" s="14"/>
      <c r="AD374" s="14"/>
      <c r="AE374" s="14"/>
      <c r="AT374" s="260" t="s">
        <v>156</v>
      </c>
      <c r="AU374" s="260" t="s">
        <v>85</v>
      </c>
      <c r="AV374" s="14" t="s">
        <v>85</v>
      </c>
      <c r="AW374" s="14" t="s">
        <v>32</v>
      </c>
      <c r="AX374" s="14" t="s">
        <v>76</v>
      </c>
      <c r="AY374" s="260" t="s">
        <v>143</v>
      </c>
    </row>
    <row r="375" s="13" customFormat="1">
      <c r="A375" s="13"/>
      <c r="B375" s="240"/>
      <c r="C375" s="241"/>
      <c r="D375" s="233" t="s">
        <v>156</v>
      </c>
      <c r="E375" s="242" t="s">
        <v>1</v>
      </c>
      <c r="F375" s="243" t="s">
        <v>485</v>
      </c>
      <c r="G375" s="241"/>
      <c r="H375" s="242" t="s">
        <v>1</v>
      </c>
      <c r="I375" s="244"/>
      <c r="J375" s="241"/>
      <c r="K375" s="241"/>
      <c r="L375" s="245"/>
      <c r="M375" s="246"/>
      <c r="N375" s="247"/>
      <c r="O375" s="247"/>
      <c r="P375" s="247"/>
      <c r="Q375" s="247"/>
      <c r="R375" s="247"/>
      <c r="S375" s="247"/>
      <c r="T375" s="248"/>
      <c r="U375" s="13"/>
      <c r="V375" s="13"/>
      <c r="W375" s="13"/>
      <c r="X375" s="13"/>
      <c r="Y375" s="13"/>
      <c r="Z375" s="13"/>
      <c r="AA375" s="13"/>
      <c r="AB375" s="13"/>
      <c r="AC375" s="13"/>
      <c r="AD375" s="13"/>
      <c r="AE375" s="13"/>
      <c r="AT375" s="249" t="s">
        <v>156</v>
      </c>
      <c r="AU375" s="249" t="s">
        <v>85</v>
      </c>
      <c r="AV375" s="13" t="s">
        <v>81</v>
      </c>
      <c r="AW375" s="13" t="s">
        <v>32</v>
      </c>
      <c r="AX375" s="13" t="s">
        <v>76</v>
      </c>
      <c r="AY375" s="249" t="s">
        <v>143</v>
      </c>
    </row>
    <row r="376" s="14" customFormat="1">
      <c r="A376" s="14"/>
      <c r="B376" s="250"/>
      <c r="C376" s="251"/>
      <c r="D376" s="233" t="s">
        <v>156</v>
      </c>
      <c r="E376" s="252" t="s">
        <v>1</v>
      </c>
      <c r="F376" s="253" t="s">
        <v>486</v>
      </c>
      <c r="G376" s="251"/>
      <c r="H376" s="254">
        <v>4.4000000000000004</v>
      </c>
      <c r="I376" s="255"/>
      <c r="J376" s="251"/>
      <c r="K376" s="251"/>
      <c r="L376" s="256"/>
      <c r="M376" s="257"/>
      <c r="N376" s="258"/>
      <c r="O376" s="258"/>
      <c r="P376" s="258"/>
      <c r="Q376" s="258"/>
      <c r="R376" s="258"/>
      <c r="S376" s="258"/>
      <c r="T376" s="259"/>
      <c r="U376" s="14"/>
      <c r="V376" s="14"/>
      <c r="W376" s="14"/>
      <c r="X376" s="14"/>
      <c r="Y376" s="14"/>
      <c r="Z376" s="14"/>
      <c r="AA376" s="14"/>
      <c r="AB376" s="14"/>
      <c r="AC376" s="14"/>
      <c r="AD376" s="14"/>
      <c r="AE376" s="14"/>
      <c r="AT376" s="260" t="s">
        <v>156</v>
      </c>
      <c r="AU376" s="260" t="s">
        <v>85</v>
      </c>
      <c r="AV376" s="14" t="s">
        <v>85</v>
      </c>
      <c r="AW376" s="14" t="s">
        <v>32</v>
      </c>
      <c r="AX376" s="14" t="s">
        <v>76</v>
      </c>
      <c r="AY376" s="260" t="s">
        <v>143</v>
      </c>
    </row>
    <row r="377" s="16" customFormat="1">
      <c r="A377" s="16"/>
      <c r="B377" s="273"/>
      <c r="C377" s="274"/>
      <c r="D377" s="233" t="s">
        <v>156</v>
      </c>
      <c r="E377" s="275" t="s">
        <v>1</v>
      </c>
      <c r="F377" s="276" t="s">
        <v>228</v>
      </c>
      <c r="G377" s="274"/>
      <c r="H377" s="277">
        <v>14.300000000000001</v>
      </c>
      <c r="I377" s="278"/>
      <c r="J377" s="274"/>
      <c r="K377" s="274"/>
      <c r="L377" s="279"/>
      <c r="M377" s="280"/>
      <c r="N377" s="281"/>
      <c r="O377" s="281"/>
      <c r="P377" s="281"/>
      <c r="Q377" s="281"/>
      <c r="R377" s="281"/>
      <c r="S377" s="281"/>
      <c r="T377" s="282"/>
      <c r="U377" s="16"/>
      <c r="V377" s="16"/>
      <c r="W377" s="16"/>
      <c r="X377" s="16"/>
      <c r="Y377" s="16"/>
      <c r="Z377" s="16"/>
      <c r="AA377" s="16"/>
      <c r="AB377" s="16"/>
      <c r="AC377" s="16"/>
      <c r="AD377" s="16"/>
      <c r="AE377" s="16"/>
      <c r="AT377" s="283" t="s">
        <v>156</v>
      </c>
      <c r="AU377" s="283" t="s">
        <v>85</v>
      </c>
      <c r="AV377" s="16" t="s">
        <v>150</v>
      </c>
      <c r="AW377" s="16" t="s">
        <v>32</v>
      </c>
      <c r="AX377" s="16" t="s">
        <v>81</v>
      </c>
      <c r="AY377" s="283" t="s">
        <v>143</v>
      </c>
    </row>
    <row r="378" s="2" customFormat="1" ht="16.5" customHeight="1">
      <c r="A378" s="39"/>
      <c r="B378" s="40"/>
      <c r="C378" s="284" t="s">
        <v>487</v>
      </c>
      <c r="D378" s="284" t="s">
        <v>488</v>
      </c>
      <c r="E378" s="285" t="s">
        <v>489</v>
      </c>
      <c r="F378" s="286" t="s">
        <v>490</v>
      </c>
      <c r="G378" s="287" t="s">
        <v>476</v>
      </c>
      <c r="H378" s="288">
        <v>14.300000000000001</v>
      </c>
      <c r="I378" s="289"/>
      <c r="J378" s="290">
        <f>ROUND(I378*H378,2)</f>
        <v>0</v>
      </c>
      <c r="K378" s="286" t="s">
        <v>149</v>
      </c>
      <c r="L378" s="291"/>
      <c r="M378" s="292" t="s">
        <v>1</v>
      </c>
      <c r="N378" s="293" t="s">
        <v>41</v>
      </c>
      <c r="O378" s="92"/>
      <c r="P378" s="229">
        <f>O378*H378</f>
        <v>0</v>
      </c>
      <c r="Q378" s="229">
        <v>0.0013500000000000001</v>
      </c>
      <c r="R378" s="229">
        <f>Q378*H378</f>
        <v>0.019305000000000003</v>
      </c>
      <c r="S378" s="229">
        <v>0</v>
      </c>
      <c r="T378" s="230">
        <f>S378*H378</f>
        <v>0</v>
      </c>
      <c r="U378" s="39"/>
      <c r="V378" s="39"/>
      <c r="W378" s="39"/>
      <c r="X378" s="39"/>
      <c r="Y378" s="39"/>
      <c r="Z378" s="39"/>
      <c r="AA378" s="39"/>
      <c r="AB378" s="39"/>
      <c r="AC378" s="39"/>
      <c r="AD378" s="39"/>
      <c r="AE378" s="39"/>
      <c r="AR378" s="231" t="s">
        <v>202</v>
      </c>
      <c r="AT378" s="231" t="s">
        <v>488</v>
      </c>
      <c r="AU378" s="231" t="s">
        <v>85</v>
      </c>
      <c r="AY378" s="18" t="s">
        <v>143</v>
      </c>
      <c r="BE378" s="232">
        <f>IF(N378="základní",J378,0)</f>
        <v>0</v>
      </c>
      <c r="BF378" s="232">
        <f>IF(N378="snížená",J378,0)</f>
        <v>0</v>
      </c>
      <c r="BG378" s="232">
        <f>IF(N378="zákl. přenesená",J378,0)</f>
        <v>0</v>
      </c>
      <c r="BH378" s="232">
        <f>IF(N378="sníž. přenesená",J378,0)</f>
        <v>0</v>
      </c>
      <c r="BI378" s="232">
        <f>IF(N378="nulová",J378,0)</f>
        <v>0</v>
      </c>
      <c r="BJ378" s="18" t="s">
        <v>81</v>
      </c>
      <c r="BK378" s="232">
        <f>ROUND(I378*H378,2)</f>
        <v>0</v>
      </c>
      <c r="BL378" s="18" t="s">
        <v>150</v>
      </c>
      <c r="BM378" s="231" t="s">
        <v>491</v>
      </c>
    </row>
    <row r="379" s="2" customFormat="1">
      <c r="A379" s="39"/>
      <c r="B379" s="40"/>
      <c r="C379" s="41"/>
      <c r="D379" s="233" t="s">
        <v>152</v>
      </c>
      <c r="E379" s="41"/>
      <c r="F379" s="234" t="s">
        <v>490</v>
      </c>
      <c r="G379" s="41"/>
      <c r="H379" s="41"/>
      <c r="I379" s="235"/>
      <c r="J379" s="41"/>
      <c r="K379" s="41"/>
      <c r="L379" s="45"/>
      <c r="M379" s="236"/>
      <c r="N379" s="237"/>
      <c r="O379" s="92"/>
      <c r="P379" s="92"/>
      <c r="Q379" s="92"/>
      <c r="R379" s="92"/>
      <c r="S379" s="92"/>
      <c r="T379" s="93"/>
      <c r="U379" s="39"/>
      <c r="V379" s="39"/>
      <c r="W379" s="39"/>
      <c r="X379" s="39"/>
      <c r="Y379" s="39"/>
      <c r="Z379" s="39"/>
      <c r="AA379" s="39"/>
      <c r="AB379" s="39"/>
      <c r="AC379" s="39"/>
      <c r="AD379" s="39"/>
      <c r="AE379" s="39"/>
      <c r="AT379" s="18" t="s">
        <v>152</v>
      </c>
      <c r="AU379" s="18" t="s">
        <v>85</v>
      </c>
    </row>
    <row r="380" s="2" customFormat="1">
      <c r="A380" s="39"/>
      <c r="B380" s="40"/>
      <c r="C380" s="41"/>
      <c r="D380" s="233" t="s">
        <v>172</v>
      </c>
      <c r="E380" s="41"/>
      <c r="F380" s="261" t="s">
        <v>492</v>
      </c>
      <c r="G380" s="41"/>
      <c r="H380" s="41"/>
      <c r="I380" s="235"/>
      <c r="J380" s="41"/>
      <c r="K380" s="41"/>
      <c r="L380" s="45"/>
      <c r="M380" s="236"/>
      <c r="N380" s="237"/>
      <c r="O380" s="92"/>
      <c r="P380" s="92"/>
      <c r="Q380" s="92"/>
      <c r="R380" s="92"/>
      <c r="S380" s="92"/>
      <c r="T380" s="93"/>
      <c r="U380" s="39"/>
      <c r="V380" s="39"/>
      <c r="W380" s="39"/>
      <c r="X380" s="39"/>
      <c r="Y380" s="39"/>
      <c r="Z380" s="39"/>
      <c r="AA380" s="39"/>
      <c r="AB380" s="39"/>
      <c r="AC380" s="39"/>
      <c r="AD380" s="39"/>
      <c r="AE380" s="39"/>
      <c r="AT380" s="18" t="s">
        <v>172</v>
      </c>
      <c r="AU380" s="18" t="s">
        <v>85</v>
      </c>
    </row>
    <row r="381" s="13" customFormat="1">
      <c r="A381" s="13"/>
      <c r="B381" s="240"/>
      <c r="C381" s="241"/>
      <c r="D381" s="233" t="s">
        <v>156</v>
      </c>
      <c r="E381" s="242" t="s">
        <v>1</v>
      </c>
      <c r="F381" s="243" t="s">
        <v>481</v>
      </c>
      <c r="G381" s="241"/>
      <c r="H381" s="242" t="s">
        <v>1</v>
      </c>
      <c r="I381" s="244"/>
      <c r="J381" s="241"/>
      <c r="K381" s="241"/>
      <c r="L381" s="245"/>
      <c r="M381" s="246"/>
      <c r="N381" s="247"/>
      <c r="O381" s="247"/>
      <c r="P381" s="247"/>
      <c r="Q381" s="247"/>
      <c r="R381" s="247"/>
      <c r="S381" s="247"/>
      <c r="T381" s="248"/>
      <c r="U381" s="13"/>
      <c r="V381" s="13"/>
      <c r="W381" s="13"/>
      <c r="X381" s="13"/>
      <c r="Y381" s="13"/>
      <c r="Z381" s="13"/>
      <c r="AA381" s="13"/>
      <c r="AB381" s="13"/>
      <c r="AC381" s="13"/>
      <c r="AD381" s="13"/>
      <c r="AE381" s="13"/>
      <c r="AT381" s="249" t="s">
        <v>156</v>
      </c>
      <c r="AU381" s="249" t="s">
        <v>85</v>
      </c>
      <c r="AV381" s="13" t="s">
        <v>81</v>
      </c>
      <c r="AW381" s="13" t="s">
        <v>32</v>
      </c>
      <c r="AX381" s="13" t="s">
        <v>76</v>
      </c>
      <c r="AY381" s="249" t="s">
        <v>143</v>
      </c>
    </row>
    <row r="382" s="14" customFormat="1">
      <c r="A382" s="14"/>
      <c r="B382" s="250"/>
      <c r="C382" s="251"/>
      <c r="D382" s="233" t="s">
        <v>156</v>
      </c>
      <c r="E382" s="252" t="s">
        <v>1</v>
      </c>
      <c r="F382" s="253" t="s">
        <v>482</v>
      </c>
      <c r="G382" s="251"/>
      <c r="H382" s="254">
        <v>3.2999999999999998</v>
      </c>
      <c r="I382" s="255"/>
      <c r="J382" s="251"/>
      <c r="K382" s="251"/>
      <c r="L382" s="256"/>
      <c r="M382" s="257"/>
      <c r="N382" s="258"/>
      <c r="O382" s="258"/>
      <c r="P382" s="258"/>
      <c r="Q382" s="258"/>
      <c r="R382" s="258"/>
      <c r="S382" s="258"/>
      <c r="T382" s="259"/>
      <c r="U382" s="14"/>
      <c r="V382" s="14"/>
      <c r="W382" s="14"/>
      <c r="X382" s="14"/>
      <c r="Y382" s="14"/>
      <c r="Z382" s="14"/>
      <c r="AA382" s="14"/>
      <c r="AB382" s="14"/>
      <c r="AC382" s="14"/>
      <c r="AD382" s="14"/>
      <c r="AE382" s="14"/>
      <c r="AT382" s="260" t="s">
        <v>156</v>
      </c>
      <c r="AU382" s="260" t="s">
        <v>85</v>
      </c>
      <c r="AV382" s="14" t="s">
        <v>85</v>
      </c>
      <c r="AW382" s="14" t="s">
        <v>32</v>
      </c>
      <c r="AX382" s="14" t="s">
        <v>76</v>
      </c>
      <c r="AY382" s="260" t="s">
        <v>143</v>
      </c>
    </row>
    <row r="383" s="13" customFormat="1">
      <c r="A383" s="13"/>
      <c r="B383" s="240"/>
      <c r="C383" s="241"/>
      <c r="D383" s="233" t="s">
        <v>156</v>
      </c>
      <c r="E383" s="242" t="s">
        <v>1</v>
      </c>
      <c r="F383" s="243" t="s">
        <v>483</v>
      </c>
      <c r="G383" s="241"/>
      <c r="H383" s="242" t="s">
        <v>1</v>
      </c>
      <c r="I383" s="244"/>
      <c r="J383" s="241"/>
      <c r="K383" s="241"/>
      <c r="L383" s="245"/>
      <c r="M383" s="246"/>
      <c r="N383" s="247"/>
      <c r="O383" s="247"/>
      <c r="P383" s="247"/>
      <c r="Q383" s="247"/>
      <c r="R383" s="247"/>
      <c r="S383" s="247"/>
      <c r="T383" s="248"/>
      <c r="U383" s="13"/>
      <c r="V383" s="13"/>
      <c r="W383" s="13"/>
      <c r="X383" s="13"/>
      <c r="Y383" s="13"/>
      <c r="Z383" s="13"/>
      <c r="AA383" s="13"/>
      <c r="AB383" s="13"/>
      <c r="AC383" s="13"/>
      <c r="AD383" s="13"/>
      <c r="AE383" s="13"/>
      <c r="AT383" s="249" t="s">
        <v>156</v>
      </c>
      <c r="AU383" s="249" t="s">
        <v>85</v>
      </c>
      <c r="AV383" s="13" t="s">
        <v>81</v>
      </c>
      <c r="AW383" s="13" t="s">
        <v>32</v>
      </c>
      <c r="AX383" s="13" t="s">
        <v>76</v>
      </c>
      <c r="AY383" s="249" t="s">
        <v>143</v>
      </c>
    </row>
    <row r="384" s="14" customFormat="1">
      <c r="A384" s="14"/>
      <c r="B384" s="250"/>
      <c r="C384" s="251"/>
      <c r="D384" s="233" t="s">
        <v>156</v>
      </c>
      <c r="E384" s="252" t="s">
        <v>1</v>
      </c>
      <c r="F384" s="253" t="s">
        <v>484</v>
      </c>
      <c r="G384" s="251"/>
      <c r="H384" s="254">
        <v>6.5999999999999996</v>
      </c>
      <c r="I384" s="255"/>
      <c r="J384" s="251"/>
      <c r="K384" s="251"/>
      <c r="L384" s="256"/>
      <c r="M384" s="257"/>
      <c r="N384" s="258"/>
      <c r="O384" s="258"/>
      <c r="P384" s="258"/>
      <c r="Q384" s="258"/>
      <c r="R384" s="258"/>
      <c r="S384" s="258"/>
      <c r="T384" s="259"/>
      <c r="U384" s="14"/>
      <c r="V384" s="14"/>
      <c r="W384" s="14"/>
      <c r="X384" s="14"/>
      <c r="Y384" s="14"/>
      <c r="Z384" s="14"/>
      <c r="AA384" s="14"/>
      <c r="AB384" s="14"/>
      <c r="AC384" s="14"/>
      <c r="AD384" s="14"/>
      <c r="AE384" s="14"/>
      <c r="AT384" s="260" t="s">
        <v>156</v>
      </c>
      <c r="AU384" s="260" t="s">
        <v>85</v>
      </c>
      <c r="AV384" s="14" t="s">
        <v>85</v>
      </c>
      <c r="AW384" s="14" t="s">
        <v>32</v>
      </c>
      <c r="AX384" s="14" t="s">
        <v>76</v>
      </c>
      <c r="AY384" s="260" t="s">
        <v>143</v>
      </c>
    </row>
    <row r="385" s="13" customFormat="1">
      <c r="A385" s="13"/>
      <c r="B385" s="240"/>
      <c r="C385" s="241"/>
      <c r="D385" s="233" t="s">
        <v>156</v>
      </c>
      <c r="E385" s="242" t="s">
        <v>1</v>
      </c>
      <c r="F385" s="243" t="s">
        <v>485</v>
      </c>
      <c r="G385" s="241"/>
      <c r="H385" s="242" t="s">
        <v>1</v>
      </c>
      <c r="I385" s="244"/>
      <c r="J385" s="241"/>
      <c r="K385" s="241"/>
      <c r="L385" s="245"/>
      <c r="M385" s="246"/>
      <c r="N385" s="247"/>
      <c r="O385" s="247"/>
      <c r="P385" s="247"/>
      <c r="Q385" s="247"/>
      <c r="R385" s="247"/>
      <c r="S385" s="247"/>
      <c r="T385" s="248"/>
      <c r="U385" s="13"/>
      <c r="V385" s="13"/>
      <c r="W385" s="13"/>
      <c r="X385" s="13"/>
      <c r="Y385" s="13"/>
      <c r="Z385" s="13"/>
      <c r="AA385" s="13"/>
      <c r="AB385" s="13"/>
      <c r="AC385" s="13"/>
      <c r="AD385" s="13"/>
      <c r="AE385" s="13"/>
      <c r="AT385" s="249" t="s">
        <v>156</v>
      </c>
      <c r="AU385" s="249" t="s">
        <v>85</v>
      </c>
      <c r="AV385" s="13" t="s">
        <v>81</v>
      </c>
      <c r="AW385" s="13" t="s">
        <v>32</v>
      </c>
      <c r="AX385" s="13" t="s">
        <v>76</v>
      </c>
      <c r="AY385" s="249" t="s">
        <v>143</v>
      </c>
    </row>
    <row r="386" s="14" customFormat="1">
      <c r="A386" s="14"/>
      <c r="B386" s="250"/>
      <c r="C386" s="251"/>
      <c r="D386" s="233" t="s">
        <v>156</v>
      </c>
      <c r="E386" s="252" t="s">
        <v>1</v>
      </c>
      <c r="F386" s="253" t="s">
        <v>486</v>
      </c>
      <c r="G386" s="251"/>
      <c r="H386" s="254">
        <v>4.4000000000000004</v>
      </c>
      <c r="I386" s="255"/>
      <c r="J386" s="251"/>
      <c r="K386" s="251"/>
      <c r="L386" s="256"/>
      <c r="M386" s="257"/>
      <c r="N386" s="258"/>
      <c r="O386" s="258"/>
      <c r="P386" s="258"/>
      <c r="Q386" s="258"/>
      <c r="R386" s="258"/>
      <c r="S386" s="258"/>
      <c r="T386" s="259"/>
      <c r="U386" s="14"/>
      <c r="V386" s="14"/>
      <c r="W386" s="14"/>
      <c r="X386" s="14"/>
      <c r="Y386" s="14"/>
      <c r="Z386" s="14"/>
      <c r="AA386" s="14"/>
      <c r="AB386" s="14"/>
      <c r="AC386" s="14"/>
      <c r="AD386" s="14"/>
      <c r="AE386" s="14"/>
      <c r="AT386" s="260" t="s">
        <v>156</v>
      </c>
      <c r="AU386" s="260" t="s">
        <v>85</v>
      </c>
      <c r="AV386" s="14" t="s">
        <v>85</v>
      </c>
      <c r="AW386" s="14" t="s">
        <v>32</v>
      </c>
      <c r="AX386" s="14" t="s">
        <v>76</v>
      </c>
      <c r="AY386" s="260" t="s">
        <v>143</v>
      </c>
    </row>
    <row r="387" s="16" customFormat="1">
      <c r="A387" s="16"/>
      <c r="B387" s="273"/>
      <c r="C387" s="274"/>
      <c r="D387" s="233" t="s">
        <v>156</v>
      </c>
      <c r="E387" s="275" t="s">
        <v>1</v>
      </c>
      <c r="F387" s="276" t="s">
        <v>228</v>
      </c>
      <c r="G387" s="274"/>
      <c r="H387" s="277">
        <v>14.300000000000001</v>
      </c>
      <c r="I387" s="278"/>
      <c r="J387" s="274"/>
      <c r="K387" s="274"/>
      <c r="L387" s="279"/>
      <c r="M387" s="280"/>
      <c r="N387" s="281"/>
      <c r="O387" s="281"/>
      <c r="P387" s="281"/>
      <c r="Q387" s="281"/>
      <c r="R387" s="281"/>
      <c r="S387" s="281"/>
      <c r="T387" s="282"/>
      <c r="U387" s="16"/>
      <c r="V387" s="16"/>
      <c r="W387" s="16"/>
      <c r="X387" s="16"/>
      <c r="Y387" s="16"/>
      <c r="Z387" s="16"/>
      <c r="AA387" s="16"/>
      <c r="AB387" s="16"/>
      <c r="AC387" s="16"/>
      <c r="AD387" s="16"/>
      <c r="AE387" s="16"/>
      <c r="AT387" s="283" t="s">
        <v>156</v>
      </c>
      <c r="AU387" s="283" t="s">
        <v>85</v>
      </c>
      <c r="AV387" s="16" t="s">
        <v>150</v>
      </c>
      <c r="AW387" s="16" t="s">
        <v>32</v>
      </c>
      <c r="AX387" s="16" t="s">
        <v>81</v>
      </c>
      <c r="AY387" s="283" t="s">
        <v>143</v>
      </c>
    </row>
    <row r="388" s="12" customFormat="1" ht="22.8" customHeight="1">
      <c r="A388" s="12"/>
      <c r="B388" s="204"/>
      <c r="C388" s="205"/>
      <c r="D388" s="206" t="s">
        <v>75</v>
      </c>
      <c r="E388" s="218" t="s">
        <v>208</v>
      </c>
      <c r="F388" s="218" t="s">
        <v>493</v>
      </c>
      <c r="G388" s="205"/>
      <c r="H388" s="205"/>
      <c r="I388" s="208"/>
      <c r="J388" s="219">
        <f>BK388</f>
        <v>0</v>
      </c>
      <c r="K388" s="205"/>
      <c r="L388" s="210"/>
      <c r="M388" s="211"/>
      <c r="N388" s="212"/>
      <c r="O388" s="212"/>
      <c r="P388" s="213">
        <f>SUM(P389:P427)</f>
        <v>0</v>
      </c>
      <c r="Q388" s="212"/>
      <c r="R388" s="213">
        <f>SUM(R389:R427)</f>
        <v>0</v>
      </c>
      <c r="S388" s="212"/>
      <c r="T388" s="214">
        <f>SUM(T389:T427)</f>
        <v>209.60249999999996</v>
      </c>
      <c r="U388" s="12"/>
      <c r="V388" s="12"/>
      <c r="W388" s="12"/>
      <c r="X388" s="12"/>
      <c r="Y388" s="12"/>
      <c r="Z388" s="12"/>
      <c r="AA388" s="12"/>
      <c r="AB388" s="12"/>
      <c r="AC388" s="12"/>
      <c r="AD388" s="12"/>
      <c r="AE388" s="12"/>
      <c r="AR388" s="215" t="s">
        <v>81</v>
      </c>
      <c r="AT388" s="216" t="s">
        <v>75</v>
      </c>
      <c r="AU388" s="216" t="s">
        <v>81</v>
      </c>
      <c r="AY388" s="215" t="s">
        <v>143</v>
      </c>
      <c r="BK388" s="217">
        <f>SUM(BK389:BK427)</f>
        <v>0</v>
      </c>
    </row>
    <row r="389" s="2" customFormat="1" ht="24.15" customHeight="1">
      <c r="A389" s="39"/>
      <c r="B389" s="40"/>
      <c r="C389" s="220" t="s">
        <v>494</v>
      </c>
      <c r="D389" s="220" t="s">
        <v>145</v>
      </c>
      <c r="E389" s="221" t="s">
        <v>495</v>
      </c>
      <c r="F389" s="222" t="s">
        <v>496</v>
      </c>
      <c r="G389" s="223" t="s">
        <v>148</v>
      </c>
      <c r="H389" s="224">
        <v>63.5</v>
      </c>
      <c r="I389" s="225"/>
      <c r="J389" s="226">
        <f>ROUND(I389*H389,2)</f>
        <v>0</v>
      </c>
      <c r="K389" s="222" t="s">
        <v>1</v>
      </c>
      <c r="L389" s="45"/>
      <c r="M389" s="227" t="s">
        <v>1</v>
      </c>
      <c r="N389" s="228" t="s">
        <v>41</v>
      </c>
      <c r="O389" s="92"/>
      <c r="P389" s="229">
        <f>O389*H389</f>
        <v>0</v>
      </c>
      <c r="Q389" s="229">
        <v>0</v>
      </c>
      <c r="R389" s="229">
        <f>Q389*H389</f>
        <v>0</v>
      </c>
      <c r="S389" s="229">
        <v>0</v>
      </c>
      <c r="T389" s="230">
        <f>S389*H389</f>
        <v>0</v>
      </c>
      <c r="U389" s="39"/>
      <c r="V389" s="39"/>
      <c r="W389" s="39"/>
      <c r="X389" s="39"/>
      <c r="Y389" s="39"/>
      <c r="Z389" s="39"/>
      <c r="AA389" s="39"/>
      <c r="AB389" s="39"/>
      <c r="AC389" s="39"/>
      <c r="AD389" s="39"/>
      <c r="AE389" s="39"/>
      <c r="AR389" s="231" t="s">
        <v>150</v>
      </c>
      <c r="AT389" s="231" t="s">
        <v>145</v>
      </c>
      <c r="AU389" s="231" t="s">
        <v>85</v>
      </c>
      <c r="AY389" s="18" t="s">
        <v>143</v>
      </c>
      <c r="BE389" s="232">
        <f>IF(N389="základní",J389,0)</f>
        <v>0</v>
      </c>
      <c r="BF389" s="232">
        <f>IF(N389="snížená",J389,0)</f>
        <v>0</v>
      </c>
      <c r="BG389" s="232">
        <f>IF(N389="zákl. přenesená",J389,0)</f>
        <v>0</v>
      </c>
      <c r="BH389" s="232">
        <f>IF(N389="sníž. přenesená",J389,0)</f>
        <v>0</v>
      </c>
      <c r="BI389" s="232">
        <f>IF(N389="nulová",J389,0)</f>
        <v>0</v>
      </c>
      <c r="BJ389" s="18" t="s">
        <v>81</v>
      </c>
      <c r="BK389" s="232">
        <f>ROUND(I389*H389,2)</f>
        <v>0</v>
      </c>
      <c r="BL389" s="18" t="s">
        <v>150</v>
      </c>
      <c r="BM389" s="231" t="s">
        <v>497</v>
      </c>
    </row>
    <row r="390" s="2" customFormat="1">
      <c r="A390" s="39"/>
      <c r="B390" s="40"/>
      <c r="C390" s="41"/>
      <c r="D390" s="233" t="s">
        <v>152</v>
      </c>
      <c r="E390" s="41"/>
      <c r="F390" s="234" t="s">
        <v>498</v>
      </c>
      <c r="G390" s="41"/>
      <c r="H390" s="41"/>
      <c r="I390" s="235"/>
      <c r="J390" s="41"/>
      <c r="K390" s="41"/>
      <c r="L390" s="45"/>
      <c r="M390" s="236"/>
      <c r="N390" s="237"/>
      <c r="O390" s="92"/>
      <c r="P390" s="92"/>
      <c r="Q390" s="92"/>
      <c r="R390" s="92"/>
      <c r="S390" s="92"/>
      <c r="T390" s="93"/>
      <c r="U390" s="39"/>
      <c r="V390" s="39"/>
      <c r="W390" s="39"/>
      <c r="X390" s="39"/>
      <c r="Y390" s="39"/>
      <c r="Z390" s="39"/>
      <c r="AA390" s="39"/>
      <c r="AB390" s="39"/>
      <c r="AC390" s="39"/>
      <c r="AD390" s="39"/>
      <c r="AE390" s="39"/>
      <c r="AT390" s="18" t="s">
        <v>152</v>
      </c>
      <c r="AU390" s="18" t="s">
        <v>85</v>
      </c>
    </row>
    <row r="391" s="2" customFormat="1">
      <c r="A391" s="39"/>
      <c r="B391" s="40"/>
      <c r="C391" s="41"/>
      <c r="D391" s="233" t="s">
        <v>172</v>
      </c>
      <c r="E391" s="41"/>
      <c r="F391" s="261" t="s">
        <v>499</v>
      </c>
      <c r="G391" s="41"/>
      <c r="H391" s="41"/>
      <c r="I391" s="235"/>
      <c r="J391" s="41"/>
      <c r="K391" s="41"/>
      <c r="L391" s="45"/>
      <c r="M391" s="236"/>
      <c r="N391" s="237"/>
      <c r="O391" s="92"/>
      <c r="P391" s="92"/>
      <c r="Q391" s="92"/>
      <c r="R391" s="92"/>
      <c r="S391" s="92"/>
      <c r="T391" s="93"/>
      <c r="U391" s="39"/>
      <c r="V391" s="39"/>
      <c r="W391" s="39"/>
      <c r="X391" s="39"/>
      <c r="Y391" s="39"/>
      <c r="Z391" s="39"/>
      <c r="AA391" s="39"/>
      <c r="AB391" s="39"/>
      <c r="AC391" s="39"/>
      <c r="AD391" s="39"/>
      <c r="AE391" s="39"/>
      <c r="AT391" s="18" t="s">
        <v>172</v>
      </c>
      <c r="AU391" s="18" t="s">
        <v>85</v>
      </c>
    </row>
    <row r="392" s="14" customFormat="1">
      <c r="A392" s="14"/>
      <c r="B392" s="250"/>
      <c r="C392" s="251"/>
      <c r="D392" s="233" t="s">
        <v>156</v>
      </c>
      <c r="E392" s="252" t="s">
        <v>1</v>
      </c>
      <c r="F392" s="253" t="s">
        <v>500</v>
      </c>
      <c r="G392" s="251"/>
      <c r="H392" s="254">
        <v>42.5</v>
      </c>
      <c r="I392" s="255"/>
      <c r="J392" s="251"/>
      <c r="K392" s="251"/>
      <c r="L392" s="256"/>
      <c r="M392" s="257"/>
      <c r="N392" s="258"/>
      <c r="O392" s="258"/>
      <c r="P392" s="258"/>
      <c r="Q392" s="258"/>
      <c r="R392" s="258"/>
      <c r="S392" s="258"/>
      <c r="T392" s="259"/>
      <c r="U392" s="14"/>
      <c r="V392" s="14"/>
      <c r="W392" s="14"/>
      <c r="X392" s="14"/>
      <c r="Y392" s="14"/>
      <c r="Z392" s="14"/>
      <c r="AA392" s="14"/>
      <c r="AB392" s="14"/>
      <c r="AC392" s="14"/>
      <c r="AD392" s="14"/>
      <c r="AE392" s="14"/>
      <c r="AT392" s="260" t="s">
        <v>156</v>
      </c>
      <c r="AU392" s="260" t="s">
        <v>85</v>
      </c>
      <c r="AV392" s="14" t="s">
        <v>85</v>
      </c>
      <c r="AW392" s="14" t="s">
        <v>32</v>
      </c>
      <c r="AX392" s="14" t="s">
        <v>76</v>
      </c>
      <c r="AY392" s="260" t="s">
        <v>143</v>
      </c>
    </row>
    <row r="393" s="14" customFormat="1">
      <c r="A393" s="14"/>
      <c r="B393" s="250"/>
      <c r="C393" s="251"/>
      <c r="D393" s="233" t="s">
        <v>156</v>
      </c>
      <c r="E393" s="252" t="s">
        <v>1</v>
      </c>
      <c r="F393" s="253" t="s">
        <v>501</v>
      </c>
      <c r="G393" s="251"/>
      <c r="H393" s="254">
        <v>21</v>
      </c>
      <c r="I393" s="255"/>
      <c r="J393" s="251"/>
      <c r="K393" s="251"/>
      <c r="L393" s="256"/>
      <c r="M393" s="257"/>
      <c r="N393" s="258"/>
      <c r="O393" s="258"/>
      <c r="P393" s="258"/>
      <c r="Q393" s="258"/>
      <c r="R393" s="258"/>
      <c r="S393" s="258"/>
      <c r="T393" s="259"/>
      <c r="U393" s="14"/>
      <c r="V393" s="14"/>
      <c r="W393" s="14"/>
      <c r="X393" s="14"/>
      <c r="Y393" s="14"/>
      <c r="Z393" s="14"/>
      <c r="AA393" s="14"/>
      <c r="AB393" s="14"/>
      <c r="AC393" s="14"/>
      <c r="AD393" s="14"/>
      <c r="AE393" s="14"/>
      <c r="AT393" s="260" t="s">
        <v>156</v>
      </c>
      <c r="AU393" s="260" t="s">
        <v>85</v>
      </c>
      <c r="AV393" s="14" t="s">
        <v>85</v>
      </c>
      <c r="AW393" s="14" t="s">
        <v>32</v>
      </c>
      <c r="AX393" s="14" t="s">
        <v>76</v>
      </c>
      <c r="AY393" s="260" t="s">
        <v>143</v>
      </c>
    </row>
    <row r="394" s="16" customFormat="1">
      <c r="A394" s="16"/>
      <c r="B394" s="273"/>
      <c r="C394" s="274"/>
      <c r="D394" s="233" t="s">
        <v>156</v>
      </c>
      <c r="E394" s="275" t="s">
        <v>96</v>
      </c>
      <c r="F394" s="276" t="s">
        <v>228</v>
      </c>
      <c r="G394" s="274"/>
      <c r="H394" s="277">
        <v>63.5</v>
      </c>
      <c r="I394" s="278"/>
      <c r="J394" s="274"/>
      <c r="K394" s="274"/>
      <c r="L394" s="279"/>
      <c r="M394" s="280"/>
      <c r="N394" s="281"/>
      <c r="O394" s="281"/>
      <c r="P394" s="281"/>
      <c r="Q394" s="281"/>
      <c r="R394" s="281"/>
      <c r="S394" s="281"/>
      <c r="T394" s="282"/>
      <c r="U394" s="16"/>
      <c r="V394" s="16"/>
      <c r="W394" s="16"/>
      <c r="X394" s="16"/>
      <c r="Y394" s="16"/>
      <c r="Z394" s="16"/>
      <c r="AA394" s="16"/>
      <c r="AB394" s="16"/>
      <c r="AC394" s="16"/>
      <c r="AD394" s="16"/>
      <c r="AE394" s="16"/>
      <c r="AT394" s="283" t="s">
        <v>156</v>
      </c>
      <c r="AU394" s="283" t="s">
        <v>85</v>
      </c>
      <c r="AV394" s="16" t="s">
        <v>150</v>
      </c>
      <c r="AW394" s="16" t="s">
        <v>32</v>
      </c>
      <c r="AX394" s="16" t="s">
        <v>81</v>
      </c>
      <c r="AY394" s="283" t="s">
        <v>143</v>
      </c>
    </row>
    <row r="395" s="2" customFormat="1" ht="21.75" customHeight="1">
      <c r="A395" s="39"/>
      <c r="B395" s="40"/>
      <c r="C395" s="220" t="s">
        <v>502</v>
      </c>
      <c r="D395" s="220" t="s">
        <v>145</v>
      </c>
      <c r="E395" s="221" t="s">
        <v>503</v>
      </c>
      <c r="F395" s="222" t="s">
        <v>504</v>
      </c>
      <c r="G395" s="223" t="s">
        <v>148</v>
      </c>
      <c r="H395" s="224">
        <v>63.5</v>
      </c>
      <c r="I395" s="225"/>
      <c r="J395" s="226">
        <f>ROUND(I395*H395,2)</f>
        <v>0</v>
      </c>
      <c r="K395" s="222" t="s">
        <v>149</v>
      </c>
      <c r="L395" s="45"/>
      <c r="M395" s="227" t="s">
        <v>1</v>
      </c>
      <c r="N395" s="228" t="s">
        <v>41</v>
      </c>
      <c r="O395" s="92"/>
      <c r="P395" s="229">
        <f>O395*H395</f>
        <v>0</v>
      </c>
      <c r="Q395" s="229">
        <v>0</v>
      </c>
      <c r="R395" s="229">
        <f>Q395*H395</f>
        <v>0</v>
      </c>
      <c r="S395" s="229">
        <v>0</v>
      </c>
      <c r="T395" s="230">
        <f>S395*H395</f>
        <v>0</v>
      </c>
      <c r="U395" s="39"/>
      <c r="V395" s="39"/>
      <c r="W395" s="39"/>
      <c r="X395" s="39"/>
      <c r="Y395" s="39"/>
      <c r="Z395" s="39"/>
      <c r="AA395" s="39"/>
      <c r="AB395" s="39"/>
      <c r="AC395" s="39"/>
      <c r="AD395" s="39"/>
      <c r="AE395" s="39"/>
      <c r="AR395" s="231" t="s">
        <v>150</v>
      </c>
      <c r="AT395" s="231" t="s">
        <v>145</v>
      </c>
      <c r="AU395" s="231" t="s">
        <v>85</v>
      </c>
      <c r="AY395" s="18" t="s">
        <v>143</v>
      </c>
      <c r="BE395" s="232">
        <f>IF(N395="základní",J395,0)</f>
        <v>0</v>
      </c>
      <c r="BF395" s="232">
        <f>IF(N395="snížená",J395,0)</f>
        <v>0</v>
      </c>
      <c r="BG395" s="232">
        <f>IF(N395="zákl. přenesená",J395,0)</f>
        <v>0</v>
      </c>
      <c r="BH395" s="232">
        <f>IF(N395="sníž. přenesená",J395,0)</f>
        <v>0</v>
      </c>
      <c r="BI395" s="232">
        <f>IF(N395="nulová",J395,0)</f>
        <v>0</v>
      </c>
      <c r="BJ395" s="18" t="s">
        <v>81</v>
      </c>
      <c r="BK395" s="232">
        <f>ROUND(I395*H395,2)</f>
        <v>0</v>
      </c>
      <c r="BL395" s="18" t="s">
        <v>150</v>
      </c>
      <c r="BM395" s="231" t="s">
        <v>505</v>
      </c>
    </row>
    <row r="396" s="2" customFormat="1">
      <c r="A396" s="39"/>
      <c r="B396" s="40"/>
      <c r="C396" s="41"/>
      <c r="D396" s="233" t="s">
        <v>152</v>
      </c>
      <c r="E396" s="41"/>
      <c r="F396" s="234" t="s">
        <v>506</v>
      </c>
      <c r="G396" s="41"/>
      <c r="H396" s="41"/>
      <c r="I396" s="235"/>
      <c r="J396" s="41"/>
      <c r="K396" s="41"/>
      <c r="L396" s="45"/>
      <c r="M396" s="236"/>
      <c r="N396" s="237"/>
      <c r="O396" s="92"/>
      <c r="P396" s="92"/>
      <c r="Q396" s="92"/>
      <c r="R396" s="92"/>
      <c r="S396" s="92"/>
      <c r="T396" s="93"/>
      <c r="U396" s="39"/>
      <c r="V396" s="39"/>
      <c r="W396" s="39"/>
      <c r="X396" s="39"/>
      <c r="Y396" s="39"/>
      <c r="Z396" s="39"/>
      <c r="AA396" s="39"/>
      <c r="AB396" s="39"/>
      <c r="AC396" s="39"/>
      <c r="AD396" s="39"/>
      <c r="AE396" s="39"/>
      <c r="AT396" s="18" t="s">
        <v>152</v>
      </c>
      <c r="AU396" s="18" t="s">
        <v>85</v>
      </c>
    </row>
    <row r="397" s="2" customFormat="1">
      <c r="A397" s="39"/>
      <c r="B397" s="40"/>
      <c r="C397" s="41"/>
      <c r="D397" s="238" t="s">
        <v>154</v>
      </c>
      <c r="E397" s="41"/>
      <c r="F397" s="239" t="s">
        <v>507</v>
      </c>
      <c r="G397" s="41"/>
      <c r="H397" s="41"/>
      <c r="I397" s="235"/>
      <c r="J397" s="41"/>
      <c r="K397" s="41"/>
      <c r="L397" s="45"/>
      <c r="M397" s="236"/>
      <c r="N397" s="237"/>
      <c r="O397" s="92"/>
      <c r="P397" s="92"/>
      <c r="Q397" s="92"/>
      <c r="R397" s="92"/>
      <c r="S397" s="92"/>
      <c r="T397" s="93"/>
      <c r="U397" s="39"/>
      <c r="V397" s="39"/>
      <c r="W397" s="39"/>
      <c r="X397" s="39"/>
      <c r="Y397" s="39"/>
      <c r="Z397" s="39"/>
      <c r="AA397" s="39"/>
      <c r="AB397" s="39"/>
      <c r="AC397" s="39"/>
      <c r="AD397" s="39"/>
      <c r="AE397" s="39"/>
      <c r="AT397" s="18" t="s">
        <v>154</v>
      </c>
      <c r="AU397" s="18" t="s">
        <v>85</v>
      </c>
    </row>
    <row r="398" s="14" customFormat="1">
      <c r="A398" s="14"/>
      <c r="B398" s="250"/>
      <c r="C398" s="251"/>
      <c r="D398" s="233" t="s">
        <v>156</v>
      </c>
      <c r="E398" s="252" t="s">
        <v>1</v>
      </c>
      <c r="F398" s="253" t="s">
        <v>96</v>
      </c>
      <c r="G398" s="251"/>
      <c r="H398" s="254">
        <v>63.5</v>
      </c>
      <c r="I398" s="255"/>
      <c r="J398" s="251"/>
      <c r="K398" s="251"/>
      <c r="L398" s="256"/>
      <c r="M398" s="257"/>
      <c r="N398" s="258"/>
      <c r="O398" s="258"/>
      <c r="P398" s="258"/>
      <c r="Q398" s="258"/>
      <c r="R398" s="258"/>
      <c r="S398" s="258"/>
      <c r="T398" s="259"/>
      <c r="U398" s="14"/>
      <c r="V398" s="14"/>
      <c r="W398" s="14"/>
      <c r="X398" s="14"/>
      <c r="Y398" s="14"/>
      <c r="Z398" s="14"/>
      <c r="AA398" s="14"/>
      <c r="AB398" s="14"/>
      <c r="AC398" s="14"/>
      <c r="AD398" s="14"/>
      <c r="AE398" s="14"/>
      <c r="AT398" s="260" t="s">
        <v>156</v>
      </c>
      <c r="AU398" s="260" t="s">
        <v>85</v>
      </c>
      <c r="AV398" s="14" t="s">
        <v>85</v>
      </c>
      <c r="AW398" s="14" t="s">
        <v>32</v>
      </c>
      <c r="AX398" s="14" t="s">
        <v>81</v>
      </c>
      <c r="AY398" s="260" t="s">
        <v>143</v>
      </c>
    </row>
    <row r="399" s="2" customFormat="1" ht="16.5" customHeight="1">
      <c r="A399" s="39"/>
      <c r="B399" s="40"/>
      <c r="C399" s="220" t="s">
        <v>508</v>
      </c>
      <c r="D399" s="220" t="s">
        <v>145</v>
      </c>
      <c r="E399" s="221" t="s">
        <v>509</v>
      </c>
      <c r="F399" s="222" t="s">
        <v>510</v>
      </c>
      <c r="G399" s="223" t="s">
        <v>189</v>
      </c>
      <c r="H399" s="224">
        <v>3.7799999999999998</v>
      </c>
      <c r="I399" s="225"/>
      <c r="J399" s="226">
        <f>ROUND(I399*H399,2)</f>
        <v>0</v>
      </c>
      <c r="K399" s="222" t="s">
        <v>149</v>
      </c>
      <c r="L399" s="45"/>
      <c r="M399" s="227" t="s">
        <v>1</v>
      </c>
      <c r="N399" s="228" t="s">
        <v>41</v>
      </c>
      <c r="O399" s="92"/>
      <c r="P399" s="229">
        <f>O399*H399</f>
        <v>0</v>
      </c>
      <c r="Q399" s="229">
        <v>0</v>
      </c>
      <c r="R399" s="229">
        <f>Q399*H399</f>
        <v>0</v>
      </c>
      <c r="S399" s="229">
        <v>2.7000000000000002</v>
      </c>
      <c r="T399" s="230">
        <f>S399*H399</f>
        <v>10.206</v>
      </c>
      <c r="U399" s="39"/>
      <c r="V399" s="39"/>
      <c r="W399" s="39"/>
      <c r="X399" s="39"/>
      <c r="Y399" s="39"/>
      <c r="Z399" s="39"/>
      <c r="AA399" s="39"/>
      <c r="AB399" s="39"/>
      <c r="AC399" s="39"/>
      <c r="AD399" s="39"/>
      <c r="AE399" s="39"/>
      <c r="AR399" s="231" t="s">
        <v>150</v>
      </c>
      <c r="AT399" s="231" t="s">
        <v>145</v>
      </c>
      <c r="AU399" s="231" t="s">
        <v>85</v>
      </c>
      <c r="AY399" s="18" t="s">
        <v>143</v>
      </c>
      <c r="BE399" s="232">
        <f>IF(N399="základní",J399,0)</f>
        <v>0</v>
      </c>
      <c r="BF399" s="232">
        <f>IF(N399="snížená",J399,0)</f>
        <v>0</v>
      </c>
      <c r="BG399" s="232">
        <f>IF(N399="zákl. přenesená",J399,0)</f>
        <v>0</v>
      </c>
      <c r="BH399" s="232">
        <f>IF(N399="sníž. přenesená",J399,0)</f>
        <v>0</v>
      </c>
      <c r="BI399" s="232">
        <f>IF(N399="nulová",J399,0)</f>
        <v>0</v>
      </c>
      <c r="BJ399" s="18" t="s">
        <v>81</v>
      </c>
      <c r="BK399" s="232">
        <f>ROUND(I399*H399,2)</f>
        <v>0</v>
      </c>
      <c r="BL399" s="18" t="s">
        <v>150</v>
      </c>
      <c r="BM399" s="231" t="s">
        <v>511</v>
      </c>
    </row>
    <row r="400" s="2" customFormat="1">
      <c r="A400" s="39"/>
      <c r="B400" s="40"/>
      <c r="C400" s="41"/>
      <c r="D400" s="233" t="s">
        <v>152</v>
      </c>
      <c r="E400" s="41"/>
      <c r="F400" s="234" t="s">
        <v>512</v>
      </c>
      <c r="G400" s="41"/>
      <c r="H400" s="41"/>
      <c r="I400" s="235"/>
      <c r="J400" s="41"/>
      <c r="K400" s="41"/>
      <c r="L400" s="45"/>
      <c r="M400" s="236"/>
      <c r="N400" s="237"/>
      <c r="O400" s="92"/>
      <c r="P400" s="92"/>
      <c r="Q400" s="92"/>
      <c r="R400" s="92"/>
      <c r="S400" s="92"/>
      <c r="T400" s="93"/>
      <c r="U400" s="39"/>
      <c r="V400" s="39"/>
      <c r="W400" s="39"/>
      <c r="X400" s="39"/>
      <c r="Y400" s="39"/>
      <c r="Z400" s="39"/>
      <c r="AA400" s="39"/>
      <c r="AB400" s="39"/>
      <c r="AC400" s="39"/>
      <c r="AD400" s="39"/>
      <c r="AE400" s="39"/>
      <c r="AT400" s="18" t="s">
        <v>152</v>
      </c>
      <c r="AU400" s="18" t="s">
        <v>85</v>
      </c>
    </row>
    <row r="401" s="2" customFormat="1">
      <c r="A401" s="39"/>
      <c r="B401" s="40"/>
      <c r="C401" s="41"/>
      <c r="D401" s="238" t="s">
        <v>154</v>
      </c>
      <c r="E401" s="41"/>
      <c r="F401" s="239" t="s">
        <v>513</v>
      </c>
      <c r="G401" s="41"/>
      <c r="H401" s="41"/>
      <c r="I401" s="235"/>
      <c r="J401" s="41"/>
      <c r="K401" s="41"/>
      <c r="L401" s="45"/>
      <c r="M401" s="236"/>
      <c r="N401" s="237"/>
      <c r="O401" s="92"/>
      <c r="P401" s="92"/>
      <c r="Q401" s="92"/>
      <c r="R401" s="92"/>
      <c r="S401" s="92"/>
      <c r="T401" s="93"/>
      <c r="U401" s="39"/>
      <c r="V401" s="39"/>
      <c r="W401" s="39"/>
      <c r="X401" s="39"/>
      <c r="Y401" s="39"/>
      <c r="Z401" s="39"/>
      <c r="AA401" s="39"/>
      <c r="AB401" s="39"/>
      <c r="AC401" s="39"/>
      <c r="AD401" s="39"/>
      <c r="AE401" s="39"/>
      <c r="AT401" s="18" t="s">
        <v>154</v>
      </c>
      <c r="AU401" s="18" t="s">
        <v>85</v>
      </c>
    </row>
    <row r="402" s="13" customFormat="1">
      <c r="A402" s="13"/>
      <c r="B402" s="240"/>
      <c r="C402" s="241"/>
      <c r="D402" s="233" t="s">
        <v>156</v>
      </c>
      <c r="E402" s="242" t="s">
        <v>1</v>
      </c>
      <c r="F402" s="243" t="s">
        <v>514</v>
      </c>
      <c r="G402" s="241"/>
      <c r="H402" s="242" t="s">
        <v>1</v>
      </c>
      <c r="I402" s="244"/>
      <c r="J402" s="241"/>
      <c r="K402" s="241"/>
      <c r="L402" s="245"/>
      <c r="M402" s="246"/>
      <c r="N402" s="247"/>
      <c r="O402" s="247"/>
      <c r="P402" s="247"/>
      <c r="Q402" s="247"/>
      <c r="R402" s="247"/>
      <c r="S402" s="247"/>
      <c r="T402" s="248"/>
      <c r="U402" s="13"/>
      <c r="V402" s="13"/>
      <c r="W402" s="13"/>
      <c r="X402" s="13"/>
      <c r="Y402" s="13"/>
      <c r="Z402" s="13"/>
      <c r="AA402" s="13"/>
      <c r="AB402" s="13"/>
      <c r="AC402" s="13"/>
      <c r="AD402" s="13"/>
      <c r="AE402" s="13"/>
      <c r="AT402" s="249" t="s">
        <v>156</v>
      </c>
      <c r="AU402" s="249" t="s">
        <v>85</v>
      </c>
      <c r="AV402" s="13" t="s">
        <v>81</v>
      </c>
      <c r="AW402" s="13" t="s">
        <v>32</v>
      </c>
      <c r="AX402" s="13" t="s">
        <v>76</v>
      </c>
      <c r="AY402" s="249" t="s">
        <v>143</v>
      </c>
    </row>
    <row r="403" s="14" customFormat="1">
      <c r="A403" s="14"/>
      <c r="B403" s="250"/>
      <c r="C403" s="251"/>
      <c r="D403" s="233" t="s">
        <v>156</v>
      </c>
      <c r="E403" s="252" t="s">
        <v>1</v>
      </c>
      <c r="F403" s="253" t="s">
        <v>100</v>
      </c>
      <c r="G403" s="251"/>
      <c r="H403" s="254">
        <v>3.7799999999999998</v>
      </c>
      <c r="I403" s="255"/>
      <c r="J403" s="251"/>
      <c r="K403" s="251"/>
      <c r="L403" s="256"/>
      <c r="M403" s="257"/>
      <c r="N403" s="258"/>
      <c r="O403" s="258"/>
      <c r="P403" s="258"/>
      <c r="Q403" s="258"/>
      <c r="R403" s="258"/>
      <c r="S403" s="258"/>
      <c r="T403" s="259"/>
      <c r="U403" s="14"/>
      <c r="V403" s="14"/>
      <c r="W403" s="14"/>
      <c r="X403" s="14"/>
      <c r="Y403" s="14"/>
      <c r="Z403" s="14"/>
      <c r="AA403" s="14"/>
      <c r="AB403" s="14"/>
      <c r="AC403" s="14"/>
      <c r="AD403" s="14"/>
      <c r="AE403" s="14"/>
      <c r="AT403" s="260" t="s">
        <v>156</v>
      </c>
      <c r="AU403" s="260" t="s">
        <v>85</v>
      </c>
      <c r="AV403" s="14" t="s">
        <v>85</v>
      </c>
      <c r="AW403" s="14" t="s">
        <v>32</v>
      </c>
      <c r="AX403" s="14" t="s">
        <v>81</v>
      </c>
      <c r="AY403" s="260" t="s">
        <v>143</v>
      </c>
    </row>
    <row r="404" s="2" customFormat="1" ht="16.5" customHeight="1">
      <c r="A404" s="39"/>
      <c r="B404" s="40"/>
      <c r="C404" s="220" t="s">
        <v>515</v>
      </c>
      <c r="D404" s="220" t="s">
        <v>145</v>
      </c>
      <c r="E404" s="221" t="s">
        <v>516</v>
      </c>
      <c r="F404" s="222" t="s">
        <v>517</v>
      </c>
      <c r="G404" s="223" t="s">
        <v>189</v>
      </c>
      <c r="H404" s="224">
        <v>59.744999999999997</v>
      </c>
      <c r="I404" s="225"/>
      <c r="J404" s="226">
        <f>ROUND(I404*H404,2)</f>
        <v>0</v>
      </c>
      <c r="K404" s="222" t="s">
        <v>149</v>
      </c>
      <c r="L404" s="45"/>
      <c r="M404" s="227" t="s">
        <v>1</v>
      </c>
      <c r="N404" s="228" t="s">
        <v>41</v>
      </c>
      <c r="O404" s="92"/>
      <c r="P404" s="229">
        <f>O404*H404</f>
        <v>0</v>
      </c>
      <c r="Q404" s="229">
        <v>0</v>
      </c>
      <c r="R404" s="229">
        <f>Q404*H404</f>
        <v>0</v>
      </c>
      <c r="S404" s="229">
        <v>2.8999999999999999</v>
      </c>
      <c r="T404" s="230">
        <f>S404*H404</f>
        <v>173.26049999999998</v>
      </c>
      <c r="U404" s="39"/>
      <c r="V404" s="39"/>
      <c r="W404" s="39"/>
      <c r="X404" s="39"/>
      <c r="Y404" s="39"/>
      <c r="Z404" s="39"/>
      <c r="AA404" s="39"/>
      <c r="AB404" s="39"/>
      <c r="AC404" s="39"/>
      <c r="AD404" s="39"/>
      <c r="AE404" s="39"/>
      <c r="AR404" s="231" t="s">
        <v>150</v>
      </c>
      <c r="AT404" s="231" t="s">
        <v>145</v>
      </c>
      <c r="AU404" s="231" t="s">
        <v>85</v>
      </c>
      <c r="AY404" s="18" t="s">
        <v>143</v>
      </c>
      <c r="BE404" s="232">
        <f>IF(N404="základní",J404,0)</f>
        <v>0</v>
      </c>
      <c r="BF404" s="232">
        <f>IF(N404="snížená",J404,0)</f>
        <v>0</v>
      </c>
      <c r="BG404" s="232">
        <f>IF(N404="zákl. přenesená",J404,0)</f>
        <v>0</v>
      </c>
      <c r="BH404" s="232">
        <f>IF(N404="sníž. přenesená",J404,0)</f>
        <v>0</v>
      </c>
      <c r="BI404" s="232">
        <f>IF(N404="nulová",J404,0)</f>
        <v>0</v>
      </c>
      <c r="BJ404" s="18" t="s">
        <v>81</v>
      </c>
      <c r="BK404" s="232">
        <f>ROUND(I404*H404,2)</f>
        <v>0</v>
      </c>
      <c r="BL404" s="18" t="s">
        <v>150</v>
      </c>
      <c r="BM404" s="231" t="s">
        <v>518</v>
      </c>
    </row>
    <row r="405" s="2" customFormat="1">
      <c r="A405" s="39"/>
      <c r="B405" s="40"/>
      <c r="C405" s="41"/>
      <c r="D405" s="233" t="s">
        <v>152</v>
      </c>
      <c r="E405" s="41"/>
      <c r="F405" s="234" t="s">
        <v>519</v>
      </c>
      <c r="G405" s="41"/>
      <c r="H405" s="41"/>
      <c r="I405" s="235"/>
      <c r="J405" s="41"/>
      <c r="K405" s="41"/>
      <c r="L405" s="45"/>
      <c r="M405" s="236"/>
      <c r="N405" s="237"/>
      <c r="O405" s="92"/>
      <c r="P405" s="92"/>
      <c r="Q405" s="92"/>
      <c r="R405" s="92"/>
      <c r="S405" s="92"/>
      <c r="T405" s="93"/>
      <c r="U405" s="39"/>
      <c r="V405" s="39"/>
      <c r="W405" s="39"/>
      <c r="X405" s="39"/>
      <c r="Y405" s="39"/>
      <c r="Z405" s="39"/>
      <c r="AA405" s="39"/>
      <c r="AB405" s="39"/>
      <c r="AC405" s="39"/>
      <c r="AD405" s="39"/>
      <c r="AE405" s="39"/>
      <c r="AT405" s="18" t="s">
        <v>152</v>
      </c>
      <c r="AU405" s="18" t="s">
        <v>85</v>
      </c>
    </row>
    <row r="406" s="2" customFormat="1">
      <c r="A406" s="39"/>
      <c r="B406" s="40"/>
      <c r="C406" s="41"/>
      <c r="D406" s="238" t="s">
        <v>154</v>
      </c>
      <c r="E406" s="41"/>
      <c r="F406" s="239" t="s">
        <v>520</v>
      </c>
      <c r="G406" s="41"/>
      <c r="H406" s="41"/>
      <c r="I406" s="235"/>
      <c r="J406" s="41"/>
      <c r="K406" s="41"/>
      <c r="L406" s="45"/>
      <c r="M406" s="236"/>
      <c r="N406" s="237"/>
      <c r="O406" s="92"/>
      <c r="P406" s="92"/>
      <c r="Q406" s="92"/>
      <c r="R406" s="92"/>
      <c r="S406" s="92"/>
      <c r="T406" s="93"/>
      <c r="U406" s="39"/>
      <c r="V406" s="39"/>
      <c r="W406" s="39"/>
      <c r="X406" s="39"/>
      <c r="Y406" s="39"/>
      <c r="Z406" s="39"/>
      <c r="AA406" s="39"/>
      <c r="AB406" s="39"/>
      <c r="AC406" s="39"/>
      <c r="AD406" s="39"/>
      <c r="AE406" s="39"/>
      <c r="AT406" s="18" t="s">
        <v>154</v>
      </c>
      <c r="AU406" s="18" t="s">
        <v>85</v>
      </c>
    </row>
    <row r="407" s="13" customFormat="1">
      <c r="A407" s="13"/>
      <c r="B407" s="240"/>
      <c r="C407" s="241"/>
      <c r="D407" s="233" t="s">
        <v>156</v>
      </c>
      <c r="E407" s="242" t="s">
        <v>1</v>
      </c>
      <c r="F407" s="243" t="s">
        <v>521</v>
      </c>
      <c r="G407" s="241"/>
      <c r="H407" s="242" t="s">
        <v>1</v>
      </c>
      <c r="I407" s="244"/>
      <c r="J407" s="241"/>
      <c r="K407" s="241"/>
      <c r="L407" s="245"/>
      <c r="M407" s="246"/>
      <c r="N407" s="247"/>
      <c r="O407" s="247"/>
      <c r="P407" s="247"/>
      <c r="Q407" s="247"/>
      <c r="R407" s="247"/>
      <c r="S407" s="247"/>
      <c r="T407" s="248"/>
      <c r="U407" s="13"/>
      <c r="V407" s="13"/>
      <c r="W407" s="13"/>
      <c r="X407" s="13"/>
      <c r="Y407" s="13"/>
      <c r="Z407" s="13"/>
      <c r="AA407" s="13"/>
      <c r="AB407" s="13"/>
      <c r="AC407" s="13"/>
      <c r="AD407" s="13"/>
      <c r="AE407" s="13"/>
      <c r="AT407" s="249" t="s">
        <v>156</v>
      </c>
      <c r="AU407" s="249" t="s">
        <v>85</v>
      </c>
      <c r="AV407" s="13" t="s">
        <v>81</v>
      </c>
      <c r="AW407" s="13" t="s">
        <v>32</v>
      </c>
      <c r="AX407" s="13" t="s">
        <v>76</v>
      </c>
      <c r="AY407" s="249" t="s">
        <v>143</v>
      </c>
    </row>
    <row r="408" s="14" customFormat="1">
      <c r="A408" s="14"/>
      <c r="B408" s="250"/>
      <c r="C408" s="251"/>
      <c r="D408" s="233" t="s">
        <v>156</v>
      </c>
      <c r="E408" s="252" t="s">
        <v>1</v>
      </c>
      <c r="F408" s="253" t="s">
        <v>522</v>
      </c>
      <c r="G408" s="251"/>
      <c r="H408" s="254">
        <v>44.625</v>
      </c>
      <c r="I408" s="255"/>
      <c r="J408" s="251"/>
      <c r="K408" s="251"/>
      <c r="L408" s="256"/>
      <c r="M408" s="257"/>
      <c r="N408" s="258"/>
      <c r="O408" s="258"/>
      <c r="P408" s="258"/>
      <c r="Q408" s="258"/>
      <c r="R408" s="258"/>
      <c r="S408" s="258"/>
      <c r="T408" s="259"/>
      <c r="U408" s="14"/>
      <c r="V408" s="14"/>
      <c r="W408" s="14"/>
      <c r="X408" s="14"/>
      <c r="Y408" s="14"/>
      <c r="Z408" s="14"/>
      <c r="AA408" s="14"/>
      <c r="AB408" s="14"/>
      <c r="AC408" s="14"/>
      <c r="AD408" s="14"/>
      <c r="AE408" s="14"/>
      <c r="AT408" s="260" t="s">
        <v>156</v>
      </c>
      <c r="AU408" s="260" t="s">
        <v>85</v>
      </c>
      <c r="AV408" s="14" t="s">
        <v>85</v>
      </c>
      <c r="AW408" s="14" t="s">
        <v>32</v>
      </c>
      <c r="AX408" s="14" t="s">
        <v>76</v>
      </c>
      <c r="AY408" s="260" t="s">
        <v>143</v>
      </c>
    </row>
    <row r="409" s="13" customFormat="1">
      <c r="A409" s="13"/>
      <c r="B409" s="240"/>
      <c r="C409" s="241"/>
      <c r="D409" s="233" t="s">
        <v>156</v>
      </c>
      <c r="E409" s="242" t="s">
        <v>1</v>
      </c>
      <c r="F409" s="243" t="s">
        <v>523</v>
      </c>
      <c r="G409" s="241"/>
      <c r="H409" s="242" t="s">
        <v>1</v>
      </c>
      <c r="I409" s="244"/>
      <c r="J409" s="241"/>
      <c r="K409" s="241"/>
      <c r="L409" s="245"/>
      <c r="M409" s="246"/>
      <c r="N409" s="247"/>
      <c r="O409" s="247"/>
      <c r="P409" s="247"/>
      <c r="Q409" s="247"/>
      <c r="R409" s="247"/>
      <c r="S409" s="247"/>
      <c r="T409" s="248"/>
      <c r="U409" s="13"/>
      <c r="V409" s="13"/>
      <c r="W409" s="13"/>
      <c r="X409" s="13"/>
      <c r="Y409" s="13"/>
      <c r="Z409" s="13"/>
      <c r="AA409" s="13"/>
      <c r="AB409" s="13"/>
      <c r="AC409" s="13"/>
      <c r="AD409" s="13"/>
      <c r="AE409" s="13"/>
      <c r="AT409" s="249" t="s">
        <v>156</v>
      </c>
      <c r="AU409" s="249" t="s">
        <v>85</v>
      </c>
      <c r="AV409" s="13" t="s">
        <v>81</v>
      </c>
      <c r="AW409" s="13" t="s">
        <v>32</v>
      </c>
      <c r="AX409" s="13" t="s">
        <v>76</v>
      </c>
      <c r="AY409" s="249" t="s">
        <v>143</v>
      </c>
    </row>
    <row r="410" s="14" customFormat="1">
      <c r="A410" s="14"/>
      <c r="B410" s="250"/>
      <c r="C410" s="251"/>
      <c r="D410" s="233" t="s">
        <v>156</v>
      </c>
      <c r="E410" s="252" t="s">
        <v>1</v>
      </c>
      <c r="F410" s="253" t="s">
        <v>524</v>
      </c>
      <c r="G410" s="251"/>
      <c r="H410" s="254">
        <v>15.119999999999999</v>
      </c>
      <c r="I410" s="255"/>
      <c r="J410" s="251"/>
      <c r="K410" s="251"/>
      <c r="L410" s="256"/>
      <c r="M410" s="257"/>
      <c r="N410" s="258"/>
      <c r="O410" s="258"/>
      <c r="P410" s="258"/>
      <c r="Q410" s="258"/>
      <c r="R410" s="258"/>
      <c r="S410" s="258"/>
      <c r="T410" s="259"/>
      <c r="U410" s="14"/>
      <c r="V410" s="14"/>
      <c r="W410" s="14"/>
      <c r="X410" s="14"/>
      <c r="Y410" s="14"/>
      <c r="Z410" s="14"/>
      <c r="AA410" s="14"/>
      <c r="AB410" s="14"/>
      <c r="AC410" s="14"/>
      <c r="AD410" s="14"/>
      <c r="AE410" s="14"/>
      <c r="AT410" s="260" t="s">
        <v>156</v>
      </c>
      <c r="AU410" s="260" t="s">
        <v>85</v>
      </c>
      <c r="AV410" s="14" t="s">
        <v>85</v>
      </c>
      <c r="AW410" s="14" t="s">
        <v>32</v>
      </c>
      <c r="AX410" s="14" t="s">
        <v>76</v>
      </c>
      <c r="AY410" s="260" t="s">
        <v>143</v>
      </c>
    </row>
    <row r="411" s="16" customFormat="1">
      <c r="A411" s="16"/>
      <c r="B411" s="273"/>
      <c r="C411" s="274"/>
      <c r="D411" s="233" t="s">
        <v>156</v>
      </c>
      <c r="E411" s="275" t="s">
        <v>110</v>
      </c>
      <c r="F411" s="276" t="s">
        <v>228</v>
      </c>
      <c r="G411" s="274"/>
      <c r="H411" s="277">
        <v>59.744999999999997</v>
      </c>
      <c r="I411" s="278"/>
      <c r="J411" s="274"/>
      <c r="K411" s="274"/>
      <c r="L411" s="279"/>
      <c r="M411" s="280"/>
      <c r="N411" s="281"/>
      <c r="O411" s="281"/>
      <c r="P411" s="281"/>
      <c r="Q411" s="281"/>
      <c r="R411" s="281"/>
      <c r="S411" s="281"/>
      <c r="T411" s="282"/>
      <c r="U411" s="16"/>
      <c r="V411" s="16"/>
      <c r="W411" s="16"/>
      <c r="X411" s="16"/>
      <c r="Y411" s="16"/>
      <c r="Z411" s="16"/>
      <c r="AA411" s="16"/>
      <c r="AB411" s="16"/>
      <c r="AC411" s="16"/>
      <c r="AD411" s="16"/>
      <c r="AE411" s="16"/>
      <c r="AT411" s="283" t="s">
        <v>156</v>
      </c>
      <c r="AU411" s="283" t="s">
        <v>85</v>
      </c>
      <c r="AV411" s="16" t="s">
        <v>150</v>
      </c>
      <c r="AW411" s="16" t="s">
        <v>32</v>
      </c>
      <c r="AX411" s="16" t="s">
        <v>81</v>
      </c>
      <c r="AY411" s="283" t="s">
        <v>143</v>
      </c>
    </row>
    <row r="412" s="2" customFormat="1" ht="16.5" customHeight="1">
      <c r="A412" s="39"/>
      <c r="B412" s="40"/>
      <c r="C412" s="220" t="s">
        <v>525</v>
      </c>
      <c r="D412" s="220" t="s">
        <v>145</v>
      </c>
      <c r="E412" s="221" t="s">
        <v>526</v>
      </c>
      <c r="F412" s="222" t="s">
        <v>527</v>
      </c>
      <c r="G412" s="223" t="s">
        <v>189</v>
      </c>
      <c r="H412" s="224">
        <v>11.880000000000001</v>
      </c>
      <c r="I412" s="225"/>
      <c r="J412" s="226">
        <f>ROUND(I412*H412,2)</f>
        <v>0</v>
      </c>
      <c r="K412" s="222" t="s">
        <v>149</v>
      </c>
      <c r="L412" s="45"/>
      <c r="M412" s="227" t="s">
        <v>1</v>
      </c>
      <c r="N412" s="228" t="s">
        <v>41</v>
      </c>
      <c r="O412" s="92"/>
      <c r="P412" s="229">
        <f>O412*H412</f>
        <v>0</v>
      </c>
      <c r="Q412" s="229">
        <v>0</v>
      </c>
      <c r="R412" s="229">
        <f>Q412*H412</f>
        <v>0</v>
      </c>
      <c r="S412" s="229">
        <v>2.2000000000000002</v>
      </c>
      <c r="T412" s="230">
        <f>S412*H412</f>
        <v>26.136000000000003</v>
      </c>
      <c r="U412" s="39"/>
      <c r="V412" s="39"/>
      <c r="W412" s="39"/>
      <c r="X412" s="39"/>
      <c r="Y412" s="39"/>
      <c r="Z412" s="39"/>
      <c r="AA412" s="39"/>
      <c r="AB412" s="39"/>
      <c r="AC412" s="39"/>
      <c r="AD412" s="39"/>
      <c r="AE412" s="39"/>
      <c r="AR412" s="231" t="s">
        <v>150</v>
      </c>
      <c r="AT412" s="231" t="s">
        <v>145</v>
      </c>
      <c r="AU412" s="231" t="s">
        <v>85</v>
      </c>
      <c r="AY412" s="18" t="s">
        <v>143</v>
      </c>
      <c r="BE412" s="232">
        <f>IF(N412="základní",J412,0)</f>
        <v>0</v>
      </c>
      <c r="BF412" s="232">
        <f>IF(N412="snížená",J412,0)</f>
        <v>0</v>
      </c>
      <c r="BG412" s="232">
        <f>IF(N412="zákl. přenesená",J412,0)</f>
        <v>0</v>
      </c>
      <c r="BH412" s="232">
        <f>IF(N412="sníž. přenesená",J412,0)</f>
        <v>0</v>
      </c>
      <c r="BI412" s="232">
        <f>IF(N412="nulová",J412,0)</f>
        <v>0</v>
      </c>
      <c r="BJ412" s="18" t="s">
        <v>81</v>
      </c>
      <c r="BK412" s="232">
        <f>ROUND(I412*H412,2)</f>
        <v>0</v>
      </c>
      <c r="BL412" s="18" t="s">
        <v>150</v>
      </c>
      <c r="BM412" s="231" t="s">
        <v>528</v>
      </c>
    </row>
    <row r="413" s="2" customFormat="1">
      <c r="A413" s="39"/>
      <c r="B413" s="40"/>
      <c r="C413" s="41"/>
      <c r="D413" s="233" t="s">
        <v>152</v>
      </c>
      <c r="E413" s="41"/>
      <c r="F413" s="234" t="s">
        <v>529</v>
      </c>
      <c r="G413" s="41"/>
      <c r="H413" s="41"/>
      <c r="I413" s="235"/>
      <c r="J413" s="41"/>
      <c r="K413" s="41"/>
      <c r="L413" s="45"/>
      <c r="M413" s="236"/>
      <c r="N413" s="237"/>
      <c r="O413" s="92"/>
      <c r="P413" s="92"/>
      <c r="Q413" s="92"/>
      <c r="R413" s="92"/>
      <c r="S413" s="92"/>
      <c r="T413" s="93"/>
      <c r="U413" s="39"/>
      <c r="V413" s="39"/>
      <c r="W413" s="39"/>
      <c r="X413" s="39"/>
      <c r="Y413" s="39"/>
      <c r="Z413" s="39"/>
      <c r="AA413" s="39"/>
      <c r="AB413" s="39"/>
      <c r="AC413" s="39"/>
      <c r="AD413" s="39"/>
      <c r="AE413" s="39"/>
      <c r="AT413" s="18" t="s">
        <v>152</v>
      </c>
      <c r="AU413" s="18" t="s">
        <v>85</v>
      </c>
    </row>
    <row r="414" s="2" customFormat="1">
      <c r="A414" s="39"/>
      <c r="B414" s="40"/>
      <c r="C414" s="41"/>
      <c r="D414" s="238" t="s">
        <v>154</v>
      </c>
      <c r="E414" s="41"/>
      <c r="F414" s="239" t="s">
        <v>530</v>
      </c>
      <c r="G414" s="41"/>
      <c r="H414" s="41"/>
      <c r="I414" s="235"/>
      <c r="J414" s="41"/>
      <c r="K414" s="41"/>
      <c r="L414" s="45"/>
      <c r="M414" s="236"/>
      <c r="N414" s="237"/>
      <c r="O414" s="92"/>
      <c r="P414" s="92"/>
      <c r="Q414" s="92"/>
      <c r="R414" s="92"/>
      <c r="S414" s="92"/>
      <c r="T414" s="93"/>
      <c r="U414" s="39"/>
      <c r="V414" s="39"/>
      <c r="W414" s="39"/>
      <c r="X414" s="39"/>
      <c r="Y414" s="39"/>
      <c r="Z414" s="39"/>
      <c r="AA414" s="39"/>
      <c r="AB414" s="39"/>
      <c r="AC414" s="39"/>
      <c r="AD414" s="39"/>
      <c r="AE414" s="39"/>
      <c r="AT414" s="18" t="s">
        <v>154</v>
      </c>
      <c r="AU414" s="18" t="s">
        <v>85</v>
      </c>
    </row>
    <row r="415" s="13" customFormat="1">
      <c r="A415" s="13"/>
      <c r="B415" s="240"/>
      <c r="C415" s="241"/>
      <c r="D415" s="233" t="s">
        <v>156</v>
      </c>
      <c r="E415" s="242" t="s">
        <v>1</v>
      </c>
      <c r="F415" s="243" t="s">
        <v>531</v>
      </c>
      <c r="G415" s="241"/>
      <c r="H415" s="242" t="s">
        <v>1</v>
      </c>
      <c r="I415" s="244"/>
      <c r="J415" s="241"/>
      <c r="K415" s="241"/>
      <c r="L415" s="245"/>
      <c r="M415" s="246"/>
      <c r="N415" s="247"/>
      <c r="O415" s="247"/>
      <c r="P415" s="247"/>
      <c r="Q415" s="247"/>
      <c r="R415" s="247"/>
      <c r="S415" s="247"/>
      <c r="T415" s="248"/>
      <c r="U415" s="13"/>
      <c r="V415" s="13"/>
      <c r="W415" s="13"/>
      <c r="X415" s="13"/>
      <c r="Y415" s="13"/>
      <c r="Z415" s="13"/>
      <c r="AA415" s="13"/>
      <c r="AB415" s="13"/>
      <c r="AC415" s="13"/>
      <c r="AD415" s="13"/>
      <c r="AE415" s="13"/>
      <c r="AT415" s="249" t="s">
        <v>156</v>
      </c>
      <c r="AU415" s="249" t="s">
        <v>85</v>
      </c>
      <c r="AV415" s="13" t="s">
        <v>81</v>
      </c>
      <c r="AW415" s="13" t="s">
        <v>32</v>
      </c>
      <c r="AX415" s="13" t="s">
        <v>76</v>
      </c>
      <c r="AY415" s="249" t="s">
        <v>143</v>
      </c>
    </row>
    <row r="416" s="14" customFormat="1">
      <c r="A416" s="14"/>
      <c r="B416" s="250"/>
      <c r="C416" s="251"/>
      <c r="D416" s="233" t="s">
        <v>156</v>
      </c>
      <c r="E416" s="252" t="s">
        <v>112</v>
      </c>
      <c r="F416" s="253" t="s">
        <v>376</v>
      </c>
      <c r="G416" s="251"/>
      <c r="H416" s="254">
        <v>11.880000000000001</v>
      </c>
      <c r="I416" s="255"/>
      <c r="J416" s="251"/>
      <c r="K416" s="251"/>
      <c r="L416" s="256"/>
      <c r="M416" s="257"/>
      <c r="N416" s="258"/>
      <c r="O416" s="258"/>
      <c r="P416" s="258"/>
      <c r="Q416" s="258"/>
      <c r="R416" s="258"/>
      <c r="S416" s="258"/>
      <c r="T416" s="259"/>
      <c r="U416" s="14"/>
      <c r="V416" s="14"/>
      <c r="W416" s="14"/>
      <c r="X416" s="14"/>
      <c r="Y416" s="14"/>
      <c r="Z416" s="14"/>
      <c r="AA416" s="14"/>
      <c r="AB416" s="14"/>
      <c r="AC416" s="14"/>
      <c r="AD416" s="14"/>
      <c r="AE416" s="14"/>
      <c r="AT416" s="260" t="s">
        <v>156</v>
      </c>
      <c r="AU416" s="260" t="s">
        <v>85</v>
      </c>
      <c r="AV416" s="14" t="s">
        <v>85</v>
      </c>
      <c r="AW416" s="14" t="s">
        <v>32</v>
      </c>
      <c r="AX416" s="14" t="s">
        <v>81</v>
      </c>
      <c r="AY416" s="260" t="s">
        <v>143</v>
      </c>
    </row>
    <row r="417" s="2" customFormat="1" ht="16.5" customHeight="1">
      <c r="A417" s="39"/>
      <c r="B417" s="40"/>
      <c r="C417" s="220" t="s">
        <v>532</v>
      </c>
      <c r="D417" s="220" t="s">
        <v>145</v>
      </c>
      <c r="E417" s="221" t="s">
        <v>533</v>
      </c>
      <c r="F417" s="222" t="s">
        <v>534</v>
      </c>
      <c r="G417" s="223" t="s">
        <v>148</v>
      </c>
      <c r="H417" s="224">
        <v>218.80000000000001</v>
      </c>
      <c r="I417" s="225"/>
      <c r="J417" s="226">
        <f>ROUND(I417*H417,2)</f>
        <v>0</v>
      </c>
      <c r="K417" s="222" t="s">
        <v>149</v>
      </c>
      <c r="L417" s="45"/>
      <c r="M417" s="227" t="s">
        <v>1</v>
      </c>
      <c r="N417" s="228" t="s">
        <v>41</v>
      </c>
      <c r="O417" s="92"/>
      <c r="P417" s="229">
        <f>O417*H417</f>
        <v>0</v>
      </c>
      <c r="Q417" s="229">
        <v>0</v>
      </c>
      <c r="R417" s="229">
        <f>Q417*H417</f>
        <v>0</v>
      </c>
      <c r="S417" s="229">
        <v>0</v>
      </c>
      <c r="T417" s="230">
        <f>S417*H417</f>
        <v>0</v>
      </c>
      <c r="U417" s="39"/>
      <c r="V417" s="39"/>
      <c r="W417" s="39"/>
      <c r="X417" s="39"/>
      <c r="Y417" s="39"/>
      <c r="Z417" s="39"/>
      <c r="AA417" s="39"/>
      <c r="AB417" s="39"/>
      <c r="AC417" s="39"/>
      <c r="AD417" s="39"/>
      <c r="AE417" s="39"/>
      <c r="AR417" s="231" t="s">
        <v>150</v>
      </c>
      <c r="AT417" s="231" t="s">
        <v>145</v>
      </c>
      <c r="AU417" s="231" t="s">
        <v>85</v>
      </c>
      <c r="AY417" s="18" t="s">
        <v>143</v>
      </c>
      <c r="BE417" s="232">
        <f>IF(N417="základní",J417,0)</f>
        <v>0</v>
      </c>
      <c r="BF417" s="232">
        <f>IF(N417="snížená",J417,0)</f>
        <v>0</v>
      </c>
      <c r="BG417" s="232">
        <f>IF(N417="zákl. přenesená",J417,0)</f>
        <v>0</v>
      </c>
      <c r="BH417" s="232">
        <f>IF(N417="sníž. přenesená",J417,0)</f>
        <v>0</v>
      </c>
      <c r="BI417" s="232">
        <f>IF(N417="nulová",J417,0)</f>
        <v>0</v>
      </c>
      <c r="BJ417" s="18" t="s">
        <v>81</v>
      </c>
      <c r="BK417" s="232">
        <f>ROUND(I417*H417,2)</f>
        <v>0</v>
      </c>
      <c r="BL417" s="18" t="s">
        <v>150</v>
      </c>
      <c r="BM417" s="231" t="s">
        <v>535</v>
      </c>
    </row>
    <row r="418" s="2" customFormat="1">
      <c r="A418" s="39"/>
      <c r="B418" s="40"/>
      <c r="C418" s="41"/>
      <c r="D418" s="233" t="s">
        <v>152</v>
      </c>
      <c r="E418" s="41"/>
      <c r="F418" s="234" t="s">
        <v>534</v>
      </c>
      <c r="G418" s="41"/>
      <c r="H418" s="41"/>
      <c r="I418" s="235"/>
      <c r="J418" s="41"/>
      <c r="K418" s="41"/>
      <c r="L418" s="45"/>
      <c r="M418" s="236"/>
      <c r="N418" s="237"/>
      <c r="O418" s="92"/>
      <c r="P418" s="92"/>
      <c r="Q418" s="92"/>
      <c r="R418" s="92"/>
      <c r="S418" s="92"/>
      <c r="T418" s="93"/>
      <c r="U418" s="39"/>
      <c r="V418" s="39"/>
      <c r="W418" s="39"/>
      <c r="X418" s="39"/>
      <c r="Y418" s="39"/>
      <c r="Z418" s="39"/>
      <c r="AA418" s="39"/>
      <c r="AB418" s="39"/>
      <c r="AC418" s="39"/>
      <c r="AD418" s="39"/>
      <c r="AE418" s="39"/>
      <c r="AT418" s="18" t="s">
        <v>152</v>
      </c>
      <c r="AU418" s="18" t="s">
        <v>85</v>
      </c>
    </row>
    <row r="419" s="2" customFormat="1">
      <c r="A419" s="39"/>
      <c r="B419" s="40"/>
      <c r="C419" s="41"/>
      <c r="D419" s="238" t="s">
        <v>154</v>
      </c>
      <c r="E419" s="41"/>
      <c r="F419" s="239" t="s">
        <v>536</v>
      </c>
      <c r="G419" s="41"/>
      <c r="H419" s="41"/>
      <c r="I419" s="235"/>
      <c r="J419" s="41"/>
      <c r="K419" s="41"/>
      <c r="L419" s="45"/>
      <c r="M419" s="236"/>
      <c r="N419" s="237"/>
      <c r="O419" s="92"/>
      <c r="P419" s="92"/>
      <c r="Q419" s="92"/>
      <c r="R419" s="92"/>
      <c r="S419" s="92"/>
      <c r="T419" s="93"/>
      <c r="U419" s="39"/>
      <c r="V419" s="39"/>
      <c r="W419" s="39"/>
      <c r="X419" s="39"/>
      <c r="Y419" s="39"/>
      <c r="Z419" s="39"/>
      <c r="AA419" s="39"/>
      <c r="AB419" s="39"/>
      <c r="AC419" s="39"/>
      <c r="AD419" s="39"/>
      <c r="AE419" s="39"/>
      <c r="AT419" s="18" t="s">
        <v>154</v>
      </c>
      <c r="AU419" s="18" t="s">
        <v>85</v>
      </c>
    </row>
    <row r="420" s="13" customFormat="1">
      <c r="A420" s="13"/>
      <c r="B420" s="240"/>
      <c r="C420" s="241"/>
      <c r="D420" s="233" t="s">
        <v>156</v>
      </c>
      <c r="E420" s="242" t="s">
        <v>1</v>
      </c>
      <c r="F420" s="243" t="s">
        <v>537</v>
      </c>
      <c r="G420" s="241"/>
      <c r="H420" s="242" t="s">
        <v>1</v>
      </c>
      <c r="I420" s="244"/>
      <c r="J420" s="241"/>
      <c r="K420" s="241"/>
      <c r="L420" s="245"/>
      <c r="M420" s="246"/>
      <c r="N420" s="247"/>
      <c r="O420" s="247"/>
      <c r="P420" s="247"/>
      <c r="Q420" s="247"/>
      <c r="R420" s="247"/>
      <c r="S420" s="247"/>
      <c r="T420" s="248"/>
      <c r="U420" s="13"/>
      <c r="V420" s="13"/>
      <c r="W420" s="13"/>
      <c r="X420" s="13"/>
      <c r="Y420" s="13"/>
      <c r="Z420" s="13"/>
      <c r="AA420" s="13"/>
      <c r="AB420" s="13"/>
      <c r="AC420" s="13"/>
      <c r="AD420" s="13"/>
      <c r="AE420" s="13"/>
      <c r="AT420" s="249" t="s">
        <v>156</v>
      </c>
      <c r="AU420" s="249" t="s">
        <v>85</v>
      </c>
      <c r="AV420" s="13" t="s">
        <v>81</v>
      </c>
      <c r="AW420" s="13" t="s">
        <v>32</v>
      </c>
      <c r="AX420" s="13" t="s">
        <v>76</v>
      </c>
      <c r="AY420" s="249" t="s">
        <v>143</v>
      </c>
    </row>
    <row r="421" s="14" customFormat="1">
      <c r="A421" s="14"/>
      <c r="B421" s="250"/>
      <c r="C421" s="251"/>
      <c r="D421" s="233" t="s">
        <v>156</v>
      </c>
      <c r="E421" s="252" t="s">
        <v>1</v>
      </c>
      <c r="F421" s="253" t="s">
        <v>471</v>
      </c>
      <c r="G421" s="251"/>
      <c r="H421" s="254">
        <v>7.2000000000000002</v>
      </c>
      <c r="I421" s="255"/>
      <c r="J421" s="251"/>
      <c r="K421" s="251"/>
      <c r="L421" s="256"/>
      <c r="M421" s="257"/>
      <c r="N421" s="258"/>
      <c r="O421" s="258"/>
      <c r="P421" s="258"/>
      <c r="Q421" s="258"/>
      <c r="R421" s="258"/>
      <c r="S421" s="258"/>
      <c r="T421" s="259"/>
      <c r="U421" s="14"/>
      <c r="V421" s="14"/>
      <c r="W421" s="14"/>
      <c r="X421" s="14"/>
      <c r="Y421" s="14"/>
      <c r="Z421" s="14"/>
      <c r="AA421" s="14"/>
      <c r="AB421" s="14"/>
      <c r="AC421" s="14"/>
      <c r="AD421" s="14"/>
      <c r="AE421" s="14"/>
      <c r="AT421" s="260" t="s">
        <v>156</v>
      </c>
      <c r="AU421" s="260" t="s">
        <v>85</v>
      </c>
      <c r="AV421" s="14" t="s">
        <v>85</v>
      </c>
      <c r="AW421" s="14" t="s">
        <v>32</v>
      </c>
      <c r="AX421" s="14" t="s">
        <v>76</v>
      </c>
      <c r="AY421" s="260" t="s">
        <v>143</v>
      </c>
    </row>
    <row r="422" s="13" customFormat="1">
      <c r="A422" s="13"/>
      <c r="B422" s="240"/>
      <c r="C422" s="241"/>
      <c r="D422" s="233" t="s">
        <v>156</v>
      </c>
      <c r="E422" s="242" t="s">
        <v>1</v>
      </c>
      <c r="F422" s="243" t="s">
        <v>538</v>
      </c>
      <c r="G422" s="241"/>
      <c r="H422" s="242" t="s">
        <v>1</v>
      </c>
      <c r="I422" s="244"/>
      <c r="J422" s="241"/>
      <c r="K422" s="241"/>
      <c r="L422" s="245"/>
      <c r="M422" s="246"/>
      <c r="N422" s="247"/>
      <c r="O422" s="247"/>
      <c r="P422" s="247"/>
      <c r="Q422" s="247"/>
      <c r="R422" s="247"/>
      <c r="S422" s="247"/>
      <c r="T422" s="248"/>
      <c r="U422" s="13"/>
      <c r="V422" s="13"/>
      <c r="W422" s="13"/>
      <c r="X422" s="13"/>
      <c r="Y422" s="13"/>
      <c r="Z422" s="13"/>
      <c r="AA422" s="13"/>
      <c r="AB422" s="13"/>
      <c r="AC422" s="13"/>
      <c r="AD422" s="13"/>
      <c r="AE422" s="13"/>
      <c r="AT422" s="249" t="s">
        <v>156</v>
      </c>
      <c r="AU422" s="249" t="s">
        <v>85</v>
      </c>
      <c r="AV422" s="13" t="s">
        <v>81</v>
      </c>
      <c r="AW422" s="13" t="s">
        <v>32</v>
      </c>
      <c r="AX422" s="13" t="s">
        <v>76</v>
      </c>
      <c r="AY422" s="249" t="s">
        <v>143</v>
      </c>
    </row>
    <row r="423" s="14" customFormat="1">
      <c r="A423" s="14"/>
      <c r="B423" s="250"/>
      <c r="C423" s="251"/>
      <c r="D423" s="233" t="s">
        <v>156</v>
      </c>
      <c r="E423" s="252" t="s">
        <v>1</v>
      </c>
      <c r="F423" s="253" t="s">
        <v>539</v>
      </c>
      <c r="G423" s="251"/>
      <c r="H423" s="254">
        <v>211.59999999999999</v>
      </c>
      <c r="I423" s="255"/>
      <c r="J423" s="251"/>
      <c r="K423" s="251"/>
      <c r="L423" s="256"/>
      <c r="M423" s="257"/>
      <c r="N423" s="258"/>
      <c r="O423" s="258"/>
      <c r="P423" s="258"/>
      <c r="Q423" s="258"/>
      <c r="R423" s="258"/>
      <c r="S423" s="258"/>
      <c r="T423" s="259"/>
      <c r="U423" s="14"/>
      <c r="V423" s="14"/>
      <c r="W423" s="14"/>
      <c r="X423" s="14"/>
      <c r="Y423" s="14"/>
      <c r="Z423" s="14"/>
      <c r="AA423" s="14"/>
      <c r="AB423" s="14"/>
      <c r="AC423" s="14"/>
      <c r="AD423" s="14"/>
      <c r="AE423" s="14"/>
      <c r="AT423" s="260" t="s">
        <v>156</v>
      </c>
      <c r="AU423" s="260" t="s">
        <v>85</v>
      </c>
      <c r="AV423" s="14" t="s">
        <v>85</v>
      </c>
      <c r="AW423" s="14" t="s">
        <v>32</v>
      </c>
      <c r="AX423" s="14" t="s">
        <v>76</v>
      </c>
      <c r="AY423" s="260" t="s">
        <v>143</v>
      </c>
    </row>
    <row r="424" s="16" customFormat="1">
      <c r="A424" s="16"/>
      <c r="B424" s="273"/>
      <c r="C424" s="274"/>
      <c r="D424" s="233" t="s">
        <v>156</v>
      </c>
      <c r="E424" s="275" t="s">
        <v>1</v>
      </c>
      <c r="F424" s="276" t="s">
        <v>228</v>
      </c>
      <c r="G424" s="274"/>
      <c r="H424" s="277">
        <v>218.80000000000001</v>
      </c>
      <c r="I424" s="278"/>
      <c r="J424" s="274"/>
      <c r="K424" s="274"/>
      <c r="L424" s="279"/>
      <c r="M424" s="280"/>
      <c r="N424" s="281"/>
      <c r="O424" s="281"/>
      <c r="P424" s="281"/>
      <c r="Q424" s="281"/>
      <c r="R424" s="281"/>
      <c r="S424" s="281"/>
      <c r="T424" s="282"/>
      <c r="U424" s="16"/>
      <c r="V424" s="16"/>
      <c r="W424" s="16"/>
      <c r="X424" s="16"/>
      <c r="Y424" s="16"/>
      <c r="Z424" s="16"/>
      <c r="AA424" s="16"/>
      <c r="AB424" s="16"/>
      <c r="AC424" s="16"/>
      <c r="AD424" s="16"/>
      <c r="AE424" s="16"/>
      <c r="AT424" s="283" t="s">
        <v>156</v>
      </c>
      <c r="AU424" s="283" t="s">
        <v>85</v>
      </c>
      <c r="AV424" s="16" t="s">
        <v>150</v>
      </c>
      <c r="AW424" s="16" t="s">
        <v>32</v>
      </c>
      <c r="AX424" s="16" t="s">
        <v>81</v>
      </c>
      <c r="AY424" s="283" t="s">
        <v>143</v>
      </c>
    </row>
    <row r="425" s="2" customFormat="1" ht="16.5" customHeight="1">
      <c r="A425" s="39"/>
      <c r="B425" s="40"/>
      <c r="C425" s="220" t="s">
        <v>540</v>
      </c>
      <c r="D425" s="220" t="s">
        <v>145</v>
      </c>
      <c r="E425" s="221" t="s">
        <v>541</v>
      </c>
      <c r="F425" s="222" t="s">
        <v>542</v>
      </c>
      <c r="G425" s="223" t="s">
        <v>307</v>
      </c>
      <c r="H425" s="224">
        <v>1</v>
      </c>
      <c r="I425" s="225"/>
      <c r="J425" s="226">
        <f>ROUND(I425*H425,2)</f>
        <v>0</v>
      </c>
      <c r="K425" s="222" t="s">
        <v>1</v>
      </c>
      <c r="L425" s="45"/>
      <c r="M425" s="227" t="s">
        <v>1</v>
      </c>
      <c r="N425" s="228" t="s">
        <v>41</v>
      </c>
      <c r="O425" s="92"/>
      <c r="P425" s="229">
        <f>O425*H425</f>
        <v>0</v>
      </c>
      <c r="Q425" s="229">
        <v>0</v>
      </c>
      <c r="R425" s="229">
        <f>Q425*H425</f>
        <v>0</v>
      </c>
      <c r="S425" s="229">
        <v>0</v>
      </c>
      <c r="T425" s="230">
        <f>S425*H425</f>
        <v>0</v>
      </c>
      <c r="U425" s="39"/>
      <c r="V425" s="39"/>
      <c r="W425" s="39"/>
      <c r="X425" s="39"/>
      <c r="Y425" s="39"/>
      <c r="Z425" s="39"/>
      <c r="AA425" s="39"/>
      <c r="AB425" s="39"/>
      <c r="AC425" s="39"/>
      <c r="AD425" s="39"/>
      <c r="AE425" s="39"/>
      <c r="AR425" s="231" t="s">
        <v>150</v>
      </c>
      <c r="AT425" s="231" t="s">
        <v>145</v>
      </c>
      <c r="AU425" s="231" t="s">
        <v>85</v>
      </c>
      <c r="AY425" s="18" t="s">
        <v>143</v>
      </c>
      <c r="BE425" s="232">
        <f>IF(N425="základní",J425,0)</f>
        <v>0</v>
      </c>
      <c r="BF425" s="232">
        <f>IF(N425="snížená",J425,0)</f>
        <v>0</v>
      </c>
      <c r="BG425" s="232">
        <f>IF(N425="zákl. přenesená",J425,0)</f>
        <v>0</v>
      </c>
      <c r="BH425" s="232">
        <f>IF(N425="sníž. přenesená",J425,0)</f>
        <v>0</v>
      </c>
      <c r="BI425" s="232">
        <f>IF(N425="nulová",J425,0)</f>
        <v>0</v>
      </c>
      <c r="BJ425" s="18" t="s">
        <v>81</v>
      </c>
      <c r="BK425" s="232">
        <f>ROUND(I425*H425,2)</f>
        <v>0</v>
      </c>
      <c r="BL425" s="18" t="s">
        <v>150</v>
      </c>
      <c r="BM425" s="231" t="s">
        <v>543</v>
      </c>
    </row>
    <row r="426" s="2" customFormat="1">
      <c r="A426" s="39"/>
      <c r="B426" s="40"/>
      <c r="C426" s="41"/>
      <c r="D426" s="233" t="s">
        <v>152</v>
      </c>
      <c r="E426" s="41"/>
      <c r="F426" s="234" t="s">
        <v>542</v>
      </c>
      <c r="G426" s="41"/>
      <c r="H426" s="41"/>
      <c r="I426" s="235"/>
      <c r="J426" s="41"/>
      <c r="K426" s="41"/>
      <c r="L426" s="45"/>
      <c r="M426" s="236"/>
      <c r="N426" s="237"/>
      <c r="O426" s="92"/>
      <c r="P426" s="92"/>
      <c r="Q426" s="92"/>
      <c r="R426" s="92"/>
      <c r="S426" s="92"/>
      <c r="T426" s="93"/>
      <c r="U426" s="39"/>
      <c r="V426" s="39"/>
      <c r="W426" s="39"/>
      <c r="X426" s="39"/>
      <c r="Y426" s="39"/>
      <c r="Z426" s="39"/>
      <c r="AA426" s="39"/>
      <c r="AB426" s="39"/>
      <c r="AC426" s="39"/>
      <c r="AD426" s="39"/>
      <c r="AE426" s="39"/>
      <c r="AT426" s="18" t="s">
        <v>152</v>
      </c>
      <c r="AU426" s="18" t="s">
        <v>85</v>
      </c>
    </row>
    <row r="427" s="2" customFormat="1">
      <c r="A427" s="39"/>
      <c r="B427" s="40"/>
      <c r="C427" s="41"/>
      <c r="D427" s="233" t="s">
        <v>172</v>
      </c>
      <c r="E427" s="41"/>
      <c r="F427" s="261" t="s">
        <v>544</v>
      </c>
      <c r="G427" s="41"/>
      <c r="H427" s="41"/>
      <c r="I427" s="235"/>
      <c r="J427" s="41"/>
      <c r="K427" s="41"/>
      <c r="L427" s="45"/>
      <c r="M427" s="236"/>
      <c r="N427" s="237"/>
      <c r="O427" s="92"/>
      <c r="P427" s="92"/>
      <c r="Q427" s="92"/>
      <c r="R427" s="92"/>
      <c r="S427" s="92"/>
      <c r="T427" s="93"/>
      <c r="U427" s="39"/>
      <c r="V427" s="39"/>
      <c r="W427" s="39"/>
      <c r="X427" s="39"/>
      <c r="Y427" s="39"/>
      <c r="Z427" s="39"/>
      <c r="AA427" s="39"/>
      <c r="AB427" s="39"/>
      <c r="AC427" s="39"/>
      <c r="AD427" s="39"/>
      <c r="AE427" s="39"/>
      <c r="AT427" s="18" t="s">
        <v>172</v>
      </c>
      <c r="AU427" s="18" t="s">
        <v>85</v>
      </c>
    </row>
    <row r="428" s="12" customFormat="1" ht="22.8" customHeight="1">
      <c r="A428" s="12"/>
      <c r="B428" s="204"/>
      <c r="C428" s="205"/>
      <c r="D428" s="206" t="s">
        <v>75</v>
      </c>
      <c r="E428" s="218" t="s">
        <v>545</v>
      </c>
      <c r="F428" s="218" t="s">
        <v>546</v>
      </c>
      <c r="G428" s="205"/>
      <c r="H428" s="205"/>
      <c r="I428" s="208"/>
      <c r="J428" s="219">
        <f>BK428</f>
        <v>0</v>
      </c>
      <c r="K428" s="205"/>
      <c r="L428" s="210"/>
      <c r="M428" s="211"/>
      <c r="N428" s="212"/>
      <c r="O428" s="212"/>
      <c r="P428" s="213">
        <f>SUM(P429:P435)</f>
        <v>0</v>
      </c>
      <c r="Q428" s="212"/>
      <c r="R428" s="213">
        <f>SUM(R429:R435)</f>
        <v>0</v>
      </c>
      <c r="S428" s="212"/>
      <c r="T428" s="214">
        <f>SUM(T429:T435)</f>
        <v>0</v>
      </c>
      <c r="U428" s="12"/>
      <c r="V428" s="12"/>
      <c r="W428" s="12"/>
      <c r="X428" s="12"/>
      <c r="Y428" s="12"/>
      <c r="Z428" s="12"/>
      <c r="AA428" s="12"/>
      <c r="AB428" s="12"/>
      <c r="AC428" s="12"/>
      <c r="AD428" s="12"/>
      <c r="AE428" s="12"/>
      <c r="AR428" s="215" t="s">
        <v>81</v>
      </c>
      <c r="AT428" s="216" t="s">
        <v>75</v>
      </c>
      <c r="AU428" s="216" t="s">
        <v>81</v>
      </c>
      <c r="AY428" s="215" t="s">
        <v>143</v>
      </c>
      <c r="BK428" s="217">
        <f>SUM(BK429:BK435)</f>
        <v>0</v>
      </c>
    </row>
    <row r="429" s="2" customFormat="1" ht="16.5" customHeight="1">
      <c r="A429" s="39"/>
      <c r="B429" s="40"/>
      <c r="C429" s="220" t="s">
        <v>547</v>
      </c>
      <c r="D429" s="220" t="s">
        <v>145</v>
      </c>
      <c r="E429" s="221" t="s">
        <v>548</v>
      </c>
      <c r="F429" s="222" t="s">
        <v>549</v>
      </c>
      <c r="G429" s="223" t="s">
        <v>400</v>
      </c>
      <c r="H429" s="224">
        <v>212.77099999999999</v>
      </c>
      <c r="I429" s="225"/>
      <c r="J429" s="226">
        <f>ROUND(I429*H429,2)</f>
        <v>0</v>
      </c>
      <c r="K429" s="222" t="s">
        <v>149</v>
      </c>
      <c r="L429" s="45"/>
      <c r="M429" s="227" t="s">
        <v>1</v>
      </c>
      <c r="N429" s="228" t="s">
        <v>41</v>
      </c>
      <c r="O429" s="92"/>
      <c r="P429" s="229">
        <f>O429*H429</f>
        <v>0</v>
      </c>
      <c r="Q429" s="229">
        <v>0</v>
      </c>
      <c r="R429" s="229">
        <f>Q429*H429</f>
        <v>0</v>
      </c>
      <c r="S429" s="229">
        <v>0</v>
      </c>
      <c r="T429" s="230">
        <f>S429*H429</f>
        <v>0</v>
      </c>
      <c r="U429" s="39"/>
      <c r="V429" s="39"/>
      <c r="W429" s="39"/>
      <c r="X429" s="39"/>
      <c r="Y429" s="39"/>
      <c r="Z429" s="39"/>
      <c r="AA429" s="39"/>
      <c r="AB429" s="39"/>
      <c r="AC429" s="39"/>
      <c r="AD429" s="39"/>
      <c r="AE429" s="39"/>
      <c r="AR429" s="231" t="s">
        <v>150</v>
      </c>
      <c r="AT429" s="231" t="s">
        <v>145</v>
      </c>
      <c r="AU429" s="231" t="s">
        <v>85</v>
      </c>
      <c r="AY429" s="18" t="s">
        <v>143</v>
      </c>
      <c r="BE429" s="232">
        <f>IF(N429="základní",J429,0)</f>
        <v>0</v>
      </c>
      <c r="BF429" s="232">
        <f>IF(N429="snížená",J429,0)</f>
        <v>0</v>
      </c>
      <c r="BG429" s="232">
        <f>IF(N429="zákl. přenesená",J429,0)</f>
        <v>0</v>
      </c>
      <c r="BH429" s="232">
        <f>IF(N429="sníž. přenesená",J429,0)</f>
        <v>0</v>
      </c>
      <c r="BI429" s="232">
        <f>IF(N429="nulová",J429,0)</f>
        <v>0</v>
      </c>
      <c r="BJ429" s="18" t="s">
        <v>81</v>
      </c>
      <c r="BK429" s="232">
        <f>ROUND(I429*H429,2)</f>
        <v>0</v>
      </c>
      <c r="BL429" s="18" t="s">
        <v>150</v>
      </c>
      <c r="BM429" s="231" t="s">
        <v>550</v>
      </c>
    </row>
    <row r="430" s="2" customFormat="1">
      <c r="A430" s="39"/>
      <c r="B430" s="40"/>
      <c r="C430" s="41"/>
      <c r="D430" s="233" t="s">
        <v>152</v>
      </c>
      <c r="E430" s="41"/>
      <c r="F430" s="234" t="s">
        <v>551</v>
      </c>
      <c r="G430" s="41"/>
      <c r="H430" s="41"/>
      <c r="I430" s="235"/>
      <c r="J430" s="41"/>
      <c r="K430" s="41"/>
      <c r="L430" s="45"/>
      <c r="M430" s="236"/>
      <c r="N430" s="237"/>
      <c r="O430" s="92"/>
      <c r="P430" s="92"/>
      <c r="Q430" s="92"/>
      <c r="R430" s="92"/>
      <c r="S430" s="92"/>
      <c r="T430" s="93"/>
      <c r="U430" s="39"/>
      <c r="V430" s="39"/>
      <c r="W430" s="39"/>
      <c r="X430" s="39"/>
      <c r="Y430" s="39"/>
      <c r="Z430" s="39"/>
      <c r="AA430" s="39"/>
      <c r="AB430" s="39"/>
      <c r="AC430" s="39"/>
      <c r="AD430" s="39"/>
      <c r="AE430" s="39"/>
      <c r="AT430" s="18" t="s">
        <v>152</v>
      </c>
      <c r="AU430" s="18" t="s">
        <v>85</v>
      </c>
    </row>
    <row r="431" s="2" customFormat="1">
      <c r="A431" s="39"/>
      <c r="B431" s="40"/>
      <c r="C431" s="41"/>
      <c r="D431" s="238" t="s">
        <v>154</v>
      </c>
      <c r="E431" s="41"/>
      <c r="F431" s="239" t="s">
        <v>552</v>
      </c>
      <c r="G431" s="41"/>
      <c r="H431" s="41"/>
      <c r="I431" s="235"/>
      <c r="J431" s="41"/>
      <c r="K431" s="41"/>
      <c r="L431" s="45"/>
      <c r="M431" s="236"/>
      <c r="N431" s="237"/>
      <c r="O431" s="92"/>
      <c r="P431" s="92"/>
      <c r="Q431" s="92"/>
      <c r="R431" s="92"/>
      <c r="S431" s="92"/>
      <c r="T431" s="93"/>
      <c r="U431" s="39"/>
      <c r="V431" s="39"/>
      <c r="W431" s="39"/>
      <c r="X431" s="39"/>
      <c r="Y431" s="39"/>
      <c r="Z431" s="39"/>
      <c r="AA431" s="39"/>
      <c r="AB431" s="39"/>
      <c r="AC431" s="39"/>
      <c r="AD431" s="39"/>
      <c r="AE431" s="39"/>
      <c r="AT431" s="18" t="s">
        <v>154</v>
      </c>
      <c r="AU431" s="18" t="s">
        <v>85</v>
      </c>
    </row>
    <row r="432" s="2" customFormat="1">
      <c r="A432" s="39"/>
      <c r="B432" s="40"/>
      <c r="C432" s="41"/>
      <c r="D432" s="233" t="s">
        <v>172</v>
      </c>
      <c r="E432" s="41"/>
      <c r="F432" s="261" t="s">
        <v>553</v>
      </c>
      <c r="G432" s="41"/>
      <c r="H432" s="41"/>
      <c r="I432" s="235"/>
      <c r="J432" s="41"/>
      <c r="K432" s="41"/>
      <c r="L432" s="45"/>
      <c r="M432" s="236"/>
      <c r="N432" s="237"/>
      <c r="O432" s="92"/>
      <c r="P432" s="92"/>
      <c r="Q432" s="92"/>
      <c r="R432" s="92"/>
      <c r="S432" s="92"/>
      <c r="T432" s="93"/>
      <c r="U432" s="39"/>
      <c r="V432" s="39"/>
      <c r="W432" s="39"/>
      <c r="X432" s="39"/>
      <c r="Y432" s="39"/>
      <c r="Z432" s="39"/>
      <c r="AA432" s="39"/>
      <c r="AB432" s="39"/>
      <c r="AC432" s="39"/>
      <c r="AD432" s="39"/>
      <c r="AE432" s="39"/>
      <c r="AT432" s="18" t="s">
        <v>172</v>
      </c>
      <c r="AU432" s="18" t="s">
        <v>85</v>
      </c>
    </row>
    <row r="433" s="2" customFormat="1" ht="16.5" customHeight="1">
      <c r="A433" s="39"/>
      <c r="B433" s="40"/>
      <c r="C433" s="220" t="s">
        <v>554</v>
      </c>
      <c r="D433" s="220" t="s">
        <v>145</v>
      </c>
      <c r="E433" s="221" t="s">
        <v>555</v>
      </c>
      <c r="F433" s="222" t="s">
        <v>556</v>
      </c>
      <c r="G433" s="223" t="s">
        <v>400</v>
      </c>
      <c r="H433" s="224">
        <v>212.77099999999999</v>
      </c>
      <c r="I433" s="225"/>
      <c r="J433" s="226">
        <f>ROUND(I433*H433,2)</f>
        <v>0</v>
      </c>
      <c r="K433" s="222" t="s">
        <v>1</v>
      </c>
      <c r="L433" s="45"/>
      <c r="M433" s="227" t="s">
        <v>1</v>
      </c>
      <c r="N433" s="228" t="s">
        <v>41</v>
      </c>
      <c r="O433" s="92"/>
      <c r="P433" s="229">
        <f>O433*H433</f>
        <v>0</v>
      </c>
      <c r="Q433" s="229">
        <v>0</v>
      </c>
      <c r="R433" s="229">
        <f>Q433*H433</f>
        <v>0</v>
      </c>
      <c r="S433" s="229">
        <v>0</v>
      </c>
      <c r="T433" s="230">
        <f>S433*H433</f>
        <v>0</v>
      </c>
      <c r="U433" s="39"/>
      <c r="V433" s="39"/>
      <c r="W433" s="39"/>
      <c r="X433" s="39"/>
      <c r="Y433" s="39"/>
      <c r="Z433" s="39"/>
      <c r="AA433" s="39"/>
      <c r="AB433" s="39"/>
      <c r="AC433" s="39"/>
      <c r="AD433" s="39"/>
      <c r="AE433" s="39"/>
      <c r="AR433" s="231" t="s">
        <v>150</v>
      </c>
      <c r="AT433" s="231" t="s">
        <v>145</v>
      </c>
      <c r="AU433" s="231" t="s">
        <v>85</v>
      </c>
      <c r="AY433" s="18" t="s">
        <v>143</v>
      </c>
      <c r="BE433" s="232">
        <f>IF(N433="základní",J433,0)</f>
        <v>0</v>
      </c>
      <c r="BF433" s="232">
        <f>IF(N433="snížená",J433,0)</f>
        <v>0</v>
      </c>
      <c r="BG433" s="232">
        <f>IF(N433="zákl. přenesená",J433,0)</f>
        <v>0</v>
      </c>
      <c r="BH433" s="232">
        <f>IF(N433="sníž. přenesená",J433,0)</f>
        <v>0</v>
      </c>
      <c r="BI433" s="232">
        <f>IF(N433="nulová",J433,0)</f>
        <v>0</v>
      </c>
      <c r="BJ433" s="18" t="s">
        <v>81</v>
      </c>
      <c r="BK433" s="232">
        <f>ROUND(I433*H433,2)</f>
        <v>0</v>
      </c>
      <c r="BL433" s="18" t="s">
        <v>150</v>
      </c>
      <c r="BM433" s="231" t="s">
        <v>557</v>
      </c>
    </row>
    <row r="434" s="2" customFormat="1">
      <c r="A434" s="39"/>
      <c r="B434" s="40"/>
      <c r="C434" s="41"/>
      <c r="D434" s="233" t="s">
        <v>152</v>
      </c>
      <c r="E434" s="41"/>
      <c r="F434" s="234" t="s">
        <v>558</v>
      </c>
      <c r="G434" s="41"/>
      <c r="H434" s="41"/>
      <c r="I434" s="235"/>
      <c r="J434" s="41"/>
      <c r="K434" s="41"/>
      <c r="L434" s="45"/>
      <c r="M434" s="236"/>
      <c r="N434" s="237"/>
      <c r="O434" s="92"/>
      <c r="P434" s="92"/>
      <c r="Q434" s="92"/>
      <c r="R434" s="92"/>
      <c r="S434" s="92"/>
      <c r="T434" s="93"/>
      <c r="U434" s="39"/>
      <c r="V434" s="39"/>
      <c r="W434" s="39"/>
      <c r="X434" s="39"/>
      <c r="Y434" s="39"/>
      <c r="Z434" s="39"/>
      <c r="AA434" s="39"/>
      <c r="AB434" s="39"/>
      <c r="AC434" s="39"/>
      <c r="AD434" s="39"/>
      <c r="AE434" s="39"/>
      <c r="AT434" s="18" t="s">
        <v>152</v>
      </c>
      <c r="AU434" s="18" t="s">
        <v>85</v>
      </c>
    </row>
    <row r="435" s="2" customFormat="1">
      <c r="A435" s="39"/>
      <c r="B435" s="40"/>
      <c r="C435" s="41"/>
      <c r="D435" s="233" t="s">
        <v>172</v>
      </c>
      <c r="E435" s="41"/>
      <c r="F435" s="261" t="s">
        <v>559</v>
      </c>
      <c r="G435" s="41"/>
      <c r="H435" s="41"/>
      <c r="I435" s="235"/>
      <c r="J435" s="41"/>
      <c r="K435" s="41"/>
      <c r="L435" s="45"/>
      <c r="M435" s="236"/>
      <c r="N435" s="237"/>
      <c r="O435" s="92"/>
      <c r="P435" s="92"/>
      <c r="Q435" s="92"/>
      <c r="R435" s="92"/>
      <c r="S435" s="92"/>
      <c r="T435" s="93"/>
      <c r="U435" s="39"/>
      <c r="V435" s="39"/>
      <c r="W435" s="39"/>
      <c r="X435" s="39"/>
      <c r="Y435" s="39"/>
      <c r="Z435" s="39"/>
      <c r="AA435" s="39"/>
      <c r="AB435" s="39"/>
      <c r="AC435" s="39"/>
      <c r="AD435" s="39"/>
      <c r="AE435" s="39"/>
      <c r="AT435" s="18" t="s">
        <v>172</v>
      </c>
      <c r="AU435" s="18" t="s">
        <v>85</v>
      </c>
    </row>
    <row r="436" s="12" customFormat="1" ht="22.8" customHeight="1">
      <c r="A436" s="12"/>
      <c r="B436" s="204"/>
      <c r="C436" s="205"/>
      <c r="D436" s="206" t="s">
        <v>75</v>
      </c>
      <c r="E436" s="218" t="s">
        <v>560</v>
      </c>
      <c r="F436" s="218" t="s">
        <v>561</v>
      </c>
      <c r="G436" s="205"/>
      <c r="H436" s="205"/>
      <c r="I436" s="208"/>
      <c r="J436" s="219">
        <f>BK436</f>
        <v>0</v>
      </c>
      <c r="K436" s="205"/>
      <c r="L436" s="210"/>
      <c r="M436" s="211"/>
      <c r="N436" s="212"/>
      <c r="O436" s="212"/>
      <c r="P436" s="213">
        <f>SUM(P437:P439)</f>
        <v>0</v>
      </c>
      <c r="Q436" s="212"/>
      <c r="R436" s="213">
        <f>SUM(R437:R439)</f>
        <v>0</v>
      </c>
      <c r="S436" s="212"/>
      <c r="T436" s="214">
        <f>SUM(T437:T439)</f>
        <v>0</v>
      </c>
      <c r="U436" s="12"/>
      <c r="V436" s="12"/>
      <c r="W436" s="12"/>
      <c r="X436" s="12"/>
      <c r="Y436" s="12"/>
      <c r="Z436" s="12"/>
      <c r="AA436" s="12"/>
      <c r="AB436" s="12"/>
      <c r="AC436" s="12"/>
      <c r="AD436" s="12"/>
      <c r="AE436" s="12"/>
      <c r="AR436" s="215" t="s">
        <v>81</v>
      </c>
      <c r="AT436" s="216" t="s">
        <v>75</v>
      </c>
      <c r="AU436" s="216" t="s">
        <v>81</v>
      </c>
      <c r="AY436" s="215" t="s">
        <v>143</v>
      </c>
      <c r="BK436" s="217">
        <f>SUM(BK437:BK439)</f>
        <v>0</v>
      </c>
    </row>
    <row r="437" s="2" customFormat="1" ht="16.5" customHeight="1">
      <c r="A437" s="39"/>
      <c r="B437" s="40"/>
      <c r="C437" s="220" t="s">
        <v>14</v>
      </c>
      <c r="D437" s="220" t="s">
        <v>145</v>
      </c>
      <c r="E437" s="221" t="s">
        <v>562</v>
      </c>
      <c r="F437" s="222" t="s">
        <v>563</v>
      </c>
      <c r="G437" s="223" t="s">
        <v>400</v>
      </c>
      <c r="H437" s="224">
        <v>574.48099999999999</v>
      </c>
      <c r="I437" s="225"/>
      <c r="J437" s="226">
        <f>ROUND(I437*H437,2)</f>
        <v>0</v>
      </c>
      <c r="K437" s="222" t="s">
        <v>149</v>
      </c>
      <c r="L437" s="45"/>
      <c r="M437" s="227" t="s">
        <v>1</v>
      </c>
      <c r="N437" s="228" t="s">
        <v>41</v>
      </c>
      <c r="O437" s="92"/>
      <c r="P437" s="229">
        <f>O437*H437</f>
        <v>0</v>
      </c>
      <c r="Q437" s="229">
        <v>0</v>
      </c>
      <c r="R437" s="229">
        <f>Q437*H437</f>
        <v>0</v>
      </c>
      <c r="S437" s="229">
        <v>0</v>
      </c>
      <c r="T437" s="230">
        <f>S437*H437</f>
        <v>0</v>
      </c>
      <c r="U437" s="39"/>
      <c r="V437" s="39"/>
      <c r="W437" s="39"/>
      <c r="X437" s="39"/>
      <c r="Y437" s="39"/>
      <c r="Z437" s="39"/>
      <c r="AA437" s="39"/>
      <c r="AB437" s="39"/>
      <c r="AC437" s="39"/>
      <c r="AD437" s="39"/>
      <c r="AE437" s="39"/>
      <c r="AR437" s="231" t="s">
        <v>150</v>
      </c>
      <c r="AT437" s="231" t="s">
        <v>145</v>
      </c>
      <c r="AU437" s="231" t="s">
        <v>85</v>
      </c>
      <c r="AY437" s="18" t="s">
        <v>143</v>
      </c>
      <c r="BE437" s="232">
        <f>IF(N437="základní",J437,0)</f>
        <v>0</v>
      </c>
      <c r="BF437" s="232">
        <f>IF(N437="snížená",J437,0)</f>
        <v>0</v>
      </c>
      <c r="BG437" s="232">
        <f>IF(N437="zákl. přenesená",J437,0)</f>
        <v>0</v>
      </c>
      <c r="BH437" s="232">
        <f>IF(N437="sníž. přenesená",J437,0)</f>
        <v>0</v>
      </c>
      <c r="BI437" s="232">
        <f>IF(N437="nulová",J437,0)</f>
        <v>0</v>
      </c>
      <c r="BJ437" s="18" t="s">
        <v>81</v>
      </c>
      <c r="BK437" s="232">
        <f>ROUND(I437*H437,2)</f>
        <v>0</v>
      </c>
      <c r="BL437" s="18" t="s">
        <v>150</v>
      </c>
      <c r="BM437" s="231" t="s">
        <v>564</v>
      </c>
    </row>
    <row r="438" s="2" customFormat="1">
      <c r="A438" s="39"/>
      <c r="B438" s="40"/>
      <c r="C438" s="41"/>
      <c r="D438" s="233" t="s">
        <v>152</v>
      </c>
      <c r="E438" s="41"/>
      <c r="F438" s="234" t="s">
        <v>565</v>
      </c>
      <c r="G438" s="41"/>
      <c r="H438" s="41"/>
      <c r="I438" s="235"/>
      <c r="J438" s="41"/>
      <c r="K438" s="41"/>
      <c r="L438" s="45"/>
      <c r="M438" s="236"/>
      <c r="N438" s="237"/>
      <c r="O438" s="92"/>
      <c r="P438" s="92"/>
      <c r="Q438" s="92"/>
      <c r="R438" s="92"/>
      <c r="S438" s="92"/>
      <c r="T438" s="93"/>
      <c r="U438" s="39"/>
      <c r="V438" s="39"/>
      <c r="W438" s="39"/>
      <c r="X438" s="39"/>
      <c r="Y438" s="39"/>
      <c r="Z438" s="39"/>
      <c r="AA438" s="39"/>
      <c r="AB438" s="39"/>
      <c r="AC438" s="39"/>
      <c r="AD438" s="39"/>
      <c r="AE438" s="39"/>
      <c r="AT438" s="18" t="s">
        <v>152</v>
      </c>
      <c r="AU438" s="18" t="s">
        <v>85</v>
      </c>
    </row>
    <row r="439" s="2" customFormat="1">
      <c r="A439" s="39"/>
      <c r="B439" s="40"/>
      <c r="C439" s="41"/>
      <c r="D439" s="238" t="s">
        <v>154</v>
      </c>
      <c r="E439" s="41"/>
      <c r="F439" s="239" t="s">
        <v>566</v>
      </c>
      <c r="G439" s="41"/>
      <c r="H439" s="41"/>
      <c r="I439" s="235"/>
      <c r="J439" s="41"/>
      <c r="K439" s="41"/>
      <c r="L439" s="45"/>
      <c r="M439" s="294"/>
      <c r="N439" s="295"/>
      <c r="O439" s="296"/>
      <c r="P439" s="296"/>
      <c r="Q439" s="296"/>
      <c r="R439" s="296"/>
      <c r="S439" s="296"/>
      <c r="T439" s="297"/>
      <c r="U439" s="39"/>
      <c r="V439" s="39"/>
      <c r="W439" s="39"/>
      <c r="X439" s="39"/>
      <c r="Y439" s="39"/>
      <c r="Z439" s="39"/>
      <c r="AA439" s="39"/>
      <c r="AB439" s="39"/>
      <c r="AC439" s="39"/>
      <c r="AD439" s="39"/>
      <c r="AE439" s="39"/>
      <c r="AT439" s="18" t="s">
        <v>154</v>
      </c>
      <c r="AU439" s="18" t="s">
        <v>85</v>
      </c>
    </row>
    <row r="440" s="2" customFormat="1" ht="6.96" customHeight="1">
      <c r="A440" s="39"/>
      <c r="B440" s="67"/>
      <c r="C440" s="68"/>
      <c r="D440" s="68"/>
      <c r="E440" s="68"/>
      <c r="F440" s="68"/>
      <c r="G440" s="68"/>
      <c r="H440" s="68"/>
      <c r="I440" s="68"/>
      <c r="J440" s="68"/>
      <c r="K440" s="68"/>
      <c r="L440" s="45"/>
      <c r="M440" s="39"/>
      <c r="O440" s="39"/>
      <c r="P440" s="39"/>
      <c r="Q440" s="39"/>
      <c r="R440" s="39"/>
      <c r="S440" s="39"/>
      <c r="T440" s="39"/>
      <c r="U440" s="39"/>
      <c r="V440" s="39"/>
      <c r="W440" s="39"/>
      <c r="X440" s="39"/>
      <c r="Y440" s="39"/>
      <c r="Z440" s="39"/>
      <c r="AA440" s="39"/>
      <c r="AB440" s="39"/>
      <c r="AC440" s="39"/>
      <c r="AD440" s="39"/>
      <c r="AE440" s="39"/>
    </row>
  </sheetData>
  <sheetProtection sheet="1" autoFilter="0" formatColumns="0" formatRows="0" objects="1" scenarios="1" spinCount="100000" saltValue="ts5dM/CDvDIVq2zngazgj7SYHlerprCGXU/nTiNAsNt8hrS06+1X2zvWn3SJiEsnSFRUZ9N3UM+caGAmybDkXw==" hashValue="puCJXbxQY5SdIlTr9RWphVge9d7uz5/g4smBOBl7BFUsGyDX7BkUcoPGFK6uCGsKhf6k0Ve8rQjlukiU1YKorw==" algorithmName="SHA-512" password="CC35"/>
  <autoFilter ref="C124:K439"/>
  <mergeCells count="9">
    <mergeCell ref="E7:H7"/>
    <mergeCell ref="E9:H9"/>
    <mergeCell ref="E18:H18"/>
    <mergeCell ref="E27:H27"/>
    <mergeCell ref="E85:H85"/>
    <mergeCell ref="E87:H87"/>
    <mergeCell ref="E115:H115"/>
    <mergeCell ref="E117:H117"/>
    <mergeCell ref="L2:V2"/>
  </mergeCells>
  <hyperlinks>
    <hyperlink ref="F130" r:id="rId1" display="https://podminky.urs.cz/item/CS_URS_2024_01/111211101"/>
    <hyperlink ref="F137" r:id="rId2" display="https://podminky.urs.cz/item/CS_URS_2024_01/111211201"/>
    <hyperlink ref="F141" r:id="rId3" display="https://podminky.urs.cz/item/CS_URS_2024_01/112155315"/>
    <hyperlink ref="F146" r:id="rId4" display="https://podminky.urs.cz/item/CS_URS_2024_01/112251103"/>
    <hyperlink ref="F151" r:id="rId5" display="https://podminky.urs.cz/item/CS_URS_2024_01/114203301"/>
    <hyperlink ref="F156" r:id="rId6" display="https://podminky.urs.cz/item/CS_URS_2024_01/114203201"/>
    <hyperlink ref="F161" r:id="rId7" display="https://podminky.urs.cz/item/CS_URS_2024_01/114203401"/>
    <hyperlink ref="F166" r:id="rId8" display="https://podminky.urs.cz/item/CS_URS_2024_01/122251504"/>
    <hyperlink ref="F186" r:id="rId9" display="https://podminky.urs.cz/item/CS_URS_2024_01/122351504"/>
    <hyperlink ref="F191" r:id="rId10" display="https://podminky.urs.cz/item/CS_URS_2024_01/162351103"/>
    <hyperlink ref="F196" r:id="rId11" display="https://podminky.urs.cz/item/CS_URS_2024_01/162351123"/>
    <hyperlink ref="F201" r:id="rId12" display="https://podminky.urs.cz/item/CS_URS_2024_01/166151101"/>
    <hyperlink ref="F209" r:id="rId13" display="https://podminky.urs.cz/item/CS_URS_2024_01/166151111"/>
    <hyperlink ref="F214" r:id="rId14" display="https://podminky.urs.cz/item/CS_URS_2024_01/166151121"/>
    <hyperlink ref="F222" r:id="rId15" display="https://podminky.urs.cz/item/CS_URS_2024_01/167151111"/>
    <hyperlink ref="F228" r:id="rId16" display="https://podminky.urs.cz/item/CS_URS_2024_01/167151112"/>
    <hyperlink ref="F234" r:id="rId17" display="https://podminky.urs.cz/item/CS_URS_2024_01/174151101"/>
    <hyperlink ref="F251" r:id="rId18" display="https://podminky.urs.cz/item/CS_URS_2024_01/321212345"/>
    <hyperlink ref="F258" r:id="rId19" display="https://podminky.urs.cz/item/CS_URS_2024_01/321212745"/>
    <hyperlink ref="F262" r:id="rId20" display="https://podminky.urs.cz/item/CS_URS_2024_01/321213233"/>
    <hyperlink ref="F271" r:id="rId21" display="https://podminky.urs.cz/item/CS_URS_2024_01/321213113"/>
    <hyperlink ref="F276" r:id="rId22" display="https://podminky.urs.cz/item/CS_URS_2024_01/321213345"/>
    <hyperlink ref="F281" r:id="rId23" display="https://podminky.urs.cz/item/CS_URS_2024_01/321321116"/>
    <hyperlink ref="F297" r:id="rId24" display="https://podminky.urs.cz/item/CS_URS_2024_01/321351010"/>
    <hyperlink ref="F310" r:id="rId25" display="https://podminky.urs.cz/item/CS_URS_2024_01/321352010"/>
    <hyperlink ref="F314" r:id="rId26" display="https://podminky.urs.cz/item/CS_URS_2024_01/321366111"/>
    <hyperlink ref="F320" r:id="rId27" display="https://podminky.urs.cz/item/CS_URS_2024_01/321368211"/>
    <hyperlink ref="F330" r:id="rId28" display="https://podminky.urs.cz/item/CS_URS_2024_01/451313111"/>
    <hyperlink ref="F333" r:id="rId29" display="https://podminky.urs.cz/item/CS_URS_2024_01/451315111"/>
    <hyperlink ref="F338" r:id="rId30" display="https://podminky.urs.cz/item/CS_URS_2024_01/457531111"/>
    <hyperlink ref="F347" r:id="rId31" display="https://podminky.urs.cz/item/CS_URS_2024_01/463212111"/>
    <hyperlink ref="F356" r:id="rId32" display="https://podminky.urs.cz/item/CS_URS_2024_01/465513317"/>
    <hyperlink ref="F360" r:id="rId33" display="https://podminky.urs.cz/item/CS_URS_2024_01/628635412"/>
    <hyperlink ref="F369" r:id="rId34" display="https://podminky.urs.cz/item/CS_URS_2024_01/871264201"/>
    <hyperlink ref="F397" r:id="rId35" display="https://podminky.urs.cz/item/CS_URS_2024_01/941321811"/>
    <hyperlink ref="F401" r:id="rId36" display="https://podminky.urs.cz/item/CS_URS_2024_01/966021113"/>
    <hyperlink ref="F406" r:id="rId37" display="https://podminky.urs.cz/item/CS_URS_2024_01/966025112"/>
    <hyperlink ref="F414" r:id="rId38" display="https://podminky.urs.cz/item/CS_URS_2024_01/966045111"/>
    <hyperlink ref="F419" r:id="rId39" display="https://podminky.urs.cz/item/CS_URS_2024_01/985131111"/>
    <hyperlink ref="F431" r:id="rId40" display="https://podminky.urs.cz/item/CS_URS_2024_01/997321511"/>
    <hyperlink ref="F439" r:id="rId41" display="https://podminky.urs.cz/item/CS_URS_2024_01/998332011"/>
  </hyperlinks>
  <pageMargins left="0.39375" right="0.39375" top="0.39375" bottom="0.39375" header="0" footer="0"/>
  <pageSetup paperSize="9" orientation="landscape" blackAndWhite="1" fitToHeight="100"/>
  <headerFooter>
    <oddFooter>&amp;CStrana &amp;P z &amp;N</oddFooter>
  </headerFooter>
  <drawing r:id="rId4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88</v>
      </c>
    </row>
    <row r="3" s="1" customFormat="1" ht="6.96" customHeight="1">
      <c r="B3" s="138"/>
      <c r="C3" s="139"/>
      <c r="D3" s="139"/>
      <c r="E3" s="139"/>
      <c r="F3" s="139"/>
      <c r="G3" s="139"/>
      <c r="H3" s="139"/>
      <c r="I3" s="139"/>
      <c r="J3" s="139"/>
      <c r="K3" s="139"/>
      <c r="L3" s="21"/>
      <c r="AT3" s="18" t="s">
        <v>85</v>
      </c>
    </row>
    <row r="4" s="1" customFormat="1" ht="24.96" customHeight="1">
      <c r="B4" s="21"/>
      <c r="D4" s="140" t="s">
        <v>93</v>
      </c>
      <c r="L4" s="21"/>
      <c r="M4" s="141" t="s">
        <v>10</v>
      </c>
      <c r="AT4" s="18" t="s">
        <v>4</v>
      </c>
    </row>
    <row r="5" s="1" customFormat="1" ht="6.96" customHeight="1">
      <c r="B5" s="21"/>
      <c r="L5" s="21"/>
    </row>
    <row r="6" s="1" customFormat="1" ht="12" customHeight="1">
      <c r="B6" s="21"/>
      <c r="D6" s="142" t="s">
        <v>16</v>
      </c>
      <c r="L6" s="21"/>
    </row>
    <row r="7" s="1" customFormat="1" ht="16.5" customHeight="1">
      <c r="B7" s="21"/>
      <c r="E7" s="143" t="str">
        <f>'Rekapitulace stavby'!K6</f>
        <v>Černá Desná, Desná, oprava zdi LB, ř. km 2.850</v>
      </c>
      <c r="F7" s="142"/>
      <c r="G7" s="142"/>
      <c r="H7" s="142"/>
      <c r="L7" s="21"/>
    </row>
    <row r="8" s="2" customFormat="1" ht="12" customHeight="1">
      <c r="A8" s="39"/>
      <c r="B8" s="45"/>
      <c r="C8" s="39"/>
      <c r="D8" s="142" t="s">
        <v>102</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4" t="s">
        <v>567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2" t="s">
        <v>18</v>
      </c>
      <c r="E11" s="39"/>
      <c r="F11" s="145" t="s">
        <v>1</v>
      </c>
      <c r="G11" s="39"/>
      <c r="H11" s="39"/>
      <c r="I11" s="142" t="s">
        <v>19</v>
      </c>
      <c r="J11" s="145" t="s">
        <v>1</v>
      </c>
      <c r="K11" s="39"/>
      <c r="L11" s="64"/>
      <c r="S11" s="39"/>
      <c r="T11" s="39"/>
      <c r="U11" s="39"/>
      <c r="V11" s="39"/>
      <c r="W11" s="39"/>
      <c r="X11" s="39"/>
      <c r="Y11" s="39"/>
      <c r="Z11" s="39"/>
      <c r="AA11" s="39"/>
      <c r="AB11" s="39"/>
      <c r="AC11" s="39"/>
      <c r="AD11" s="39"/>
      <c r="AE11" s="39"/>
    </row>
    <row r="12" s="2" customFormat="1" ht="12" customHeight="1">
      <c r="A12" s="39"/>
      <c r="B12" s="45"/>
      <c r="C12" s="39"/>
      <c r="D12" s="142" t="s">
        <v>20</v>
      </c>
      <c r="E12" s="39"/>
      <c r="F12" s="145" t="s">
        <v>21</v>
      </c>
      <c r="G12" s="39"/>
      <c r="H12" s="39"/>
      <c r="I12" s="142" t="s">
        <v>22</v>
      </c>
      <c r="J12" s="146" t="str">
        <f>'Rekapitulace stavby'!AN8</f>
        <v>22. 1. 2024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5" t="s">
        <v>31</v>
      </c>
      <c r="F21" s="39"/>
      <c r="G21" s="39"/>
      <c r="H21" s="39"/>
      <c r="I21" s="142" t="s">
        <v>27</v>
      </c>
      <c r="J21" s="145"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25</v>
      </c>
      <c r="J23" s="145"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5" t="s">
        <v>34</v>
      </c>
      <c r="F24" s="39"/>
      <c r="G24" s="39"/>
      <c r="H24" s="39"/>
      <c r="I24" s="142" t="s">
        <v>27</v>
      </c>
      <c r="J24" s="145"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64"/>
      <c r="S29" s="39"/>
      <c r="T29" s="39"/>
      <c r="U29" s="39"/>
      <c r="V29" s="39"/>
      <c r="W29" s="39"/>
      <c r="X29" s="39"/>
      <c r="Y29" s="39"/>
      <c r="Z29" s="39"/>
      <c r="AA29" s="39"/>
      <c r="AB29" s="39"/>
      <c r="AC29" s="39"/>
      <c r="AD29" s="39"/>
      <c r="AE29" s="39"/>
    </row>
    <row r="30" s="2" customFormat="1" ht="25.44" customHeight="1">
      <c r="A30" s="39"/>
      <c r="B30" s="45"/>
      <c r="C30" s="39"/>
      <c r="D30" s="152" t="s">
        <v>36</v>
      </c>
      <c r="E30" s="39"/>
      <c r="F30" s="39"/>
      <c r="G30" s="39"/>
      <c r="H30" s="39"/>
      <c r="I30" s="39"/>
      <c r="J30" s="153">
        <f>ROUND(J117, 2)</f>
        <v>0</v>
      </c>
      <c r="K30" s="39"/>
      <c r="L30" s="64"/>
      <c r="S30" s="39"/>
      <c r="T30" s="39"/>
      <c r="U30" s="39"/>
      <c r="V30" s="39"/>
      <c r="W30" s="39"/>
      <c r="X30" s="39"/>
      <c r="Y30" s="39"/>
      <c r="Z30" s="39"/>
      <c r="AA30" s="39"/>
      <c r="AB30" s="39"/>
      <c r="AC30" s="39"/>
      <c r="AD30" s="39"/>
      <c r="AE30" s="39"/>
    </row>
    <row r="31" s="2" customFormat="1" ht="6.96" customHeight="1">
      <c r="A31" s="39"/>
      <c r="B31" s="45"/>
      <c r="C31" s="39"/>
      <c r="D31" s="151"/>
      <c r="E31" s="151"/>
      <c r="F31" s="151"/>
      <c r="G31" s="151"/>
      <c r="H31" s="151"/>
      <c r="I31" s="151"/>
      <c r="J31" s="151"/>
      <c r="K31" s="151"/>
      <c r="L31" s="64"/>
      <c r="S31" s="39"/>
      <c r="T31" s="39"/>
      <c r="U31" s="39"/>
      <c r="V31" s="39"/>
      <c r="W31" s="39"/>
      <c r="X31" s="39"/>
      <c r="Y31" s="39"/>
      <c r="Z31" s="39"/>
      <c r="AA31" s="39"/>
      <c r="AB31" s="39"/>
      <c r="AC31" s="39"/>
      <c r="AD31" s="39"/>
      <c r="AE31" s="39"/>
    </row>
    <row r="32" s="2" customFormat="1" ht="14.4" customHeight="1">
      <c r="A32" s="39"/>
      <c r="B32" s="45"/>
      <c r="C32" s="39"/>
      <c r="D32" s="39"/>
      <c r="E32" s="39"/>
      <c r="F32" s="154" t="s">
        <v>38</v>
      </c>
      <c r="G32" s="39"/>
      <c r="H32" s="39"/>
      <c r="I32" s="154" t="s">
        <v>37</v>
      </c>
      <c r="J32" s="154" t="s">
        <v>39</v>
      </c>
      <c r="K32" s="39"/>
      <c r="L32" s="64"/>
      <c r="S32" s="39"/>
      <c r="T32" s="39"/>
      <c r="U32" s="39"/>
      <c r="V32" s="39"/>
      <c r="W32" s="39"/>
      <c r="X32" s="39"/>
      <c r="Y32" s="39"/>
      <c r="Z32" s="39"/>
      <c r="AA32" s="39"/>
      <c r="AB32" s="39"/>
      <c r="AC32" s="39"/>
      <c r="AD32" s="39"/>
      <c r="AE32" s="39"/>
    </row>
    <row r="33" s="2" customFormat="1" ht="14.4" customHeight="1">
      <c r="A33" s="39"/>
      <c r="B33" s="45"/>
      <c r="C33" s="39"/>
      <c r="D33" s="155" t="s">
        <v>40</v>
      </c>
      <c r="E33" s="142" t="s">
        <v>41</v>
      </c>
      <c r="F33" s="156">
        <f>ROUND((SUM(BE117:BE151)),  2)</f>
        <v>0</v>
      </c>
      <c r="G33" s="39"/>
      <c r="H33" s="39"/>
      <c r="I33" s="157">
        <v>0.20999999999999999</v>
      </c>
      <c r="J33" s="156">
        <f>ROUND(((SUM(BE117:BE151))*I33),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2" t="s">
        <v>42</v>
      </c>
      <c r="F34" s="156">
        <f>ROUND((SUM(BF117:BF151)),  2)</f>
        <v>0</v>
      </c>
      <c r="G34" s="39"/>
      <c r="H34" s="39"/>
      <c r="I34" s="157">
        <v>0.12</v>
      </c>
      <c r="J34" s="156">
        <f>ROUND(((SUM(BF117:BF151))*I34),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2" t="s">
        <v>43</v>
      </c>
      <c r="F35" s="156">
        <f>ROUND((SUM(BG117:BG151)),  2)</f>
        <v>0</v>
      </c>
      <c r="G35" s="39"/>
      <c r="H35" s="39"/>
      <c r="I35" s="157">
        <v>0.20999999999999999</v>
      </c>
      <c r="J35" s="156">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2" t="s">
        <v>44</v>
      </c>
      <c r="F36" s="156">
        <f>ROUND((SUM(BH117:BH151)),  2)</f>
        <v>0</v>
      </c>
      <c r="G36" s="39"/>
      <c r="H36" s="39"/>
      <c r="I36" s="157">
        <v>0.12</v>
      </c>
      <c r="J36" s="156">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2" t="s">
        <v>45</v>
      </c>
      <c r="F37" s="156">
        <f>ROUND((SUM(BI117:BI151)),  2)</f>
        <v>0</v>
      </c>
      <c r="G37" s="39"/>
      <c r="H37" s="39"/>
      <c r="I37" s="157">
        <v>0</v>
      </c>
      <c r="J37" s="156">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8"/>
      <c r="D39" s="159" t="s">
        <v>46</v>
      </c>
      <c r="E39" s="160"/>
      <c r="F39" s="160"/>
      <c r="G39" s="161" t="s">
        <v>47</v>
      </c>
      <c r="H39" s="162" t="s">
        <v>48</v>
      </c>
      <c r="I39" s="160"/>
      <c r="J39" s="163">
        <f>SUM(J30:J37)</f>
        <v>0</v>
      </c>
      <c r="K39" s="164"/>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5" t="s">
        <v>49</v>
      </c>
      <c r="E50" s="166"/>
      <c r="F50" s="166"/>
      <c r="G50" s="165" t="s">
        <v>50</v>
      </c>
      <c r="H50" s="166"/>
      <c r="I50" s="166"/>
      <c r="J50" s="166"/>
      <c r="K50" s="16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7" t="s">
        <v>51</v>
      </c>
      <c r="E61" s="168"/>
      <c r="F61" s="169" t="s">
        <v>52</v>
      </c>
      <c r="G61" s="167" t="s">
        <v>51</v>
      </c>
      <c r="H61" s="168"/>
      <c r="I61" s="168"/>
      <c r="J61" s="170" t="s">
        <v>52</v>
      </c>
      <c r="K61" s="16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5" t="s">
        <v>53</v>
      </c>
      <c r="E65" s="171"/>
      <c r="F65" s="171"/>
      <c r="G65" s="165" t="s">
        <v>54</v>
      </c>
      <c r="H65" s="171"/>
      <c r="I65" s="171"/>
      <c r="J65" s="171"/>
      <c r="K65" s="17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7" t="s">
        <v>51</v>
      </c>
      <c r="E76" s="168"/>
      <c r="F76" s="169" t="s">
        <v>52</v>
      </c>
      <c r="G76" s="167" t="s">
        <v>51</v>
      </c>
      <c r="H76" s="168"/>
      <c r="I76" s="168"/>
      <c r="J76" s="170" t="s">
        <v>52</v>
      </c>
      <c r="K76" s="168"/>
      <c r="L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64"/>
      <c r="S81" s="39"/>
      <c r="T81" s="39"/>
      <c r="U81" s="39"/>
      <c r="V81" s="39"/>
      <c r="W81" s="39"/>
      <c r="X81" s="39"/>
      <c r="Y81" s="39"/>
      <c r="Z81" s="39"/>
      <c r="AA81" s="39"/>
      <c r="AB81" s="39"/>
      <c r="AC81" s="39"/>
      <c r="AD81" s="39"/>
      <c r="AE81" s="39"/>
    </row>
    <row r="82" s="2" customFormat="1" ht="24.96" customHeight="1">
      <c r="A82" s="39"/>
      <c r="B82" s="40"/>
      <c r="C82" s="24" t="s">
        <v>114</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6" t="str">
        <f>E7</f>
        <v>Černá Desná, Desná, oprava zdi LB, ř. km 2.850</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102</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VON - Vedlejší a ostatní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Desná</v>
      </c>
      <c r="G89" s="41"/>
      <c r="H89" s="41"/>
      <c r="I89" s="33" t="s">
        <v>22</v>
      </c>
      <c r="J89" s="80" t="str">
        <f>IF(J12="","",J12)</f>
        <v>22. 1. 2024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Povodí Labe s.p.</v>
      </c>
      <c r="G91" s="41"/>
      <c r="H91" s="41"/>
      <c r="I91" s="33" t="s">
        <v>30</v>
      </c>
      <c r="J91" s="37" t="str">
        <f>E21</f>
        <v>Živa projekt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František Vackář</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7" t="s">
        <v>115</v>
      </c>
      <c r="D94" s="178"/>
      <c r="E94" s="178"/>
      <c r="F94" s="178"/>
      <c r="G94" s="178"/>
      <c r="H94" s="178"/>
      <c r="I94" s="178"/>
      <c r="J94" s="179" t="s">
        <v>116</v>
      </c>
      <c r="K94" s="17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0" t="s">
        <v>117</v>
      </c>
      <c r="D96" s="41"/>
      <c r="E96" s="41"/>
      <c r="F96" s="41"/>
      <c r="G96" s="41"/>
      <c r="H96" s="41"/>
      <c r="I96" s="41"/>
      <c r="J96" s="111">
        <f>J117</f>
        <v>0</v>
      </c>
      <c r="K96" s="41"/>
      <c r="L96" s="64"/>
      <c r="S96" s="39"/>
      <c r="T96" s="39"/>
      <c r="U96" s="39"/>
      <c r="V96" s="39"/>
      <c r="W96" s="39"/>
      <c r="X96" s="39"/>
      <c r="Y96" s="39"/>
      <c r="Z96" s="39"/>
      <c r="AA96" s="39"/>
      <c r="AB96" s="39"/>
      <c r="AC96" s="39"/>
      <c r="AD96" s="39"/>
      <c r="AE96" s="39"/>
      <c r="AU96" s="18" t="s">
        <v>118</v>
      </c>
    </row>
    <row r="97" s="9" customFormat="1" ht="24.96" customHeight="1">
      <c r="A97" s="9"/>
      <c r="B97" s="181"/>
      <c r="C97" s="182"/>
      <c r="D97" s="183" t="s">
        <v>568</v>
      </c>
      <c r="E97" s="184"/>
      <c r="F97" s="184"/>
      <c r="G97" s="184"/>
      <c r="H97" s="184"/>
      <c r="I97" s="184"/>
      <c r="J97" s="185">
        <f>J118</f>
        <v>0</v>
      </c>
      <c r="K97" s="182"/>
      <c r="L97" s="186"/>
      <c r="S97" s="9"/>
      <c r="T97" s="9"/>
      <c r="U97" s="9"/>
      <c r="V97" s="9"/>
      <c r="W97" s="9"/>
      <c r="X97" s="9"/>
      <c r="Y97" s="9"/>
      <c r="Z97" s="9"/>
      <c r="AA97" s="9"/>
      <c r="AB97" s="9"/>
      <c r="AC97" s="9"/>
      <c r="AD97" s="9"/>
      <c r="AE97" s="9"/>
    </row>
    <row r="98" s="2" customFormat="1" ht="21.84" customHeight="1">
      <c r="A98" s="39"/>
      <c r="B98" s="40"/>
      <c r="C98" s="41"/>
      <c r="D98" s="41"/>
      <c r="E98" s="41"/>
      <c r="F98" s="41"/>
      <c r="G98" s="41"/>
      <c r="H98" s="41"/>
      <c r="I98" s="41"/>
      <c r="J98" s="41"/>
      <c r="K98" s="41"/>
      <c r="L98" s="64"/>
      <c r="S98" s="39"/>
      <c r="T98" s="39"/>
      <c r="U98" s="39"/>
      <c r="V98" s="39"/>
      <c r="W98" s="39"/>
      <c r="X98" s="39"/>
      <c r="Y98" s="39"/>
      <c r="Z98" s="39"/>
      <c r="AA98" s="39"/>
      <c r="AB98" s="39"/>
      <c r="AC98" s="39"/>
      <c r="AD98" s="39"/>
      <c r="AE98" s="39"/>
    </row>
    <row r="99" s="2" customFormat="1" ht="6.96" customHeight="1">
      <c r="A99" s="39"/>
      <c r="B99" s="67"/>
      <c r="C99" s="68"/>
      <c r="D99" s="68"/>
      <c r="E99" s="68"/>
      <c r="F99" s="68"/>
      <c r="G99" s="68"/>
      <c r="H99" s="68"/>
      <c r="I99" s="68"/>
      <c r="J99" s="68"/>
      <c r="K99" s="68"/>
      <c r="L99" s="64"/>
      <c r="S99" s="39"/>
      <c r="T99" s="39"/>
      <c r="U99" s="39"/>
      <c r="V99" s="39"/>
      <c r="W99" s="39"/>
      <c r="X99" s="39"/>
      <c r="Y99" s="39"/>
      <c r="Z99" s="39"/>
      <c r="AA99" s="39"/>
      <c r="AB99" s="39"/>
      <c r="AC99" s="39"/>
      <c r="AD99" s="39"/>
      <c r="AE99" s="39"/>
    </row>
    <row r="103" s="2" customFormat="1" ht="6.96" customHeight="1">
      <c r="A103" s="39"/>
      <c r="B103" s="69"/>
      <c r="C103" s="70"/>
      <c r="D103" s="70"/>
      <c r="E103" s="70"/>
      <c r="F103" s="70"/>
      <c r="G103" s="70"/>
      <c r="H103" s="70"/>
      <c r="I103" s="70"/>
      <c r="J103" s="70"/>
      <c r="K103" s="70"/>
      <c r="L103" s="64"/>
      <c r="S103" s="39"/>
      <c r="T103" s="39"/>
      <c r="U103" s="39"/>
      <c r="V103" s="39"/>
      <c r="W103" s="39"/>
      <c r="X103" s="39"/>
      <c r="Y103" s="39"/>
      <c r="Z103" s="39"/>
      <c r="AA103" s="39"/>
      <c r="AB103" s="39"/>
      <c r="AC103" s="39"/>
      <c r="AD103" s="39"/>
      <c r="AE103" s="39"/>
    </row>
    <row r="104" s="2" customFormat="1" ht="24.96" customHeight="1">
      <c r="A104" s="39"/>
      <c r="B104" s="40"/>
      <c r="C104" s="24" t="s">
        <v>128</v>
      </c>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2" customHeight="1">
      <c r="A106" s="39"/>
      <c r="B106" s="40"/>
      <c r="C106" s="33" t="s">
        <v>16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6.5" customHeight="1">
      <c r="A107" s="39"/>
      <c r="B107" s="40"/>
      <c r="C107" s="41"/>
      <c r="D107" s="41"/>
      <c r="E107" s="176" t="str">
        <f>E7</f>
        <v>Černá Desná, Desná, oprava zdi LB, ř. km 2.850</v>
      </c>
      <c r="F107" s="33"/>
      <c r="G107" s="33"/>
      <c r="H107" s="33"/>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102</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77" t="str">
        <f>E9</f>
        <v>VON - Vedlejší a ostatní náklady</v>
      </c>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20</v>
      </c>
      <c r="D111" s="41"/>
      <c r="E111" s="41"/>
      <c r="F111" s="28" t="str">
        <f>F12</f>
        <v>Desná</v>
      </c>
      <c r="G111" s="41"/>
      <c r="H111" s="41"/>
      <c r="I111" s="33" t="s">
        <v>22</v>
      </c>
      <c r="J111" s="80" t="str">
        <f>IF(J12="","",J12)</f>
        <v>22. 1. 2024</v>
      </c>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5.15" customHeight="1">
      <c r="A113" s="39"/>
      <c r="B113" s="40"/>
      <c r="C113" s="33" t="s">
        <v>24</v>
      </c>
      <c r="D113" s="41"/>
      <c r="E113" s="41"/>
      <c r="F113" s="28" t="str">
        <f>E15</f>
        <v>Povodí Labe s.p.</v>
      </c>
      <c r="G113" s="41"/>
      <c r="H113" s="41"/>
      <c r="I113" s="33" t="s">
        <v>30</v>
      </c>
      <c r="J113" s="37" t="str">
        <f>E21</f>
        <v>Živa projekt s.r.o.</v>
      </c>
      <c r="K113" s="41"/>
      <c r="L113" s="64"/>
      <c r="S113" s="39"/>
      <c r="T113" s="39"/>
      <c r="U113" s="39"/>
      <c r="V113" s="39"/>
      <c r="W113" s="39"/>
      <c r="X113" s="39"/>
      <c r="Y113" s="39"/>
      <c r="Z113" s="39"/>
      <c r="AA113" s="39"/>
      <c r="AB113" s="39"/>
      <c r="AC113" s="39"/>
      <c r="AD113" s="39"/>
      <c r="AE113" s="39"/>
    </row>
    <row r="114" s="2" customFormat="1" ht="15.15" customHeight="1">
      <c r="A114" s="39"/>
      <c r="B114" s="40"/>
      <c r="C114" s="33" t="s">
        <v>28</v>
      </c>
      <c r="D114" s="41"/>
      <c r="E114" s="41"/>
      <c r="F114" s="28" t="str">
        <f>IF(E18="","",E18)</f>
        <v>Vyplň údaj</v>
      </c>
      <c r="G114" s="41"/>
      <c r="H114" s="41"/>
      <c r="I114" s="33" t="s">
        <v>33</v>
      </c>
      <c r="J114" s="37" t="str">
        <f>E24</f>
        <v>Ing. František Vackář</v>
      </c>
      <c r="K114" s="41"/>
      <c r="L114" s="64"/>
      <c r="S114" s="39"/>
      <c r="T114" s="39"/>
      <c r="U114" s="39"/>
      <c r="V114" s="39"/>
      <c r="W114" s="39"/>
      <c r="X114" s="39"/>
      <c r="Y114" s="39"/>
      <c r="Z114" s="39"/>
      <c r="AA114" s="39"/>
      <c r="AB114" s="39"/>
      <c r="AC114" s="39"/>
      <c r="AD114" s="39"/>
      <c r="AE114" s="39"/>
    </row>
    <row r="115" s="2" customFormat="1" ht="10.32"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11" customFormat="1" ht="29.28" customHeight="1">
      <c r="A116" s="193"/>
      <c r="B116" s="194"/>
      <c r="C116" s="195" t="s">
        <v>129</v>
      </c>
      <c r="D116" s="196" t="s">
        <v>61</v>
      </c>
      <c r="E116" s="196" t="s">
        <v>57</v>
      </c>
      <c r="F116" s="196" t="s">
        <v>58</v>
      </c>
      <c r="G116" s="196" t="s">
        <v>130</v>
      </c>
      <c r="H116" s="196" t="s">
        <v>131</v>
      </c>
      <c r="I116" s="196" t="s">
        <v>132</v>
      </c>
      <c r="J116" s="196" t="s">
        <v>116</v>
      </c>
      <c r="K116" s="197" t="s">
        <v>133</v>
      </c>
      <c r="L116" s="198"/>
      <c r="M116" s="101" t="s">
        <v>1</v>
      </c>
      <c r="N116" s="102" t="s">
        <v>40</v>
      </c>
      <c r="O116" s="102" t="s">
        <v>134</v>
      </c>
      <c r="P116" s="102" t="s">
        <v>135</v>
      </c>
      <c r="Q116" s="102" t="s">
        <v>136</v>
      </c>
      <c r="R116" s="102" t="s">
        <v>137</v>
      </c>
      <c r="S116" s="102" t="s">
        <v>138</v>
      </c>
      <c r="T116" s="103" t="s">
        <v>139</v>
      </c>
      <c r="U116" s="193"/>
      <c r="V116" s="193"/>
      <c r="W116" s="193"/>
      <c r="X116" s="193"/>
      <c r="Y116" s="193"/>
      <c r="Z116" s="193"/>
      <c r="AA116" s="193"/>
      <c r="AB116" s="193"/>
      <c r="AC116" s="193"/>
      <c r="AD116" s="193"/>
      <c r="AE116" s="193"/>
    </row>
    <row r="117" s="2" customFormat="1" ht="22.8" customHeight="1">
      <c r="A117" s="39"/>
      <c r="B117" s="40"/>
      <c r="C117" s="108" t="s">
        <v>140</v>
      </c>
      <c r="D117" s="41"/>
      <c r="E117" s="41"/>
      <c r="F117" s="41"/>
      <c r="G117" s="41"/>
      <c r="H117" s="41"/>
      <c r="I117" s="41"/>
      <c r="J117" s="199">
        <f>BK117</f>
        <v>0</v>
      </c>
      <c r="K117" s="41"/>
      <c r="L117" s="45"/>
      <c r="M117" s="104"/>
      <c r="N117" s="200"/>
      <c r="O117" s="105"/>
      <c r="P117" s="201">
        <f>P118</f>
        <v>0</v>
      </c>
      <c r="Q117" s="105"/>
      <c r="R117" s="201">
        <f>R118</f>
        <v>0</v>
      </c>
      <c r="S117" s="105"/>
      <c r="T117" s="202">
        <f>T118</f>
        <v>0</v>
      </c>
      <c r="U117" s="39"/>
      <c r="V117" s="39"/>
      <c r="W117" s="39"/>
      <c r="X117" s="39"/>
      <c r="Y117" s="39"/>
      <c r="Z117" s="39"/>
      <c r="AA117" s="39"/>
      <c r="AB117" s="39"/>
      <c r="AC117" s="39"/>
      <c r="AD117" s="39"/>
      <c r="AE117" s="39"/>
      <c r="AT117" s="18" t="s">
        <v>75</v>
      </c>
      <c r="AU117" s="18" t="s">
        <v>118</v>
      </c>
      <c r="BK117" s="203">
        <f>BK118</f>
        <v>0</v>
      </c>
    </row>
    <row r="118" s="12" customFormat="1" ht="25.92" customHeight="1">
      <c r="A118" s="12"/>
      <c r="B118" s="204"/>
      <c r="C118" s="205"/>
      <c r="D118" s="206" t="s">
        <v>75</v>
      </c>
      <c r="E118" s="207" t="s">
        <v>569</v>
      </c>
      <c r="F118" s="207" t="s">
        <v>570</v>
      </c>
      <c r="G118" s="205"/>
      <c r="H118" s="205"/>
      <c r="I118" s="208"/>
      <c r="J118" s="209">
        <f>BK118</f>
        <v>0</v>
      </c>
      <c r="K118" s="205"/>
      <c r="L118" s="210"/>
      <c r="M118" s="211"/>
      <c r="N118" s="212"/>
      <c r="O118" s="212"/>
      <c r="P118" s="213">
        <f>SUM(P119:P151)</f>
        <v>0</v>
      </c>
      <c r="Q118" s="212"/>
      <c r="R118" s="213">
        <f>SUM(R119:R151)</f>
        <v>0</v>
      </c>
      <c r="S118" s="212"/>
      <c r="T118" s="214">
        <f>SUM(T119:T151)</f>
        <v>0</v>
      </c>
      <c r="U118" s="12"/>
      <c r="V118" s="12"/>
      <c r="W118" s="12"/>
      <c r="X118" s="12"/>
      <c r="Y118" s="12"/>
      <c r="Z118" s="12"/>
      <c r="AA118" s="12"/>
      <c r="AB118" s="12"/>
      <c r="AC118" s="12"/>
      <c r="AD118" s="12"/>
      <c r="AE118" s="12"/>
      <c r="AR118" s="215" t="s">
        <v>181</v>
      </c>
      <c r="AT118" s="216" t="s">
        <v>75</v>
      </c>
      <c r="AU118" s="216" t="s">
        <v>76</v>
      </c>
      <c r="AY118" s="215" t="s">
        <v>143</v>
      </c>
      <c r="BK118" s="217">
        <f>SUM(BK119:BK151)</f>
        <v>0</v>
      </c>
    </row>
    <row r="119" s="2" customFormat="1" ht="16.5" customHeight="1">
      <c r="A119" s="39"/>
      <c r="B119" s="40"/>
      <c r="C119" s="220" t="s">
        <v>81</v>
      </c>
      <c r="D119" s="220" t="s">
        <v>145</v>
      </c>
      <c r="E119" s="221" t="s">
        <v>571</v>
      </c>
      <c r="F119" s="222" t="s">
        <v>572</v>
      </c>
      <c r="G119" s="223" t="s">
        <v>573</v>
      </c>
      <c r="H119" s="224">
        <v>1</v>
      </c>
      <c r="I119" s="225"/>
      <c r="J119" s="226">
        <f>ROUND(I119*H119,2)</f>
        <v>0</v>
      </c>
      <c r="K119" s="222" t="s">
        <v>1</v>
      </c>
      <c r="L119" s="45"/>
      <c r="M119" s="227" t="s">
        <v>1</v>
      </c>
      <c r="N119" s="228" t="s">
        <v>41</v>
      </c>
      <c r="O119" s="92"/>
      <c r="P119" s="229">
        <f>O119*H119</f>
        <v>0</v>
      </c>
      <c r="Q119" s="229">
        <v>0</v>
      </c>
      <c r="R119" s="229">
        <f>Q119*H119</f>
        <v>0</v>
      </c>
      <c r="S119" s="229">
        <v>0</v>
      </c>
      <c r="T119" s="230">
        <f>S119*H119</f>
        <v>0</v>
      </c>
      <c r="U119" s="39"/>
      <c r="V119" s="39"/>
      <c r="W119" s="39"/>
      <c r="X119" s="39"/>
      <c r="Y119" s="39"/>
      <c r="Z119" s="39"/>
      <c r="AA119" s="39"/>
      <c r="AB119" s="39"/>
      <c r="AC119" s="39"/>
      <c r="AD119" s="39"/>
      <c r="AE119" s="39"/>
      <c r="AR119" s="231" t="s">
        <v>150</v>
      </c>
      <c r="AT119" s="231" t="s">
        <v>145</v>
      </c>
      <c r="AU119" s="231" t="s">
        <v>81</v>
      </c>
      <c r="AY119" s="18" t="s">
        <v>143</v>
      </c>
      <c r="BE119" s="232">
        <f>IF(N119="základní",J119,0)</f>
        <v>0</v>
      </c>
      <c r="BF119" s="232">
        <f>IF(N119="snížená",J119,0)</f>
        <v>0</v>
      </c>
      <c r="BG119" s="232">
        <f>IF(N119="zákl. přenesená",J119,0)</f>
        <v>0</v>
      </c>
      <c r="BH119" s="232">
        <f>IF(N119="sníž. přenesená",J119,0)</f>
        <v>0</v>
      </c>
      <c r="BI119" s="232">
        <f>IF(N119="nulová",J119,0)</f>
        <v>0</v>
      </c>
      <c r="BJ119" s="18" t="s">
        <v>81</v>
      </c>
      <c r="BK119" s="232">
        <f>ROUND(I119*H119,2)</f>
        <v>0</v>
      </c>
      <c r="BL119" s="18" t="s">
        <v>150</v>
      </c>
      <c r="BM119" s="231" t="s">
        <v>574</v>
      </c>
    </row>
    <row r="120" s="2" customFormat="1">
      <c r="A120" s="39"/>
      <c r="B120" s="40"/>
      <c r="C120" s="41"/>
      <c r="D120" s="233" t="s">
        <v>152</v>
      </c>
      <c r="E120" s="41"/>
      <c r="F120" s="234" t="s">
        <v>572</v>
      </c>
      <c r="G120" s="41"/>
      <c r="H120" s="41"/>
      <c r="I120" s="235"/>
      <c r="J120" s="41"/>
      <c r="K120" s="41"/>
      <c r="L120" s="45"/>
      <c r="M120" s="236"/>
      <c r="N120" s="237"/>
      <c r="O120" s="92"/>
      <c r="P120" s="92"/>
      <c r="Q120" s="92"/>
      <c r="R120" s="92"/>
      <c r="S120" s="92"/>
      <c r="T120" s="93"/>
      <c r="U120" s="39"/>
      <c r="V120" s="39"/>
      <c r="W120" s="39"/>
      <c r="X120" s="39"/>
      <c r="Y120" s="39"/>
      <c r="Z120" s="39"/>
      <c r="AA120" s="39"/>
      <c r="AB120" s="39"/>
      <c r="AC120" s="39"/>
      <c r="AD120" s="39"/>
      <c r="AE120" s="39"/>
      <c r="AT120" s="18" t="s">
        <v>152</v>
      </c>
      <c r="AU120" s="18" t="s">
        <v>81</v>
      </c>
    </row>
    <row r="121" s="2" customFormat="1">
      <c r="A121" s="39"/>
      <c r="B121" s="40"/>
      <c r="C121" s="41"/>
      <c r="D121" s="233" t="s">
        <v>172</v>
      </c>
      <c r="E121" s="41"/>
      <c r="F121" s="261" t="s">
        <v>575</v>
      </c>
      <c r="G121" s="41"/>
      <c r="H121" s="41"/>
      <c r="I121" s="235"/>
      <c r="J121" s="41"/>
      <c r="K121" s="41"/>
      <c r="L121" s="45"/>
      <c r="M121" s="236"/>
      <c r="N121" s="237"/>
      <c r="O121" s="92"/>
      <c r="P121" s="92"/>
      <c r="Q121" s="92"/>
      <c r="R121" s="92"/>
      <c r="S121" s="92"/>
      <c r="T121" s="93"/>
      <c r="U121" s="39"/>
      <c r="V121" s="39"/>
      <c r="W121" s="39"/>
      <c r="X121" s="39"/>
      <c r="Y121" s="39"/>
      <c r="Z121" s="39"/>
      <c r="AA121" s="39"/>
      <c r="AB121" s="39"/>
      <c r="AC121" s="39"/>
      <c r="AD121" s="39"/>
      <c r="AE121" s="39"/>
      <c r="AT121" s="18" t="s">
        <v>172</v>
      </c>
      <c r="AU121" s="18" t="s">
        <v>81</v>
      </c>
    </row>
    <row r="122" s="2" customFormat="1" ht="16.5" customHeight="1">
      <c r="A122" s="39"/>
      <c r="B122" s="40"/>
      <c r="C122" s="220" t="s">
        <v>85</v>
      </c>
      <c r="D122" s="220" t="s">
        <v>145</v>
      </c>
      <c r="E122" s="221" t="s">
        <v>576</v>
      </c>
      <c r="F122" s="222" t="s">
        <v>577</v>
      </c>
      <c r="G122" s="223" t="s">
        <v>573</v>
      </c>
      <c r="H122" s="224">
        <v>1</v>
      </c>
      <c r="I122" s="225"/>
      <c r="J122" s="226">
        <f>ROUND(I122*H122,2)</f>
        <v>0</v>
      </c>
      <c r="K122" s="222" t="s">
        <v>1</v>
      </c>
      <c r="L122" s="45"/>
      <c r="M122" s="227" t="s">
        <v>1</v>
      </c>
      <c r="N122" s="228" t="s">
        <v>41</v>
      </c>
      <c r="O122" s="92"/>
      <c r="P122" s="229">
        <f>O122*H122</f>
        <v>0</v>
      </c>
      <c r="Q122" s="229">
        <v>0</v>
      </c>
      <c r="R122" s="229">
        <f>Q122*H122</f>
        <v>0</v>
      </c>
      <c r="S122" s="229">
        <v>0</v>
      </c>
      <c r="T122" s="230">
        <f>S122*H122</f>
        <v>0</v>
      </c>
      <c r="U122" s="39"/>
      <c r="V122" s="39"/>
      <c r="W122" s="39"/>
      <c r="X122" s="39"/>
      <c r="Y122" s="39"/>
      <c r="Z122" s="39"/>
      <c r="AA122" s="39"/>
      <c r="AB122" s="39"/>
      <c r="AC122" s="39"/>
      <c r="AD122" s="39"/>
      <c r="AE122" s="39"/>
      <c r="AR122" s="231" t="s">
        <v>150</v>
      </c>
      <c r="AT122" s="231" t="s">
        <v>145</v>
      </c>
      <c r="AU122" s="231" t="s">
        <v>81</v>
      </c>
      <c r="AY122" s="18" t="s">
        <v>143</v>
      </c>
      <c r="BE122" s="232">
        <f>IF(N122="základní",J122,0)</f>
        <v>0</v>
      </c>
      <c r="BF122" s="232">
        <f>IF(N122="snížená",J122,0)</f>
        <v>0</v>
      </c>
      <c r="BG122" s="232">
        <f>IF(N122="zákl. přenesená",J122,0)</f>
        <v>0</v>
      </c>
      <c r="BH122" s="232">
        <f>IF(N122="sníž. přenesená",J122,0)</f>
        <v>0</v>
      </c>
      <c r="BI122" s="232">
        <f>IF(N122="nulová",J122,0)</f>
        <v>0</v>
      </c>
      <c r="BJ122" s="18" t="s">
        <v>81</v>
      </c>
      <c r="BK122" s="232">
        <f>ROUND(I122*H122,2)</f>
        <v>0</v>
      </c>
      <c r="BL122" s="18" t="s">
        <v>150</v>
      </c>
      <c r="BM122" s="231" t="s">
        <v>578</v>
      </c>
    </row>
    <row r="123" s="2" customFormat="1">
      <c r="A123" s="39"/>
      <c r="B123" s="40"/>
      <c r="C123" s="41"/>
      <c r="D123" s="233" t="s">
        <v>152</v>
      </c>
      <c r="E123" s="41"/>
      <c r="F123" s="234" t="s">
        <v>577</v>
      </c>
      <c r="G123" s="41"/>
      <c r="H123" s="41"/>
      <c r="I123" s="235"/>
      <c r="J123" s="41"/>
      <c r="K123" s="41"/>
      <c r="L123" s="45"/>
      <c r="M123" s="236"/>
      <c r="N123" s="237"/>
      <c r="O123" s="92"/>
      <c r="P123" s="92"/>
      <c r="Q123" s="92"/>
      <c r="R123" s="92"/>
      <c r="S123" s="92"/>
      <c r="T123" s="93"/>
      <c r="U123" s="39"/>
      <c r="V123" s="39"/>
      <c r="W123" s="39"/>
      <c r="X123" s="39"/>
      <c r="Y123" s="39"/>
      <c r="Z123" s="39"/>
      <c r="AA123" s="39"/>
      <c r="AB123" s="39"/>
      <c r="AC123" s="39"/>
      <c r="AD123" s="39"/>
      <c r="AE123" s="39"/>
      <c r="AT123" s="18" t="s">
        <v>152</v>
      </c>
      <c r="AU123" s="18" t="s">
        <v>81</v>
      </c>
    </row>
    <row r="124" s="2" customFormat="1">
      <c r="A124" s="39"/>
      <c r="B124" s="40"/>
      <c r="C124" s="41"/>
      <c r="D124" s="233" t="s">
        <v>172</v>
      </c>
      <c r="E124" s="41"/>
      <c r="F124" s="261" t="s">
        <v>579</v>
      </c>
      <c r="G124" s="41"/>
      <c r="H124" s="41"/>
      <c r="I124" s="235"/>
      <c r="J124" s="41"/>
      <c r="K124" s="41"/>
      <c r="L124" s="45"/>
      <c r="M124" s="236"/>
      <c r="N124" s="237"/>
      <c r="O124" s="92"/>
      <c r="P124" s="92"/>
      <c r="Q124" s="92"/>
      <c r="R124" s="92"/>
      <c r="S124" s="92"/>
      <c r="T124" s="93"/>
      <c r="U124" s="39"/>
      <c r="V124" s="39"/>
      <c r="W124" s="39"/>
      <c r="X124" s="39"/>
      <c r="Y124" s="39"/>
      <c r="Z124" s="39"/>
      <c r="AA124" s="39"/>
      <c r="AB124" s="39"/>
      <c r="AC124" s="39"/>
      <c r="AD124" s="39"/>
      <c r="AE124" s="39"/>
      <c r="AT124" s="18" t="s">
        <v>172</v>
      </c>
      <c r="AU124" s="18" t="s">
        <v>81</v>
      </c>
    </row>
    <row r="125" s="2" customFormat="1" ht="16.5" customHeight="1">
      <c r="A125" s="39"/>
      <c r="B125" s="40"/>
      <c r="C125" s="220" t="s">
        <v>166</v>
      </c>
      <c r="D125" s="220" t="s">
        <v>145</v>
      </c>
      <c r="E125" s="221" t="s">
        <v>580</v>
      </c>
      <c r="F125" s="222" t="s">
        <v>581</v>
      </c>
      <c r="G125" s="223" t="s">
        <v>573</v>
      </c>
      <c r="H125" s="224">
        <v>1</v>
      </c>
      <c r="I125" s="225"/>
      <c r="J125" s="226">
        <f>ROUND(I125*H125,2)</f>
        <v>0</v>
      </c>
      <c r="K125" s="222" t="s">
        <v>1</v>
      </c>
      <c r="L125" s="45"/>
      <c r="M125" s="227" t="s">
        <v>1</v>
      </c>
      <c r="N125" s="228" t="s">
        <v>41</v>
      </c>
      <c r="O125" s="92"/>
      <c r="P125" s="229">
        <f>O125*H125</f>
        <v>0</v>
      </c>
      <c r="Q125" s="229">
        <v>0</v>
      </c>
      <c r="R125" s="229">
        <f>Q125*H125</f>
        <v>0</v>
      </c>
      <c r="S125" s="229">
        <v>0</v>
      </c>
      <c r="T125" s="230">
        <f>S125*H125</f>
        <v>0</v>
      </c>
      <c r="U125" s="39"/>
      <c r="V125" s="39"/>
      <c r="W125" s="39"/>
      <c r="X125" s="39"/>
      <c r="Y125" s="39"/>
      <c r="Z125" s="39"/>
      <c r="AA125" s="39"/>
      <c r="AB125" s="39"/>
      <c r="AC125" s="39"/>
      <c r="AD125" s="39"/>
      <c r="AE125" s="39"/>
      <c r="AR125" s="231" t="s">
        <v>150</v>
      </c>
      <c r="AT125" s="231" t="s">
        <v>145</v>
      </c>
      <c r="AU125" s="231" t="s">
        <v>81</v>
      </c>
      <c r="AY125" s="18" t="s">
        <v>143</v>
      </c>
      <c r="BE125" s="232">
        <f>IF(N125="základní",J125,0)</f>
        <v>0</v>
      </c>
      <c r="BF125" s="232">
        <f>IF(N125="snížená",J125,0)</f>
        <v>0</v>
      </c>
      <c r="BG125" s="232">
        <f>IF(N125="zákl. přenesená",J125,0)</f>
        <v>0</v>
      </c>
      <c r="BH125" s="232">
        <f>IF(N125="sníž. přenesená",J125,0)</f>
        <v>0</v>
      </c>
      <c r="BI125" s="232">
        <f>IF(N125="nulová",J125,0)</f>
        <v>0</v>
      </c>
      <c r="BJ125" s="18" t="s">
        <v>81</v>
      </c>
      <c r="BK125" s="232">
        <f>ROUND(I125*H125,2)</f>
        <v>0</v>
      </c>
      <c r="BL125" s="18" t="s">
        <v>150</v>
      </c>
      <c r="BM125" s="231" t="s">
        <v>582</v>
      </c>
    </row>
    <row r="126" s="2" customFormat="1">
      <c r="A126" s="39"/>
      <c r="B126" s="40"/>
      <c r="C126" s="41"/>
      <c r="D126" s="233" t="s">
        <v>152</v>
      </c>
      <c r="E126" s="41"/>
      <c r="F126" s="234" t="s">
        <v>581</v>
      </c>
      <c r="G126" s="41"/>
      <c r="H126" s="41"/>
      <c r="I126" s="235"/>
      <c r="J126" s="41"/>
      <c r="K126" s="41"/>
      <c r="L126" s="45"/>
      <c r="M126" s="236"/>
      <c r="N126" s="237"/>
      <c r="O126" s="92"/>
      <c r="P126" s="92"/>
      <c r="Q126" s="92"/>
      <c r="R126" s="92"/>
      <c r="S126" s="92"/>
      <c r="T126" s="93"/>
      <c r="U126" s="39"/>
      <c r="V126" s="39"/>
      <c r="W126" s="39"/>
      <c r="X126" s="39"/>
      <c r="Y126" s="39"/>
      <c r="Z126" s="39"/>
      <c r="AA126" s="39"/>
      <c r="AB126" s="39"/>
      <c r="AC126" s="39"/>
      <c r="AD126" s="39"/>
      <c r="AE126" s="39"/>
      <c r="AT126" s="18" t="s">
        <v>152</v>
      </c>
      <c r="AU126" s="18" t="s">
        <v>81</v>
      </c>
    </row>
    <row r="127" s="2" customFormat="1">
      <c r="A127" s="39"/>
      <c r="B127" s="40"/>
      <c r="C127" s="41"/>
      <c r="D127" s="233" t="s">
        <v>172</v>
      </c>
      <c r="E127" s="41"/>
      <c r="F127" s="261" t="s">
        <v>583</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172</v>
      </c>
      <c r="AU127" s="18" t="s">
        <v>81</v>
      </c>
    </row>
    <row r="128" s="2" customFormat="1" ht="16.5" customHeight="1">
      <c r="A128" s="39"/>
      <c r="B128" s="40"/>
      <c r="C128" s="220" t="s">
        <v>150</v>
      </c>
      <c r="D128" s="220" t="s">
        <v>145</v>
      </c>
      <c r="E128" s="221" t="s">
        <v>584</v>
      </c>
      <c r="F128" s="222" t="s">
        <v>585</v>
      </c>
      <c r="G128" s="223" t="s">
        <v>573</v>
      </c>
      <c r="H128" s="224">
        <v>1</v>
      </c>
      <c r="I128" s="225"/>
      <c r="J128" s="226">
        <f>ROUND(I128*H128,2)</f>
        <v>0</v>
      </c>
      <c r="K128" s="222" t="s">
        <v>1</v>
      </c>
      <c r="L128" s="45"/>
      <c r="M128" s="227" t="s">
        <v>1</v>
      </c>
      <c r="N128" s="228" t="s">
        <v>41</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150</v>
      </c>
      <c r="AT128" s="231" t="s">
        <v>145</v>
      </c>
      <c r="AU128" s="231" t="s">
        <v>81</v>
      </c>
      <c r="AY128" s="18" t="s">
        <v>143</v>
      </c>
      <c r="BE128" s="232">
        <f>IF(N128="základní",J128,0)</f>
        <v>0</v>
      </c>
      <c r="BF128" s="232">
        <f>IF(N128="snížená",J128,0)</f>
        <v>0</v>
      </c>
      <c r="BG128" s="232">
        <f>IF(N128="zákl. přenesená",J128,0)</f>
        <v>0</v>
      </c>
      <c r="BH128" s="232">
        <f>IF(N128="sníž. přenesená",J128,0)</f>
        <v>0</v>
      </c>
      <c r="BI128" s="232">
        <f>IF(N128="nulová",J128,0)</f>
        <v>0</v>
      </c>
      <c r="BJ128" s="18" t="s">
        <v>81</v>
      </c>
      <c r="BK128" s="232">
        <f>ROUND(I128*H128,2)</f>
        <v>0</v>
      </c>
      <c r="BL128" s="18" t="s">
        <v>150</v>
      </c>
      <c r="BM128" s="231" t="s">
        <v>586</v>
      </c>
    </row>
    <row r="129" s="2" customFormat="1">
      <c r="A129" s="39"/>
      <c r="B129" s="40"/>
      <c r="C129" s="41"/>
      <c r="D129" s="233" t="s">
        <v>152</v>
      </c>
      <c r="E129" s="41"/>
      <c r="F129" s="234" t="s">
        <v>585</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152</v>
      </c>
      <c r="AU129" s="18" t="s">
        <v>81</v>
      </c>
    </row>
    <row r="130" s="2" customFormat="1">
      <c r="A130" s="39"/>
      <c r="B130" s="40"/>
      <c r="C130" s="41"/>
      <c r="D130" s="233" t="s">
        <v>172</v>
      </c>
      <c r="E130" s="41"/>
      <c r="F130" s="261" t="s">
        <v>587</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172</v>
      </c>
      <c r="AU130" s="18" t="s">
        <v>81</v>
      </c>
    </row>
    <row r="131" s="2" customFormat="1" ht="37.8" customHeight="1">
      <c r="A131" s="39"/>
      <c r="B131" s="40"/>
      <c r="C131" s="220" t="s">
        <v>181</v>
      </c>
      <c r="D131" s="220" t="s">
        <v>145</v>
      </c>
      <c r="E131" s="221" t="s">
        <v>588</v>
      </c>
      <c r="F131" s="222" t="s">
        <v>589</v>
      </c>
      <c r="G131" s="223" t="s">
        <v>573</v>
      </c>
      <c r="H131" s="224">
        <v>1</v>
      </c>
      <c r="I131" s="225"/>
      <c r="J131" s="226">
        <f>ROUND(I131*H131,2)</f>
        <v>0</v>
      </c>
      <c r="K131" s="222" t="s">
        <v>1</v>
      </c>
      <c r="L131" s="45"/>
      <c r="M131" s="227" t="s">
        <v>1</v>
      </c>
      <c r="N131" s="228" t="s">
        <v>41</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150</v>
      </c>
      <c r="AT131" s="231" t="s">
        <v>145</v>
      </c>
      <c r="AU131" s="231" t="s">
        <v>81</v>
      </c>
      <c r="AY131" s="18" t="s">
        <v>143</v>
      </c>
      <c r="BE131" s="232">
        <f>IF(N131="základní",J131,0)</f>
        <v>0</v>
      </c>
      <c r="BF131" s="232">
        <f>IF(N131="snížená",J131,0)</f>
        <v>0</v>
      </c>
      <c r="BG131" s="232">
        <f>IF(N131="zákl. přenesená",J131,0)</f>
        <v>0</v>
      </c>
      <c r="BH131" s="232">
        <f>IF(N131="sníž. přenesená",J131,0)</f>
        <v>0</v>
      </c>
      <c r="BI131" s="232">
        <f>IF(N131="nulová",J131,0)</f>
        <v>0</v>
      </c>
      <c r="BJ131" s="18" t="s">
        <v>81</v>
      </c>
      <c r="BK131" s="232">
        <f>ROUND(I131*H131,2)</f>
        <v>0</v>
      </c>
      <c r="BL131" s="18" t="s">
        <v>150</v>
      </c>
      <c r="BM131" s="231" t="s">
        <v>590</v>
      </c>
    </row>
    <row r="132" s="2" customFormat="1">
      <c r="A132" s="39"/>
      <c r="B132" s="40"/>
      <c r="C132" s="41"/>
      <c r="D132" s="233" t="s">
        <v>152</v>
      </c>
      <c r="E132" s="41"/>
      <c r="F132" s="234" t="s">
        <v>591</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152</v>
      </c>
      <c r="AU132" s="18" t="s">
        <v>81</v>
      </c>
    </row>
    <row r="133" s="2" customFormat="1">
      <c r="A133" s="39"/>
      <c r="B133" s="40"/>
      <c r="C133" s="41"/>
      <c r="D133" s="233" t="s">
        <v>172</v>
      </c>
      <c r="E133" s="41"/>
      <c r="F133" s="261" t="s">
        <v>592</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172</v>
      </c>
      <c r="AU133" s="18" t="s">
        <v>81</v>
      </c>
    </row>
    <row r="134" s="2" customFormat="1" ht="16.5" customHeight="1">
      <c r="A134" s="39"/>
      <c r="B134" s="40"/>
      <c r="C134" s="220" t="s">
        <v>186</v>
      </c>
      <c r="D134" s="220" t="s">
        <v>145</v>
      </c>
      <c r="E134" s="221" t="s">
        <v>593</v>
      </c>
      <c r="F134" s="222" t="s">
        <v>594</v>
      </c>
      <c r="G134" s="223" t="s">
        <v>573</v>
      </c>
      <c r="H134" s="224">
        <v>3</v>
      </c>
      <c r="I134" s="225"/>
      <c r="J134" s="226">
        <f>ROUND(I134*H134,2)</f>
        <v>0</v>
      </c>
      <c r="K134" s="222" t="s">
        <v>1</v>
      </c>
      <c r="L134" s="45"/>
      <c r="M134" s="227" t="s">
        <v>1</v>
      </c>
      <c r="N134" s="228" t="s">
        <v>41</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150</v>
      </c>
      <c r="AT134" s="231" t="s">
        <v>145</v>
      </c>
      <c r="AU134" s="231" t="s">
        <v>81</v>
      </c>
      <c r="AY134" s="18" t="s">
        <v>143</v>
      </c>
      <c r="BE134" s="232">
        <f>IF(N134="základní",J134,0)</f>
        <v>0</v>
      </c>
      <c r="BF134" s="232">
        <f>IF(N134="snížená",J134,0)</f>
        <v>0</v>
      </c>
      <c r="BG134" s="232">
        <f>IF(N134="zákl. přenesená",J134,0)</f>
        <v>0</v>
      </c>
      <c r="BH134" s="232">
        <f>IF(N134="sníž. přenesená",J134,0)</f>
        <v>0</v>
      </c>
      <c r="BI134" s="232">
        <f>IF(N134="nulová",J134,0)</f>
        <v>0</v>
      </c>
      <c r="BJ134" s="18" t="s">
        <v>81</v>
      </c>
      <c r="BK134" s="232">
        <f>ROUND(I134*H134,2)</f>
        <v>0</v>
      </c>
      <c r="BL134" s="18" t="s">
        <v>150</v>
      </c>
      <c r="BM134" s="231" t="s">
        <v>595</v>
      </c>
    </row>
    <row r="135" s="2" customFormat="1">
      <c r="A135" s="39"/>
      <c r="B135" s="40"/>
      <c r="C135" s="41"/>
      <c r="D135" s="233" t="s">
        <v>152</v>
      </c>
      <c r="E135" s="41"/>
      <c r="F135" s="234" t="s">
        <v>594</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152</v>
      </c>
      <c r="AU135" s="18" t="s">
        <v>81</v>
      </c>
    </row>
    <row r="136" s="2" customFormat="1">
      <c r="A136" s="39"/>
      <c r="B136" s="40"/>
      <c r="C136" s="41"/>
      <c r="D136" s="233" t="s">
        <v>172</v>
      </c>
      <c r="E136" s="41"/>
      <c r="F136" s="261" t="s">
        <v>596</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172</v>
      </c>
      <c r="AU136" s="18" t="s">
        <v>81</v>
      </c>
    </row>
    <row r="137" s="2" customFormat="1" ht="16.5" customHeight="1">
      <c r="A137" s="39"/>
      <c r="B137" s="40"/>
      <c r="C137" s="220" t="s">
        <v>194</v>
      </c>
      <c r="D137" s="220" t="s">
        <v>145</v>
      </c>
      <c r="E137" s="221" t="s">
        <v>414</v>
      </c>
      <c r="F137" s="222" t="s">
        <v>597</v>
      </c>
      <c r="G137" s="223" t="s">
        <v>573</v>
      </c>
      <c r="H137" s="224">
        <v>1</v>
      </c>
      <c r="I137" s="225"/>
      <c r="J137" s="226">
        <f>ROUND(I137*H137,2)</f>
        <v>0</v>
      </c>
      <c r="K137" s="222" t="s">
        <v>1</v>
      </c>
      <c r="L137" s="45"/>
      <c r="M137" s="227" t="s">
        <v>1</v>
      </c>
      <c r="N137" s="228" t="s">
        <v>41</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598</v>
      </c>
      <c r="AT137" s="231" t="s">
        <v>145</v>
      </c>
      <c r="AU137" s="231" t="s">
        <v>81</v>
      </c>
      <c r="AY137" s="18" t="s">
        <v>143</v>
      </c>
      <c r="BE137" s="232">
        <f>IF(N137="základní",J137,0)</f>
        <v>0</v>
      </c>
      <c r="BF137" s="232">
        <f>IF(N137="snížená",J137,0)</f>
        <v>0</v>
      </c>
      <c r="BG137" s="232">
        <f>IF(N137="zákl. přenesená",J137,0)</f>
        <v>0</v>
      </c>
      <c r="BH137" s="232">
        <f>IF(N137="sníž. přenesená",J137,0)</f>
        <v>0</v>
      </c>
      <c r="BI137" s="232">
        <f>IF(N137="nulová",J137,0)</f>
        <v>0</v>
      </c>
      <c r="BJ137" s="18" t="s">
        <v>81</v>
      </c>
      <c r="BK137" s="232">
        <f>ROUND(I137*H137,2)</f>
        <v>0</v>
      </c>
      <c r="BL137" s="18" t="s">
        <v>598</v>
      </c>
      <c r="BM137" s="231" t="s">
        <v>599</v>
      </c>
    </row>
    <row r="138" s="2" customFormat="1">
      <c r="A138" s="39"/>
      <c r="B138" s="40"/>
      <c r="C138" s="41"/>
      <c r="D138" s="233" t="s">
        <v>152</v>
      </c>
      <c r="E138" s="41"/>
      <c r="F138" s="234" t="s">
        <v>597</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152</v>
      </c>
      <c r="AU138" s="18" t="s">
        <v>81</v>
      </c>
    </row>
    <row r="139" s="2" customFormat="1">
      <c r="A139" s="39"/>
      <c r="B139" s="40"/>
      <c r="C139" s="41"/>
      <c r="D139" s="233" t="s">
        <v>172</v>
      </c>
      <c r="E139" s="41"/>
      <c r="F139" s="261" t="s">
        <v>600</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172</v>
      </c>
      <c r="AU139" s="18" t="s">
        <v>81</v>
      </c>
    </row>
    <row r="140" s="2" customFormat="1" ht="16.5" customHeight="1">
      <c r="A140" s="39"/>
      <c r="B140" s="40"/>
      <c r="C140" s="220" t="s">
        <v>202</v>
      </c>
      <c r="D140" s="220" t="s">
        <v>145</v>
      </c>
      <c r="E140" s="221" t="s">
        <v>601</v>
      </c>
      <c r="F140" s="222" t="s">
        <v>602</v>
      </c>
      <c r="G140" s="223" t="s">
        <v>573</v>
      </c>
      <c r="H140" s="224">
        <v>1</v>
      </c>
      <c r="I140" s="225"/>
      <c r="J140" s="226">
        <f>ROUND(I140*H140,2)</f>
        <v>0</v>
      </c>
      <c r="K140" s="222" t="s">
        <v>1</v>
      </c>
      <c r="L140" s="45"/>
      <c r="M140" s="227" t="s">
        <v>1</v>
      </c>
      <c r="N140" s="228" t="s">
        <v>41</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150</v>
      </c>
      <c r="AT140" s="231" t="s">
        <v>145</v>
      </c>
      <c r="AU140" s="231" t="s">
        <v>81</v>
      </c>
      <c r="AY140" s="18" t="s">
        <v>143</v>
      </c>
      <c r="BE140" s="232">
        <f>IF(N140="základní",J140,0)</f>
        <v>0</v>
      </c>
      <c r="BF140" s="232">
        <f>IF(N140="snížená",J140,0)</f>
        <v>0</v>
      </c>
      <c r="BG140" s="232">
        <f>IF(N140="zákl. přenesená",J140,0)</f>
        <v>0</v>
      </c>
      <c r="BH140" s="232">
        <f>IF(N140="sníž. přenesená",J140,0)</f>
        <v>0</v>
      </c>
      <c r="BI140" s="232">
        <f>IF(N140="nulová",J140,0)</f>
        <v>0</v>
      </c>
      <c r="BJ140" s="18" t="s">
        <v>81</v>
      </c>
      <c r="BK140" s="232">
        <f>ROUND(I140*H140,2)</f>
        <v>0</v>
      </c>
      <c r="BL140" s="18" t="s">
        <v>150</v>
      </c>
      <c r="BM140" s="231" t="s">
        <v>603</v>
      </c>
    </row>
    <row r="141" s="2" customFormat="1">
      <c r="A141" s="39"/>
      <c r="B141" s="40"/>
      <c r="C141" s="41"/>
      <c r="D141" s="233" t="s">
        <v>152</v>
      </c>
      <c r="E141" s="41"/>
      <c r="F141" s="234" t="s">
        <v>604</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152</v>
      </c>
      <c r="AU141" s="18" t="s">
        <v>81</v>
      </c>
    </row>
    <row r="142" s="2" customFormat="1">
      <c r="A142" s="39"/>
      <c r="B142" s="40"/>
      <c r="C142" s="41"/>
      <c r="D142" s="233" t="s">
        <v>172</v>
      </c>
      <c r="E142" s="41"/>
      <c r="F142" s="261" t="s">
        <v>605</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172</v>
      </c>
      <c r="AU142" s="18" t="s">
        <v>81</v>
      </c>
    </row>
    <row r="143" s="2" customFormat="1" ht="24.15" customHeight="1">
      <c r="A143" s="39"/>
      <c r="B143" s="40"/>
      <c r="C143" s="220" t="s">
        <v>208</v>
      </c>
      <c r="D143" s="220" t="s">
        <v>145</v>
      </c>
      <c r="E143" s="221" t="s">
        <v>606</v>
      </c>
      <c r="F143" s="222" t="s">
        <v>607</v>
      </c>
      <c r="G143" s="223" t="s">
        <v>307</v>
      </c>
      <c r="H143" s="224">
        <v>1</v>
      </c>
      <c r="I143" s="225"/>
      <c r="J143" s="226">
        <f>ROUND(I143*H143,2)</f>
        <v>0</v>
      </c>
      <c r="K143" s="222" t="s">
        <v>1</v>
      </c>
      <c r="L143" s="45"/>
      <c r="M143" s="227" t="s">
        <v>1</v>
      </c>
      <c r="N143" s="228" t="s">
        <v>41</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608</v>
      </c>
      <c r="AT143" s="231" t="s">
        <v>145</v>
      </c>
      <c r="AU143" s="231" t="s">
        <v>81</v>
      </c>
      <c r="AY143" s="18" t="s">
        <v>143</v>
      </c>
      <c r="BE143" s="232">
        <f>IF(N143="základní",J143,0)</f>
        <v>0</v>
      </c>
      <c r="BF143" s="232">
        <f>IF(N143="snížená",J143,0)</f>
        <v>0</v>
      </c>
      <c r="BG143" s="232">
        <f>IF(N143="zákl. přenesená",J143,0)</f>
        <v>0</v>
      </c>
      <c r="BH143" s="232">
        <f>IF(N143="sníž. přenesená",J143,0)</f>
        <v>0</v>
      </c>
      <c r="BI143" s="232">
        <f>IF(N143="nulová",J143,0)</f>
        <v>0</v>
      </c>
      <c r="BJ143" s="18" t="s">
        <v>81</v>
      </c>
      <c r="BK143" s="232">
        <f>ROUND(I143*H143,2)</f>
        <v>0</v>
      </c>
      <c r="BL143" s="18" t="s">
        <v>608</v>
      </c>
      <c r="BM143" s="231" t="s">
        <v>609</v>
      </c>
    </row>
    <row r="144" s="2" customFormat="1">
      <c r="A144" s="39"/>
      <c r="B144" s="40"/>
      <c r="C144" s="41"/>
      <c r="D144" s="233" t="s">
        <v>152</v>
      </c>
      <c r="E144" s="41"/>
      <c r="F144" s="234" t="s">
        <v>607</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152</v>
      </c>
      <c r="AU144" s="18" t="s">
        <v>81</v>
      </c>
    </row>
    <row r="145" s="2" customFormat="1">
      <c r="A145" s="39"/>
      <c r="B145" s="40"/>
      <c r="C145" s="41"/>
      <c r="D145" s="233" t="s">
        <v>172</v>
      </c>
      <c r="E145" s="41"/>
      <c r="F145" s="261" t="s">
        <v>610</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172</v>
      </c>
      <c r="AU145" s="18" t="s">
        <v>81</v>
      </c>
    </row>
    <row r="146" s="2" customFormat="1" ht="24.15" customHeight="1">
      <c r="A146" s="39"/>
      <c r="B146" s="40"/>
      <c r="C146" s="220" t="s">
        <v>231</v>
      </c>
      <c r="D146" s="220" t="s">
        <v>145</v>
      </c>
      <c r="E146" s="221" t="s">
        <v>611</v>
      </c>
      <c r="F146" s="222" t="s">
        <v>612</v>
      </c>
      <c r="G146" s="223" t="s">
        <v>307</v>
      </c>
      <c r="H146" s="224">
        <v>1</v>
      </c>
      <c r="I146" s="225"/>
      <c r="J146" s="226">
        <f>ROUND(I146*H146,2)</f>
        <v>0</v>
      </c>
      <c r="K146" s="222" t="s">
        <v>1</v>
      </c>
      <c r="L146" s="45"/>
      <c r="M146" s="227" t="s">
        <v>1</v>
      </c>
      <c r="N146" s="228" t="s">
        <v>41</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608</v>
      </c>
      <c r="AT146" s="231" t="s">
        <v>145</v>
      </c>
      <c r="AU146" s="231" t="s">
        <v>81</v>
      </c>
      <c r="AY146" s="18" t="s">
        <v>143</v>
      </c>
      <c r="BE146" s="232">
        <f>IF(N146="základní",J146,0)</f>
        <v>0</v>
      </c>
      <c r="BF146" s="232">
        <f>IF(N146="snížená",J146,0)</f>
        <v>0</v>
      </c>
      <c r="BG146" s="232">
        <f>IF(N146="zákl. přenesená",J146,0)</f>
        <v>0</v>
      </c>
      <c r="BH146" s="232">
        <f>IF(N146="sníž. přenesená",J146,0)</f>
        <v>0</v>
      </c>
      <c r="BI146" s="232">
        <f>IF(N146="nulová",J146,0)</f>
        <v>0</v>
      </c>
      <c r="BJ146" s="18" t="s">
        <v>81</v>
      </c>
      <c r="BK146" s="232">
        <f>ROUND(I146*H146,2)</f>
        <v>0</v>
      </c>
      <c r="BL146" s="18" t="s">
        <v>608</v>
      </c>
      <c r="BM146" s="231" t="s">
        <v>613</v>
      </c>
    </row>
    <row r="147" s="2" customFormat="1">
      <c r="A147" s="39"/>
      <c r="B147" s="40"/>
      <c r="C147" s="41"/>
      <c r="D147" s="233" t="s">
        <v>152</v>
      </c>
      <c r="E147" s="41"/>
      <c r="F147" s="234" t="s">
        <v>612</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152</v>
      </c>
      <c r="AU147" s="18" t="s">
        <v>81</v>
      </c>
    </row>
    <row r="148" s="2" customFormat="1">
      <c r="A148" s="39"/>
      <c r="B148" s="40"/>
      <c r="C148" s="41"/>
      <c r="D148" s="233" t="s">
        <v>172</v>
      </c>
      <c r="E148" s="41"/>
      <c r="F148" s="261" t="s">
        <v>614</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172</v>
      </c>
      <c r="AU148" s="18" t="s">
        <v>81</v>
      </c>
    </row>
    <row r="149" s="2" customFormat="1" ht="16.5" customHeight="1">
      <c r="A149" s="39"/>
      <c r="B149" s="40"/>
      <c r="C149" s="220" t="s">
        <v>237</v>
      </c>
      <c r="D149" s="220" t="s">
        <v>145</v>
      </c>
      <c r="E149" s="221" t="s">
        <v>615</v>
      </c>
      <c r="F149" s="222" t="s">
        <v>616</v>
      </c>
      <c r="G149" s="223" t="s">
        <v>307</v>
      </c>
      <c r="H149" s="224">
        <v>1</v>
      </c>
      <c r="I149" s="225"/>
      <c r="J149" s="226">
        <f>ROUND(I149*H149,2)</f>
        <v>0</v>
      </c>
      <c r="K149" s="222" t="s">
        <v>1</v>
      </c>
      <c r="L149" s="45"/>
      <c r="M149" s="227" t="s">
        <v>1</v>
      </c>
      <c r="N149" s="228" t="s">
        <v>41</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608</v>
      </c>
      <c r="AT149" s="231" t="s">
        <v>145</v>
      </c>
      <c r="AU149" s="231" t="s">
        <v>81</v>
      </c>
      <c r="AY149" s="18" t="s">
        <v>143</v>
      </c>
      <c r="BE149" s="232">
        <f>IF(N149="základní",J149,0)</f>
        <v>0</v>
      </c>
      <c r="BF149" s="232">
        <f>IF(N149="snížená",J149,0)</f>
        <v>0</v>
      </c>
      <c r="BG149" s="232">
        <f>IF(N149="zákl. přenesená",J149,0)</f>
        <v>0</v>
      </c>
      <c r="BH149" s="232">
        <f>IF(N149="sníž. přenesená",J149,0)</f>
        <v>0</v>
      </c>
      <c r="BI149" s="232">
        <f>IF(N149="nulová",J149,0)</f>
        <v>0</v>
      </c>
      <c r="BJ149" s="18" t="s">
        <v>81</v>
      </c>
      <c r="BK149" s="232">
        <f>ROUND(I149*H149,2)</f>
        <v>0</v>
      </c>
      <c r="BL149" s="18" t="s">
        <v>608</v>
      </c>
      <c r="BM149" s="231" t="s">
        <v>617</v>
      </c>
    </row>
    <row r="150" s="2" customFormat="1">
      <c r="A150" s="39"/>
      <c r="B150" s="40"/>
      <c r="C150" s="41"/>
      <c r="D150" s="233" t="s">
        <v>152</v>
      </c>
      <c r="E150" s="41"/>
      <c r="F150" s="234" t="s">
        <v>616</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152</v>
      </c>
      <c r="AU150" s="18" t="s">
        <v>81</v>
      </c>
    </row>
    <row r="151" s="2" customFormat="1">
      <c r="A151" s="39"/>
      <c r="B151" s="40"/>
      <c r="C151" s="41"/>
      <c r="D151" s="233" t="s">
        <v>172</v>
      </c>
      <c r="E151" s="41"/>
      <c r="F151" s="261" t="s">
        <v>618</v>
      </c>
      <c r="G151" s="41"/>
      <c r="H151" s="41"/>
      <c r="I151" s="235"/>
      <c r="J151" s="41"/>
      <c r="K151" s="41"/>
      <c r="L151" s="45"/>
      <c r="M151" s="294"/>
      <c r="N151" s="295"/>
      <c r="O151" s="296"/>
      <c r="P151" s="296"/>
      <c r="Q151" s="296"/>
      <c r="R151" s="296"/>
      <c r="S151" s="296"/>
      <c r="T151" s="297"/>
      <c r="U151" s="39"/>
      <c r="V151" s="39"/>
      <c r="W151" s="39"/>
      <c r="X151" s="39"/>
      <c r="Y151" s="39"/>
      <c r="Z151" s="39"/>
      <c r="AA151" s="39"/>
      <c r="AB151" s="39"/>
      <c r="AC151" s="39"/>
      <c r="AD151" s="39"/>
      <c r="AE151" s="39"/>
      <c r="AT151" s="18" t="s">
        <v>172</v>
      </c>
      <c r="AU151" s="18" t="s">
        <v>81</v>
      </c>
    </row>
    <row r="152" s="2" customFormat="1" ht="6.96" customHeight="1">
      <c r="A152" s="39"/>
      <c r="B152" s="67"/>
      <c r="C152" s="68"/>
      <c r="D152" s="68"/>
      <c r="E152" s="68"/>
      <c r="F152" s="68"/>
      <c r="G152" s="68"/>
      <c r="H152" s="68"/>
      <c r="I152" s="68"/>
      <c r="J152" s="68"/>
      <c r="K152" s="68"/>
      <c r="L152" s="45"/>
      <c r="M152" s="39"/>
      <c r="O152" s="39"/>
      <c r="P152" s="39"/>
      <c r="Q152" s="39"/>
      <c r="R152" s="39"/>
      <c r="S152" s="39"/>
      <c r="T152" s="39"/>
      <c r="U152" s="39"/>
      <c r="V152" s="39"/>
      <c r="W152" s="39"/>
      <c r="X152" s="39"/>
      <c r="Y152" s="39"/>
      <c r="Z152" s="39"/>
      <c r="AA152" s="39"/>
      <c r="AB152" s="39"/>
      <c r="AC152" s="39"/>
      <c r="AD152" s="39"/>
      <c r="AE152" s="39"/>
    </row>
  </sheetData>
  <sheetProtection sheet="1" autoFilter="0" formatColumns="0" formatRows="0" objects="1" scenarios="1" spinCount="100000" saltValue="uVfMHaucRp/Ea4f9IAjM5pmQ+/nR27yShB6lWGgW65vTq7IGAUOHSCwqz5YHeLh6wv3qpzePi1xHk2Mc5E946w==" hashValue="bdtsf+EY2+rggn0o1rDXMqLvgL0M5yMohWB5dXn26I0ohfxZcr83U2wrPVACvs751N9OaqsdWDEpw+0n7U5HwQ==" algorithmName="SHA-512" password="CC35"/>
  <autoFilter ref="C116:K151"/>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8"/>
      <c r="C3" s="139"/>
      <c r="D3" s="139"/>
      <c r="E3" s="139"/>
      <c r="F3" s="139"/>
      <c r="G3" s="139"/>
      <c r="H3" s="21"/>
    </row>
    <row r="4" s="1" customFormat="1" ht="24.96" customHeight="1">
      <c r="B4" s="21"/>
      <c r="C4" s="140" t="s">
        <v>619</v>
      </c>
      <c r="H4" s="21"/>
    </row>
    <row r="5" s="1" customFormat="1" ht="12" customHeight="1">
      <c r="B5" s="21"/>
      <c r="C5" s="298" t="s">
        <v>13</v>
      </c>
      <c r="D5" s="149" t="s">
        <v>14</v>
      </c>
      <c r="E5" s="1"/>
      <c r="F5" s="1"/>
      <c r="H5" s="21"/>
    </row>
    <row r="6" s="1" customFormat="1" ht="36.96" customHeight="1">
      <c r="B6" s="21"/>
      <c r="C6" s="299" t="s">
        <v>16</v>
      </c>
      <c r="D6" s="300" t="s">
        <v>17</v>
      </c>
      <c r="E6" s="1"/>
      <c r="F6" s="1"/>
      <c r="H6" s="21"/>
    </row>
    <row r="7" s="1" customFormat="1" ht="16.5" customHeight="1">
      <c r="B7" s="21"/>
      <c r="C7" s="142" t="s">
        <v>22</v>
      </c>
      <c r="D7" s="146" t="str">
        <f>'Rekapitulace stavby'!AN8</f>
        <v>22. 1. 2024</v>
      </c>
      <c r="H7" s="21"/>
    </row>
    <row r="8" s="2" customFormat="1" ht="10.8" customHeight="1">
      <c r="A8" s="39"/>
      <c r="B8" s="45"/>
      <c r="C8" s="39"/>
      <c r="D8" s="39"/>
      <c r="E8" s="39"/>
      <c r="F8" s="39"/>
      <c r="G8" s="39"/>
      <c r="H8" s="45"/>
    </row>
    <row r="9" s="11" customFormat="1" ht="29.28" customHeight="1">
      <c r="A9" s="193"/>
      <c r="B9" s="301"/>
      <c r="C9" s="302" t="s">
        <v>57</v>
      </c>
      <c r="D9" s="303" t="s">
        <v>58</v>
      </c>
      <c r="E9" s="303" t="s">
        <v>130</v>
      </c>
      <c r="F9" s="304" t="s">
        <v>620</v>
      </c>
      <c r="G9" s="193"/>
      <c r="H9" s="301"/>
    </row>
    <row r="10" s="2" customFormat="1" ht="26.4" customHeight="1">
      <c r="A10" s="39"/>
      <c r="B10" s="45"/>
      <c r="C10" s="305" t="s">
        <v>621</v>
      </c>
      <c r="D10" s="305" t="s">
        <v>82</v>
      </c>
      <c r="E10" s="39"/>
      <c r="F10" s="39"/>
      <c r="G10" s="39"/>
      <c r="H10" s="45"/>
    </row>
    <row r="11" s="2" customFormat="1" ht="16.8" customHeight="1">
      <c r="A11" s="39"/>
      <c r="B11" s="45"/>
      <c r="C11" s="306" t="s">
        <v>89</v>
      </c>
      <c r="D11" s="307" t="s">
        <v>1</v>
      </c>
      <c r="E11" s="308" t="s">
        <v>1</v>
      </c>
      <c r="F11" s="309">
        <v>123.02</v>
      </c>
      <c r="G11" s="39"/>
      <c r="H11" s="45"/>
    </row>
    <row r="12" s="2" customFormat="1" ht="16.8" customHeight="1">
      <c r="A12" s="39"/>
      <c r="B12" s="45"/>
      <c r="C12" s="310" t="s">
        <v>1</v>
      </c>
      <c r="D12" s="310" t="s">
        <v>383</v>
      </c>
      <c r="E12" s="18" t="s">
        <v>1</v>
      </c>
      <c r="F12" s="311">
        <v>0</v>
      </c>
      <c r="G12" s="39"/>
      <c r="H12" s="45"/>
    </row>
    <row r="13" s="2" customFormat="1" ht="16.8" customHeight="1">
      <c r="A13" s="39"/>
      <c r="B13" s="45"/>
      <c r="C13" s="310" t="s">
        <v>1</v>
      </c>
      <c r="D13" s="310" t="s">
        <v>384</v>
      </c>
      <c r="E13" s="18" t="s">
        <v>1</v>
      </c>
      <c r="F13" s="311">
        <v>11.9</v>
      </c>
      <c r="G13" s="39"/>
      <c r="H13" s="45"/>
    </row>
    <row r="14" s="2" customFormat="1" ht="16.8" customHeight="1">
      <c r="A14" s="39"/>
      <c r="B14" s="45"/>
      <c r="C14" s="310" t="s">
        <v>1</v>
      </c>
      <c r="D14" s="310" t="s">
        <v>385</v>
      </c>
      <c r="E14" s="18" t="s">
        <v>1</v>
      </c>
      <c r="F14" s="311">
        <v>4.2000000000000002</v>
      </c>
      <c r="G14" s="39"/>
      <c r="H14" s="45"/>
    </row>
    <row r="15" s="2" customFormat="1" ht="16.8" customHeight="1">
      <c r="A15" s="39"/>
      <c r="B15" s="45"/>
      <c r="C15" s="310" t="s">
        <v>1</v>
      </c>
      <c r="D15" s="310" t="s">
        <v>386</v>
      </c>
      <c r="E15" s="18" t="s">
        <v>1</v>
      </c>
      <c r="F15" s="311">
        <v>0</v>
      </c>
      <c r="G15" s="39"/>
      <c r="H15" s="45"/>
    </row>
    <row r="16" s="2" customFormat="1" ht="16.8" customHeight="1">
      <c r="A16" s="39"/>
      <c r="B16" s="45"/>
      <c r="C16" s="310" t="s">
        <v>1</v>
      </c>
      <c r="D16" s="310" t="s">
        <v>387</v>
      </c>
      <c r="E16" s="18" t="s">
        <v>1</v>
      </c>
      <c r="F16" s="311">
        <v>9.1199999999999992</v>
      </c>
      <c r="G16" s="39"/>
      <c r="H16" s="45"/>
    </row>
    <row r="17" s="2" customFormat="1" ht="16.8" customHeight="1">
      <c r="A17" s="39"/>
      <c r="B17" s="45"/>
      <c r="C17" s="310" t="s">
        <v>1</v>
      </c>
      <c r="D17" s="310" t="s">
        <v>388</v>
      </c>
      <c r="E17" s="18" t="s">
        <v>1</v>
      </c>
      <c r="F17" s="311">
        <v>0</v>
      </c>
      <c r="G17" s="39"/>
      <c r="H17" s="45"/>
    </row>
    <row r="18" s="2" customFormat="1" ht="16.8" customHeight="1">
      <c r="A18" s="39"/>
      <c r="B18" s="45"/>
      <c r="C18" s="310" t="s">
        <v>1</v>
      </c>
      <c r="D18" s="310" t="s">
        <v>389</v>
      </c>
      <c r="E18" s="18" t="s">
        <v>1</v>
      </c>
      <c r="F18" s="311">
        <v>47.399999999999999</v>
      </c>
      <c r="G18" s="39"/>
      <c r="H18" s="45"/>
    </row>
    <row r="19" s="2" customFormat="1" ht="16.8" customHeight="1">
      <c r="A19" s="39"/>
      <c r="B19" s="45"/>
      <c r="C19" s="310" t="s">
        <v>1</v>
      </c>
      <c r="D19" s="310" t="s">
        <v>375</v>
      </c>
      <c r="E19" s="18" t="s">
        <v>1</v>
      </c>
      <c r="F19" s="311">
        <v>0</v>
      </c>
      <c r="G19" s="39"/>
      <c r="H19" s="45"/>
    </row>
    <row r="20" s="2" customFormat="1" ht="16.8" customHeight="1">
      <c r="A20" s="39"/>
      <c r="B20" s="45"/>
      <c r="C20" s="310" t="s">
        <v>1</v>
      </c>
      <c r="D20" s="310" t="s">
        <v>390</v>
      </c>
      <c r="E20" s="18" t="s">
        <v>1</v>
      </c>
      <c r="F20" s="311">
        <v>50.399999999999999</v>
      </c>
      <c r="G20" s="39"/>
      <c r="H20" s="45"/>
    </row>
    <row r="21" s="2" customFormat="1" ht="16.8" customHeight="1">
      <c r="A21" s="39"/>
      <c r="B21" s="45"/>
      <c r="C21" s="310" t="s">
        <v>89</v>
      </c>
      <c r="D21" s="310" t="s">
        <v>228</v>
      </c>
      <c r="E21" s="18" t="s">
        <v>1</v>
      </c>
      <c r="F21" s="311">
        <v>123.02</v>
      </c>
      <c r="G21" s="39"/>
      <c r="H21" s="45"/>
    </row>
    <row r="22" s="2" customFormat="1" ht="16.8" customHeight="1">
      <c r="A22" s="39"/>
      <c r="B22" s="45"/>
      <c r="C22" s="312" t="s">
        <v>622</v>
      </c>
      <c r="D22" s="39"/>
      <c r="E22" s="39"/>
      <c r="F22" s="39"/>
      <c r="G22" s="39"/>
      <c r="H22" s="45"/>
    </row>
    <row r="23" s="2" customFormat="1" ht="16.8" customHeight="1">
      <c r="A23" s="39"/>
      <c r="B23" s="45"/>
      <c r="C23" s="310" t="s">
        <v>378</v>
      </c>
      <c r="D23" s="310" t="s">
        <v>379</v>
      </c>
      <c r="E23" s="18" t="s">
        <v>148</v>
      </c>
      <c r="F23" s="311">
        <v>123.02</v>
      </c>
      <c r="G23" s="39"/>
      <c r="H23" s="45"/>
    </row>
    <row r="24" s="2" customFormat="1" ht="16.8" customHeight="1">
      <c r="A24" s="39"/>
      <c r="B24" s="45"/>
      <c r="C24" s="310" t="s">
        <v>392</v>
      </c>
      <c r="D24" s="310" t="s">
        <v>393</v>
      </c>
      <c r="E24" s="18" t="s">
        <v>148</v>
      </c>
      <c r="F24" s="311">
        <v>123.02</v>
      </c>
      <c r="G24" s="39"/>
      <c r="H24" s="45"/>
    </row>
    <row r="25" s="2" customFormat="1" ht="16.8" customHeight="1">
      <c r="A25" s="39"/>
      <c r="B25" s="45"/>
      <c r="C25" s="306" t="s">
        <v>91</v>
      </c>
      <c r="D25" s="307" t="s">
        <v>1</v>
      </c>
      <c r="E25" s="308" t="s">
        <v>1</v>
      </c>
      <c r="F25" s="309">
        <v>76.744</v>
      </c>
      <c r="G25" s="39"/>
      <c r="H25" s="45"/>
    </row>
    <row r="26" s="2" customFormat="1" ht="16.8" customHeight="1">
      <c r="A26" s="39"/>
      <c r="B26" s="45"/>
      <c r="C26" s="310" t="s">
        <v>1</v>
      </c>
      <c r="D26" s="310" t="s">
        <v>366</v>
      </c>
      <c r="E26" s="18" t="s">
        <v>1</v>
      </c>
      <c r="F26" s="311">
        <v>0</v>
      </c>
      <c r="G26" s="39"/>
      <c r="H26" s="45"/>
    </row>
    <row r="27" s="2" customFormat="1" ht="16.8" customHeight="1">
      <c r="A27" s="39"/>
      <c r="B27" s="45"/>
      <c r="C27" s="310" t="s">
        <v>1</v>
      </c>
      <c r="D27" s="310" t="s">
        <v>367</v>
      </c>
      <c r="E27" s="18" t="s">
        <v>1</v>
      </c>
      <c r="F27" s="311">
        <v>6.2999999999999998</v>
      </c>
      <c r="G27" s="39"/>
      <c r="H27" s="45"/>
    </row>
    <row r="28" s="2" customFormat="1" ht="16.8" customHeight="1">
      <c r="A28" s="39"/>
      <c r="B28" s="45"/>
      <c r="C28" s="310" t="s">
        <v>1</v>
      </c>
      <c r="D28" s="310" t="s">
        <v>368</v>
      </c>
      <c r="E28" s="18" t="s">
        <v>1</v>
      </c>
      <c r="F28" s="311">
        <v>16.66</v>
      </c>
      <c r="G28" s="39"/>
      <c r="H28" s="45"/>
    </row>
    <row r="29" s="2" customFormat="1" ht="16.8" customHeight="1">
      <c r="A29" s="39"/>
      <c r="B29" s="45"/>
      <c r="C29" s="310" t="s">
        <v>1</v>
      </c>
      <c r="D29" s="310" t="s">
        <v>369</v>
      </c>
      <c r="E29" s="18" t="s">
        <v>1</v>
      </c>
      <c r="F29" s="311">
        <v>0</v>
      </c>
      <c r="G29" s="39"/>
      <c r="H29" s="45"/>
    </row>
    <row r="30" s="2" customFormat="1" ht="16.8" customHeight="1">
      <c r="A30" s="39"/>
      <c r="B30" s="45"/>
      <c r="C30" s="310" t="s">
        <v>1</v>
      </c>
      <c r="D30" s="310" t="s">
        <v>370</v>
      </c>
      <c r="E30" s="18" t="s">
        <v>1</v>
      </c>
      <c r="F30" s="311">
        <v>5.4720000000000004</v>
      </c>
      <c r="G30" s="39"/>
      <c r="H30" s="45"/>
    </row>
    <row r="31" s="2" customFormat="1" ht="16.8" customHeight="1">
      <c r="A31" s="39"/>
      <c r="B31" s="45"/>
      <c r="C31" s="310" t="s">
        <v>1</v>
      </c>
      <c r="D31" s="310" t="s">
        <v>371</v>
      </c>
      <c r="E31" s="18" t="s">
        <v>1</v>
      </c>
      <c r="F31" s="311">
        <v>0</v>
      </c>
      <c r="G31" s="39"/>
      <c r="H31" s="45"/>
    </row>
    <row r="32" s="2" customFormat="1" ht="16.8" customHeight="1">
      <c r="A32" s="39"/>
      <c r="B32" s="45"/>
      <c r="C32" s="310" t="s">
        <v>1</v>
      </c>
      <c r="D32" s="310" t="s">
        <v>372</v>
      </c>
      <c r="E32" s="18" t="s">
        <v>1</v>
      </c>
      <c r="F32" s="311">
        <v>4.032</v>
      </c>
      <c r="G32" s="39"/>
      <c r="H32" s="45"/>
    </row>
    <row r="33" s="2" customFormat="1" ht="16.8" customHeight="1">
      <c r="A33" s="39"/>
      <c r="B33" s="45"/>
      <c r="C33" s="310" t="s">
        <v>1</v>
      </c>
      <c r="D33" s="310" t="s">
        <v>373</v>
      </c>
      <c r="E33" s="18" t="s">
        <v>1</v>
      </c>
      <c r="F33" s="311">
        <v>0</v>
      </c>
      <c r="G33" s="39"/>
      <c r="H33" s="45"/>
    </row>
    <row r="34" s="2" customFormat="1" ht="16.8" customHeight="1">
      <c r="A34" s="39"/>
      <c r="B34" s="45"/>
      <c r="C34" s="310" t="s">
        <v>1</v>
      </c>
      <c r="D34" s="310" t="s">
        <v>374</v>
      </c>
      <c r="E34" s="18" t="s">
        <v>1</v>
      </c>
      <c r="F34" s="311">
        <v>32.399999999999999</v>
      </c>
      <c r="G34" s="39"/>
      <c r="H34" s="45"/>
    </row>
    <row r="35" s="2" customFormat="1" ht="16.8" customHeight="1">
      <c r="A35" s="39"/>
      <c r="B35" s="45"/>
      <c r="C35" s="310" t="s">
        <v>1</v>
      </c>
      <c r="D35" s="310" t="s">
        <v>375</v>
      </c>
      <c r="E35" s="18" t="s">
        <v>1</v>
      </c>
      <c r="F35" s="311">
        <v>0</v>
      </c>
      <c r="G35" s="39"/>
      <c r="H35" s="45"/>
    </row>
    <row r="36" s="2" customFormat="1" ht="16.8" customHeight="1">
      <c r="A36" s="39"/>
      <c r="B36" s="45"/>
      <c r="C36" s="310" t="s">
        <v>1</v>
      </c>
      <c r="D36" s="310" t="s">
        <v>376</v>
      </c>
      <c r="E36" s="18" t="s">
        <v>1</v>
      </c>
      <c r="F36" s="311">
        <v>11.880000000000001</v>
      </c>
      <c r="G36" s="39"/>
      <c r="H36" s="45"/>
    </row>
    <row r="37" s="2" customFormat="1" ht="16.8" customHeight="1">
      <c r="A37" s="39"/>
      <c r="B37" s="45"/>
      <c r="C37" s="310" t="s">
        <v>91</v>
      </c>
      <c r="D37" s="310" t="s">
        <v>228</v>
      </c>
      <c r="E37" s="18" t="s">
        <v>1</v>
      </c>
      <c r="F37" s="311">
        <v>76.744</v>
      </c>
      <c r="G37" s="39"/>
      <c r="H37" s="45"/>
    </row>
    <row r="38" s="2" customFormat="1" ht="16.8" customHeight="1">
      <c r="A38" s="39"/>
      <c r="B38" s="45"/>
      <c r="C38" s="312" t="s">
        <v>622</v>
      </c>
      <c r="D38" s="39"/>
      <c r="E38" s="39"/>
      <c r="F38" s="39"/>
      <c r="G38" s="39"/>
      <c r="H38" s="45"/>
    </row>
    <row r="39" s="2" customFormat="1" ht="16.8" customHeight="1">
      <c r="A39" s="39"/>
      <c r="B39" s="45"/>
      <c r="C39" s="310" t="s">
        <v>360</v>
      </c>
      <c r="D39" s="310" t="s">
        <v>361</v>
      </c>
      <c r="E39" s="18" t="s">
        <v>189</v>
      </c>
      <c r="F39" s="311">
        <v>76.744</v>
      </c>
      <c r="G39" s="39"/>
      <c r="H39" s="45"/>
    </row>
    <row r="40" s="2" customFormat="1" ht="16.8" customHeight="1">
      <c r="A40" s="39"/>
      <c r="B40" s="45"/>
      <c r="C40" s="310" t="s">
        <v>414</v>
      </c>
      <c r="D40" s="310" t="s">
        <v>415</v>
      </c>
      <c r="E40" s="18" t="s">
        <v>189</v>
      </c>
      <c r="F40" s="311">
        <v>76.744</v>
      </c>
      <c r="G40" s="39"/>
      <c r="H40" s="45"/>
    </row>
    <row r="41" s="2" customFormat="1" ht="16.8" customHeight="1">
      <c r="A41" s="39"/>
      <c r="B41" s="45"/>
      <c r="C41" s="306" t="s">
        <v>110</v>
      </c>
      <c r="D41" s="307" t="s">
        <v>1</v>
      </c>
      <c r="E41" s="308" t="s">
        <v>1</v>
      </c>
      <c r="F41" s="309">
        <v>59.744999999999997</v>
      </c>
      <c r="G41" s="39"/>
      <c r="H41" s="45"/>
    </row>
    <row r="42" s="2" customFormat="1" ht="16.8" customHeight="1">
      <c r="A42" s="39"/>
      <c r="B42" s="45"/>
      <c r="C42" s="310" t="s">
        <v>1</v>
      </c>
      <c r="D42" s="310" t="s">
        <v>521</v>
      </c>
      <c r="E42" s="18" t="s">
        <v>1</v>
      </c>
      <c r="F42" s="311">
        <v>0</v>
      </c>
      <c r="G42" s="39"/>
      <c r="H42" s="45"/>
    </row>
    <row r="43" s="2" customFormat="1" ht="16.8" customHeight="1">
      <c r="A43" s="39"/>
      <c r="B43" s="45"/>
      <c r="C43" s="310" t="s">
        <v>1</v>
      </c>
      <c r="D43" s="310" t="s">
        <v>522</v>
      </c>
      <c r="E43" s="18" t="s">
        <v>1</v>
      </c>
      <c r="F43" s="311">
        <v>44.625</v>
      </c>
      <c r="G43" s="39"/>
      <c r="H43" s="45"/>
    </row>
    <row r="44" s="2" customFormat="1" ht="16.8" customHeight="1">
      <c r="A44" s="39"/>
      <c r="B44" s="45"/>
      <c r="C44" s="310" t="s">
        <v>1</v>
      </c>
      <c r="D44" s="310" t="s">
        <v>523</v>
      </c>
      <c r="E44" s="18" t="s">
        <v>1</v>
      </c>
      <c r="F44" s="311">
        <v>0</v>
      </c>
      <c r="G44" s="39"/>
      <c r="H44" s="45"/>
    </row>
    <row r="45" s="2" customFormat="1" ht="16.8" customHeight="1">
      <c r="A45" s="39"/>
      <c r="B45" s="45"/>
      <c r="C45" s="310" t="s">
        <v>1</v>
      </c>
      <c r="D45" s="310" t="s">
        <v>524</v>
      </c>
      <c r="E45" s="18" t="s">
        <v>1</v>
      </c>
      <c r="F45" s="311">
        <v>15.119999999999999</v>
      </c>
      <c r="G45" s="39"/>
      <c r="H45" s="45"/>
    </row>
    <row r="46" s="2" customFormat="1" ht="16.8" customHeight="1">
      <c r="A46" s="39"/>
      <c r="B46" s="45"/>
      <c r="C46" s="310" t="s">
        <v>110</v>
      </c>
      <c r="D46" s="310" t="s">
        <v>228</v>
      </c>
      <c r="E46" s="18" t="s">
        <v>1</v>
      </c>
      <c r="F46" s="311">
        <v>59.744999999999997</v>
      </c>
      <c r="G46" s="39"/>
      <c r="H46" s="45"/>
    </row>
    <row r="47" s="2" customFormat="1" ht="16.8" customHeight="1">
      <c r="A47" s="39"/>
      <c r="B47" s="45"/>
      <c r="C47" s="312" t="s">
        <v>622</v>
      </c>
      <c r="D47" s="39"/>
      <c r="E47" s="39"/>
      <c r="F47" s="39"/>
      <c r="G47" s="39"/>
      <c r="H47" s="45"/>
    </row>
    <row r="48" s="2" customFormat="1" ht="16.8" customHeight="1">
      <c r="A48" s="39"/>
      <c r="B48" s="45"/>
      <c r="C48" s="310" t="s">
        <v>516</v>
      </c>
      <c r="D48" s="310" t="s">
        <v>517</v>
      </c>
      <c r="E48" s="18" t="s">
        <v>189</v>
      </c>
      <c r="F48" s="311">
        <v>59.744999999999997</v>
      </c>
      <c r="G48" s="39"/>
      <c r="H48" s="45"/>
    </row>
    <row r="49" s="2" customFormat="1" ht="16.8" customHeight="1">
      <c r="A49" s="39"/>
      <c r="B49" s="45"/>
      <c r="C49" s="310" t="s">
        <v>266</v>
      </c>
      <c r="D49" s="310" t="s">
        <v>267</v>
      </c>
      <c r="E49" s="18" t="s">
        <v>189</v>
      </c>
      <c r="F49" s="311">
        <v>167.00999999999999</v>
      </c>
      <c r="G49" s="39"/>
      <c r="H49" s="45"/>
    </row>
    <row r="50" s="2" customFormat="1" ht="16.8" customHeight="1">
      <c r="A50" s="39"/>
      <c r="B50" s="45"/>
      <c r="C50" s="306" t="s">
        <v>112</v>
      </c>
      <c r="D50" s="307" t="s">
        <v>1</v>
      </c>
      <c r="E50" s="308" t="s">
        <v>1</v>
      </c>
      <c r="F50" s="309">
        <v>11.880000000000001</v>
      </c>
      <c r="G50" s="39"/>
      <c r="H50" s="45"/>
    </row>
    <row r="51" s="2" customFormat="1" ht="16.8" customHeight="1">
      <c r="A51" s="39"/>
      <c r="B51" s="45"/>
      <c r="C51" s="310" t="s">
        <v>1</v>
      </c>
      <c r="D51" s="310" t="s">
        <v>531</v>
      </c>
      <c r="E51" s="18" t="s">
        <v>1</v>
      </c>
      <c r="F51" s="311">
        <v>0</v>
      </c>
      <c r="G51" s="39"/>
      <c r="H51" s="45"/>
    </row>
    <row r="52" s="2" customFormat="1" ht="16.8" customHeight="1">
      <c r="A52" s="39"/>
      <c r="B52" s="45"/>
      <c r="C52" s="310" t="s">
        <v>112</v>
      </c>
      <c r="D52" s="310" t="s">
        <v>376</v>
      </c>
      <c r="E52" s="18" t="s">
        <v>1</v>
      </c>
      <c r="F52" s="311">
        <v>11.880000000000001</v>
      </c>
      <c r="G52" s="39"/>
      <c r="H52" s="45"/>
    </row>
    <row r="53" s="2" customFormat="1" ht="16.8" customHeight="1">
      <c r="A53" s="39"/>
      <c r="B53" s="45"/>
      <c r="C53" s="312" t="s">
        <v>622</v>
      </c>
      <c r="D53" s="39"/>
      <c r="E53" s="39"/>
      <c r="F53" s="39"/>
      <c r="G53" s="39"/>
      <c r="H53" s="45"/>
    </row>
    <row r="54" s="2" customFormat="1" ht="16.8" customHeight="1">
      <c r="A54" s="39"/>
      <c r="B54" s="45"/>
      <c r="C54" s="310" t="s">
        <v>526</v>
      </c>
      <c r="D54" s="310" t="s">
        <v>527</v>
      </c>
      <c r="E54" s="18" t="s">
        <v>189</v>
      </c>
      <c r="F54" s="311">
        <v>11.880000000000001</v>
      </c>
      <c r="G54" s="39"/>
      <c r="H54" s="45"/>
    </row>
    <row r="55" s="2" customFormat="1" ht="16.8" customHeight="1">
      <c r="A55" s="39"/>
      <c r="B55" s="45"/>
      <c r="C55" s="310" t="s">
        <v>266</v>
      </c>
      <c r="D55" s="310" t="s">
        <v>267</v>
      </c>
      <c r="E55" s="18" t="s">
        <v>189</v>
      </c>
      <c r="F55" s="311">
        <v>167.00999999999999</v>
      </c>
      <c r="G55" s="39"/>
      <c r="H55" s="45"/>
    </row>
    <row r="56" s="2" customFormat="1" ht="16.8" customHeight="1">
      <c r="A56" s="39"/>
      <c r="B56" s="45"/>
      <c r="C56" s="306" t="s">
        <v>94</v>
      </c>
      <c r="D56" s="307" t="s">
        <v>1</v>
      </c>
      <c r="E56" s="308" t="s">
        <v>1</v>
      </c>
      <c r="F56" s="309">
        <v>575</v>
      </c>
      <c r="G56" s="39"/>
      <c r="H56" s="45"/>
    </row>
    <row r="57" s="2" customFormat="1" ht="16.8" customHeight="1">
      <c r="A57" s="39"/>
      <c r="B57" s="45"/>
      <c r="C57" s="310" t="s">
        <v>1</v>
      </c>
      <c r="D57" s="310" t="s">
        <v>157</v>
      </c>
      <c r="E57" s="18" t="s">
        <v>1</v>
      </c>
      <c r="F57" s="311">
        <v>0</v>
      </c>
      <c r="G57" s="39"/>
      <c r="H57" s="45"/>
    </row>
    <row r="58" s="2" customFormat="1" ht="16.8" customHeight="1">
      <c r="A58" s="39"/>
      <c r="B58" s="45"/>
      <c r="C58" s="310" t="s">
        <v>94</v>
      </c>
      <c r="D58" s="310" t="s">
        <v>95</v>
      </c>
      <c r="E58" s="18" t="s">
        <v>1</v>
      </c>
      <c r="F58" s="311">
        <v>575</v>
      </c>
      <c r="G58" s="39"/>
      <c r="H58" s="45"/>
    </row>
    <row r="59" s="2" customFormat="1" ht="16.8" customHeight="1">
      <c r="A59" s="39"/>
      <c r="B59" s="45"/>
      <c r="C59" s="312" t="s">
        <v>622</v>
      </c>
      <c r="D59" s="39"/>
      <c r="E59" s="39"/>
      <c r="F59" s="39"/>
      <c r="G59" s="39"/>
      <c r="H59" s="45"/>
    </row>
    <row r="60" s="2" customFormat="1" ht="16.8" customHeight="1">
      <c r="A60" s="39"/>
      <c r="B60" s="45"/>
      <c r="C60" s="310" t="s">
        <v>146</v>
      </c>
      <c r="D60" s="310" t="s">
        <v>147</v>
      </c>
      <c r="E60" s="18" t="s">
        <v>148</v>
      </c>
      <c r="F60" s="311">
        <v>345</v>
      </c>
      <c r="G60" s="39"/>
      <c r="H60" s="45"/>
    </row>
    <row r="61" s="2" customFormat="1" ht="16.8" customHeight="1">
      <c r="A61" s="39"/>
      <c r="B61" s="45"/>
      <c r="C61" s="310" t="s">
        <v>160</v>
      </c>
      <c r="D61" s="310" t="s">
        <v>161</v>
      </c>
      <c r="E61" s="18" t="s">
        <v>148</v>
      </c>
      <c r="F61" s="311">
        <v>230</v>
      </c>
      <c r="G61" s="39"/>
      <c r="H61" s="45"/>
    </row>
    <row r="62" s="2" customFormat="1" ht="16.8" customHeight="1">
      <c r="A62" s="39"/>
      <c r="B62" s="45"/>
      <c r="C62" s="306" t="s">
        <v>96</v>
      </c>
      <c r="D62" s="307" t="s">
        <v>1</v>
      </c>
      <c r="E62" s="308" t="s">
        <v>1</v>
      </c>
      <c r="F62" s="309">
        <v>63.5</v>
      </c>
      <c r="G62" s="39"/>
      <c r="H62" s="45"/>
    </row>
    <row r="63" s="2" customFormat="1" ht="16.8" customHeight="1">
      <c r="A63" s="39"/>
      <c r="B63" s="45"/>
      <c r="C63" s="310" t="s">
        <v>1</v>
      </c>
      <c r="D63" s="310" t="s">
        <v>500</v>
      </c>
      <c r="E63" s="18" t="s">
        <v>1</v>
      </c>
      <c r="F63" s="311">
        <v>42.5</v>
      </c>
      <c r="G63" s="39"/>
      <c r="H63" s="45"/>
    </row>
    <row r="64" s="2" customFormat="1" ht="16.8" customHeight="1">
      <c r="A64" s="39"/>
      <c r="B64" s="45"/>
      <c r="C64" s="310" t="s">
        <v>1</v>
      </c>
      <c r="D64" s="310" t="s">
        <v>501</v>
      </c>
      <c r="E64" s="18" t="s">
        <v>1</v>
      </c>
      <c r="F64" s="311">
        <v>21</v>
      </c>
      <c r="G64" s="39"/>
      <c r="H64" s="45"/>
    </row>
    <row r="65" s="2" customFormat="1" ht="16.8" customHeight="1">
      <c r="A65" s="39"/>
      <c r="B65" s="45"/>
      <c r="C65" s="310" t="s">
        <v>96</v>
      </c>
      <c r="D65" s="310" t="s">
        <v>228</v>
      </c>
      <c r="E65" s="18" t="s">
        <v>1</v>
      </c>
      <c r="F65" s="311">
        <v>63.5</v>
      </c>
      <c r="G65" s="39"/>
      <c r="H65" s="45"/>
    </row>
    <row r="66" s="2" customFormat="1" ht="16.8" customHeight="1">
      <c r="A66" s="39"/>
      <c r="B66" s="45"/>
      <c r="C66" s="312" t="s">
        <v>622</v>
      </c>
      <c r="D66" s="39"/>
      <c r="E66" s="39"/>
      <c r="F66" s="39"/>
      <c r="G66" s="39"/>
      <c r="H66" s="45"/>
    </row>
    <row r="67" s="2" customFormat="1" ht="16.8" customHeight="1">
      <c r="A67" s="39"/>
      <c r="B67" s="45"/>
      <c r="C67" s="310" t="s">
        <v>495</v>
      </c>
      <c r="D67" s="310" t="s">
        <v>496</v>
      </c>
      <c r="E67" s="18" t="s">
        <v>148</v>
      </c>
      <c r="F67" s="311">
        <v>63.5</v>
      </c>
      <c r="G67" s="39"/>
      <c r="H67" s="45"/>
    </row>
    <row r="68" s="2" customFormat="1" ht="16.8" customHeight="1">
      <c r="A68" s="39"/>
      <c r="B68" s="45"/>
      <c r="C68" s="310" t="s">
        <v>503</v>
      </c>
      <c r="D68" s="310" t="s">
        <v>504</v>
      </c>
      <c r="E68" s="18" t="s">
        <v>148</v>
      </c>
      <c r="F68" s="311">
        <v>63.5</v>
      </c>
      <c r="G68" s="39"/>
      <c r="H68" s="45"/>
    </row>
    <row r="69" s="2" customFormat="1" ht="16.8" customHeight="1">
      <c r="A69" s="39"/>
      <c r="B69" s="45"/>
      <c r="C69" s="306" t="s">
        <v>98</v>
      </c>
      <c r="D69" s="307" t="s">
        <v>1</v>
      </c>
      <c r="E69" s="308" t="s">
        <v>1</v>
      </c>
      <c r="F69" s="309">
        <v>250.94999999999999</v>
      </c>
      <c r="G69" s="39"/>
      <c r="H69" s="45"/>
    </row>
    <row r="70" s="2" customFormat="1" ht="16.8" customHeight="1">
      <c r="A70" s="39"/>
      <c r="B70" s="45"/>
      <c r="C70" s="310" t="s">
        <v>1</v>
      </c>
      <c r="D70" s="310" t="s">
        <v>214</v>
      </c>
      <c r="E70" s="18" t="s">
        <v>1</v>
      </c>
      <c r="F70" s="311">
        <v>0</v>
      </c>
      <c r="G70" s="39"/>
      <c r="H70" s="45"/>
    </row>
    <row r="71" s="2" customFormat="1" ht="16.8" customHeight="1">
      <c r="A71" s="39"/>
      <c r="B71" s="45"/>
      <c r="C71" s="310" t="s">
        <v>1</v>
      </c>
      <c r="D71" s="310" t="s">
        <v>215</v>
      </c>
      <c r="E71" s="18" t="s">
        <v>1</v>
      </c>
      <c r="F71" s="311">
        <v>0</v>
      </c>
      <c r="G71" s="39"/>
      <c r="H71" s="45"/>
    </row>
    <row r="72" s="2" customFormat="1" ht="16.8" customHeight="1">
      <c r="A72" s="39"/>
      <c r="B72" s="45"/>
      <c r="C72" s="310" t="s">
        <v>1</v>
      </c>
      <c r="D72" s="310" t="s">
        <v>216</v>
      </c>
      <c r="E72" s="18" t="s">
        <v>1</v>
      </c>
      <c r="F72" s="311">
        <v>52.799999999999997</v>
      </c>
      <c r="G72" s="39"/>
      <c r="H72" s="45"/>
    </row>
    <row r="73" s="2" customFormat="1" ht="16.8" customHeight="1">
      <c r="A73" s="39"/>
      <c r="B73" s="45"/>
      <c r="C73" s="310" t="s">
        <v>1</v>
      </c>
      <c r="D73" s="310" t="s">
        <v>217</v>
      </c>
      <c r="E73" s="18" t="s">
        <v>1</v>
      </c>
      <c r="F73" s="311">
        <v>0</v>
      </c>
      <c r="G73" s="39"/>
      <c r="H73" s="45"/>
    </row>
    <row r="74" s="2" customFormat="1" ht="16.8" customHeight="1">
      <c r="A74" s="39"/>
      <c r="B74" s="45"/>
      <c r="C74" s="310" t="s">
        <v>1</v>
      </c>
      <c r="D74" s="310" t="s">
        <v>218</v>
      </c>
      <c r="E74" s="18" t="s">
        <v>1</v>
      </c>
      <c r="F74" s="311">
        <v>105.45</v>
      </c>
      <c r="G74" s="39"/>
      <c r="H74" s="45"/>
    </row>
    <row r="75" s="2" customFormat="1" ht="16.8" customHeight="1">
      <c r="A75" s="39"/>
      <c r="B75" s="45"/>
      <c r="C75" s="310" t="s">
        <v>1</v>
      </c>
      <c r="D75" s="310" t="s">
        <v>219</v>
      </c>
      <c r="E75" s="18" t="s">
        <v>1</v>
      </c>
      <c r="F75" s="311">
        <v>0</v>
      </c>
      <c r="G75" s="39"/>
      <c r="H75" s="45"/>
    </row>
    <row r="76" s="2" customFormat="1" ht="16.8" customHeight="1">
      <c r="A76" s="39"/>
      <c r="B76" s="45"/>
      <c r="C76" s="310" t="s">
        <v>1</v>
      </c>
      <c r="D76" s="310" t="s">
        <v>220</v>
      </c>
      <c r="E76" s="18" t="s">
        <v>1</v>
      </c>
      <c r="F76" s="311">
        <v>19.379999999999999</v>
      </c>
      <c r="G76" s="39"/>
      <c r="H76" s="45"/>
    </row>
    <row r="77" s="2" customFormat="1" ht="16.8" customHeight="1">
      <c r="A77" s="39"/>
      <c r="B77" s="45"/>
      <c r="C77" s="310" t="s">
        <v>1</v>
      </c>
      <c r="D77" s="310" t="s">
        <v>221</v>
      </c>
      <c r="E77" s="18" t="s">
        <v>1</v>
      </c>
      <c r="F77" s="311">
        <v>0</v>
      </c>
      <c r="G77" s="39"/>
      <c r="H77" s="45"/>
    </row>
    <row r="78" s="2" customFormat="1" ht="16.8" customHeight="1">
      <c r="A78" s="39"/>
      <c r="B78" s="45"/>
      <c r="C78" s="310" t="s">
        <v>1</v>
      </c>
      <c r="D78" s="310" t="s">
        <v>222</v>
      </c>
      <c r="E78" s="18" t="s">
        <v>1</v>
      </c>
      <c r="F78" s="311">
        <v>36.299999999999997</v>
      </c>
      <c r="G78" s="39"/>
      <c r="H78" s="45"/>
    </row>
    <row r="79" s="2" customFormat="1" ht="16.8" customHeight="1">
      <c r="A79" s="39"/>
      <c r="B79" s="45"/>
      <c r="C79" s="310" t="s">
        <v>1</v>
      </c>
      <c r="D79" s="310" t="s">
        <v>224</v>
      </c>
      <c r="E79" s="18" t="s">
        <v>1</v>
      </c>
      <c r="F79" s="311">
        <v>0</v>
      </c>
      <c r="G79" s="39"/>
      <c r="H79" s="45"/>
    </row>
    <row r="80" s="2" customFormat="1" ht="16.8" customHeight="1">
      <c r="A80" s="39"/>
      <c r="B80" s="45"/>
      <c r="C80" s="310" t="s">
        <v>1</v>
      </c>
      <c r="D80" s="310" t="s">
        <v>225</v>
      </c>
      <c r="E80" s="18" t="s">
        <v>1</v>
      </c>
      <c r="F80" s="311">
        <v>16.32</v>
      </c>
      <c r="G80" s="39"/>
      <c r="H80" s="45"/>
    </row>
    <row r="81" s="2" customFormat="1" ht="16.8" customHeight="1">
      <c r="A81" s="39"/>
      <c r="B81" s="45"/>
      <c r="C81" s="310" t="s">
        <v>1</v>
      </c>
      <c r="D81" s="310" t="s">
        <v>226</v>
      </c>
      <c r="E81" s="18" t="s">
        <v>1</v>
      </c>
      <c r="F81" s="311">
        <v>0</v>
      </c>
      <c r="G81" s="39"/>
      <c r="H81" s="45"/>
    </row>
    <row r="82" s="2" customFormat="1" ht="16.8" customHeight="1">
      <c r="A82" s="39"/>
      <c r="B82" s="45"/>
      <c r="C82" s="310" t="s">
        <v>1</v>
      </c>
      <c r="D82" s="310" t="s">
        <v>227</v>
      </c>
      <c r="E82" s="18" t="s">
        <v>1</v>
      </c>
      <c r="F82" s="311">
        <v>20.699999999999999</v>
      </c>
      <c r="G82" s="39"/>
      <c r="H82" s="45"/>
    </row>
    <row r="83" s="2" customFormat="1" ht="16.8" customHeight="1">
      <c r="A83" s="39"/>
      <c r="B83" s="45"/>
      <c r="C83" s="310" t="s">
        <v>98</v>
      </c>
      <c r="D83" s="310" t="s">
        <v>228</v>
      </c>
      <c r="E83" s="18" t="s">
        <v>1</v>
      </c>
      <c r="F83" s="311">
        <v>250.94999999999999</v>
      </c>
      <c r="G83" s="39"/>
      <c r="H83" s="45"/>
    </row>
    <row r="84" s="2" customFormat="1" ht="16.8" customHeight="1">
      <c r="A84" s="39"/>
      <c r="B84" s="45"/>
      <c r="C84" s="312" t="s">
        <v>622</v>
      </c>
      <c r="D84" s="39"/>
      <c r="E84" s="39"/>
      <c r="F84" s="39"/>
      <c r="G84" s="39"/>
      <c r="H84" s="45"/>
    </row>
    <row r="85" s="2" customFormat="1" ht="16.8" customHeight="1">
      <c r="A85" s="39"/>
      <c r="B85" s="45"/>
      <c r="C85" s="310" t="s">
        <v>209</v>
      </c>
      <c r="D85" s="310" t="s">
        <v>210</v>
      </c>
      <c r="E85" s="18" t="s">
        <v>189</v>
      </c>
      <c r="F85" s="311">
        <v>125.47499999999999</v>
      </c>
      <c r="G85" s="39"/>
      <c r="H85" s="45"/>
    </row>
    <row r="86" s="2" customFormat="1" ht="16.8" customHeight="1">
      <c r="A86" s="39"/>
      <c r="B86" s="45"/>
      <c r="C86" s="310" t="s">
        <v>232</v>
      </c>
      <c r="D86" s="310" t="s">
        <v>233</v>
      </c>
      <c r="E86" s="18" t="s">
        <v>189</v>
      </c>
      <c r="F86" s="311">
        <v>125.47499999999999</v>
      </c>
      <c r="G86" s="39"/>
      <c r="H86" s="45"/>
    </row>
    <row r="87" s="2" customFormat="1" ht="16.8" customHeight="1">
      <c r="A87" s="39"/>
      <c r="B87" s="45"/>
      <c r="C87" s="310" t="s">
        <v>238</v>
      </c>
      <c r="D87" s="310" t="s">
        <v>239</v>
      </c>
      <c r="E87" s="18" t="s">
        <v>189</v>
      </c>
      <c r="F87" s="311">
        <v>125.47499999999999</v>
      </c>
      <c r="G87" s="39"/>
      <c r="H87" s="45"/>
    </row>
    <row r="88" s="2" customFormat="1" ht="16.8" customHeight="1">
      <c r="A88" s="39"/>
      <c r="B88" s="45"/>
      <c r="C88" s="310" t="s">
        <v>245</v>
      </c>
      <c r="D88" s="310" t="s">
        <v>246</v>
      </c>
      <c r="E88" s="18" t="s">
        <v>189</v>
      </c>
      <c r="F88" s="311">
        <v>125.47499999999999</v>
      </c>
      <c r="G88" s="39"/>
      <c r="H88" s="45"/>
    </row>
    <row r="89" s="2" customFormat="1" ht="16.8" customHeight="1">
      <c r="A89" s="39"/>
      <c r="B89" s="45"/>
      <c r="C89" s="310" t="s">
        <v>251</v>
      </c>
      <c r="D89" s="310" t="s">
        <v>252</v>
      </c>
      <c r="E89" s="18" t="s">
        <v>189</v>
      </c>
      <c r="F89" s="311">
        <v>379.30799999999999</v>
      </c>
      <c r="G89" s="39"/>
      <c r="H89" s="45"/>
    </row>
    <row r="90" s="2" customFormat="1" ht="16.8" customHeight="1">
      <c r="A90" s="39"/>
      <c r="B90" s="45"/>
      <c r="C90" s="310" t="s">
        <v>260</v>
      </c>
      <c r="D90" s="310" t="s">
        <v>261</v>
      </c>
      <c r="E90" s="18" t="s">
        <v>189</v>
      </c>
      <c r="F90" s="311">
        <v>250.94999999999999</v>
      </c>
      <c r="G90" s="39"/>
      <c r="H90" s="45"/>
    </row>
    <row r="91" s="2" customFormat="1" ht="16.8" customHeight="1">
      <c r="A91" s="39"/>
      <c r="B91" s="45"/>
      <c r="C91" s="310" t="s">
        <v>276</v>
      </c>
      <c r="D91" s="310" t="s">
        <v>277</v>
      </c>
      <c r="E91" s="18" t="s">
        <v>189</v>
      </c>
      <c r="F91" s="311">
        <v>125.47499999999999</v>
      </c>
      <c r="G91" s="39"/>
      <c r="H91" s="45"/>
    </row>
    <row r="92" s="2" customFormat="1" ht="16.8" customHeight="1">
      <c r="A92" s="39"/>
      <c r="B92" s="45"/>
      <c r="C92" s="310" t="s">
        <v>284</v>
      </c>
      <c r="D92" s="310" t="s">
        <v>285</v>
      </c>
      <c r="E92" s="18" t="s">
        <v>189</v>
      </c>
      <c r="F92" s="311">
        <v>125.47499999999999</v>
      </c>
      <c r="G92" s="39"/>
      <c r="H92" s="45"/>
    </row>
    <row r="93" s="2" customFormat="1" ht="16.8" customHeight="1">
      <c r="A93" s="39"/>
      <c r="B93" s="45"/>
      <c r="C93" s="310" t="s">
        <v>434</v>
      </c>
      <c r="D93" s="310" t="s">
        <v>435</v>
      </c>
      <c r="E93" s="18" t="s">
        <v>189</v>
      </c>
      <c r="F93" s="311">
        <v>113.84699999999999</v>
      </c>
      <c r="G93" s="39"/>
      <c r="H93" s="45"/>
    </row>
    <row r="94" s="2" customFormat="1" ht="16.8" customHeight="1">
      <c r="A94" s="39"/>
      <c r="B94" s="45"/>
      <c r="C94" s="310" t="s">
        <v>311</v>
      </c>
      <c r="D94" s="310" t="s">
        <v>312</v>
      </c>
      <c r="E94" s="18" t="s">
        <v>189</v>
      </c>
      <c r="F94" s="311">
        <v>122.592</v>
      </c>
      <c r="G94" s="39"/>
      <c r="H94" s="45"/>
    </row>
    <row r="95" s="2" customFormat="1" ht="16.8" customHeight="1">
      <c r="A95" s="39"/>
      <c r="B95" s="45"/>
      <c r="C95" s="306" t="s">
        <v>106</v>
      </c>
      <c r="D95" s="307" t="s">
        <v>1</v>
      </c>
      <c r="E95" s="308" t="s">
        <v>1</v>
      </c>
      <c r="F95" s="309">
        <v>213.93000000000001</v>
      </c>
      <c r="G95" s="39"/>
      <c r="H95" s="45"/>
    </row>
    <row r="96" s="2" customFormat="1" ht="16.8" customHeight="1">
      <c r="A96" s="39"/>
      <c r="B96" s="45"/>
      <c r="C96" s="310" t="s">
        <v>1</v>
      </c>
      <c r="D96" s="310" t="s">
        <v>214</v>
      </c>
      <c r="E96" s="18" t="s">
        <v>1</v>
      </c>
      <c r="F96" s="311">
        <v>0</v>
      </c>
      <c r="G96" s="39"/>
      <c r="H96" s="45"/>
    </row>
    <row r="97" s="2" customFormat="1" ht="16.8" customHeight="1">
      <c r="A97" s="39"/>
      <c r="B97" s="45"/>
      <c r="C97" s="310" t="s">
        <v>1</v>
      </c>
      <c r="D97" s="310" t="s">
        <v>215</v>
      </c>
      <c r="E97" s="18" t="s">
        <v>1</v>
      </c>
      <c r="F97" s="311">
        <v>0</v>
      </c>
      <c r="G97" s="39"/>
      <c r="H97" s="45"/>
    </row>
    <row r="98" s="2" customFormat="1" ht="16.8" customHeight="1">
      <c r="A98" s="39"/>
      <c r="B98" s="45"/>
      <c r="C98" s="310" t="s">
        <v>1</v>
      </c>
      <c r="D98" s="310" t="s">
        <v>216</v>
      </c>
      <c r="E98" s="18" t="s">
        <v>1</v>
      </c>
      <c r="F98" s="311">
        <v>52.799999999999997</v>
      </c>
      <c r="G98" s="39"/>
      <c r="H98" s="45"/>
    </row>
    <row r="99" s="2" customFormat="1" ht="16.8" customHeight="1">
      <c r="A99" s="39"/>
      <c r="B99" s="45"/>
      <c r="C99" s="310" t="s">
        <v>1</v>
      </c>
      <c r="D99" s="310" t="s">
        <v>217</v>
      </c>
      <c r="E99" s="18" t="s">
        <v>1</v>
      </c>
      <c r="F99" s="311">
        <v>0</v>
      </c>
      <c r="G99" s="39"/>
      <c r="H99" s="45"/>
    </row>
    <row r="100" s="2" customFormat="1" ht="16.8" customHeight="1">
      <c r="A100" s="39"/>
      <c r="B100" s="45"/>
      <c r="C100" s="310" t="s">
        <v>1</v>
      </c>
      <c r="D100" s="310" t="s">
        <v>218</v>
      </c>
      <c r="E100" s="18" t="s">
        <v>1</v>
      </c>
      <c r="F100" s="311">
        <v>105.45</v>
      </c>
      <c r="G100" s="39"/>
      <c r="H100" s="45"/>
    </row>
    <row r="101" s="2" customFormat="1" ht="16.8" customHeight="1">
      <c r="A101" s="39"/>
      <c r="B101" s="45"/>
      <c r="C101" s="310" t="s">
        <v>1</v>
      </c>
      <c r="D101" s="310" t="s">
        <v>219</v>
      </c>
      <c r="E101" s="18" t="s">
        <v>1</v>
      </c>
      <c r="F101" s="311">
        <v>0</v>
      </c>
      <c r="G101" s="39"/>
      <c r="H101" s="45"/>
    </row>
    <row r="102" s="2" customFormat="1" ht="16.8" customHeight="1">
      <c r="A102" s="39"/>
      <c r="B102" s="45"/>
      <c r="C102" s="310" t="s">
        <v>1</v>
      </c>
      <c r="D102" s="310" t="s">
        <v>220</v>
      </c>
      <c r="E102" s="18" t="s">
        <v>1</v>
      </c>
      <c r="F102" s="311">
        <v>19.379999999999999</v>
      </c>
      <c r="G102" s="39"/>
      <c r="H102" s="45"/>
    </row>
    <row r="103" s="2" customFormat="1" ht="16.8" customHeight="1">
      <c r="A103" s="39"/>
      <c r="B103" s="45"/>
      <c r="C103" s="310" t="s">
        <v>1</v>
      </c>
      <c r="D103" s="310" t="s">
        <v>221</v>
      </c>
      <c r="E103" s="18" t="s">
        <v>1</v>
      </c>
      <c r="F103" s="311">
        <v>0</v>
      </c>
      <c r="G103" s="39"/>
      <c r="H103" s="45"/>
    </row>
    <row r="104" s="2" customFormat="1" ht="16.8" customHeight="1">
      <c r="A104" s="39"/>
      <c r="B104" s="45"/>
      <c r="C104" s="310" t="s">
        <v>1</v>
      </c>
      <c r="D104" s="310" t="s">
        <v>222</v>
      </c>
      <c r="E104" s="18" t="s">
        <v>1</v>
      </c>
      <c r="F104" s="311">
        <v>36.299999999999997</v>
      </c>
      <c r="G104" s="39"/>
      <c r="H104" s="45"/>
    </row>
    <row r="105" s="2" customFormat="1" ht="16.8" customHeight="1">
      <c r="A105" s="39"/>
      <c r="B105" s="45"/>
      <c r="C105" s="310" t="s">
        <v>106</v>
      </c>
      <c r="D105" s="310" t="s">
        <v>223</v>
      </c>
      <c r="E105" s="18" t="s">
        <v>1</v>
      </c>
      <c r="F105" s="311">
        <v>213.93000000000001</v>
      </c>
      <c r="G105" s="39"/>
      <c r="H105" s="45"/>
    </row>
    <row r="106" s="2" customFormat="1" ht="16.8" customHeight="1">
      <c r="A106" s="39"/>
      <c r="B106" s="45"/>
      <c r="C106" s="312" t="s">
        <v>622</v>
      </c>
      <c r="D106" s="39"/>
      <c r="E106" s="39"/>
      <c r="F106" s="39"/>
      <c r="G106" s="39"/>
      <c r="H106" s="45"/>
    </row>
    <row r="107" s="2" customFormat="1" ht="16.8" customHeight="1">
      <c r="A107" s="39"/>
      <c r="B107" s="45"/>
      <c r="C107" s="310" t="s">
        <v>209</v>
      </c>
      <c r="D107" s="310" t="s">
        <v>210</v>
      </c>
      <c r="E107" s="18" t="s">
        <v>189</v>
      </c>
      <c r="F107" s="311">
        <v>125.47499999999999</v>
      </c>
      <c r="G107" s="39"/>
      <c r="H107" s="45"/>
    </row>
    <row r="108" s="2" customFormat="1" ht="16.8" customHeight="1">
      <c r="A108" s="39"/>
      <c r="B108" s="45"/>
      <c r="C108" s="310" t="s">
        <v>291</v>
      </c>
      <c r="D108" s="310" t="s">
        <v>292</v>
      </c>
      <c r="E108" s="18" t="s">
        <v>189</v>
      </c>
      <c r="F108" s="311">
        <v>128.358</v>
      </c>
      <c r="G108" s="39"/>
      <c r="H108" s="45"/>
    </row>
    <row r="109" s="2" customFormat="1" ht="16.8" customHeight="1">
      <c r="A109" s="39"/>
      <c r="B109" s="45"/>
      <c r="C109" s="306" t="s">
        <v>100</v>
      </c>
      <c r="D109" s="307" t="s">
        <v>1</v>
      </c>
      <c r="E109" s="308" t="s">
        <v>1</v>
      </c>
      <c r="F109" s="309">
        <v>3.7799999999999998</v>
      </c>
      <c r="G109" s="39"/>
      <c r="H109" s="45"/>
    </row>
    <row r="110" s="2" customFormat="1" ht="16.8" customHeight="1">
      <c r="A110" s="39"/>
      <c r="B110" s="45"/>
      <c r="C110" s="310" t="s">
        <v>1</v>
      </c>
      <c r="D110" s="310" t="s">
        <v>324</v>
      </c>
      <c r="E110" s="18" t="s">
        <v>1</v>
      </c>
      <c r="F110" s="311">
        <v>0</v>
      </c>
      <c r="G110" s="39"/>
      <c r="H110" s="45"/>
    </row>
    <row r="111" s="2" customFormat="1" ht="16.8" customHeight="1">
      <c r="A111" s="39"/>
      <c r="B111" s="45"/>
      <c r="C111" s="310" t="s">
        <v>100</v>
      </c>
      <c r="D111" s="310" t="s">
        <v>325</v>
      </c>
      <c r="E111" s="18" t="s">
        <v>1</v>
      </c>
      <c r="F111" s="311">
        <v>3.7799999999999998</v>
      </c>
      <c r="G111" s="39"/>
      <c r="H111" s="45"/>
    </row>
    <row r="112" s="2" customFormat="1" ht="16.8" customHeight="1">
      <c r="A112" s="39"/>
      <c r="B112" s="45"/>
      <c r="C112" s="312" t="s">
        <v>622</v>
      </c>
      <c r="D112" s="39"/>
      <c r="E112" s="39"/>
      <c r="F112" s="39"/>
      <c r="G112" s="39"/>
      <c r="H112" s="45"/>
    </row>
    <row r="113" s="2" customFormat="1" ht="16.8" customHeight="1">
      <c r="A113" s="39"/>
      <c r="B113" s="45"/>
      <c r="C113" s="310" t="s">
        <v>319</v>
      </c>
      <c r="D113" s="310" t="s">
        <v>320</v>
      </c>
      <c r="E113" s="18" t="s">
        <v>189</v>
      </c>
      <c r="F113" s="311">
        <v>5.1340000000000003</v>
      </c>
      <c r="G113" s="39"/>
      <c r="H113" s="45"/>
    </row>
    <row r="114" s="2" customFormat="1" ht="16.8" customHeight="1">
      <c r="A114" s="39"/>
      <c r="B114" s="45"/>
      <c r="C114" s="310" t="s">
        <v>195</v>
      </c>
      <c r="D114" s="310" t="s">
        <v>196</v>
      </c>
      <c r="E114" s="18" t="s">
        <v>189</v>
      </c>
      <c r="F114" s="311">
        <v>2.6459999999999999</v>
      </c>
      <c r="G114" s="39"/>
      <c r="H114" s="45"/>
    </row>
    <row r="115" s="2" customFormat="1" ht="16.8" customHeight="1">
      <c r="A115" s="39"/>
      <c r="B115" s="45"/>
      <c r="C115" s="310" t="s">
        <v>187</v>
      </c>
      <c r="D115" s="310" t="s">
        <v>188</v>
      </c>
      <c r="E115" s="18" t="s">
        <v>189</v>
      </c>
      <c r="F115" s="311">
        <v>3.7799999999999998</v>
      </c>
      <c r="G115" s="39"/>
      <c r="H115" s="45"/>
    </row>
    <row r="116" s="2" customFormat="1" ht="16.8" customHeight="1">
      <c r="A116" s="39"/>
      <c r="B116" s="45"/>
      <c r="C116" s="310" t="s">
        <v>203</v>
      </c>
      <c r="D116" s="310" t="s">
        <v>204</v>
      </c>
      <c r="E116" s="18" t="s">
        <v>189</v>
      </c>
      <c r="F116" s="311">
        <v>2.6459999999999999</v>
      </c>
      <c r="G116" s="39"/>
      <c r="H116" s="45"/>
    </row>
    <row r="117" s="2" customFormat="1" ht="16.8" customHeight="1">
      <c r="A117" s="39"/>
      <c r="B117" s="45"/>
      <c r="C117" s="310" t="s">
        <v>329</v>
      </c>
      <c r="D117" s="310" t="s">
        <v>330</v>
      </c>
      <c r="E117" s="18" t="s">
        <v>189</v>
      </c>
      <c r="F117" s="311">
        <v>2.6459999999999999</v>
      </c>
      <c r="G117" s="39"/>
      <c r="H117" s="45"/>
    </row>
    <row r="118" s="2" customFormat="1" ht="16.8" customHeight="1">
      <c r="A118" s="39"/>
      <c r="B118" s="45"/>
      <c r="C118" s="310" t="s">
        <v>509</v>
      </c>
      <c r="D118" s="310" t="s">
        <v>510</v>
      </c>
      <c r="E118" s="18" t="s">
        <v>189</v>
      </c>
      <c r="F118" s="311">
        <v>3.7799999999999998</v>
      </c>
      <c r="G118" s="39"/>
      <c r="H118" s="45"/>
    </row>
    <row r="119" s="2" customFormat="1" ht="16.8" customHeight="1">
      <c r="A119" s="39"/>
      <c r="B119" s="45"/>
      <c r="C119" s="306" t="s">
        <v>108</v>
      </c>
      <c r="D119" s="307" t="s">
        <v>1</v>
      </c>
      <c r="E119" s="308" t="s">
        <v>1</v>
      </c>
      <c r="F119" s="309">
        <v>128.358</v>
      </c>
      <c r="G119" s="39"/>
      <c r="H119" s="45"/>
    </row>
    <row r="120" s="2" customFormat="1" ht="16.8" customHeight="1">
      <c r="A120" s="39"/>
      <c r="B120" s="45"/>
      <c r="C120" s="310" t="s">
        <v>1</v>
      </c>
      <c r="D120" s="310" t="s">
        <v>296</v>
      </c>
      <c r="E120" s="18" t="s">
        <v>1</v>
      </c>
      <c r="F120" s="311">
        <v>0</v>
      </c>
      <c r="G120" s="39"/>
      <c r="H120" s="45"/>
    </row>
    <row r="121" s="2" customFormat="1" ht="16.8" customHeight="1">
      <c r="A121" s="39"/>
      <c r="B121" s="45"/>
      <c r="C121" s="310" t="s">
        <v>108</v>
      </c>
      <c r="D121" s="310" t="s">
        <v>297</v>
      </c>
      <c r="E121" s="18" t="s">
        <v>1</v>
      </c>
      <c r="F121" s="311">
        <v>128.358</v>
      </c>
      <c r="G121" s="39"/>
      <c r="H121" s="45"/>
    </row>
    <row r="122" s="2" customFormat="1" ht="16.8" customHeight="1">
      <c r="A122" s="39"/>
      <c r="B122" s="45"/>
      <c r="C122" s="312" t="s">
        <v>622</v>
      </c>
      <c r="D122" s="39"/>
      <c r="E122" s="39"/>
      <c r="F122" s="39"/>
      <c r="G122" s="39"/>
      <c r="H122" s="45"/>
    </row>
    <row r="123" s="2" customFormat="1" ht="16.8" customHeight="1">
      <c r="A123" s="39"/>
      <c r="B123" s="45"/>
      <c r="C123" s="310" t="s">
        <v>291</v>
      </c>
      <c r="D123" s="310" t="s">
        <v>292</v>
      </c>
      <c r="E123" s="18" t="s">
        <v>189</v>
      </c>
      <c r="F123" s="311">
        <v>128.358</v>
      </c>
      <c r="G123" s="39"/>
      <c r="H123" s="45"/>
    </row>
    <row r="124" s="2" customFormat="1" ht="16.8" customHeight="1">
      <c r="A124" s="39"/>
      <c r="B124" s="45"/>
      <c r="C124" s="310" t="s">
        <v>251</v>
      </c>
      <c r="D124" s="310" t="s">
        <v>252</v>
      </c>
      <c r="E124" s="18" t="s">
        <v>189</v>
      </c>
      <c r="F124" s="311">
        <v>379.30799999999999</v>
      </c>
      <c r="G124" s="39"/>
      <c r="H124" s="45"/>
    </row>
    <row r="125" s="2" customFormat="1" ht="16.8" customHeight="1">
      <c r="A125" s="39"/>
      <c r="B125" s="45"/>
      <c r="C125" s="310" t="s">
        <v>311</v>
      </c>
      <c r="D125" s="310" t="s">
        <v>312</v>
      </c>
      <c r="E125" s="18" t="s">
        <v>189</v>
      </c>
      <c r="F125" s="311">
        <v>122.592</v>
      </c>
      <c r="G125" s="39"/>
      <c r="H125" s="45"/>
    </row>
    <row r="126" s="2" customFormat="1" ht="16.8" customHeight="1">
      <c r="A126" s="39"/>
      <c r="B126" s="45"/>
      <c r="C126" s="306" t="s">
        <v>103</v>
      </c>
      <c r="D126" s="307" t="s">
        <v>1</v>
      </c>
      <c r="E126" s="308" t="s">
        <v>1</v>
      </c>
      <c r="F126" s="309">
        <v>46.725000000000001</v>
      </c>
      <c r="G126" s="39"/>
      <c r="H126" s="45"/>
    </row>
    <row r="127" s="2" customFormat="1" ht="16.8" customHeight="1">
      <c r="A127" s="39"/>
      <c r="B127" s="45"/>
      <c r="C127" s="310" t="s">
        <v>1</v>
      </c>
      <c r="D127" s="310" t="s">
        <v>340</v>
      </c>
      <c r="E127" s="18" t="s">
        <v>1</v>
      </c>
      <c r="F127" s="311">
        <v>0</v>
      </c>
      <c r="G127" s="39"/>
      <c r="H127" s="45"/>
    </row>
    <row r="128" s="2" customFormat="1" ht="16.8" customHeight="1">
      <c r="A128" s="39"/>
      <c r="B128" s="45"/>
      <c r="C128" s="310" t="s">
        <v>1</v>
      </c>
      <c r="D128" s="310" t="s">
        <v>341</v>
      </c>
      <c r="E128" s="18" t="s">
        <v>1</v>
      </c>
      <c r="F128" s="311">
        <v>31.875</v>
      </c>
      <c r="G128" s="39"/>
      <c r="H128" s="45"/>
    </row>
    <row r="129" s="2" customFormat="1" ht="16.8" customHeight="1">
      <c r="A129" s="39"/>
      <c r="B129" s="45"/>
      <c r="C129" s="310" t="s">
        <v>1</v>
      </c>
      <c r="D129" s="310" t="s">
        <v>342</v>
      </c>
      <c r="E129" s="18" t="s">
        <v>1</v>
      </c>
      <c r="F129" s="311">
        <v>14.85</v>
      </c>
      <c r="G129" s="39"/>
      <c r="H129" s="45"/>
    </row>
    <row r="130" s="2" customFormat="1" ht="16.8" customHeight="1">
      <c r="A130" s="39"/>
      <c r="B130" s="45"/>
      <c r="C130" s="310" t="s">
        <v>103</v>
      </c>
      <c r="D130" s="310" t="s">
        <v>228</v>
      </c>
      <c r="E130" s="18" t="s">
        <v>1</v>
      </c>
      <c r="F130" s="311">
        <v>46.725000000000001</v>
      </c>
      <c r="G130" s="39"/>
      <c r="H130" s="45"/>
    </row>
    <row r="131" s="2" customFormat="1" ht="16.8" customHeight="1">
      <c r="A131" s="39"/>
      <c r="B131" s="45"/>
      <c r="C131" s="312" t="s">
        <v>622</v>
      </c>
      <c r="D131" s="39"/>
      <c r="E131" s="39"/>
      <c r="F131" s="39"/>
      <c r="G131" s="39"/>
      <c r="H131" s="45"/>
    </row>
    <row r="132" s="2" customFormat="1" ht="16.8" customHeight="1">
      <c r="A132" s="39"/>
      <c r="B132" s="45"/>
      <c r="C132" s="310" t="s">
        <v>335</v>
      </c>
      <c r="D132" s="310" t="s">
        <v>336</v>
      </c>
      <c r="E132" s="18" t="s">
        <v>189</v>
      </c>
      <c r="F132" s="311">
        <v>18.690000000000001</v>
      </c>
      <c r="G132" s="39"/>
      <c r="H132" s="45"/>
    </row>
    <row r="133" s="2" customFormat="1" ht="16.8" customHeight="1">
      <c r="A133" s="39"/>
      <c r="B133" s="45"/>
      <c r="C133" s="310" t="s">
        <v>299</v>
      </c>
      <c r="D133" s="310" t="s">
        <v>300</v>
      </c>
      <c r="E133" s="18" t="s">
        <v>189</v>
      </c>
      <c r="F133" s="311">
        <v>5.6070000000000002</v>
      </c>
      <c r="G133" s="39"/>
      <c r="H133" s="45"/>
    </row>
    <row r="134" s="2" customFormat="1" ht="16.8" customHeight="1">
      <c r="A134" s="39"/>
      <c r="B134" s="45"/>
      <c r="C134" s="310" t="s">
        <v>346</v>
      </c>
      <c r="D134" s="310" t="s">
        <v>347</v>
      </c>
      <c r="E134" s="18" t="s">
        <v>189</v>
      </c>
      <c r="F134" s="311">
        <v>4.673</v>
      </c>
      <c r="G134" s="39"/>
      <c r="H134" s="45"/>
    </row>
    <row r="135" s="2" customFormat="1" ht="16.8" customHeight="1">
      <c r="A135" s="39"/>
      <c r="B135" s="45"/>
      <c r="C135" s="310" t="s">
        <v>353</v>
      </c>
      <c r="D135" s="310" t="s">
        <v>354</v>
      </c>
      <c r="E135" s="18" t="s">
        <v>189</v>
      </c>
      <c r="F135" s="311">
        <v>23.363</v>
      </c>
      <c r="G135" s="39"/>
      <c r="H135" s="45"/>
    </row>
    <row r="136" s="2" customFormat="1" ht="7.44" customHeight="1">
      <c r="A136" s="39"/>
      <c r="B136" s="172"/>
      <c r="C136" s="173"/>
      <c r="D136" s="173"/>
      <c r="E136" s="173"/>
      <c r="F136" s="173"/>
      <c r="G136" s="173"/>
      <c r="H136" s="45"/>
    </row>
    <row r="137" s="2" customFormat="1">
      <c r="A137" s="39"/>
      <c r="B137" s="39"/>
      <c r="C137" s="39"/>
      <c r="D137" s="39"/>
      <c r="E137" s="39"/>
      <c r="F137" s="39"/>
      <c r="G137" s="39"/>
      <c r="H137" s="39"/>
    </row>
  </sheetData>
  <sheetProtection sheet="1" formatColumns="0" formatRows="0" objects="1" scenarios="1" spinCount="100000" saltValue="Tb8/+k/HcrtytdGi5o9Duse8yPwUQ2FmhHPcWFjUVWj6jqEZZIKVaAqlKyLUt1rI/3J/jUDpfu9uJXM9ib+oCw==" hashValue="RychYErD+g8CDOw5hPPkuwlmZwexCTEqOFPuKiLF+KGshvUFsvcxPrwNvA8kZpWN5JFetC3OfboUK80GZ2m2Sw==" algorithmName="SHA-512" password="CC35"/>
  <mergeCells count="2">
    <mergeCell ref="D5:F5"/>
    <mergeCell ref="D6:F6"/>
  </mergeCells>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VACKAR-NB\Ziva</dc:creator>
  <cp:lastModifiedBy>VACKAR-NB\Ziva</cp:lastModifiedBy>
  <dcterms:created xsi:type="dcterms:W3CDTF">2024-04-25T22:21:32Z</dcterms:created>
  <dcterms:modified xsi:type="dcterms:W3CDTF">2024-04-25T22:21:37Z</dcterms:modified>
</cp:coreProperties>
</file>