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20_24_3 PŠ_LB_Hráz_Olše\Rozpočet\"/>
    </mc:Choice>
  </mc:AlternateContent>
  <bookViews>
    <workbookView xWindow="0" yWindow="0" windowWidth="0" windowHeight="0"/>
  </bookViews>
  <sheets>
    <sheet name="Rekapitulace stavby" sheetId="1" r:id="rId1"/>
    <sheet name="01 - Sanace LB Hráze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Sanace LB Hráze'!$C$119:$K$221</definedName>
    <definedName name="_xlnm.Print_Area" localSheetId="1">'01 - Sanace LB Hráze'!$C$4:$J$76,'01 - Sanace LB Hráze'!$C$82:$J$101,'01 - Sanace LB Hráze'!$C$107:$K$221</definedName>
    <definedName name="_xlnm.Print_Titles" localSheetId="1">'01 - Sanace LB Hráze'!$119:$119</definedName>
    <definedName name="_xlnm._FilterDatabase" localSheetId="2" hidden="1">'VON - Vedlejší a ostatní ...'!$C$116:$K$145</definedName>
    <definedName name="_xlnm.Print_Area" localSheetId="2">'VON - Vedlejší a ostatní ...'!$C$4:$J$76,'VON - Vedlejší a ostatní ...'!$C$82:$J$98,'VON - Vedlejší a ostatní ...'!$C$104:$K$145</definedName>
    <definedName name="_xlnm.Print_Titles" localSheetId="2">'VON - Vedlejší a ostatní 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1" r="AY95"/>
  <c i="2" r="J37"/>
  <c r="J36"/>
  <c r="J35"/>
  <c i="1" r="AX95"/>
  <c i="2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" r="L90"/>
  <c r="AM90"/>
  <c r="AM89"/>
  <c r="L89"/>
  <c r="AM87"/>
  <c r="L87"/>
  <c r="L85"/>
  <c r="L84"/>
  <c i="2" r="BK143"/>
  <c r="BK127"/>
  <c r="F36"/>
  <c i="3" r="J122"/>
  <c r="J132"/>
  <c i="2" r="BK159"/>
  <c r="BK131"/>
  <c r="F37"/>
  <c i="3" r="J135"/>
  <c r="J137"/>
  <c r="BK125"/>
  <c i="2" r="BK123"/>
  <c r="J151"/>
  <c r="BK194"/>
  <c r="J191"/>
  <c r="J180"/>
  <c i="3" r="BK137"/>
  <c r="J125"/>
  <c i="2" r="BK151"/>
  <c r="J131"/>
  <c r="F35"/>
  <c i="3" r="J119"/>
  <c r="BK127"/>
  <c i="2" r="J163"/>
  <c r="J127"/>
  <c r="J220"/>
  <c r="J167"/>
  <c r="BK155"/>
  <c r="J139"/>
  <c r="BK135"/>
  <c r="BK202"/>
  <c r="BK199"/>
  <c r="J199"/>
  <c r="J194"/>
  <c r="BK187"/>
  <c r="BK184"/>
  <c r="BK180"/>
  <c r="J171"/>
  <c i="3" r="BK141"/>
  <c r="J127"/>
  <c r="BK135"/>
  <c r="BK119"/>
  <c i="2" r="J135"/>
  <c r="J159"/>
  <c r="J208"/>
  <c r="BK216"/>
  <c r="J187"/>
  <c r="BK220"/>
  <c i="3" r="BK132"/>
  <c r="BK122"/>
  <c i="2" r="BK167"/>
  <c r="BK139"/>
  <c r="J123"/>
  <c r="BK171"/>
  <c r="BK163"/>
  <c r="J143"/>
  <c r="J212"/>
  <c i="1" r="AS94"/>
  <c i="2" r="J184"/>
  <c r="J175"/>
  <c r="BK212"/>
  <c i="3" r="J139"/>
  <c r="BK139"/>
  <c r="J130"/>
  <c r="BK130"/>
  <c i="2" r="J155"/>
  <c r="J216"/>
  <c r="BK208"/>
  <c i="3" r="F35"/>
  <c i="2" r="J202"/>
  <c r="BK175"/>
  <c i="3" r="J141"/>
  <c i="2" r="BK191"/>
  <c r="J34"/>
  <c l="1" r="BK122"/>
  <c r="J122"/>
  <c r="J98"/>
  <c r="BK207"/>
  <c r="J207"/>
  <c r="J99"/>
  <c r="P122"/>
  <c r="P121"/>
  <c r="P120"/>
  <c i="1" r="AU95"/>
  <c i="2" r="P207"/>
  <c i="3" r="R118"/>
  <c r="R117"/>
  <c i="2" r="R122"/>
  <c r="T207"/>
  <c i="3" r="P118"/>
  <c r="P117"/>
  <c i="1" r="AU96"/>
  <c i="2" r="T122"/>
  <c r="T121"/>
  <c r="T120"/>
  <c r="R207"/>
  <c i="3" r="BK118"/>
  <c r="J118"/>
  <c r="J97"/>
  <c r="T118"/>
  <c r="T117"/>
  <c i="2" r="BK219"/>
  <c r="J219"/>
  <c r="J100"/>
  <c i="3" r="J111"/>
  <c r="F114"/>
  <c r="BE122"/>
  <c r="BE125"/>
  <c r="BE127"/>
  <c r="E85"/>
  <c r="BE130"/>
  <c r="BE135"/>
  <c r="BE137"/>
  <c r="BE119"/>
  <c r="BE132"/>
  <c r="BE139"/>
  <c r="BE141"/>
  <c i="1" r="BB96"/>
  <c i="2" r="BE202"/>
  <c r="BE212"/>
  <c r="BE171"/>
  <c r="BE175"/>
  <c r="BE180"/>
  <c r="BE184"/>
  <c r="BE187"/>
  <c r="BE220"/>
  <c i="1" r="BB95"/>
  <c i="2" r="BE191"/>
  <c r="BE194"/>
  <c i="1" r="AW95"/>
  <c i="2" r="BE199"/>
  <c r="BE208"/>
  <c r="E85"/>
  <c r="BE135"/>
  <c r="BE139"/>
  <c r="BE151"/>
  <c r="BE155"/>
  <c r="BE159"/>
  <c r="BE163"/>
  <c r="BE167"/>
  <c i="1" r="BC95"/>
  <c i="2" r="F92"/>
  <c r="J114"/>
  <c r="BE123"/>
  <c r="BE216"/>
  <c i="1" r="BD95"/>
  <c i="2" r="BE127"/>
  <c r="BE131"/>
  <c r="BE143"/>
  <c r="F34"/>
  <c i="1" r="BB94"/>
  <c r="W31"/>
  <c i="3" r="F37"/>
  <c i="1" r="BD96"/>
  <c r="BD94"/>
  <c r="W33"/>
  <c i="3" r="F36"/>
  <c i="1" r="BC96"/>
  <c r="BC94"/>
  <c r="W32"/>
  <c i="3" r="J34"/>
  <c i="1" r="AW96"/>
  <c i="3" r="F34"/>
  <c i="1" r="BA96"/>
  <c i="2" l="1" r="R121"/>
  <c r="R120"/>
  <c i="1" r="BA95"/>
  <c i="2" r="BK121"/>
  <c r="J121"/>
  <c r="J97"/>
  <c i="3" r="BK117"/>
  <c r="J117"/>
  <c r="J96"/>
  <c i="2" r="BK120"/>
  <c r="J120"/>
  <c r="J96"/>
  <c i="1" r="BA94"/>
  <c r="W30"/>
  <c i="3" r="J33"/>
  <c i="1" r="AV96"/>
  <c r="AT96"/>
  <c r="AU94"/>
  <c i="3" r="F33"/>
  <c i="1" r="AZ96"/>
  <c r="AY94"/>
  <c r="AX94"/>
  <c i="2" r="J33"/>
  <c i="1" r="AV95"/>
  <c r="AT95"/>
  <c i="2" r="F33"/>
  <c i="1" r="AZ95"/>
  <c l="1" r="AW94"/>
  <c r="AK30"/>
  <c r="AZ94"/>
  <c r="W29"/>
  <c i="3" r="J30"/>
  <c i="1" r="AG96"/>
  <c i="2" r="J30"/>
  <c i="1" r="AG95"/>
  <c r="AG94"/>
  <c r="AK26"/>
  <c i="3" l="1" r="J39"/>
  <c i="2" r="J39"/>
  <c i="1" r="AN95"/>
  <c r="AN9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<sst xmlns="http://schemas.openxmlformats.org/spreadsheetml/2006/main">
  <si>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</si>
  <si>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</si>
  <si>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</si>
  <si>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</si>
  <si>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</si>
  <si>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{503853cc-1733-44a1-a440-0f3f6071ccee}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</si>
  <si>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</si>
  <si>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</si>
  <si>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</si>
  <si>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</si>
  <si>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</si>
  <si>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</si>
  <si>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</si>
  <si>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</si>
  <si>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20/24/3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</si>
  <si>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</si>
  <si>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</si>
  <si>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LB hráze na VT Olše v řkm cca 18.720</t>
  </si>
  <si>
    <t>KSO:</t>
  </si>
  <si>
    <t>CC-CZ:</t>
  </si>
  <si>
    <t>Místo:</t>
  </si>
  <si>
    <t>Karviná</t>
  </si>
  <si>
    <t>Datum:</t>
  </si>
  <si>
    <t>1. 10. 2024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</si>
  <si>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</si>
  <si>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</si>
  <si>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</si>
  <si>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</si>
  <si>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</si>
  <si>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</si>
  <si>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</si>
  <si>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</si>
  <si>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</si>
  <si>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</si>
  <si>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</si>
  <si>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</si>
  <si>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</si>
  <si>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</si>
  <si>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</si>
  <si>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</si>
  <si>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</si>
  <si>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</si>
  <si>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</si>
  <si>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</si>
  <si>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</si>
  <si>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</si>
  <si>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</si>
  <si>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</si>
  <si>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</si>
  <si>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</si>
  <si>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</si>
  <si>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</si>
  <si>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</si>
  <si>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</si>
  <si>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</si>
  <si>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</si>
  <si>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</si>
  <si>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</si>
  <si>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</si>
  <si>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</si>
  <si>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</si>
  <si>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</si>
  <si>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</si>
  <si>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</si>
  <si>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</si>
  <si>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</si>
  <si>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</si>
  <si>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</si>
  <si>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</si>
  <si>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</si>
  <si>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</si>
  <si>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</si>
  <si>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</si>
  <si>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</si>
  <si>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</si>
  <si>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</si>
  <si>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</si>
  <si>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</si>
  <si>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</si>
  <si>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</si>
  <si>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</si>
  <si>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</si>
  <si>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</si>
  <si>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</si>
  <si>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</si>
  <si>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</si>
  <si>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Sanace LB Hráze</t>
  </si>
  <si>
    <t>STA</t>
  </si>
  <si>
    <t>1</t>
  </si>
  <si>
    <t>{1fa1863b-8927-45e6-8c96-5f3543dff371}</t>
  </si>
  <si>
    <t>2</t>
  </si>
  <si>
    <t>VON</t>
  </si>
  <si>
    <t>Vedlejší a ostatní náklady</t>
  </si>
  <si>
    <t>{97413dd5-eede-46fa-b54c-8f5591e2c5f9}</t>
  </si>
  <si>
    <t>KRYCÍ LIST SOUPISU PRACÍ</t>
  </si>
  <si>
    <t>Objekt:</t>
  </si>
  <si>
    <t>01 - Sanace LB Hráze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</si>
  <si>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</si>
  <si>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</si>
  <si>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</si>
  <si>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</si>
  <si>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</si>
  <si>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</si>
  <si>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</si>
  <si>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</si>
  <si>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</si>
  <si>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</si>
  <si>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</si>
  <si>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</si>
  <si>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</si>
  <si>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</si>
  <si>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</si>
  <si>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</si>
  <si>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</si>
  <si>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</si>
  <si>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</si>
  <si>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</si>
  <si>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</si>
  <si>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</si>
  <si>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</si>
  <si>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</si>
  <si>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</si>
  <si>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</si>
  <si>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</si>
  <si>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112251104</t>
  </si>
  <si>
    <t>Odstranění pařezů průměru přes 700 do 900 mm</t>
  </si>
  <si>
    <t>kus</t>
  </si>
  <si>
    <t>CS ÚRS 2024 02</t>
  </si>
  <si>
    <t>4</t>
  </si>
  <si>
    <t>2087245518</t>
  </si>
  <si>
    <t>PP</t>
  </si>
  <si>
    <t>Odstranění pařezů strojně s jejich vykopáním nebo vytrháním průměru přes 700 do 900 mm</t>
  </si>
  <si>
    <t>VV</t>
  </si>
  <si>
    <t>Viz příloha A</t>
  </si>
  <si>
    <t>122151106</t>
  </si>
  <si>
    <t>Odkopávky a prokopávky nezapažené v hornině třídy těžitelnosti I skupiny 1 a 2 objem do 5000 m3 strojně</t>
  </si>
  <si>
    <t>m3</t>
  </si>
  <si>
    <t>-1249328874</t>
  </si>
  <si>
    <t>Odkopávky a prokopávky nezapažené strojně v hornině třídy těžitelnosti I skupiny 1 a 2 přes 1 000 do 5 000 m3</t>
  </si>
  <si>
    <t>Viz příloha C.4</t>
  </si>
  <si>
    <t>1528.90</t>
  </si>
  <si>
    <t>3</t>
  </si>
  <si>
    <t>162351103</t>
  </si>
  <si>
    <t>Vodorovné přemístění přes 50 do 500 m výkopku/sypaniny z horniny třídy těžitelnosti I skupiny 1 až 3</t>
  </si>
  <si>
    <t>558991158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</si>
  <si>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</si>
  <si>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Odvoz výkopku na mezideponii - viz příloha C.4</t>
  </si>
  <si>
    <t>171251201</t>
  </si>
  <si>
    <t>Uložení sypaniny na skládky nebo meziskládky</t>
  </si>
  <si>
    <t>-481996647</t>
  </si>
  <si>
    <t>Uložení sypaniny na skládky nebo meziskládky bez hutnění s upravením uložené sypaniny do předepsaného tvaru</t>
  </si>
  <si>
    <t>Uložení výkopku na mezideponii - viz příloha C.4</t>
  </si>
  <si>
    <t>5</t>
  </si>
  <si>
    <t>167111101</t>
  </si>
  <si>
    <t>Nakládání výkopku z hornin třídy těžitelnosti I skupiny 1 až 3 ručně</t>
  </si>
  <si>
    <t>-528712844</t>
  </si>
  <si>
    <t>Nakládání, skládání a překládání neulehlého výkopku nebo sypaniny ručně nakládání, z hornin třídy těžitelnosti I, skupiny 1 až 3</t>
  </si>
  <si>
    <t>Naložení výkopku na mezideponii - viz příloha C.4</t>
  </si>
  <si>
    <t>6</t>
  </si>
  <si>
    <t>171151103</t>
  </si>
  <si>
    <t>Uložení sypaniny z hornin soudržných do násypů zhutněných strojně</t>
  </si>
  <si>
    <t>-727533434</t>
  </si>
  <si>
    <t>Uložení sypanin do násypů strojně s rozprostřením sypaniny ve vrstvách a s hrubým urovnáním zhutněných z hornin soudržných jakékoliv třídy těžitelnosti</t>
  </si>
  <si>
    <t>Viz příloha C.4 - násypy ostatní</t>
  </si>
  <si>
    <t>- násypy pro úpravu základové spáry hráze</t>
  </si>
  <si>
    <t>1017.4</t>
  </si>
  <si>
    <t>- uložení přebytečné zeminy (zásyp výmolů a terénních depresí)</t>
  </si>
  <si>
    <t>511.5</t>
  </si>
  <si>
    <t>Součet</t>
  </si>
  <si>
    <t>7</t>
  </si>
  <si>
    <t>171103212</t>
  </si>
  <si>
    <t>Uložení sypanin z horniny třídy těžitelnosti I a II skupiny 1 až 4 do hrází kanálů se zhutněním 100 % PS C s příměsí jílu přes 20 do 50 %</t>
  </si>
  <si>
    <t>-1919172443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</si>
  <si>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</si>
  <si>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3743.2</t>
  </si>
  <si>
    <t>8</t>
  </si>
  <si>
    <t>181951112</t>
  </si>
  <si>
    <t>Úprava pláně v hornině třídy těžitelnosti I skupiny 1 až 3 se zhutněním strojně</t>
  </si>
  <si>
    <t>m2</t>
  </si>
  <si>
    <t>-1002912300</t>
  </si>
  <si>
    <t>Úprava pláně vyrovnáním výškových rozdílů strojně v hornině třídy těžitelnosti I, skupiny 1 až 3 se zhutněním</t>
  </si>
  <si>
    <t xml:space="preserve">Viz příloha C.4 </t>
  </si>
  <si>
    <t>2091.5</t>
  </si>
  <si>
    <t>9</t>
  </si>
  <si>
    <t>182151111</t>
  </si>
  <si>
    <t>Svahování v zářezech v hornině třídy těžitelnosti I skupiny 1 až 3 strojně</t>
  </si>
  <si>
    <t>1515195957</t>
  </si>
  <si>
    <t>Svahování trvalých svahů do projektovaných profilů strojně s potřebným přemístěním výkopku při svahování v zářezech v hornině třídy těžitelnosti I, skupiny 1 až 3</t>
  </si>
  <si>
    <t>503.7</t>
  </si>
  <si>
    <t>10</t>
  </si>
  <si>
    <t>182251101</t>
  </si>
  <si>
    <t>Svahování násypů strojně</t>
  </si>
  <si>
    <t>722119792</t>
  </si>
  <si>
    <t>Svahování trvalých svahů do projektovaných profilů strojně s potřebným přemístěním výkopku při svahování násypů v jakékoliv hornině</t>
  </si>
  <si>
    <t>1824.7</t>
  </si>
  <si>
    <t>11</t>
  </si>
  <si>
    <t>181351113</t>
  </si>
  <si>
    <t>Rozprostření ornice tl vrstvy do 200 mm pl přes 500 m2 v rovině nebo ve svahu do 1:5 strojně</t>
  </si>
  <si>
    <t>-602515538</t>
  </si>
  <si>
    <t>Rozprostření a urovnání ornice v rovině nebo ve svahu sklonu do 1:5 strojně při souvislé ploše přes 500 m2, tl. vrstvy do 200 mm</t>
  </si>
  <si>
    <t>1018.5</t>
  </si>
  <si>
    <t>182351133</t>
  </si>
  <si>
    <t>Rozprostření ornice pl přes 500 m2 ve svahu přes 1:5 tl vrstvy do 200 mm strojně</t>
  </si>
  <si>
    <t>1682656449</t>
  </si>
  <si>
    <t>Rozprostření a urovnání ornice ve svahu sklonu přes 1:5 strojně při souvislé ploše přes 500 m2, tl. vrstvy do 200 mm</t>
  </si>
  <si>
    <t>825.5</t>
  </si>
  <si>
    <t>13</t>
  </si>
  <si>
    <t>M</t>
  </si>
  <si>
    <t>MZP_001</t>
  </si>
  <si>
    <t>kulturní zemina pro terénní úpravy</t>
  </si>
  <si>
    <t>t</t>
  </si>
  <si>
    <t>-1886636264</t>
  </si>
  <si>
    <t>P</t>
  </si>
  <si>
    <t>Poznámka k položce:_x000d_
V rámci položky je řešen nákup, naložení, dovoz a veškerá další manipulace._x000d_
Předpokládá se , že zemina bude po dovozu ukládaná přímo na místo spotřeby.</t>
  </si>
  <si>
    <t>Přepočet na tuny :</t>
  </si>
  <si>
    <t>1844 * 0.10 * 1.8</t>
  </si>
  <si>
    <t>14</t>
  </si>
  <si>
    <t>181411122</t>
  </si>
  <si>
    <t>Založení lučního trávníku výsevem pl do 1000 m2 ve svahu přes 1:5 do 1:2</t>
  </si>
  <si>
    <t>1304072760</t>
  </si>
  <si>
    <t>Založení trávníku na půdě předem připravené plochy do 1000 m2 výsevem včetně utažení lučního na svahu přes 1:5 do 1:2</t>
  </si>
  <si>
    <t>825</t>
  </si>
  <si>
    <t>15</t>
  </si>
  <si>
    <t>00572474</t>
  </si>
  <si>
    <t>osivo směs travní krajinná-svahová</t>
  </si>
  <si>
    <t>kg</t>
  </si>
  <si>
    <t>133880663</t>
  </si>
  <si>
    <t>825*0,02 'Přepočtené koeficientem množství</t>
  </si>
  <si>
    <t>16</t>
  </si>
  <si>
    <t>181451121</t>
  </si>
  <si>
    <t>Založení lučního trávníku výsevem pl přes 1000 m2 v rovině a ve svahu do 1:5</t>
  </si>
  <si>
    <t>1740081309</t>
  </si>
  <si>
    <t>Založení trávníku na půdě předem připravené plochy přes 1000 m2 výsevem včetně utažení lučního v rovině nebo na svahu do 1:5</t>
  </si>
  <si>
    <t>17</t>
  </si>
  <si>
    <t>00572472</t>
  </si>
  <si>
    <t>osivo směs travní krajinná-rovinná</t>
  </si>
  <si>
    <t>-1616916390</t>
  </si>
  <si>
    <t>1018,5*0,02 'Přepočtené koeficientem množství</t>
  </si>
  <si>
    <t>18</t>
  </si>
  <si>
    <t>ZP_001</t>
  </si>
  <si>
    <t>Zajištění zeminy pro násyp hráze</t>
  </si>
  <si>
    <t>VLASTNÍ</t>
  </si>
  <si>
    <t>-1608399037</t>
  </si>
  <si>
    <t>Poznámka k položce:_x000d_
Součástí položky je :_x000d_
_x000d_
- doprava, předpoklad dovozu ze vzdálenosti 35 km_x000d_
- naložení zeminy_x000d_
- nákup zeminy</t>
  </si>
  <si>
    <t>19</t>
  </si>
  <si>
    <t>ZP_002</t>
  </si>
  <si>
    <t>Zásyp terénních depresí a výmolů v místě stavby přebytečnou zeminou</t>
  </si>
  <si>
    <t>kpl</t>
  </si>
  <si>
    <t>-701680021</t>
  </si>
  <si>
    <t>Poznámka k položce:_x000d_
Předpokládá se přemístění 511.5 m3 přebytečné zeminy (do vzdálenosti cca 150 m), uložení v místě deprese (výmolu) a hrubé urovnání povrchu.</t>
  </si>
  <si>
    <t>20</t>
  </si>
  <si>
    <t>ZP_003</t>
  </si>
  <si>
    <t>Likvidace plaví, pařezů a naplavené dřevní hmoty</t>
  </si>
  <si>
    <t>-1708162810</t>
  </si>
  <si>
    <t>Poznámka k položce:_x000d_
Likvidace dle zákona č. 541/2020 O odpadech - viz příloha č. A</t>
  </si>
  <si>
    <t>Viz příloha č. A</t>
  </si>
  <si>
    <t>Vodorovné konstrukce</t>
  </si>
  <si>
    <t>463212111</t>
  </si>
  <si>
    <t>Rovnanina z lomového kamene upraveného s vyklínováním spár úlomky kamene</t>
  </si>
  <si>
    <t>-1387299168</t>
  </si>
  <si>
    <t>Rovnanina z lomového kamene upraveného, tříděného jakékoliv tloušťky rovnaniny s vyklínováním spár a dutin úlomky kamene</t>
  </si>
  <si>
    <t>Viz příloha C.4, tl. rovnaniny 0.60 m</t>
  </si>
  <si>
    <t>248.8 * 0.60</t>
  </si>
  <si>
    <t>22</t>
  </si>
  <si>
    <t>462511370</t>
  </si>
  <si>
    <t>Zához z lomového kamene bez proštěrkování z terénu hmotnost přes 200 do 500 kg</t>
  </si>
  <si>
    <t>1922841658</t>
  </si>
  <si>
    <t>Zához z lomového kamene neupraveného záhozového bez proštěrkování z terénu, hmotnosti jednotlivých kamenů přes 200 do 500 kg</t>
  </si>
  <si>
    <t>Zřízení záhozové patky - viz. příloha C.4</t>
  </si>
  <si>
    <t>289.7</t>
  </si>
  <si>
    <t>23</t>
  </si>
  <si>
    <t>VK_001</t>
  </si>
  <si>
    <t>Napojení berem a opevnění</t>
  </si>
  <si>
    <t>Kpl</t>
  </si>
  <si>
    <t>2126201398</t>
  </si>
  <si>
    <t>Poznámka k položce:_x000d_
V rámci položky bude provedeno přerovnání původního opevnění na odhadované celkové ploše (140 + 75) * 0.25 = 53.75 m2 a doplnění lomového kamene zrna 200 - 500 kg o odhadovaném objemu 60 m3 (viz příloha č. A)</t>
  </si>
  <si>
    <t>998</t>
  </si>
  <si>
    <t>Přesun hmot</t>
  </si>
  <si>
    <t>24</t>
  </si>
  <si>
    <t>998332011</t>
  </si>
  <si>
    <t>Přesun hmot pro úpravy vodních toků a kanály</t>
  </si>
  <si>
    <t>795523463</t>
  </si>
  <si>
    <t>Přesun hmot pro úpravy vodních toků a kanály, hráze rybníků apod. dopravní vzdálenost do 500 m</t>
  </si>
  <si>
    <t>VON - Vedlejší a ostatní náklady</t>
  </si>
  <si>
    <t>VRN - Vedlejší rozpočtové náklady</t>
  </si>
  <si>
    <t>VRN</t>
  </si>
  <si>
    <t>Vedlejší rozpočtové náklady</t>
  </si>
  <si>
    <t>VON-001</t>
  </si>
  <si>
    <t>Geodetické práce, vytýčení stavby, zaměření skutečného provedení stavby</t>
  </si>
  <si>
    <t>1024</t>
  </si>
  <si>
    <t>1043063059</t>
  </si>
  <si>
    <t>Vytyčení stavby nebo provedení jiných geodetických prací odborně způsobilou osobou v oboru zeměměřictv a provádění kontrolních měření v průběhu stavby.</t>
  </si>
  <si>
    <t>Poznámka k položce:_x000d_
Práce v rozsahu:_x000d_
- vytýčení stavby_x000d_
- provádění kontrolních měření_x000d_
- zaměření skutečného provedení stavby (3x tištěně + elektronicky) vč. ověření dle zákona č. 200/1994 Sb. o zeměměřičství_x000d_
Z vytýčení a kontrolních měření budou bezodkladně vyhotovovány protokoly. Geodetické práce budou prováděny odborně způsobilou osobou v oboru zeměměřičství.</t>
  </si>
  <si>
    <t>VON-002</t>
  </si>
  <si>
    <t>Dokumentace skutečného provedení stavby</t>
  </si>
  <si>
    <t>-167247120</t>
  </si>
  <si>
    <t>Zpracování a předání dokumentace skutečného provedení stavby, pořízení fotodokumentace skutečného provedení stavby.</t>
  </si>
  <si>
    <t>Poznámka k položce:_x000d_
Zpracování a předání dokumentace skutečného provedení stavby na podkladu projektové dokumentace a platné katastrální mapy s vyznačením odchylek (3x tisk + 1x elektronicky vč. zdrojových souborů); dokumentace bude označená razítkem "skutečné provedení" s datem a podpisem zhotovitele.</t>
  </si>
  <si>
    <t>VON-003</t>
  </si>
  <si>
    <t>Havarijní a povodňový plán stavby</t>
  </si>
  <si>
    <t>-1870034774</t>
  </si>
  <si>
    <t>Zajištění vypracování havarijního a povodňového plánu pro provádění stavby</t>
  </si>
  <si>
    <t>VON-004</t>
  </si>
  <si>
    <t>Provedení opatření vyplývajících z havarijního a povodňového plánu, včetně instalace a údržby norné stěny</t>
  </si>
  <si>
    <t>1971389516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</si>
  <si>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</si>
  <si>
    <t>VON-005</t>
  </si>
  <si>
    <t>Vypracování plánu BOZP</t>
  </si>
  <si>
    <t>-1329821628</t>
  </si>
  <si>
    <t>VON-006</t>
  </si>
  <si>
    <t>Zajištění a zabezpečení staveniště, zřízení a likvidace zařízení staveniště, včetně přístupů, skládek, deponií apod.</t>
  </si>
  <si>
    <t>-1189585004</t>
  </si>
  <si>
    <t xml:space="preserve">Zajištění a zabezpečení staveniště, zřízení a likvidace zařízení staveniště, včetně přístupů, skládek, deponií apod.
</t>
  </si>
  <si>
    <t>Poznámka k položce:_x000d_
Zařízení staveniště včetně všech nákladů spojených s jeho zřízením, vybavením, provozem, zabezpečením proti vniku cizích osob a odstraněním po ukončení prací; případné zajištění povolení pro zařízení staveniště; zřízení a projednání potřebných ploch pro zařízení staveniště, skládky materiálu, manipulačních ploch, příjezdových komunkací atd. a jejich uvedení do původního stavu (případně do stavu dohodnutého s příslušnými vlastníky pozemků) po ukončení prací vč. protokolárního předání dočasně užívaných pozemků zpět vlastníkům do trvalého užívání; zajištění případného souhlasu (rozhodnutí) ke zvláštnímu užívání veřejného prostranství a komunikací dle platných předpisů; udržování stavbou dotčených příjezdových komunikací po celou dobu stavby v čistotě, schůdném a sjízdném stavu.</t>
  </si>
  <si>
    <t>VRN-007</t>
  </si>
  <si>
    <t xml:space="preserve">Fotodokumentace dotčených pozemků, komunikací a objektů </t>
  </si>
  <si>
    <t>503570143</t>
  </si>
  <si>
    <t>Fotodokumentace dotčených pozemků, komunikací a objektů před zahájením stavby a po dokončení prací, fotodokumentace postupů prací během provádění stavby</t>
  </si>
  <si>
    <t>VRN-008</t>
  </si>
  <si>
    <t>Evience a likvidace odpadů</t>
  </si>
  <si>
    <t>282649129</t>
  </si>
  <si>
    <t>Evience a likvidace odpadů, v rozsahu podle zákona 541/2020 Sb o odpadech, v platném znění</t>
  </si>
  <si>
    <t>VRN-009</t>
  </si>
  <si>
    <t>Náklady na pojištění stavby</t>
  </si>
  <si>
    <t>856873683</t>
  </si>
  <si>
    <t>VON-010</t>
  </si>
  <si>
    <t>Zkoušky hutnění</t>
  </si>
  <si>
    <t>-274191871</t>
  </si>
  <si>
    <t>Zkoušky hutnění násypu hráze v průběhu výstavby 1 x na každých cca 500 m3</t>
  </si>
  <si>
    <t>Poznámka k položce:_x000d_
Včetně určení vlhkosti a objemové hmotnosti.</t>
  </si>
  <si>
    <t>Předpokládaný počet zkoušek hutnění násypu tělesa hráze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</si>
</sst>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20/24/3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Sanace LB hráze na VT Olše v řkm cca 18.720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Karviná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1. 10. 2024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 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Lineplan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Marek Boháč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Sanace LB Hráze'!J30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'01 - Sanace LB Hráze'!P120</f>
        <v>0</v>
      </c>
      <c r="AV95" s="128">
        <f>'01 - Sanace LB Hráze'!J33</f>
        <v>0</v>
      </c>
      <c r="AW95" s="128">
        <f>'01 - Sanace LB Hráze'!J34</f>
        <v>0</v>
      </c>
      <c r="AX95" s="128">
        <f>'01 - Sanace LB Hráze'!J35</f>
        <v>0</v>
      </c>
      <c r="AY95" s="128">
        <f>'01 - Sanace LB Hráze'!J36</f>
        <v>0</v>
      </c>
      <c r="AZ95" s="128">
        <f>'01 - Sanace LB Hráze'!F33</f>
        <v>0</v>
      </c>
      <c r="BA95" s="128">
        <f>'01 - Sanace LB Hráze'!F34</f>
        <v>0</v>
      </c>
      <c r="BB95" s="128">
        <f>'01 - Sanace LB Hráze'!F35</f>
        <v>0</v>
      </c>
      <c r="BC95" s="128">
        <f>'01 - Sanace LB Hráze'!F36</f>
        <v>0</v>
      </c>
      <c r="BD95" s="130">
        <f>'01 - Sanace LB Hráze'!F37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'VON - Vedlejší a ostatní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32">
        <v>0</v>
      </c>
      <c r="AT96" s="133">
        <f>ROUND(SUM(AV96:AW96),2)</f>
        <v>0</v>
      </c>
      <c r="AU96" s="134">
        <f>'VON - Vedlejší a ostatní ...'!P117</f>
        <v>0</v>
      </c>
      <c r="AV96" s="133">
        <f>'VON - Vedlejší a ostatní ...'!J33</f>
        <v>0</v>
      </c>
      <c r="AW96" s="133">
        <f>'VON - Vedlejší a ostatní ...'!J34</f>
        <v>0</v>
      </c>
      <c r="AX96" s="133">
        <f>'VON - Vedlejší a ostatní ...'!J35</f>
        <v>0</v>
      </c>
      <c r="AY96" s="133">
        <f>'VON - Vedlejší a ostatní ...'!J36</f>
        <v>0</v>
      </c>
      <c r="AZ96" s="133">
        <f>'VON - Vedlejší a ostatní ...'!F33</f>
        <v>0</v>
      </c>
      <c r="BA96" s="133">
        <f>'VON - Vedlejší a ostatní ...'!F34</f>
        <v>0</v>
      </c>
      <c r="BB96" s="133">
        <f>'VON - Vedlejší a ostatní ...'!F35</f>
        <v>0</v>
      </c>
      <c r="BC96" s="133">
        <f>'VON - Vedlejší a ostatní ...'!F36</f>
        <v>0</v>
      </c>
      <c r="BD96" s="135">
        <f>'VON - Vedlejší a ostatní ...'!F37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6Q2hZJcOqUHdvezcqbTKr6kgmjJ6ysZiwwM2/Z9MI0cF48wZDV2+yunGZjxVZmw5tJGoeodpFPQXQjeQ4/e/AQ==" hashValue="dZo6/WSM5ur8NjivmS9Ej9zHalFI9JojlSWFwwehqAUUMEqIivOpShTAczsuj2oQRX2hU4FIA5PJ8ZcCB748F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anace LB Hráze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Sanace LB hráze na VT Olše v řkm cca 18.720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ROUND((SUM(BE120:BE221)),  2)</f>
        <v>0</v>
      </c>
      <c r="G33" s="38"/>
      <c r="H33" s="38"/>
      <c r="I33" s="155">
        <v>0.20999999999999999</v>
      </c>
      <c r="J33" s="154">
        <f>ROUND(((SUM(BE120:BE221))*I33),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ROUND((SUM(BF120:BF221)),  2)</f>
        <v>0</v>
      </c>
      <c r="G34" s="38"/>
      <c r="H34" s="38"/>
      <c r="I34" s="155">
        <v>0.12</v>
      </c>
      <c r="J34" s="154">
        <f>ROUND(((SUM(BF120:BF221))*I34),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ROUND((SUM(BG120:BG221)),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ROUND((SUM(BH120:BH221)),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ROUND((SUM(BI120:BI221)),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Sanace LB hráze na VT Olše v řkm cca 18.720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Sanace LB Hráze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J207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J219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Sanace LB hráze na VT Olše v řkm cca 18.720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01 - Sanace LB Hráze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Karviná</v>
      </c>
      <c r="G114" s="40"/>
      <c r="H114" s="40"/>
      <c r="I114" s="32" t="s">
        <v>22</v>
      </c>
      <c r="J114" s="79" t="str">
        <f>IF(J12="","",J12)</f>
        <v>1. 10. 2024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Povodí Odry, státní podnik</v>
      </c>
      <c r="G116" s="40"/>
      <c r="H116" s="40"/>
      <c r="I116" s="32" t="s">
        <v>32</v>
      </c>
      <c r="J116" s="36" t="str">
        <f>E21</f>
        <v>Lineplan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Ing. Marek Boháč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107</v>
      </c>
      <c r="D119" s="194" t="s">
        <v>65</v>
      </c>
      <c r="E119" s="194" t="s">
        <v>61</v>
      </c>
      <c r="F119" s="194" t="s">
        <v>62</v>
      </c>
      <c r="G119" s="194" t="s">
        <v>108</v>
      </c>
      <c r="H119" s="194" t="s">
        <v>109</v>
      </c>
      <c r="I119" s="194" t="s">
        <v>110</v>
      </c>
      <c r="J119" s="194" t="s">
        <v>99</v>
      </c>
      <c r="K119" s="195" t="s">
        <v>111</v>
      </c>
      <c r="L119" s="196"/>
      <c r="M119" s="100" t="s">
        <v>1</v>
      </c>
      <c r="N119" s="101" t="s">
        <v>44</v>
      </c>
      <c r="O119" s="101" t="s">
        <v>112</v>
      </c>
      <c r="P119" s="101" t="s">
        <v>113</v>
      </c>
      <c r="Q119" s="101" t="s">
        <v>114</v>
      </c>
      <c r="R119" s="101" t="s">
        <v>115</v>
      </c>
      <c r="S119" s="101" t="s">
        <v>116</v>
      </c>
      <c r="T119" s="102" t="s">
        <v>117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118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916.36215000000004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101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119</v>
      </c>
      <c r="F121" s="205" t="s">
        <v>120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P122+P207+P219</f>
        <v>0</v>
      </c>
      <c r="Q121" s="210"/>
      <c r="R121" s="211">
        <f>R122+R207+R219</f>
        <v>916.36215000000004</v>
      </c>
      <c r="S121" s="210"/>
      <c r="T121" s="212">
        <f>T122+T207+T219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80</v>
      </c>
      <c r="AY121" s="213" t="s">
        <v>121</v>
      </c>
      <c r="BK121" s="215">
        <f>BK122+BK207+BK219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88</v>
      </c>
      <c r="F122" s="216" t="s">
        <v>122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SUM(P123:P206)</f>
        <v>0</v>
      </c>
      <c r="Q122" s="210"/>
      <c r="R122" s="211">
        <f>SUM(R123:R206)</f>
        <v>0.03687</v>
      </c>
      <c r="S122" s="210"/>
      <c r="T122" s="212">
        <f>SUM(T123:T206)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88</v>
      </c>
      <c r="AT122" s="214" t="s">
        <v>79</v>
      </c>
      <c r="AU122" s="214" t="s">
        <v>88</v>
      </c>
      <c r="AY122" s="213" t="s">
        <v>121</v>
      </c>
      <c r="BK122" s="215">
        <f>SUM(BK123:BK206)</f>
        <v>0</v>
      </c>
    </row>
    <row r="123" s="2" customFormat="1" ht="21.75" customHeight="1">
      <c r="A123" s="38"/>
      <c r="B123" s="39"/>
      <c r="C123" s="218" t="s">
        <v>88</v>
      </c>
      <c r="D123" s="218" t="s">
        <v>123</v>
      </c>
      <c r="E123" s="219" t="s">
        <v>124</v>
      </c>
      <c r="F123" s="220" t="s">
        <v>125</v>
      </c>
      <c r="G123" s="221" t="s">
        <v>126</v>
      </c>
      <c r="H123" s="222">
        <v>2</v>
      </c>
      <c r="I123" s="223"/>
      <c r="J123" s="224">
        <f>ROUND(I123*H123,2)</f>
        <v>0</v>
      </c>
      <c r="K123" s="220" t="s">
        <v>127</v>
      </c>
      <c r="L123" s="44"/>
      <c r="M123" s="225" t="s">
        <v>1</v>
      </c>
      <c r="N123" s="226" t="s">
        <v>45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128</v>
      </c>
      <c r="AT123" s="229" t="s">
        <v>123</v>
      </c>
      <c r="AU123" s="229" t="s">
        <v>90</v>
      </c>
      <c r="AY123" s="17" t="s">
        <v>121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88</v>
      </c>
      <c r="BK123" s="230">
        <f>ROUND(I123*H123,2)</f>
        <v>0</v>
      </c>
      <c r="BL123" s="17" t="s">
        <v>128</v>
      </c>
      <c r="BM123" s="229" t="s">
        <v>129</v>
      </c>
    </row>
    <row r="124" s="2" customFormat="1">
      <c r="A124" s="38"/>
      <c r="B124" s="39"/>
      <c r="C124" s="40"/>
      <c r="D124" s="231" t="s">
        <v>130</v>
      </c>
      <c r="E124" s="40"/>
      <c r="F124" s="232" t="s">
        <v>131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90</v>
      </c>
    </row>
    <row r="125" s="13" customFormat="1">
      <c r="A125" s="13"/>
      <c r="B125" s="236"/>
      <c r="C125" s="237"/>
      <c r="D125" s="231" t="s">
        <v>132</v>
      </c>
      <c r="E125" s="238" t="s">
        <v>1</v>
      </c>
      <c r="F125" s="239" t="s">
        <v>133</v>
      </c>
      <c r="G125" s="237"/>
      <c r="H125" s="238" t="s">
        <v>1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132</v>
      </c>
      <c r="AU125" s="245" t="s">
        <v>90</v>
      </c>
      <c r="AV125" s="13" t="s">
        <v>88</v>
      </c>
      <c r="AW125" s="13" t="s">
        <v>36</v>
      </c>
      <c r="AX125" s="13" t="s">
        <v>80</v>
      </c>
      <c r="AY125" s="245" t="s">
        <v>121</v>
      </c>
    </row>
    <row r="126" s="14" customFormat="1">
      <c r="A126" s="14"/>
      <c r="B126" s="246"/>
      <c r="C126" s="247"/>
      <c r="D126" s="231" t="s">
        <v>132</v>
      </c>
      <c r="E126" s="248" t="s">
        <v>1</v>
      </c>
      <c r="F126" s="249" t="s">
        <v>90</v>
      </c>
      <c r="G126" s="247"/>
      <c r="H126" s="250">
        <v>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132</v>
      </c>
      <c r="AU126" s="256" t="s">
        <v>90</v>
      </c>
      <c r="AV126" s="14" t="s">
        <v>90</v>
      </c>
      <c r="AW126" s="14" t="s">
        <v>36</v>
      </c>
      <c r="AX126" s="14" t="s">
        <v>88</v>
      </c>
      <c r="AY126" s="256" t="s">
        <v>121</v>
      </c>
    </row>
    <row r="127" s="2" customFormat="1" ht="33" customHeight="1">
      <c r="A127" s="38"/>
      <c r="B127" s="39"/>
      <c r="C127" s="218" t="s">
        <v>90</v>
      </c>
      <c r="D127" s="218" t="s">
        <v>123</v>
      </c>
      <c r="E127" s="219" t="s">
        <v>134</v>
      </c>
      <c r="F127" s="220" t="s">
        <v>135</v>
      </c>
      <c r="G127" s="221" t="s">
        <v>136</v>
      </c>
      <c r="H127" s="222">
        <v>1528.9000000000001</v>
      </c>
      <c r="I127" s="223"/>
      <c r="J127" s="224">
        <f>ROUND(I127*H127,2)</f>
        <v>0</v>
      </c>
      <c r="K127" s="220" t="s">
        <v>127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128</v>
      </c>
      <c r="AT127" s="229" t="s">
        <v>123</v>
      </c>
      <c r="AU127" s="229" t="s">
        <v>90</v>
      </c>
      <c r="AY127" s="17" t="s">
        <v>121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128</v>
      </c>
      <c r="BM127" s="229" t="s">
        <v>137</v>
      </c>
    </row>
    <row r="128" s="2" customFormat="1">
      <c r="A128" s="38"/>
      <c r="B128" s="39"/>
      <c r="C128" s="40"/>
      <c r="D128" s="231" t="s">
        <v>130</v>
      </c>
      <c r="E128" s="40"/>
      <c r="F128" s="232" t="s">
        <v>138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90</v>
      </c>
    </row>
    <row r="129" s="13" customFormat="1">
      <c r="A129" s="13"/>
      <c r="B129" s="236"/>
      <c r="C129" s="237"/>
      <c r="D129" s="231" t="s">
        <v>132</v>
      </c>
      <c r="E129" s="238" t="s">
        <v>1</v>
      </c>
      <c r="F129" s="239" t="s">
        <v>139</v>
      </c>
      <c r="G129" s="237"/>
      <c r="H129" s="238" t="s">
        <v>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132</v>
      </c>
      <c r="AU129" s="245" t="s">
        <v>90</v>
      </c>
      <c r="AV129" s="13" t="s">
        <v>88</v>
      </c>
      <c r="AW129" s="13" t="s">
        <v>36</v>
      </c>
      <c r="AX129" s="13" t="s">
        <v>80</v>
      </c>
      <c r="AY129" s="245" t="s">
        <v>121</v>
      </c>
    </row>
    <row r="130" s="14" customFormat="1">
      <c r="A130" s="14"/>
      <c r="B130" s="246"/>
      <c r="C130" s="247"/>
      <c r="D130" s="231" t="s">
        <v>132</v>
      </c>
      <c r="E130" s="248" t="s">
        <v>1</v>
      </c>
      <c r="F130" s="249" t="s">
        <v>140</v>
      </c>
      <c r="G130" s="247"/>
      <c r="H130" s="250">
        <v>1528.9000000000001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132</v>
      </c>
      <c r="AU130" s="256" t="s">
        <v>90</v>
      </c>
      <c r="AV130" s="14" t="s">
        <v>90</v>
      </c>
      <c r="AW130" s="14" t="s">
        <v>36</v>
      </c>
      <c r="AX130" s="14" t="s">
        <v>88</v>
      </c>
      <c r="AY130" s="256" t="s">
        <v>121</v>
      </c>
    </row>
    <row r="131" s="2" customFormat="1" ht="37.8" customHeight="1">
      <c r="A131" s="38"/>
      <c r="B131" s="39"/>
      <c r="C131" s="218" t="s">
        <v>141</v>
      </c>
      <c r="D131" s="218" t="s">
        <v>123</v>
      </c>
      <c r="E131" s="219" t="s">
        <v>142</v>
      </c>
      <c r="F131" s="220" t="s">
        <v>143</v>
      </c>
      <c r="G131" s="221" t="s">
        <v>136</v>
      </c>
      <c r="H131" s="222">
        <v>1528.9000000000001</v>
      </c>
      <c r="I131" s="223"/>
      <c r="J131" s="224">
        <f>ROUND(I131*H131,2)</f>
        <v>0</v>
      </c>
      <c r="K131" s="220" t="s">
        <v>127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128</v>
      </c>
      <c r="AT131" s="229" t="s">
        <v>123</v>
      </c>
      <c r="AU131" s="229" t="s">
        <v>90</v>
      </c>
      <c r="AY131" s="17" t="s">
        <v>121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128</v>
      </c>
      <c r="BM131" s="229" t="s">
        <v>144</v>
      </c>
    </row>
    <row r="132" s="2" customFormat="1">
      <c r="A132" s="38"/>
      <c r="B132" s="39"/>
      <c r="C132" s="40"/>
      <c r="D132" s="231" t="s">
        <v>130</v>
      </c>
      <c r="E132" s="40"/>
      <c r="F132" s="232" t="s">
        <v>145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90</v>
      </c>
    </row>
    <row r="133" s="13" customFormat="1">
      <c r="A133" s="13"/>
      <c r="B133" s="236"/>
      <c r="C133" s="237"/>
      <c r="D133" s="231" t="s">
        <v>132</v>
      </c>
      <c r="E133" s="238" t="s">
        <v>1</v>
      </c>
      <c r="F133" s="239" t="s">
        <v>146</v>
      </c>
      <c r="G133" s="237"/>
      <c r="H133" s="238" t="s">
        <v>1</v>
      </c>
      <c r="I133" s="240"/>
      <c r="J133" s="237"/>
      <c r="K133" s="237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132</v>
      </c>
      <c r="AU133" s="245" t="s">
        <v>90</v>
      </c>
      <c r="AV133" s="13" t="s">
        <v>88</v>
      </c>
      <c r="AW133" s="13" t="s">
        <v>36</v>
      </c>
      <c r="AX133" s="13" t="s">
        <v>80</v>
      </c>
      <c r="AY133" s="245" t="s">
        <v>121</v>
      </c>
    </row>
    <row r="134" s="14" customFormat="1">
      <c r="A134" s="14"/>
      <c r="B134" s="246"/>
      <c r="C134" s="247"/>
      <c r="D134" s="231" t="s">
        <v>132</v>
      </c>
      <c r="E134" s="248" t="s">
        <v>1</v>
      </c>
      <c r="F134" s="249" t="s">
        <v>140</v>
      </c>
      <c r="G134" s="247"/>
      <c r="H134" s="250">
        <v>1528.9000000000001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132</v>
      </c>
      <c r="AU134" s="256" t="s">
        <v>90</v>
      </c>
      <c r="AV134" s="14" t="s">
        <v>90</v>
      </c>
      <c r="AW134" s="14" t="s">
        <v>36</v>
      </c>
      <c r="AX134" s="14" t="s">
        <v>88</v>
      </c>
      <c r="AY134" s="256" t="s">
        <v>121</v>
      </c>
    </row>
    <row r="135" s="2" customFormat="1" ht="16.5" customHeight="1">
      <c r="A135" s="38"/>
      <c r="B135" s="39"/>
      <c r="C135" s="218" t="s">
        <v>128</v>
      </c>
      <c r="D135" s="218" t="s">
        <v>123</v>
      </c>
      <c r="E135" s="219" t="s">
        <v>147</v>
      </c>
      <c r="F135" s="220" t="s">
        <v>148</v>
      </c>
      <c r="G135" s="221" t="s">
        <v>136</v>
      </c>
      <c r="H135" s="222">
        <v>1528.9000000000001</v>
      </c>
      <c r="I135" s="223"/>
      <c r="J135" s="224">
        <f>ROUND(I135*H135,2)</f>
        <v>0</v>
      </c>
      <c r="K135" s="220" t="s">
        <v>127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128</v>
      </c>
      <c r="AT135" s="229" t="s">
        <v>123</v>
      </c>
      <c r="AU135" s="229" t="s">
        <v>90</v>
      </c>
      <c r="AY135" s="17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128</v>
      </c>
      <c r="BM135" s="229" t="s">
        <v>149</v>
      </c>
    </row>
    <row r="136" s="2" customFormat="1">
      <c r="A136" s="38"/>
      <c r="B136" s="39"/>
      <c r="C136" s="40"/>
      <c r="D136" s="231" t="s">
        <v>130</v>
      </c>
      <c r="E136" s="40"/>
      <c r="F136" s="232" t="s">
        <v>150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90</v>
      </c>
    </row>
    <row r="137" s="13" customFormat="1">
      <c r="A137" s="13"/>
      <c r="B137" s="236"/>
      <c r="C137" s="237"/>
      <c r="D137" s="231" t="s">
        <v>132</v>
      </c>
      <c r="E137" s="238" t="s">
        <v>1</v>
      </c>
      <c r="F137" s="239" t="s">
        <v>151</v>
      </c>
      <c r="G137" s="237"/>
      <c r="H137" s="238" t="s">
        <v>1</v>
      </c>
      <c r="I137" s="240"/>
      <c r="J137" s="237"/>
      <c r="K137" s="237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132</v>
      </c>
      <c r="AU137" s="245" t="s">
        <v>90</v>
      </c>
      <c r="AV137" s="13" t="s">
        <v>88</v>
      </c>
      <c r="AW137" s="13" t="s">
        <v>36</v>
      </c>
      <c r="AX137" s="13" t="s">
        <v>80</v>
      </c>
      <c r="AY137" s="245" t="s">
        <v>121</v>
      </c>
    </row>
    <row r="138" s="14" customFormat="1">
      <c r="A138" s="14"/>
      <c r="B138" s="246"/>
      <c r="C138" s="247"/>
      <c r="D138" s="231" t="s">
        <v>132</v>
      </c>
      <c r="E138" s="248" t="s">
        <v>1</v>
      </c>
      <c r="F138" s="249" t="s">
        <v>140</v>
      </c>
      <c r="G138" s="247"/>
      <c r="H138" s="250">
        <v>1528.9000000000001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132</v>
      </c>
      <c r="AU138" s="256" t="s">
        <v>90</v>
      </c>
      <c r="AV138" s="14" t="s">
        <v>90</v>
      </c>
      <c r="AW138" s="14" t="s">
        <v>36</v>
      </c>
      <c r="AX138" s="14" t="s">
        <v>88</v>
      </c>
      <c r="AY138" s="256" t="s">
        <v>121</v>
      </c>
    </row>
    <row r="139" s="2" customFormat="1" ht="24.15" customHeight="1">
      <c r="A139" s="38"/>
      <c r="B139" s="39"/>
      <c r="C139" s="218" t="s">
        <v>152</v>
      </c>
      <c r="D139" s="218" t="s">
        <v>123</v>
      </c>
      <c r="E139" s="219" t="s">
        <v>153</v>
      </c>
      <c r="F139" s="220" t="s">
        <v>154</v>
      </c>
      <c r="G139" s="221" t="s">
        <v>136</v>
      </c>
      <c r="H139" s="222">
        <v>1528.9000000000001</v>
      </c>
      <c r="I139" s="223"/>
      <c r="J139" s="224">
        <f>ROUND(I139*H139,2)</f>
        <v>0</v>
      </c>
      <c r="K139" s="220" t="s">
        <v>127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128</v>
      </c>
      <c r="AT139" s="229" t="s">
        <v>123</v>
      </c>
      <c r="AU139" s="229" t="s">
        <v>90</v>
      </c>
      <c r="AY139" s="17" t="s">
        <v>121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128</v>
      </c>
      <c r="BM139" s="229" t="s">
        <v>155</v>
      </c>
    </row>
    <row r="140" s="2" customFormat="1">
      <c r="A140" s="38"/>
      <c r="B140" s="39"/>
      <c r="C140" s="40"/>
      <c r="D140" s="231" t="s">
        <v>130</v>
      </c>
      <c r="E140" s="40"/>
      <c r="F140" s="232" t="s">
        <v>156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90</v>
      </c>
    </row>
    <row r="141" s="13" customFormat="1">
      <c r="A141" s="13"/>
      <c r="B141" s="236"/>
      <c r="C141" s="237"/>
      <c r="D141" s="231" t="s">
        <v>132</v>
      </c>
      <c r="E141" s="238" t="s">
        <v>1</v>
      </c>
      <c r="F141" s="239" t="s">
        <v>157</v>
      </c>
      <c r="G141" s="237"/>
      <c r="H141" s="238" t="s">
        <v>1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132</v>
      </c>
      <c r="AU141" s="245" t="s">
        <v>90</v>
      </c>
      <c r="AV141" s="13" t="s">
        <v>88</v>
      </c>
      <c r="AW141" s="13" t="s">
        <v>36</v>
      </c>
      <c r="AX141" s="13" t="s">
        <v>80</v>
      </c>
      <c r="AY141" s="245" t="s">
        <v>121</v>
      </c>
    </row>
    <row r="142" s="14" customFormat="1">
      <c r="A142" s="14"/>
      <c r="B142" s="246"/>
      <c r="C142" s="247"/>
      <c r="D142" s="231" t="s">
        <v>132</v>
      </c>
      <c r="E142" s="248" t="s">
        <v>1</v>
      </c>
      <c r="F142" s="249" t="s">
        <v>140</v>
      </c>
      <c r="G142" s="247"/>
      <c r="H142" s="250">
        <v>1528.9000000000001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132</v>
      </c>
      <c r="AU142" s="256" t="s">
        <v>90</v>
      </c>
      <c r="AV142" s="14" t="s">
        <v>90</v>
      </c>
      <c r="AW142" s="14" t="s">
        <v>36</v>
      </c>
      <c r="AX142" s="14" t="s">
        <v>88</v>
      </c>
      <c r="AY142" s="256" t="s">
        <v>121</v>
      </c>
    </row>
    <row r="143" s="2" customFormat="1" ht="24.15" customHeight="1">
      <c r="A143" s="38"/>
      <c r="B143" s="39"/>
      <c r="C143" s="218" t="s">
        <v>158</v>
      </c>
      <c r="D143" s="218" t="s">
        <v>123</v>
      </c>
      <c r="E143" s="219" t="s">
        <v>159</v>
      </c>
      <c r="F143" s="220" t="s">
        <v>160</v>
      </c>
      <c r="G143" s="221" t="s">
        <v>136</v>
      </c>
      <c r="H143" s="222">
        <v>1528.9000000000001</v>
      </c>
      <c r="I143" s="223"/>
      <c r="J143" s="224">
        <f>ROUND(I143*H143,2)</f>
        <v>0</v>
      </c>
      <c r="K143" s="220" t="s">
        <v>127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128</v>
      </c>
      <c r="AT143" s="229" t="s">
        <v>123</v>
      </c>
      <c r="AU143" s="229" t="s">
        <v>90</v>
      </c>
      <c r="AY143" s="17" t="s">
        <v>121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128</v>
      </c>
      <c r="BM143" s="229" t="s">
        <v>161</v>
      </c>
    </row>
    <row r="144" s="2" customFormat="1">
      <c r="A144" s="38"/>
      <c r="B144" s="39"/>
      <c r="C144" s="40"/>
      <c r="D144" s="231" t="s">
        <v>130</v>
      </c>
      <c r="E144" s="40"/>
      <c r="F144" s="232" t="s">
        <v>162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90</v>
      </c>
    </row>
    <row r="145" s="13" customFormat="1">
      <c r="A145" s="13"/>
      <c r="B145" s="236"/>
      <c r="C145" s="237"/>
      <c r="D145" s="231" t="s">
        <v>132</v>
      </c>
      <c r="E145" s="238" t="s">
        <v>1</v>
      </c>
      <c r="F145" s="239" t="s">
        <v>163</v>
      </c>
      <c r="G145" s="237"/>
      <c r="H145" s="238" t="s">
        <v>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132</v>
      </c>
      <c r="AU145" s="245" t="s">
        <v>90</v>
      </c>
      <c r="AV145" s="13" t="s">
        <v>88</v>
      </c>
      <c r="AW145" s="13" t="s">
        <v>36</v>
      </c>
      <c r="AX145" s="13" t="s">
        <v>80</v>
      </c>
      <c r="AY145" s="245" t="s">
        <v>121</v>
      </c>
    </row>
    <row r="146" s="13" customFormat="1">
      <c r="A146" s="13"/>
      <c r="B146" s="236"/>
      <c r="C146" s="237"/>
      <c r="D146" s="231" t="s">
        <v>132</v>
      </c>
      <c r="E146" s="238" t="s">
        <v>1</v>
      </c>
      <c r="F146" s="239" t="s">
        <v>164</v>
      </c>
      <c r="G146" s="237"/>
      <c r="H146" s="238" t="s">
        <v>1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132</v>
      </c>
      <c r="AU146" s="245" t="s">
        <v>90</v>
      </c>
      <c r="AV146" s="13" t="s">
        <v>88</v>
      </c>
      <c r="AW146" s="13" t="s">
        <v>36</v>
      </c>
      <c r="AX146" s="13" t="s">
        <v>80</v>
      </c>
      <c r="AY146" s="245" t="s">
        <v>121</v>
      </c>
    </row>
    <row r="147" s="14" customFormat="1">
      <c r="A147" s="14"/>
      <c r="B147" s="246"/>
      <c r="C147" s="247"/>
      <c r="D147" s="231" t="s">
        <v>132</v>
      </c>
      <c r="E147" s="248" t="s">
        <v>1</v>
      </c>
      <c r="F147" s="249" t="s">
        <v>165</v>
      </c>
      <c r="G147" s="247"/>
      <c r="H147" s="250">
        <v>1017.4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132</v>
      </c>
      <c r="AU147" s="256" t="s">
        <v>90</v>
      </c>
      <c r="AV147" s="14" t="s">
        <v>90</v>
      </c>
      <c r="AW147" s="14" t="s">
        <v>36</v>
      </c>
      <c r="AX147" s="14" t="s">
        <v>80</v>
      </c>
      <c r="AY147" s="256" t="s">
        <v>121</v>
      </c>
    </row>
    <row r="148" s="13" customFormat="1">
      <c r="A148" s="13"/>
      <c r="B148" s="236"/>
      <c r="C148" s="237"/>
      <c r="D148" s="231" t="s">
        <v>132</v>
      </c>
      <c r="E148" s="238" t="s">
        <v>1</v>
      </c>
      <c r="F148" s="239" t="s">
        <v>166</v>
      </c>
      <c r="G148" s="237"/>
      <c r="H148" s="238" t="s">
        <v>1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132</v>
      </c>
      <c r="AU148" s="245" t="s">
        <v>90</v>
      </c>
      <c r="AV148" s="13" t="s">
        <v>88</v>
      </c>
      <c r="AW148" s="13" t="s">
        <v>36</v>
      </c>
      <c r="AX148" s="13" t="s">
        <v>80</v>
      </c>
      <c r="AY148" s="245" t="s">
        <v>121</v>
      </c>
    </row>
    <row r="149" s="14" customFormat="1">
      <c r="A149" s="14"/>
      <c r="B149" s="246"/>
      <c r="C149" s="247"/>
      <c r="D149" s="231" t="s">
        <v>132</v>
      </c>
      <c r="E149" s="248" t="s">
        <v>1</v>
      </c>
      <c r="F149" s="249" t="s">
        <v>167</v>
      </c>
      <c r="G149" s="247"/>
      <c r="H149" s="250">
        <v>511.5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132</v>
      </c>
      <c r="AU149" s="256" t="s">
        <v>90</v>
      </c>
      <c r="AV149" s="14" t="s">
        <v>90</v>
      </c>
      <c r="AW149" s="14" t="s">
        <v>36</v>
      </c>
      <c r="AX149" s="14" t="s">
        <v>80</v>
      </c>
      <c r="AY149" s="256" t="s">
        <v>121</v>
      </c>
    </row>
    <row r="150" s="15" customFormat="1">
      <c r="A150" s="15"/>
      <c r="B150" s="257"/>
      <c r="C150" s="258"/>
      <c r="D150" s="231" t="s">
        <v>132</v>
      </c>
      <c r="E150" s="259" t="s">
        <v>1</v>
      </c>
      <c r="F150" s="260" t="s">
        <v>168</v>
      </c>
      <c r="G150" s="258"/>
      <c r="H150" s="261">
        <v>1528.9000000000001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132</v>
      </c>
      <c r="AU150" s="267" t="s">
        <v>90</v>
      </c>
      <c r="AV150" s="15" t="s">
        <v>128</v>
      </c>
      <c r="AW150" s="15" t="s">
        <v>36</v>
      </c>
      <c r="AX150" s="15" t="s">
        <v>88</v>
      </c>
      <c r="AY150" s="267" t="s">
        <v>121</v>
      </c>
    </row>
    <row r="151" s="2" customFormat="1" ht="37.8" customHeight="1">
      <c r="A151" s="38"/>
      <c r="B151" s="39"/>
      <c r="C151" s="218" t="s">
        <v>169</v>
      </c>
      <c r="D151" s="218" t="s">
        <v>123</v>
      </c>
      <c r="E151" s="219" t="s">
        <v>170</v>
      </c>
      <c r="F151" s="220" t="s">
        <v>171</v>
      </c>
      <c r="G151" s="221" t="s">
        <v>136</v>
      </c>
      <c r="H151" s="222">
        <v>3743.1999999999998</v>
      </c>
      <c r="I151" s="223"/>
      <c r="J151" s="224">
        <f>ROUND(I151*H151,2)</f>
        <v>0</v>
      </c>
      <c r="K151" s="220" t="s">
        <v>127</v>
      </c>
      <c r="L151" s="44"/>
      <c r="M151" s="225" t="s">
        <v>1</v>
      </c>
      <c r="N151" s="226" t="s">
        <v>45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128</v>
      </c>
      <c r="AT151" s="229" t="s">
        <v>123</v>
      </c>
      <c r="AU151" s="229" t="s">
        <v>90</v>
      </c>
      <c r="AY151" s="17" t="s">
        <v>121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128</v>
      </c>
      <c r="BM151" s="229" t="s">
        <v>172</v>
      </c>
    </row>
    <row r="152" s="2" customFormat="1">
      <c r="A152" s="38"/>
      <c r="B152" s="39"/>
      <c r="C152" s="40"/>
      <c r="D152" s="231" t="s">
        <v>130</v>
      </c>
      <c r="E152" s="40"/>
      <c r="F152" s="232" t="s">
        <v>173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90</v>
      </c>
    </row>
    <row r="153" s="13" customFormat="1">
      <c r="A153" s="13"/>
      <c r="B153" s="236"/>
      <c r="C153" s="237"/>
      <c r="D153" s="231" t="s">
        <v>132</v>
      </c>
      <c r="E153" s="238" t="s">
        <v>1</v>
      </c>
      <c r="F153" s="239" t="s">
        <v>139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132</v>
      </c>
      <c r="AU153" s="245" t="s">
        <v>90</v>
      </c>
      <c r="AV153" s="13" t="s">
        <v>88</v>
      </c>
      <c r="AW153" s="13" t="s">
        <v>36</v>
      </c>
      <c r="AX153" s="13" t="s">
        <v>80</v>
      </c>
      <c r="AY153" s="245" t="s">
        <v>121</v>
      </c>
    </row>
    <row r="154" s="14" customFormat="1">
      <c r="A154" s="14"/>
      <c r="B154" s="246"/>
      <c r="C154" s="247"/>
      <c r="D154" s="231" t="s">
        <v>132</v>
      </c>
      <c r="E154" s="248" t="s">
        <v>1</v>
      </c>
      <c r="F154" s="249" t="s">
        <v>174</v>
      </c>
      <c r="G154" s="247"/>
      <c r="H154" s="250">
        <v>3743.1999999999998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132</v>
      </c>
      <c r="AU154" s="256" t="s">
        <v>90</v>
      </c>
      <c r="AV154" s="14" t="s">
        <v>90</v>
      </c>
      <c r="AW154" s="14" t="s">
        <v>36</v>
      </c>
      <c r="AX154" s="14" t="s">
        <v>88</v>
      </c>
      <c r="AY154" s="256" t="s">
        <v>121</v>
      </c>
    </row>
    <row r="155" s="2" customFormat="1" ht="24.15" customHeight="1">
      <c r="A155" s="38"/>
      <c r="B155" s="39"/>
      <c r="C155" s="218" t="s">
        <v>175</v>
      </c>
      <c r="D155" s="218" t="s">
        <v>123</v>
      </c>
      <c r="E155" s="219" t="s">
        <v>176</v>
      </c>
      <c r="F155" s="220" t="s">
        <v>177</v>
      </c>
      <c r="G155" s="221" t="s">
        <v>178</v>
      </c>
      <c r="H155" s="222">
        <v>2091.5</v>
      </c>
      <c r="I155" s="223"/>
      <c r="J155" s="224">
        <f>ROUND(I155*H155,2)</f>
        <v>0</v>
      </c>
      <c r="K155" s="220" t="s">
        <v>127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128</v>
      </c>
      <c r="AT155" s="229" t="s">
        <v>123</v>
      </c>
      <c r="AU155" s="229" t="s">
        <v>90</v>
      </c>
      <c r="AY155" s="17" t="s">
        <v>121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128</v>
      </c>
      <c r="BM155" s="229" t="s">
        <v>179</v>
      </c>
    </row>
    <row r="156" s="2" customFormat="1">
      <c r="A156" s="38"/>
      <c r="B156" s="39"/>
      <c r="C156" s="40"/>
      <c r="D156" s="231" t="s">
        <v>130</v>
      </c>
      <c r="E156" s="40"/>
      <c r="F156" s="232" t="s">
        <v>180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130</v>
      </c>
      <c r="AU156" s="17" t="s">
        <v>90</v>
      </c>
    </row>
    <row r="157" s="13" customFormat="1">
      <c r="A157" s="13"/>
      <c r="B157" s="236"/>
      <c r="C157" s="237"/>
      <c r="D157" s="231" t="s">
        <v>132</v>
      </c>
      <c r="E157" s="238" t="s">
        <v>1</v>
      </c>
      <c r="F157" s="239" t="s">
        <v>181</v>
      </c>
      <c r="G157" s="237"/>
      <c r="H157" s="238" t="s">
        <v>1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132</v>
      </c>
      <c r="AU157" s="245" t="s">
        <v>90</v>
      </c>
      <c r="AV157" s="13" t="s">
        <v>88</v>
      </c>
      <c r="AW157" s="13" t="s">
        <v>36</v>
      </c>
      <c r="AX157" s="13" t="s">
        <v>80</v>
      </c>
      <c r="AY157" s="245" t="s">
        <v>121</v>
      </c>
    </row>
    <row r="158" s="14" customFormat="1">
      <c r="A158" s="14"/>
      <c r="B158" s="246"/>
      <c r="C158" s="247"/>
      <c r="D158" s="231" t="s">
        <v>132</v>
      </c>
      <c r="E158" s="248" t="s">
        <v>1</v>
      </c>
      <c r="F158" s="249" t="s">
        <v>182</v>
      </c>
      <c r="G158" s="247"/>
      <c r="H158" s="250">
        <v>2091.5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132</v>
      </c>
      <c r="AU158" s="256" t="s">
        <v>90</v>
      </c>
      <c r="AV158" s="14" t="s">
        <v>90</v>
      </c>
      <c r="AW158" s="14" t="s">
        <v>36</v>
      </c>
      <c r="AX158" s="14" t="s">
        <v>88</v>
      </c>
      <c r="AY158" s="256" t="s">
        <v>121</v>
      </c>
    </row>
    <row r="159" s="2" customFormat="1" ht="24.15" customHeight="1">
      <c r="A159" s="38"/>
      <c r="B159" s="39"/>
      <c r="C159" s="218" t="s">
        <v>183</v>
      </c>
      <c r="D159" s="218" t="s">
        <v>123</v>
      </c>
      <c r="E159" s="219" t="s">
        <v>184</v>
      </c>
      <c r="F159" s="220" t="s">
        <v>185</v>
      </c>
      <c r="G159" s="221" t="s">
        <v>178</v>
      </c>
      <c r="H159" s="222">
        <v>503.69999999999999</v>
      </c>
      <c r="I159" s="223"/>
      <c r="J159" s="224">
        <f>ROUND(I159*H159,2)</f>
        <v>0</v>
      </c>
      <c r="K159" s="220" t="s">
        <v>127</v>
      </c>
      <c r="L159" s="44"/>
      <c r="M159" s="225" t="s">
        <v>1</v>
      </c>
      <c r="N159" s="226" t="s">
        <v>45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128</v>
      </c>
      <c r="AT159" s="229" t="s">
        <v>123</v>
      </c>
      <c r="AU159" s="229" t="s">
        <v>90</v>
      </c>
      <c r="AY159" s="17" t="s">
        <v>121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88</v>
      </c>
      <c r="BK159" s="230">
        <f>ROUND(I159*H159,2)</f>
        <v>0</v>
      </c>
      <c r="BL159" s="17" t="s">
        <v>128</v>
      </c>
      <c r="BM159" s="229" t="s">
        <v>186</v>
      </c>
    </row>
    <row r="160" s="2" customFormat="1">
      <c r="A160" s="38"/>
      <c r="B160" s="39"/>
      <c r="C160" s="40"/>
      <c r="D160" s="231" t="s">
        <v>130</v>
      </c>
      <c r="E160" s="40"/>
      <c r="F160" s="232" t="s">
        <v>187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90</v>
      </c>
    </row>
    <row r="161" s="13" customFormat="1">
      <c r="A161" s="13"/>
      <c r="B161" s="236"/>
      <c r="C161" s="237"/>
      <c r="D161" s="231" t="s">
        <v>132</v>
      </c>
      <c r="E161" s="238" t="s">
        <v>1</v>
      </c>
      <c r="F161" s="239" t="s">
        <v>181</v>
      </c>
      <c r="G161" s="237"/>
      <c r="H161" s="238" t="s">
        <v>1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132</v>
      </c>
      <c r="AU161" s="245" t="s">
        <v>90</v>
      </c>
      <c r="AV161" s="13" t="s">
        <v>88</v>
      </c>
      <c r="AW161" s="13" t="s">
        <v>36</v>
      </c>
      <c r="AX161" s="13" t="s">
        <v>80</v>
      </c>
      <c r="AY161" s="245" t="s">
        <v>121</v>
      </c>
    </row>
    <row r="162" s="14" customFormat="1">
      <c r="A162" s="14"/>
      <c r="B162" s="246"/>
      <c r="C162" s="247"/>
      <c r="D162" s="231" t="s">
        <v>132</v>
      </c>
      <c r="E162" s="248" t="s">
        <v>1</v>
      </c>
      <c r="F162" s="249" t="s">
        <v>188</v>
      </c>
      <c r="G162" s="247"/>
      <c r="H162" s="250">
        <v>503.69999999999999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132</v>
      </c>
      <c r="AU162" s="256" t="s">
        <v>90</v>
      </c>
      <c r="AV162" s="14" t="s">
        <v>90</v>
      </c>
      <c r="AW162" s="14" t="s">
        <v>36</v>
      </c>
      <c r="AX162" s="14" t="s">
        <v>88</v>
      </c>
      <c r="AY162" s="256" t="s">
        <v>121</v>
      </c>
    </row>
    <row r="163" s="2" customFormat="1" ht="16.5" customHeight="1">
      <c r="A163" s="38"/>
      <c r="B163" s="39"/>
      <c r="C163" s="218" t="s">
        <v>189</v>
      </c>
      <c r="D163" s="218" t="s">
        <v>123</v>
      </c>
      <c r="E163" s="219" t="s">
        <v>190</v>
      </c>
      <c r="F163" s="220" t="s">
        <v>191</v>
      </c>
      <c r="G163" s="221" t="s">
        <v>178</v>
      </c>
      <c r="H163" s="222">
        <v>1824.7000000000001</v>
      </c>
      <c r="I163" s="223"/>
      <c r="J163" s="224">
        <f>ROUND(I163*H163,2)</f>
        <v>0</v>
      </c>
      <c r="K163" s="220" t="s">
        <v>127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128</v>
      </c>
      <c r="AT163" s="229" t="s">
        <v>123</v>
      </c>
      <c r="AU163" s="229" t="s">
        <v>90</v>
      </c>
      <c r="AY163" s="17" t="s">
        <v>121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128</v>
      </c>
      <c r="BM163" s="229" t="s">
        <v>192</v>
      </c>
    </row>
    <row r="164" s="2" customFormat="1">
      <c r="A164" s="38"/>
      <c r="B164" s="39"/>
      <c r="C164" s="40"/>
      <c r="D164" s="231" t="s">
        <v>130</v>
      </c>
      <c r="E164" s="40"/>
      <c r="F164" s="232" t="s">
        <v>193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90</v>
      </c>
    </row>
    <row r="165" s="13" customFormat="1">
      <c r="A165" s="13"/>
      <c r="B165" s="236"/>
      <c r="C165" s="237"/>
      <c r="D165" s="231" t="s">
        <v>132</v>
      </c>
      <c r="E165" s="238" t="s">
        <v>1</v>
      </c>
      <c r="F165" s="239" t="s">
        <v>139</v>
      </c>
      <c r="G165" s="237"/>
      <c r="H165" s="238" t="s">
        <v>1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132</v>
      </c>
      <c r="AU165" s="245" t="s">
        <v>90</v>
      </c>
      <c r="AV165" s="13" t="s">
        <v>88</v>
      </c>
      <c r="AW165" s="13" t="s">
        <v>36</v>
      </c>
      <c r="AX165" s="13" t="s">
        <v>80</v>
      </c>
      <c r="AY165" s="245" t="s">
        <v>121</v>
      </c>
    </row>
    <row r="166" s="14" customFormat="1">
      <c r="A166" s="14"/>
      <c r="B166" s="246"/>
      <c r="C166" s="247"/>
      <c r="D166" s="231" t="s">
        <v>132</v>
      </c>
      <c r="E166" s="248" t="s">
        <v>1</v>
      </c>
      <c r="F166" s="249" t="s">
        <v>194</v>
      </c>
      <c r="G166" s="247"/>
      <c r="H166" s="250">
        <v>1824.7000000000001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132</v>
      </c>
      <c r="AU166" s="256" t="s">
        <v>90</v>
      </c>
      <c r="AV166" s="14" t="s">
        <v>90</v>
      </c>
      <c r="AW166" s="14" t="s">
        <v>36</v>
      </c>
      <c r="AX166" s="14" t="s">
        <v>88</v>
      </c>
      <c r="AY166" s="256" t="s">
        <v>121</v>
      </c>
    </row>
    <row r="167" s="2" customFormat="1" ht="33" customHeight="1">
      <c r="A167" s="38"/>
      <c r="B167" s="39"/>
      <c r="C167" s="218" t="s">
        <v>195</v>
      </c>
      <c r="D167" s="218" t="s">
        <v>123</v>
      </c>
      <c r="E167" s="219" t="s">
        <v>196</v>
      </c>
      <c r="F167" s="220" t="s">
        <v>197</v>
      </c>
      <c r="G167" s="221" t="s">
        <v>178</v>
      </c>
      <c r="H167" s="222">
        <v>1018.5</v>
      </c>
      <c r="I167" s="223"/>
      <c r="J167" s="224">
        <f>ROUND(I167*H167,2)</f>
        <v>0</v>
      </c>
      <c r="K167" s="220" t="s">
        <v>127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128</v>
      </c>
      <c r="AT167" s="229" t="s">
        <v>123</v>
      </c>
      <c r="AU167" s="229" t="s">
        <v>90</v>
      </c>
      <c r="AY167" s="17" t="s">
        <v>121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128</v>
      </c>
      <c r="BM167" s="229" t="s">
        <v>198</v>
      </c>
    </row>
    <row r="168" s="2" customFormat="1">
      <c r="A168" s="38"/>
      <c r="B168" s="39"/>
      <c r="C168" s="40"/>
      <c r="D168" s="231" t="s">
        <v>130</v>
      </c>
      <c r="E168" s="40"/>
      <c r="F168" s="232" t="s">
        <v>199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130</v>
      </c>
      <c r="AU168" s="17" t="s">
        <v>90</v>
      </c>
    </row>
    <row r="169" s="13" customFormat="1">
      <c r="A169" s="13"/>
      <c r="B169" s="236"/>
      <c r="C169" s="237"/>
      <c r="D169" s="231" t="s">
        <v>132</v>
      </c>
      <c r="E169" s="238" t="s">
        <v>1</v>
      </c>
      <c r="F169" s="239" t="s">
        <v>139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132</v>
      </c>
      <c r="AU169" s="245" t="s">
        <v>90</v>
      </c>
      <c r="AV169" s="13" t="s">
        <v>88</v>
      </c>
      <c r="AW169" s="13" t="s">
        <v>36</v>
      </c>
      <c r="AX169" s="13" t="s">
        <v>80</v>
      </c>
      <c r="AY169" s="245" t="s">
        <v>121</v>
      </c>
    </row>
    <row r="170" s="14" customFormat="1">
      <c r="A170" s="14"/>
      <c r="B170" s="246"/>
      <c r="C170" s="247"/>
      <c r="D170" s="231" t="s">
        <v>132</v>
      </c>
      <c r="E170" s="248" t="s">
        <v>1</v>
      </c>
      <c r="F170" s="249" t="s">
        <v>200</v>
      </c>
      <c r="G170" s="247"/>
      <c r="H170" s="250">
        <v>1018.5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132</v>
      </c>
      <c r="AU170" s="256" t="s">
        <v>90</v>
      </c>
      <c r="AV170" s="14" t="s">
        <v>90</v>
      </c>
      <c r="AW170" s="14" t="s">
        <v>36</v>
      </c>
      <c r="AX170" s="14" t="s">
        <v>88</v>
      </c>
      <c r="AY170" s="256" t="s">
        <v>121</v>
      </c>
    </row>
    <row r="171" s="2" customFormat="1" ht="24.15" customHeight="1">
      <c r="A171" s="38"/>
      <c r="B171" s="39"/>
      <c r="C171" s="218" t="s">
        <v>8</v>
      </c>
      <c r="D171" s="218" t="s">
        <v>123</v>
      </c>
      <c r="E171" s="219" t="s">
        <v>201</v>
      </c>
      <c r="F171" s="220" t="s">
        <v>202</v>
      </c>
      <c r="G171" s="221" t="s">
        <v>178</v>
      </c>
      <c r="H171" s="222">
        <v>825.5</v>
      </c>
      <c r="I171" s="223"/>
      <c r="J171" s="224">
        <f>ROUND(I171*H171,2)</f>
        <v>0</v>
      </c>
      <c r="K171" s="220" t="s">
        <v>127</v>
      </c>
      <c r="L171" s="44"/>
      <c r="M171" s="225" t="s">
        <v>1</v>
      </c>
      <c r="N171" s="226" t="s">
        <v>45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128</v>
      </c>
      <c r="AT171" s="229" t="s">
        <v>123</v>
      </c>
      <c r="AU171" s="229" t="s">
        <v>90</v>
      </c>
      <c r="AY171" s="17" t="s">
        <v>121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88</v>
      </c>
      <c r="BK171" s="230">
        <f>ROUND(I171*H171,2)</f>
        <v>0</v>
      </c>
      <c r="BL171" s="17" t="s">
        <v>128</v>
      </c>
      <c r="BM171" s="229" t="s">
        <v>203</v>
      </c>
    </row>
    <row r="172" s="2" customFormat="1">
      <c r="A172" s="38"/>
      <c r="B172" s="39"/>
      <c r="C172" s="40"/>
      <c r="D172" s="231" t="s">
        <v>130</v>
      </c>
      <c r="E172" s="40"/>
      <c r="F172" s="232" t="s">
        <v>204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130</v>
      </c>
      <c r="AU172" s="17" t="s">
        <v>90</v>
      </c>
    </row>
    <row r="173" s="13" customFormat="1">
      <c r="A173" s="13"/>
      <c r="B173" s="236"/>
      <c r="C173" s="237"/>
      <c r="D173" s="231" t="s">
        <v>132</v>
      </c>
      <c r="E173" s="238" t="s">
        <v>1</v>
      </c>
      <c r="F173" s="239" t="s">
        <v>139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132</v>
      </c>
      <c r="AU173" s="245" t="s">
        <v>90</v>
      </c>
      <c r="AV173" s="13" t="s">
        <v>88</v>
      </c>
      <c r="AW173" s="13" t="s">
        <v>36</v>
      </c>
      <c r="AX173" s="13" t="s">
        <v>80</v>
      </c>
      <c r="AY173" s="245" t="s">
        <v>121</v>
      </c>
    </row>
    <row r="174" s="14" customFormat="1">
      <c r="A174" s="14"/>
      <c r="B174" s="246"/>
      <c r="C174" s="247"/>
      <c r="D174" s="231" t="s">
        <v>132</v>
      </c>
      <c r="E174" s="248" t="s">
        <v>1</v>
      </c>
      <c r="F174" s="249" t="s">
        <v>205</v>
      </c>
      <c r="G174" s="247"/>
      <c r="H174" s="250">
        <v>825.5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132</v>
      </c>
      <c r="AU174" s="256" t="s">
        <v>90</v>
      </c>
      <c r="AV174" s="14" t="s">
        <v>90</v>
      </c>
      <c r="AW174" s="14" t="s">
        <v>36</v>
      </c>
      <c r="AX174" s="14" t="s">
        <v>88</v>
      </c>
      <c r="AY174" s="256" t="s">
        <v>121</v>
      </c>
    </row>
    <row r="175" s="2" customFormat="1" ht="16.5" customHeight="1">
      <c r="A175" s="38"/>
      <c r="B175" s="39"/>
      <c r="C175" s="268" t="s">
        <v>206</v>
      </c>
      <c r="D175" s="268" t="s">
        <v>207</v>
      </c>
      <c r="E175" s="269" t="s">
        <v>208</v>
      </c>
      <c r="F175" s="270" t="s">
        <v>209</v>
      </c>
      <c r="G175" s="271" t="s">
        <v>210</v>
      </c>
      <c r="H175" s="272">
        <v>331.92000000000002</v>
      </c>
      <c r="I175" s="273"/>
      <c r="J175" s="274">
        <f>ROUND(I175*H175,2)</f>
        <v>0</v>
      </c>
      <c r="K175" s="270" t="s">
        <v>1</v>
      </c>
      <c r="L175" s="275"/>
      <c r="M175" s="276" t="s">
        <v>1</v>
      </c>
      <c r="N175" s="277" t="s">
        <v>45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175</v>
      </c>
      <c r="AT175" s="229" t="s">
        <v>207</v>
      </c>
      <c r="AU175" s="229" t="s">
        <v>90</v>
      </c>
      <c r="AY175" s="17" t="s">
        <v>121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88</v>
      </c>
      <c r="BK175" s="230">
        <f>ROUND(I175*H175,2)</f>
        <v>0</v>
      </c>
      <c r="BL175" s="17" t="s">
        <v>128</v>
      </c>
      <c r="BM175" s="229" t="s">
        <v>211</v>
      </c>
    </row>
    <row r="176" s="2" customFormat="1">
      <c r="A176" s="38"/>
      <c r="B176" s="39"/>
      <c r="C176" s="40"/>
      <c r="D176" s="231" t="s">
        <v>130</v>
      </c>
      <c r="E176" s="40"/>
      <c r="F176" s="232" t="s">
        <v>209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130</v>
      </c>
      <c r="AU176" s="17" t="s">
        <v>90</v>
      </c>
    </row>
    <row r="177" s="2" customFormat="1">
      <c r="A177" s="38"/>
      <c r="B177" s="39"/>
      <c r="C177" s="40"/>
      <c r="D177" s="231" t="s">
        <v>212</v>
      </c>
      <c r="E177" s="40"/>
      <c r="F177" s="278" t="s">
        <v>213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90</v>
      </c>
    </row>
    <row r="178" s="13" customFormat="1">
      <c r="A178" s="13"/>
      <c r="B178" s="236"/>
      <c r="C178" s="237"/>
      <c r="D178" s="231" t="s">
        <v>132</v>
      </c>
      <c r="E178" s="238" t="s">
        <v>1</v>
      </c>
      <c r="F178" s="239" t="s">
        <v>214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132</v>
      </c>
      <c r="AU178" s="245" t="s">
        <v>90</v>
      </c>
      <c r="AV178" s="13" t="s">
        <v>88</v>
      </c>
      <c r="AW178" s="13" t="s">
        <v>36</v>
      </c>
      <c r="AX178" s="13" t="s">
        <v>80</v>
      </c>
      <c r="AY178" s="245" t="s">
        <v>121</v>
      </c>
    </row>
    <row r="179" s="14" customFormat="1">
      <c r="A179" s="14"/>
      <c r="B179" s="246"/>
      <c r="C179" s="247"/>
      <c r="D179" s="231" t="s">
        <v>132</v>
      </c>
      <c r="E179" s="248" t="s">
        <v>1</v>
      </c>
      <c r="F179" s="249" t="s">
        <v>215</v>
      </c>
      <c r="G179" s="247"/>
      <c r="H179" s="250">
        <v>331.92000000000002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132</v>
      </c>
      <c r="AU179" s="256" t="s">
        <v>90</v>
      </c>
      <c r="AV179" s="14" t="s">
        <v>90</v>
      </c>
      <c r="AW179" s="14" t="s">
        <v>36</v>
      </c>
      <c r="AX179" s="14" t="s">
        <v>88</v>
      </c>
      <c r="AY179" s="256" t="s">
        <v>121</v>
      </c>
    </row>
    <row r="180" s="2" customFormat="1" ht="24.15" customHeight="1">
      <c r="A180" s="38"/>
      <c r="B180" s="39"/>
      <c r="C180" s="218" t="s">
        <v>216</v>
      </c>
      <c r="D180" s="218" t="s">
        <v>123</v>
      </c>
      <c r="E180" s="219" t="s">
        <v>217</v>
      </c>
      <c r="F180" s="220" t="s">
        <v>218</v>
      </c>
      <c r="G180" s="221" t="s">
        <v>178</v>
      </c>
      <c r="H180" s="222">
        <v>825</v>
      </c>
      <c r="I180" s="223"/>
      <c r="J180" s="224">
        <f>ROUND(I180*H180,2)</f>
        <v>0</v>
      </c>
      <c r="K180" s="220" t="s">
        <v>127</v>
      </c>
      <c r="L180" s="44"/>
      <c r="M180" s="225" t="s">
        <v>1</v>
      </c>
      <c r="N180" s="226" t="s">
        <v>45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128</v>
      </c>
      <c r="AT180" s="229" t="s">
        <v>123</v>
      </c>
      <c r="AU180" s="229" t="s">
        <v>90</v>
      </c>
      <c r="AY180" s="17" t="s">
        <v>121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88</v>
      </c>
      <c r="BK180" s="230">
        <f>ROUND(I180*H180,2)</f>
        <v>0</v>
      </c>
      <c r="BL180" s="17" t="s">
        <v>128</v>
      </c>
      <c r="BM180" s="229" t="s">
        <v>219</v>
      </c>
    </row>
    <row r="181" s="2" customFormat="1">
      <c r="A181" s="38"/>
      <c r="B181" s="39"/>
      <c r="C181" s="40"/>
      <c r="D181" s="231" t="s">
        <v>130</v>
      </c>
      <c r="E181" s="40"/>
      <c r="F181" s="232" t="s">
        <v>220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130</v>
      </c>
      <c r="AU181" s="17" t="s">
        <v>90</v>
      </c>
    </row>
    <row r="182" s="13" customFormat="1">
      <c r="A182" s="13"/>
      <c r="B182" s="236"/>
      <c r="C182" s="237"/>
      <c r="D182" s="231" t="s">
        <v>132</v>
      </c>
      <c r="E182" s="238" t="s">
        <v>1</v>
      </c>
      <c r="F182" s="239" t="s">
        <v>139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132</v>
      </c>
      <c r="AU182" s="245" t="s">
        <v>90</v>
      </c>
      <c r="AV182" s="13" t="s">
        <v>88</v>
      </c>
      <c r="AW182" s="13" t="s">
        <v>36</v>
      </c>
      <c r="AX182" s="13" t="s">
        <v>80</v>
      </c>
      <c r="AY182" s="245" t="s">
        <v>121</v>
      </c>
    </row>
    <row r="183" s="14" customFormat="1">
      <c r="A183" s="14"/>
      <c r="B183" s="246"/>
      <c r="C183" s="247"/>
      <c r="D183" s="231" t="s">
        <v>132</v>
      </c>
      <c r="E183" s="248" t="s">
        <v>1</v>
      </c>
      <c r="F183" s="249" t="s">
        <v>221</v>
      </c>
      <c r="G183" s="247"/>
      <c r="H183" s="250">
        <v>825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132</v>
      </c>
      <c r="AU183" s="256" t="s">
        <v>90</v>
      </c>
      <c r="AV183" s="14" t="s">
        <v>90</v>
      </c>
      <c r="AW183" s="14" t="s">
        <v>36</v>
      </c>
      <c r="AX183" s="14" t="s">
        <v>88</v>
      </c>
      <c r="AY183" s="256" t="s">
        <v>121</v>
      </c>
    </row>
    <row r="184" s="2" customFormat="1" ht="16.5" customHeight="1">
      <c r="A184" s="38"/>
      <c r="B184" s="39"/>
      <c r="C184" s="268" t="s">
        <v>222</v>
      </c>
      <c r="D184" s="268" t="s">
        <v>207</v>
      </c>
      <c r="E184" s="269" t="s">
        <v>223</v>
      </c>
      <c r="F184" s="270" t="s">
        <v>224</v>
      </c>
      <c r="G184" s="271" t="s">
        <v>225</v>
      </c>
      <c r="H184" s="272">
        <v>16.5</v>
      </c>
      <c r="I184" s="273"/>
      <c r="J184" s="274">
        <f>ROUND(I184*H184,2)</f>
        <v>0</v>
      </c>
      <c r="K184" s="270" t="s">
        <v>127</v>
      </c>
      <c r="L184" s="275"/>
      <c r="M184" s="276" t="s">
        <v>1</v>
      </c>
      <c r="N184" s="277" t="s">
        <v>45</v>
      </c>
      <c r="O184" s="91"/>
      <c r="P184" s="227">
        <f>O184*H184</f>
        <v>0</v>
      </c>
      <c r="Q184" s="227">
        <v>0.001</v>
      </c>
      <c r="R184" s="227">
        <f>Q184*H184</f>
        <v>0.016500000000000001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175</v>
      </c>
      <c r="AT184" s="229" t="s">
        <v>207</v>
      </c>
      <c r="AU184" s="229" t="s">
        <v>90</v>
      </c>
      <c r="AY184" s="17" t="s">
        <v>121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88</v>
      </c>
      <c r="BK184" s="230">
        <f>ROUND(I184*H184,2)</f>
        <v>0</v>
      </c>
      <c r="BL184" s="17" t="s">
        <v>128</v>
      </c>
      <c r="BM184" s="229" t="s">
        <v>226</v>
      </c>
    </row>
    <row r="185" s="2" customFormat="1">
      <c r="A185" s="38"/>
      <c r="B185" s="39"/>
      <c r="C185" s="40"/>
      <c r="D185" s="231" t="s">
        <v>130</v>
      </c>
      <c r="E185" s="40"/>
      <c r="F185" s="232" t="s">
        <v>224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90</v>
      </c>
    </row>
    <row r="186" s="14" customFormat="1">
      <c r="A186" s="14"/>
      <c r="B186" s="246"/>
      <c r="C186" s="247"/>
      <c r="D186" s="231" t="s">
        <v>132</v>
      </c>
      <c r="E186" s="247"/>
      <c r="F186" s="249" t="s">
        <v>227</v>
      </c>
      <c r="G186" s="247"/>
      <c r="H186" s="250">
        <v>16.5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132</v>
      </c>
      <c r="AU186" s="256" t="s">
        <v>90</v>
      </c>
      <c r="AV186" s="14" t="s">
        <v>90</v>
      </c>
      <c r="AW186" s="14" t="s">
        <v>4</v>
      </c>
      <c r="AX186" s="14" t="s">
        <v>88</v>
      </c>
      <c r="AY186" s="256" t="s">
        <v>121</v>
      </c>
    </row>
    <row r="187" s="2" customFormat="1" ht="24.15" customHeight="1">
      <c r="A187" s="38"/>
      <c r="B187" s="39"/>
      <c r="C187" s="218" t="s">
        <v>228</v>
      </c>
      <c r="D187" s="218" t="s">
        <v>123</v>
      </c>
      <c r="E187" s="219" t="s">
        <v>229</v>
      </c>
      <c r="F187" s="220" t="s">
        <v>230</v>
      </c>
      <c r="G187" s="221" t="s">
        <v>178</v>
      </c>
      <c r="H187" s="222">
        <v>1018.5</v>
      </c>
      <c r="I187" s="223"/>
      <c r="J187" s="224">
        <f>ROUND(I187*H187,2)</f>
        <v>0</v>
      </c>
      <c r="K187" s="220" t="s">
        <v>127</v>
      </c>
      <c r="L187" s="44"/>
      <c r="M187" s="225" t="s">
        <v>1</v>
      </c>
      <c r="N187" s="226" t="s">
        <v>45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128</v>
      </c>
      <c r="AT187" s="229" t="s">
        <v>123</v>
      </c>
      <c r="AU187" s="229" t="s">
        <v>90</v>
      </c>
      <c r="AY187" s="17" t="s">
        <v>121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88</v>
      </c>
      <c r="BK187" s="230">
        <f>ROUND(I187*H187,2)</f>
        <v>0</v>
      </c>
      <c r="BL187" s="17" t="s">
        <v>128</v>
      </c>
      <c r="BM187" s="229" t="s">
        <v>231</v>
      </c>
    </row>
    <row r="188" s="2" customFormat="1">
      <c r="A188" s="38"/>
      <c r="B188" s="39"/>
      <c r="C188" s="40"/>
      <c r="D188" s="231" t="s">
        <v>130</v>
      </c>
      <c r="E188" s="40"/>
      <c r="F188" s="232" t="s">
        <v>232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90</v>
      </c>
    </row>
    <row r="189" s="13" customFormat="1">
      <c r="A189" s="13"/>
      <c r="B189" s="236"/>
      <c r="C189" s="237"/>
      <c r="D189" s="231" t="s">
        <v>132</v>
      </c>
      <c r="E189" s="238" t="s">
        <v>1</v>
      </c>
      <c r="F189" s="239" t="s">
        <v>139</v>
      </c>
      <c r="G189" s="237"/>
      <c r="H189" s="238" t="s">
        <v>1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132</v>
      </c>
      <c r="AU189" s="245" t="s">
        <v>90</v>
      </c>
      <c r="AV189" s="13" t="s">
        <v>88</v>
      </c>
      <c r="AW189" s="13" t="s">
        <v>36</v>
      </c>
      <c r="AX189" s="13" t="s">
        <v>80</v>
      </c>
      <c r="AY189" s="245" t="s">
        <v>121</v>
      </c>
    </row>
    <row r="190" s="14" customFormat="1">
      <c r="A190" s="14"/>
      <c r="B190" s="246"/>
      <c r="C190" s="247"/>
      <c r="D190" s="231" t="s">
        <v>132</v>
      </c>
      <c r="E190" s="248" t="s">
        <v>1</v>
      </c>
      <c r="F190" s="249" t="s">
        <v>200</v>
      </c>
      <c r="G190" s="247"/>
      <c r="H190" s="250">
        <v>1018.5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132</v>
      </c>
      <c r="AU190" s="256" t="s">
        <v>90</v>
      </c>
      <c r="AV190" s="14" t="s">
        <v>90</v>
      </c>
      <c r="AW190" s="14" t="s">
        <v>36</v>
      </c>
      <c r="AX190" s="14" t="s">
        <v>88</v>
      </c>
      <c r="AY190" s="256" t="s">
        <v>121</v>
      </c>
    </row>
    <row r="191" s="2" customFormat="1" ht="16.5" customHeight="1">
      <c r="A191" s="38"/>
      <c r="B191" s="39"/>
      <c r="C191" s="268" t="s">
        <v>233</v>
      </c>
      <c r="D191" s="268" t="s">
        <v>207</v>
      </c>
      <c r="E191" s="269" t="s">
        <v>234</v>
      </c>
      <c r="F191" s="270" t="s">
        <v>235</v>
      </c>
      <c r="G191" s="271" t="s">
        <v>225</v>
      </c>
      <c r="H191" s="272">
        <v>20.370000000000001</v>
      </c>
      <c r="I191" s="273"/>
      <c r="J191" s="274">
        <f>ROUND(I191*H191,2)</f>
        <v>0</v>
      </c>
      <c r="K191" s="270" t="s">
        <v>127</v>
      </c>
      <c r="L191" s="275"/>
      <c r="M191" s="276" t="s">
        <v>1</v>
      </c>
      <c r="N191" s="277" t="s">
        <v>45</v>
      </c>
      <c r="O191" s="91"/>
      <c r="P191" s="227">
        <f>O191*H191</f>
        <v>0</v>
      </c>
      <c r="Q191" s="227">
        <v>0.001</v>
      </c>
      <c r="R191" s="227">
        <f>Q191*H191</f>
        <v>0.020370000000000003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175</v>
      </c>
      <c r="AT191" s="229" t="s">
        <v>207</v>
      </c>
      <c r="AU191" s="229" t="s">
        <v>90</v>
      </c>
      <c r="AY191" s="17" t="s">
        <v>121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128</v>
      </c>
      <c r="BM191" s="229" t="s">
        <v>236</v>
      </c>
    </row>
    <row r="192" s="2" customFormat="1">
      <c r="A192" s="38"/>
      <c r="B192" s="39"/>
      <c r="C192" s="40"/>
      <c r="D192" s="231" t="s">
        <v>130</v>
      </c>
      <c r="E192" s="40"/>
      <c r="F192" s="232" t="s">
        <v>235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130</v>
      </c>
      <c r="AU192" s="17" t="s">
        <v>90</v>
      </c>
    </row>
    <row r="193" s="14" customFormat="1">
      <c r="A193" s="14"/>
      <c r="B193" s="246"/>
      <c r="C193" s="247"/>
      <c r="D193" s="231" t="s">
        <v>132</v>
      </c>
      <c r="E193" s="247"/>
      <c r="F193" s="249" t="s">
        <v>237</v>
      </c>
      <c r="G193" s="247"/>
      <c r="H193" s="250">
        <v>20.370000000000001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132</v>
      </c>
      <c r="AU193" s="256" t="s">
        <v>90</v>
      </c>
      <c r="AV193" s="14" t="s">
        <v>90</v>
      </c>
      <c r="AW193" s="14" t="s">
        <v>4</v>
      </c>
      <c r="AX193" s="14" t="s">
        <v>88</v>
      </c>
      <c r="AY193" s="256" t="s">
        <v>121</v>
      </c>
    </row>
    <row r="194" s="2" customFormat="1" ht="16.5" customHeight="1">
      <c r="A194" s="38"/>
      <c r="B194" s="39"/>
      <c r="C194" s="218" t="s">
        <v>238</v>
      </c>
      <c r="D194" s="218" t="s">
        <v>123</v>
      </c>
      <c r="E194" s="219" t="s">
        <v>239</v>
      </c>
      <c r="F194" s="220" t="s">
        <v>240</v>
      </c>
      <c r="G194" s="221" t="s">
        <v>136</v>
      </c>
      <c r="H194" s="222">
        <v>3743.1999999999998</v>
      </c>
      <c r="I194" s="223"/>
      <c r="J194" s="224">
        <f>ROUND(I194*H194,2)</f>
        <v>0</v>
      </c>
      <c r="K194" s="220" t="s">
        <v>241</v>
      </c>
      <c r="L194" s="44"/>
      <c r="M194" s="225" t="s">
        <v>1</v>
      </c>
      <c r="N194" s="226" t="s">
        <v>45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128</v>
      </c>
      <c r="AT194" s="229" t="s">
        <v>123</v>
      </c>
      <c r="AU194" s="229" t="s">
        <v>90</v>
      </c>
      <c r="AY194" s="17" t="s">
        <v>121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88</v>
      </c>
      <c r="BK194" s="230">
        <f>ROUND(I194*H194,2)</f>
        <v>0</v>
      </c>
      <c r="BL194" s="17" t="s">
        <v>128</v>
      </c>
      <c r="BM194" s="229" t="s">
        <v>242</v>
      </c>
    </row>
    <row r="195" s="2" customFormat="1">
      <c r="A195" s="38"/>
      <c r="B195" s="39"/>
      <c r="C195" s="40"/>
      <c r="D195" s="231" t="s">
        <v>130</v>
      </c>
      <c r="E195" s="40"/>
      <c r="F195" s="232" t="s">
        <v>240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130</v>
      </c>
      <c r="AU195" s="17" t="s">
        <v>90</v>
      </c>
    </row>
    <row r="196" s="2" customFormat="1">
      <c r="A196" s="38"/>
      <c r="B196" s="39"/>
      <c r="C196" s="40"/>
      <c r="D196" s="231" t="s">
        <v>212</v>
      </c>
      <c r="E196" s="40"/>
      <c r="F196" s="278" t="s">
        <v>243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90</v>
      </c>
    </row>
    <row r="197" s="13" customFormat="1">
      <c r="A197" s="13"/>
      <c r="B197" s="236"/>
      <c r="C197" s="237"/>
      <c r="D197" s="231" t="s">
        <v>132</v>
      </c>
      <c r="E197" s="238" t="s">
        <v>1</v>
      </c>
      <c r="F197" s="239" t="s">
        <v>139</v>
      </c>
      <c r="G197" s="237"/>
      <c r="H197" s="238" t="s">
        <v>1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132</v>
      </c>
      <c r="AU197" s="245" t="s">
        <v>90</v>
      </c>
      <c r="AV197" s="13" t="s">
        <v>88</v>
      </c>
      <c r="AW197" s="13" t="s">
        <v>36</v>
      </c>
      <c r="AX197" s="13" t="s">
        <v>80</v>
      </c>
      <c r="AY197" s="245" t="s">
        <v>121</v>
      </c>
    </row>
    <row r="198" s="14" customFormat="1">
      <c r="A198" s="14"/>
      <c r="B198" s="246"/>
      <c r="C198" s="247"/>
      <c r="D198" s="231" t="s">
        <v>132</v>
      </c>
      <c r="E198" s="248" t="s">
        <v>1</v>
      </c>
      <c r="F198" s="249" t="s">
        <v>174</v>
      </c>
      <c r="G198" s="247"/>
      <c r="H198" s="250">
        <v>3743.1999999999998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132</v>
      </c>
      <c r="AU198" s="256" t="s">
        <v>90</v>
      </c>
      <c r="AV198" s="14" t="s">
        <v>90</v>
      </c>
      <c r="AW198" s="14" t="s">
        <v>36</v>
      </c>
      <c r="AX198" s="14" t="s">
        <v>88</v>
      </c>
      <c r="AY198" s="256" t="s">
        <v>121</v>
      </c>
    </row>
    <row r="199" s="2" customFormat="1" ht="24.15" customHeight="1">
      <c r="A199" s="38"/>
      <c r="B199" s="39"/>
      <c r="C199" s="218" t="s">
        <v>244</v>
      </c>
      <c r="D199" s="218" t="s">
        <v>123</v>
      </c>
      <c r="E199" s="219" t="s">
        <v>245</v>
      </c>
      <c r="F199" s="220" t="s">
        <v>246</v>
      </c>
      <c r="G199" s="221" t="s">
        <v>247</v>
      </c>
      <c r="H199" s="222">
        <v>1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45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128</v>
      </c>
      <c r="AT199" s="229" t="s">
        <v>123</v>
      </c>
      <c r="AU199" s="229" t="s">
        <v>90</v>
      </c>
      <c r="AY199" s="17" t="s">
        <v>121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88</v>
      </c>
      <c r="BK199" s="230">
        <f>ROUND(I199*H199,2)</f>
        <v>0</v>
      </c>
      <c r="BL199" s="17" t="s">
        <v>128</v>
      </c>
      <c r="BM199" s="229" t="s">
        <v>248</v>
      </c>
    </row>
    <row r="200" s="2" customFormat="1">
      <c r="A200" s="38"/>
      <c r="B200" s="39"/>
      <c r="C200" s="40"/>
      <c r="D200" s="231" t="s">
        <v>130</v>
      </c>
      <c r="E200" s="40"/>
      <c r="F200" s="232" t="s">
        <v>246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130</v>
      </c>
      <c r="AU200" s="17" t="s">
        <v>90</v>
      </c>
    </row>
    <row r="201" s="2" customFormat="1">
      <c r="A201" s="38"/>
      <c r="B201" s="39"/>
      <c r="C201" s="40"/>
      <c r="D201" s="231" t="s">
        <v>212</v>
      </c>
      <c r="E201" s="40"/>
      <c r="F201" s="278" t="s">
        <v>249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90</v>
      </c>
    </row>
    <row r="202" s="2" customFormat="1" ht="21.75" customHeight="1">
      <c r="A202" s="38"/>
      <c r="B202" s="39"/>
      <c r="C202" s="218" t="s">
        <v>250</v>
      </c>
      <c r="D202" s="218" t="s">
        <v>123</v>
      </c>
      <c r="E202" s="219" t="s">
        <v>251</v>
      </c>
      <c r="F202" s="220" t="s">
        <v>252</v>
      </c>
      <c r="G202" s="221" t="s">
        <v>247</v>
      </c>
      <c r="H202" s="222">
        <v>1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45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128</v>
      </c>
      <c r="AT202" s="229" t="s">
        <v>123</v>
      </c>
      <c r="AU202" s="229" t="s">
        <v>90</v>
      </c>
      <c r="AY202" s="17" t="s">
        <v>121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88</v>
      </c>
      <c r="BK202" s="230">
        <f>ROUND(I202*H202,2)</f>
        <v>0</v>
      </c>
      <c r="BL202" s="17" t="s">
        <v>128</v>
      </c>
      <c r="BM202" s="229" t="s">
        <v>253</v>
      </c>
    </row>
    <row r="203" s="2" customFormat="1">
      <c r="A203" s="38"/>
      <c r="B203" s="39"/>
      <c r="C203" s="40"/>
      <c r="D203" s="231" t="s">
        <v>130</v>
      </c>
      <c r="E203" s="40"/>
      <c r="F203" s="232" t="s">
        <v>252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130</v>
      </c>
      <c r="AU203" s="17" t="s">
        <v>90</v>
      </c>
    </row>
    <row r="204" s="2" customFormat="1">
      <c r="A204" s="38"/>
      <c r="B204" s="39"/>
      <c r="C204" s="40"/>
      <c r="D204" s="231" t="s">
        <v>212</v>
      </c>
      <c r="E204" s="40"/>
      <c r="F204" s="278" t="s">
        <v>254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90</v>
      </c>
    </row>
    <row r="205" s="13" customFormat="1">
      <c r="A205" s="13"/>
      <c r="B205" s="236"/>
      <c r="C205" s="237"/>
      <c r="D205" s="231" t="s">
        <v>132</v>
      </c>
      <c r="E205" s="238" t="s">
        <v>1</v>
      </c>
      <c r="F205" s="239" t="s">
        <v>255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132</v>
      </c>
      <c r="AU205" s="245" t="s">
        <v>90</v>
      </c>
      <c r="AV205" s="13" t="s">
        <v>88</v>
      </c>
      <c r="AW205" s="13" t="s">
        <v>36</v>
      </c>
      <c r="AX205" s="13" t="s">
        <v>80</v>
      </c>
      <c r="AY205" s="245" t="s">
        <v>121</v>
      </c>
    </row>
    <row r="206" s="14" customFormat="1">
      <c r="A206" s="14"/>
      <c r="B206" s="246"/>
      <c r="C206" s="247"/>
      <c r="D206" s="231" t="s">
        <v>132</v>
      </c>
      <c r="E206" s="248" t="s">
        <v>1</v>
      </c>
      <c r="F206" s="249" t="s">
        <v>88</v>
      </c>
      <c r="G206" s="247"/>
      <c r="H206" s="250">
        <v>1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132</v>
      </c>
      <c r="AU206" s="256" t="s">
        <v>90</v>
      </c>
      <c r="AV206" s="14" t="s">
        <v>90</v>
      </c>
      <c r="AW206" s="14" t="s">
        <v>36</v>
      </c>
      <c r="AX206" s="14" t="s">
        <v>88</v>
      </c>
      <c r="AY206" s="256" t="s">
        <v>121</v>
      </c>
    </row>
    <row r="207" s="12" customFormat="1" ht="22.8" customHeight="1">
      <c r="A207" s="12"/>
      <c r="B207" s="202"/>
      <c r="C207" s="203"/>
      <c r="D207" s="204" t="s">
        <v>79</v>
      </c>
      <c r="E207" s="216" t="s">
        <v>128</v>
      </c>
      <c r="F207" s="216" t="s">
        <v>256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SUM(P208:P218)</f>
        <v>0</v>
      </c>
      <c r="Q207" s="210"/>
      <c r="R207" s="211">
        <f>SUM(R208:R218)</f>
        <v>916.32528000000002</v>
      </c>
      <c r="S207" s="210"/>
      <c r="T207" s="212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88</v>
      </c>
      <c r="AT207" s="214" t="s">
        <v>79</v>
      </c>
      <c r="AU207" s="214" t="s">
        <v>88</v>
      </c>
      <c r="AY207" s="213" t="s">
        <v>121</v>
      </c>
      <c r="BK207" s="215">
        <f>SUM(BK208:BK218)</f>
        <v>0</v>
      </c>
    </row>
    <row r="208" s="2" customFormat="1" ht="24.15" customHeight="1">
      <c r="A208" s="38"/>
      <c r="B208" s="39"/>
      <c r="C208" s="218" t="s">
        <v>7</v>
      </c>
      <c r="D208" s="218" t="s">
        <v>123</v>
      </c>
      <c r="E208" s="219" t="s">
        <v>257</v>
      </c>
      <c r="F208" s="220" t="s">
        <v>258</v>
      </c>
      <c r="G208" s="221" t="s">
        <v>136</v>
      </c>
      <c r="H208" s="222">
        <v>149.28</v>
      </c>
      <c r="I208" s="223"/>
      <c r="J208" s="224">
        <f>ROUND(I208*H208,2)</f>
        <v>0</v>
      </c>
      <c r="K208" s="220" t="s">
        <v>127</v>
      </c>
      <c r="L208" s="44"/>
      <c r="M208" s="225" t="s">
        <v>1</v>
      </c>
      <c r="N208" s="226" t="s">
        <v>45</v>
      </c>
      <c r="O208" s="91"/>
      <c r="P208" s="227">
        <f>O208*H208</f>
        <v>0</v>
      </c>
      <c r="Q208" s="227">
        <v>1.9967999999999999</v>
      </c>
      <c r="R208" s="227">
        <f>Q208*H208</f>
        <v>298.08230399999997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128</v>
      </c>
      <c r="AT208" s="229" t="s">
        <v>123</v>
      </c>
      <c r="AU208" s="229" t="s">
        <v>90</v>
      </c>
      <c r="AY208" s="17" t="s">
        <v>121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88</v>
      </c>
      <c r="BK208" s="230">
        <f>ROUND(I208*H208,2)</f>
        <v>0</v>
      </c>
      <c r="BL208" s="17" t="s">
        <v>128</v>
      </c>
      <c r="BM208" s="229" t="s">
        <v>259</v>
      </c>
    </row>
    <row r="209" s="2" customFormat="1">
      <c r="A209" s="38"/>
      <c r="B209" s="39"/>
      <c r="C209" s="40"/>
      <c r="D209" s="231" t="s">
        <v>130</v>
      </c>
      <c r="E209" s="40"/>
      <c r="F209" s="232" t="s">
        <v>260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130</v>
      </c>
      <c r="AU209" s="17" t="s">
        <v>90</v>
      </c>
    </row>
    <row r="210" s="13" customFormat="1">
      <c r="A210" s="13"/>
      <c r="B210" s="236"/>
      <c r="C210" s="237"/>
      <c r="D210" s="231" t="s">
        <v>132</v>
      </c>
      <c r="E210" s="238" t="s">
        <v>1</v>
      </c>
      <c r="F210" s="239" t="s">
        <v>261</v>
      </c>
      <c r="G210" s="237"/>
      <c r="H210" s="238" t="s">
        <v>1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132</v>
      </c>
      <c r="AU210" s="245" t="s">
        <v>90</v>
      </c>
      <c r="AV210" s="13" t="s">
        <v>88</v>
      </c>
      <c r="AW210" s="13" t="s">
        <v>36</v>
      </c>
      <c r="AX210" s="13" t="s">
        <v>80</v>
      </c>
      <c r="AY210" s="245" t="s">
        <v>121</v>
      </c>
    </row>
    <row r="211" s="14" customFormat="1">
      <c r="A211" s="14"/>
      <c r="B211" s="246"/>
      <c r="C211" s="247"/>
      <c r="D211" s="231" t="s">
        <v>132</v>
      </c>
      <c r="E211" s="248" t="s">
        <v>1</v>
      </c>
      <c r="F211" s="249" t="s">
        <v>262</v>
      </c>
      <c r="G211" s="247"/>
      <c r="H211" s="250">
        <v>149.28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132</v>
      </c>
      <c r="AU211" s="256" t="s">
        <v>90</v>
      </c>
      <c r="AV211" s="14" t="s">
        <v>90</v>
      </c>
      <c r="AW211" s="14" t="s">
        <v>36</v>
      </c>
      <c r="AX211" s="14" t="s">
        <v>88</v>
      </c>
      <c r="AY211" s="256" t="s">
        <v>121</v>
      </c>
    </row>
    <row r="212" s="2" customFormat="1" ht="24.15" customHeight="1">
      <c r="A212" s="38"/>
      <c r="B212" s="39"/>
      <c r="C212" s="218" t="s">
        <v>263</v>
      </c>
      <c r="D212" s="218" t="s">
        <v>123</v>
      </c>
      <c r="E212" s="219" t="s">
        <v>264</v>
      </c>
      <c r="F212" s="220" t="s">
        <v>265</v>
      </c>
      <c r="G212" s="221" t="s">
        <v>136</v>
      </c>
      <c r="H212" s="222">
        <v>289.69999999999999</v>
      </c>
      <c r="I212" s="223"/>
      <c r="J212" s="224">
        <f>ROUND(I212*H212,2)</f>
        <v>0</v>
      </c>
      <c r="K212" s="220" t="s">
        <v>127</v>
      </c>
      <c r="L212" s="44"/>
      <c r="M212" s="225" t="s">
        <v>1</v>
      </c>
      <c r="N212" s="226" t="s">
        <v>45</v>
      </c>
      <c r="O212" s="91"/>
      <c r="P212" s="227">
        <f>O212*H212</f>
        <v>0</v>
      </c>
      <c r="Q212" s="227">
        <v>2.13408</v>
      </c>
      <c r="R212" s="227">
        <f>Q212*H212</f>
        <v>618.242976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128</v>
      </c>
      <c r="AT212" s="229" t="s">
        <v>123</v>
      </c>
      <c r="AU212" s="229" t="s">
        <v>90</v>
      </c>
      <c r="AY212" s="17" t="s">
        <v>121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88</v>
      </c>
      <c r="BK212" s="230">
        <f>ROUND(I212*H212,2)</f>
        <v>0</v>
      </c>
      <c r="BL212" s="17" t="s">
        <v>128</v>
      </c>
      <c r="BM212" s="229" t="s">
        <v>266</v>
      </c>
    </row>
    <row r="213" s="2" customFormat="1">
      <c r="A213" s="38"/>
      <c r="B213" s="39"/>
      <c r="C213" s="40"/>
      <c r="D213" s="231" t="s">
        <v>130</v>
      </c>
      <c r="E213" s="40"/>
      <c r="F213" s="232" t="s">
        <v>267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130</v>
      </c>
      <c r="AU213" s="17" t="s">
        <v>90</v>
      </c>
    </row>
    <row r="214" s="13" customFormat="1">
      <c r="A214" s="13"/>
      <c r="B214" s="236"/>
      <c r="C214" s="237"/>
      <c r="D214" s="231" t="s">
        <v>132</v>
      </c>
      <c r="E214" s="238" t="s">
        <v>1</v>
      </c>
      <c r="F214" s="239" t="s">
        <v>268</v>
      </c>
      <c r="G214" s="237"/>
      <c r="H214" s="238" t="s">
        <v>1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132</v>
      </c>
      <c r="AU214" s="245" t="s">
        <v>90</v>
      </c>
      <c r="AV214" s="13" t="s">
        <v>88</v>
      </c>
      <c r="AW214" s="13" t="s">
        <v>36</v>
      </c>
      <c r="AX214" s="13" t="s">
        <v>80</v>
      </c>
      <c r="AY214" s="245" t="s">
        <v>121</v>
      </c>
    </row>
    <row r="215" s="14" customFormat="1">
      <c r="A215" s="14"/>
      <c r="B215" s="246"/>
      <c r="C215" s="247"/>
      <c r="D215" s="231" t="s">
        <v>132</v>
      </c>
      <c r="E215" s="248" t="s">
        <v>1</v>
      </c>
      <c r="F215" s="249" t="s">
        <v>269</v>
      </c>
      <c r="G215" s="247"/>
      <c r="H215" s="250">
        <v>289.69999999999999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132</v>
      </c>
      <c r="AU215" s="256" t="s">
        <v>90</v>
      </c>
      <c r="AV215" s="14" t="s">
        <v>90</v>
      </c>
      <c r="AW215" s="14" t="s">
        <v>36</v>
      </c>
      <c r="AX215" s="14" t="s">
        <v>88</v>
      </c>
      <c r="AY215" s="256" t="s">
        <v>121</v>
      </c>
    </row>
    <row r="216" s="2" customFormat="1" ht="16.5" customHeight="1">
      <c r="A216" s="38"/>
      <c r="B216" s="39"/>
      <c r="C216" s="218" t="s">
        <v>270</v>
      </c>
      <c r="D216" s="218" t="s">
        <v>123</v>
      </c>
      <c r="E216" s="219" t="s">
        <v>271</v>
      </c>
      <c r="F216" s="220" t="s">
        <v>272</v>
      </c>
      <c r="G216" s="221" t="s">
        <v>273</v>
      </c>
      <c r="H216" s="222">
        <v>1</v>
      </c>
      <c r="I216" s="223"/>
      <c r="J216" s="224">
        <f>ROUND(I216*H216,2)</f>
        <v>0</v>
      </c>
      <c r="K216" s="220" t="s">
        <v>241</v>
      </c>
      <c r="L216" s="44"/>
      <c r="M216" s="225" t="s">
        <v>1</v>
      </c>
      <c r="N216" s="226" t="s">
        <v>45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128</v>
      </c>
      <c r="AT216" s="229" t="s">
        <v>123</v>
      </c>
      <c r="AU216" s="229" t="s">
        <v>90</v>
      </c>
      <c r="AY216" s="17" t="s">
        <v>121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88</v>
      </c>
      <c r="BK216" s="230">
        <f>ROUND(I216*H216,2)</f>
        <v>0</v>
      </c>
      <c r="BL216" s="17" t="s">
        <v>128</v>
      </c>
      <c r="BM216" s="229" t="s">
        <v>274</v>
      </c>
    </row>
    <row r="217" s="2" customFormat="1">
      <c r="A217" s="38"/>
      <c r="B217" s="39"/>
      <c r="C217" s="40"/>
      <c r="D217" s="231" t="s">
        <v>130</v>
      </c>
      <c r="E217" s="40"/>
      <c r="F217" s="232" t="s">
        <v>272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130</v>
      </c>
      <c r="AU217" s="17" t="s">
        <v>90</v>
      </c>
    </row>
    <row r="218" s="2" customFormat="1">
      <c r="A218" s="38"/>
      <c r="B218" s="39"/>
      <c r="C218" s="40"/>
      <c r="D218" s="231" t="s">
        <v>212</v>
      </c>
      <c r="E218" s="40"/>
      <c r="F218" s="278" t="s">
        <v>275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90</v>
      </c>
    </row>
    <row r="219" s="12" customFormat="1" ht="22.8" customHeight="1">
      <c r="A219" s="12"/>
      <c r="B219" s="202"/>
      <c r="C219" s="203"/>
      <c r="D219" s="204" t="s">
        <v>79</v>
      </c>
      <c r="E219" s="216" t="s">
        <v>276</v>
      </c>
      <c r="F219" s="216" t="s">
        <v>277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SUM(P220:P221)</f>
        <v>0</v>
      </c>
      <c r="Q219" s="210"/>
      <c r="R219" s="211">
        <f>SUM(R220:R221)</f>
        <v>0</v>
      </c>
      <c r="S219" s="210"/>
      <c r="T219" s="212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88</v>
      </c>
      <c r="AT219" s="214" t="s">
        <v>79</v>
      </c>
      <c r="AU219" s="214" t="s">
        <v>88</v>
      </c>
      <c r="AY219" s="213" t="s">
        <v>121</v>
      </c>
      <c r="BK219" s="215">
        <f>SUM(BK220:BK221)</f>
        <v>0</v>
      </c>
    </row>
    <row r="220" s="2" customFormat="1" ht="16.5" customHeight="1">
      <c r="A220" s="38"/>
      <c r="B220" s="39"/>
      <c r="C220" s="218" t="s">
        <v>278</v>
      </c>
      <c r="D220" s="218" t="s">
        <v>123</v>
      </c>
      <c r="E220" s="219" t="s">
        <v>279</v>
      </c>
      <c r="F220" s="220" t="s">
        <v>280</v>
      </c>
      <c r="G220" s="221" t="s">
        <v>210</v>
      </c>
      <c r="H220" s="222">
        <v>916.36199999999997</v>
      </c>
      <c r="I220" s="223"/>
      <c r="J220" s="224">
        <f>ROUND(I220*H220,2)</f>
        <v>0</v>
      </c>
      <c r="K220" s="220" t="s">
        <v>127</v>
      </c>
      <c r="L220" s="44"/>
      <c r="M220" s="225" t="s">
        <v>1</v>
      </c>
      <c r="N220" s="226" t="s">
        <v>45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128</v>
      </c>
      <c r="AT220" s="229" t="s">
        <v>123</v>
      </c>
      <c r="AU220" s="229" t="s">
        <v>90</v>
      </c>
      <c r="AY220" s="17" t="s">
        <v>121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88</v>
      </c>
      <c r="BK220" s="230">
        <f>ROUND(I220*H220,2)</f>
        <v>0</v>
      </c>
      <c r="BL220" s="17" t="s">
        <v>128</v>
      </c>
      <c r="BM220" s="229" t="s">
        <v>281</v>
      </c>
    </row>
    <row r="221" s="2" customFormat="1">
      <c r="A221" s="38"/>
      <c r="B221" s="39"/>
      <c r="C221" s="40"/>
      <c r="D221" s="231" t="s">
        <v>130</v>
      </c>
      <c r="E221" s="40"/>
      <c r="F221" s="232" t="s">
        <v>282</v>
      </c>
      <c r="G221" s="40"/>
      <c r="H221" s="40"/>
      <c r="I221" s="233"/>
      <c r="J221" s="40"/>
      <c r="K221" s="40"/>
      <c r="L221" s="44"/>
      <c r="M221" s="279"/>
      <c r="N221" s="280"/>
      <c r="O221" s="281"/>
      <c r="P221" s="281"/>
      <c r="Q221" s="281"/>
      <c r="R221" s="281"/>
      <c r="S221" s="281"/>
      <c r="T221" s="28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130</v>
      </c>
      <c r="AU221" s="17" t="s">
        <v>90</v>
      </c>
    </row>
    <row r="222" s="2" customFormat="1" ht="6.96" customHeight="1">
      <c r="A222" s="38"/>
      <c r="B222" s="66"/>
      <c r="C222" s="67"/>
      <c r="D222" s="67"/>
      <c r="E222" s="67"/>
      <c r="F222" s="67"/>
      <c r="G222" s="67"/>
      <c r="H222" s="67"/>
      <c r="I222" s="67"/>
      <c r="J222" s="67"/>
      <c r="K222" s="67"/>
      <c r="L222" s="44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sheetProtection sheet="1" autoFilter="0" formatColumns="0" formatRows="0" objects="1" scenarios="1" spinCount="100000" saltValue="spVsEBCVA0oE6589/BlBet76UaspY8wGmlplzOxcEoGG+MMJ9UQMiCPl0wakR7MWXKmteTJf7mvigOqpp1x3DQ==" hashValue="kn47wPgZpX9deGVfmMelcO41pkoX+8swGoOXU69CTL0RU3InyHJl95KeK308FahYhbIW15k9NLzOQdp8vdzjZg==" algorithmName="SHA-512" password="CC35"/>
  <autoFilter ref="C119:K22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Sanace LB hráze na VT Olše v řkm cca 18.720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ROUND((SUM(BE117:BE145)),  2)</f>
        <v>0</v>
      </c>
      <c r="G33" s="38"/>
      <c r="H33" s="38"/>
      <c r="I33" s="155">
        <v>0.20999999999999999</v>
      </c>
      <c r="J33" s="154">
        <f>ROUND(((SUM(BE117:BE145))*I33),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ROUND((SUM(BF117:BF145)),  2)</f>
        <v>0</v>
      </c>
      <c r="G34" s="38"/>
      <c r="H34" s="38"/>
      <c r="I34" s="155">
        <v>0.12</v>
      </c>
      <c r="J34" s="154">
        <f>ROUND(((SUM(BF117:BF145))*I34),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ROUND((SUM(BG117:BG145)),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ROUND((SUM(BH117:BH145)),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ROUND((SUM(BI117:BI145)),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Sanace LB hráze na VT Olše v řkm cca 18.720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284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106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Sanace LB hráze na VT Olše v řkm cca 18.720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Karviná</v>
      </c>
      <c r="G111" s="40"/>
      <c r="H111" s="40"/>
      <c r="I111" s="32" t="s">
        <v>22</v>
      </c>
      <c r="J111" s="79" t="str">
        <f>IF(J12="","",J12)</f>
        <v>1. 10. 2024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Povodí Odry, státní podnik</v>
      </c>
      <c r="G113" s="40"/>
      <c r="H113" s="40"/>
      <c r="I113" s="32" t="s">
        <v>32</v>
      </c>
      <c r="J113" s="36" t="str">
        <f>E21</f>
        <v>Lineplan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Ing. Marek Boháč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107</v>
      </c>
      <c r="D116" s="194" t="s">
        <v>65</v>
      </c>
      <c r="E116" s="194" t="s">
        <v>61</v>
      </c>
      <c r="F116" s="194" t="s">
        <v>62</v>
      </c>
      <c r="G116" s="194" t="s">
        <v>108</v>
      </c>
      <c r="H116" s="194" t="s">
        <v>109</v>
      </c>
      <c r="I116" s="194" t="s">
        <v>110</v>
      </c>
      <c r="J116" s="194" t="s">
        <v>99</v>
      </c>
      <c r="K116" s="195" t="s">
        <v>111</v>
      </c>
      <c r="L116" s="196"/>
      <c r="M116" s="100" t="s">
        <v>1</v>
      </c>
      <c r="N116" s="101" t="s">
        <v>44</v>
      </c>
      <c r="O116" s="101" t="s">
        <v>112</v>
      </c>
      <c r="P116" s="101" t="s">
        <v>113</v>
      </c>
      <c r="Q116" s="101" t="s">
        <v>114</v>
      </c>
      <c r="R116" s="101" t="s">
        <v>115</v>
      </c>
      <c r="S116" s="101" t="s">
        <v>116</v>
      </c>
      <c r="T116" s="102" t="s">
        <v>117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118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79</v>
      </c>
      <c r="AU117" s="17" t="s">
        <v>101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79</v>
      </c>
      <c r="E118" s="205" t="s">
        <v>285</v>
      </c>
      <c r="F118" s="205" t="s">
        <v>286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SUM(P119:P145)</f>
        <v>0</v>
      </c>
      <c r="Q118" s="210"/>
      <c r="R118" s="211">
        <f>SUM(R119:R145)</f>
        <v>0</v>
      </c>
      <c r="S118" s="210"/>
      <c r="T118" s="212">
        <f>SUM(T119:T145)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152</v>
      </c>
      <c r="AT118" s="214" t="s">
        <v>79</v>
      </c>
      <c r="AU118" s="214" t="s">
        <v>80</v>
      </c>
      <c r="AY118" s="213" t="s">
        <v>121</v>
      </c>
      <c r="BK118" s="215">
        <f>SUM(BK119:BK145)</f>
        <v>0</v>
      </c>
    </row>
    <row r="119" s="2" customFormat="1" ht="24.15" customHeight="1">
      <c r="A119" s="38"/>
      <c r="B119" s="39"/>
      <c r="C119" s="218" t="s">
        <v>88</v>
      </c>
      <c r="D119" s="218" t="s">
        <v>123</v>
      </c>
      <c r="E119" s="219" t="s">
        <v>287</v>
      </c>
      <c r="F119" s="220" t="s">
        <v>288</v>
      </c>
      <c r="G119" s="221" t="s">
        <v>273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45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289</v>
      </c>
      <c r="AT119" s="229" t="s">
        <v>123</v>
      </c>
      <c r="AU119" s="229" t="s">
        <v>88</v>
      </c>
      <c r="AY119" s="17" t="s">
        <v>121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88</v>
      </c>
      <c r="BK119" s="230">
        <f>ROUND(I119*H119,2)</f>
        <v>0</v>
      </c>
      <c r="BL119" s="17" t="s">
        <v>289</v>
      </c>
      <c r="BM119" s="229" t="s">
        <v>290</v>
      </c>
    </row>
    <row r="120" s="2" customFormat="1">
      <c r="A120" s="38"/>
      <c r="B120" s="39"/>
      <c r="C120" s="40"/>
      <c r="D120" s="231" t="s">
        <v>130</v>
      </c>
      <c r="E120" s="40"/>
      <c r="F120" s="232" t="s">
        <v>291</v>
      </c>
      <c r="G120" s="40"/>
      <c r="H120" s="40"/>
      <c r="I120" s="233"/>
      <c r="J120" s="40"/>
      <c r="K120" s="40"/>
      <c r="L120" s="44"/>
      <c r="M120" s="234"/>
      <c r="N120" s="235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88</v>
      </c>
    </row>
    <row r="121" s="2" customFormat="1">
      <c r="A121" s="38"/>
      <c r="B121" s="39"/>
      <c r="C121" s="40"/>
      <c r="D121" s="231" t="s">
        <v>212</v>
      </c>
      <c r="E121" s="40"/>
      <c r="F121" s="278" t="s">
        <v>292</v>
      </c>
      <c r="G121" s="40"/>
      <c r="H121" s="40"/>
      <c r="I121" s="233"/>
      <c r="J121" s="40"/>
      <c r="K121" s="40"/>
      <c r="L121" s="44"/>
      <c r="M121" s="234"/>
      <c r="N121" s="235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88</v>
      </c>
    </row>
    <row r="122" s="2" customFormat="1" ht="16.5" customHeight="1">
      <c r="A122" s="38"/>
      <c r="B122" s="39"/>
      <c r="C122" s="218" t="s">
        <v>90</v>
      </c>
      <c r="D122" s="218" t="s">
        <v>123</v>
      </c>
      <c r="E122" s="219" t="s">
        <v>293</v>
      </c>
      <c r="F122" s="220" t="s">
        <v>294</v>
      </c>
      <c r="G122" s="221" t="s">
        <v>273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45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289</v>
      </c>
      <c r="AT122" s="229" t="s">
        <v>123</v>
      </c>
      <c r="AU122" s="229" t="s">
        <v>88</v>
      </c>
      <c r="AY122" s="17" t="s">
        <v>121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88</v>
      </c>
      <c r="BK122" s="230">
        <f>ROUND(I122*H122,2)</f>
        <v>0</v>
      </c>
      <c r="BL122" s="17" t="s">
        <v>289</v>
      </c>
      <c r="BM122" s="229" t="s">
        <v>295</v>
      </c>
    </row>
    <row r="123" s="2" customFormat="1">
      <c r="A123" s="38"/>
      <c r="B123" s="39"/>
      <c r="C123" s="40"/>
      <c r="D123" s="231" t="s">
        <v>130</v>
      </c>
      <c r="E123" s="40"/>
      <c r="F123" s="232" t="s">
        <v>296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88</v>
      </c>
    </row>
    <row r="124" s="2" customFormat="1">
      <c r="A124" s="38"/>
      <c r="B124" s="39"/>
      <c r="C124" s="40"/>
      <c r="D124" s="231" t="s">
        <v>212</v>
      </c>
      <c r="E124" s="40"/>
      <c r="F124" s="278" t="s">
        <v>297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88</v>
      </c>
    </row>
    <row r="125" s="2" customFormat="1" ht="16.5" customHeight="1">
      <c r="A125" s="38"/>
      <c r="B125" s="39"/>
      <c r="C125" s="218" t="s">
        <v>141</v>
      </c>
      <c r="D125" s="218" t="s">
        <v>123</v>
      </c>
      <c r="E125" s="219" t="s">
        <v>298</v>
      </c>
      <c r="F125" s="220" t="s">
        <v>299</v>
      </c>
      <c r="G125" s="221" t="s">
        <v>273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289</v>
      </c>
      <c r="AT125" s="229" t="s">
        <v>123</v>
      </c>
      <c r="AU125" s="229" t="s">
        <v>88</v>
      </c>
      <c r="AY125" s="17" t="s">
        <v>121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88</v>
      </c>
      <c r="BK125" s="230">
        <f>ROUND(I125*H125,2)</f>
        <v>0</v>
      </c>
      <c r="BL125" s="17" t="s">
        <v>289</v>
      </c>
      <c r="BM125" s="229" t="s">
        <v>300</v>
      </c>
    </row>
    <row r="126" s="2" customFormat="1">
      <c r="A126" s="38"/>
      <c r="B126" s="39"/>
      <c r="C126" s="40"/>
      <c r="D126" s="231" t="s">
        <v>130</v>
      </c>
      <c r="E126" s="40"/>
      <c r="F126" s="232" t="s">
        <v>301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88</v>
      </c>
    </row>
    <row r="127" s="2" customFormat="1" ht="37.8" customHeight="1">
      <c r="A127" s="38"/>
      <c r="B127" s="39"/>
      <c r="C127" s="218" t="s">
        <v>128</v>
      </c>
      <c r="D127" s="218" t="s">
        <v>123</v>
      </c>
      <c r="E127" s="219" t="s">
        <v>302</v>
      </c>
      <c r="F127" s="220" t="s">
        <v>303</v>
      </c>
      <c r="G127" s="221" t="s">
        <v>273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289</v>
      </c>
      <c r="AT127" s="229" t="s">
        <v>123</v>
      </c>
      <c r="AU127" s="229" t="s">
        <v>88</v>
      </c>
      <c r="AY127" s="17" t="s">
        <v>121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289</v>
      </c>
      <c r="BM127" s="229" t="s">
        <v>304</v>
      </c>
    </row>
    <row r="128" s="2" customFormat="1">
      <c r="A128" s="38"/>
      <c r="B128" s="39"/>
      <c r="C128" s="40"/>
      <c r="D128" s="231" t="s">
        <v>130</v>
      </c>
      <c r="E128" s="40"/>
      <c r="F128" s="232" t="s">
        <v>303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88</v>
      </c>
    </row>
    <row r="129" s="2" customFormat="1">
      <c r="A129" s="38"/>
      <c r="B129" s="39"/>
      <c r="C129" s="40"/>
      <c r="D129" s="231" t="s">
        <v>212</v>
      </c>
      <c r="E129" s="40"/>
      <c r="F129" s="278" t="s">
        <v>305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88</v>
      </c>
    </row>
    <row r="130" s="2" customFormat="1" ht="16.5" customHeight="1">
      <c r="A130" s="38"/>
      <c r="B130" s="39"/>
      <c r="C130" s="218" t="s">
        <v>152</v>
      </c>
      <c r="D130" s="218" t="s">
        <v>123</v>
      </c>
      <c r="E130" s="219" t="s">
        <v>306</v>
      </c>
      <c r="F130" s="220" t="s">
        <v>307</v>
      </c>
      <c r="G130" s="221" t="s">
        <v>247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289</v>
      </c>
      <c r="AT130" s="229" t="s">
        <v>123</v>
      </c>
      <c r="AU130" s="229" t="s">
        <v>88</v>
      </c>
      <c r="AY130" s="17" t="s">
        <v>121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289</v>
      </c>
      <c r="BM130" s="229" t="s">
        <v>308</v>
      </c>
    </row>
    <row r="131" s="2" customFormat="1">
      <c r="A131" s="38"/>
      <c r="B131" s="39"/>
      <c r="C131" s="40"/>
      <c r="D131" s="231" t="s">
        <v>130</v>
      </c>
      <c r="E131" s="40"/>
      <c r="F131" s="232" t="s">
        <v>307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88</v>
      </c>
    </row>
    <row r="132" s="2" customFormat="1" ht="37.8" customHeight="1">
      <c r="A132" s="38"/>
      <c r="B132" s="39"/>
      <c r="C132" s="218" t="s">
        <v>158</v>
      </c>
      <c r="D132" s="218" t="s">
        <v>123</v>
      </c>
      <c r="E132" s="219" t="s">
        <v>309</v>
      </c>
      <c r="F132" s="220" t="s">
        <v>310</v>
      </c>
      <c r="G132" s="221" t="s">
        <v>273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289</v>
      </c>
      <c r="AT132" s="229" t="s">
        <v>123</v>
      </c>
      <c r="AU132" s="229" t="s">
        <v>88</v>
      </c>
      <c r="AY132" s="17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289</v>
      </c>
      <c r="BM132" s="229" t="s">
        <v>311</v>
      </c>
    </row>
    <row r="133" s="2" customFormat="1">
      <c r="A133" s="38"/>
      <c r="B133" s="39"/>
      <c r="C133" s="40"/>
      <c r="D133" s="231" t="s">
        <v>130</v>
      </c>
      <c r="E133" s="40"/>
      <c r="F133" s="232" t="s">
        <v>312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130</v>
      </c>
      <c r="AU133" s="17" t="s">
        <v>88</v>
      </c>
    </row>
    <row r="134" s="2" customFormat="1">
      <c r="A134" s="38"/>
      <c r="B134" s="39"/>
      <c r="C134" s="40"/>
      <c r="D134" s="231" t="s">
        <v>212</v>
      </c>
      <c r="E134" s="40"/>
      <c r="F134" s="278" t="s">
        <v>313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88</v>
      </c>
    </row>
    <row r="135" s="2" customFormat="1" ht="24.15" customHeight="1">
      <c r="A135" s="38"/>
      <c r="B135" s="39"/>
      <c r="C135" s="218" t="s">
        <v>169</v>
      </c>
      <c r="D135" s="218" t="s">
        <v>123</v>
      </c>
      <c r="E135" s="219" t="s">
        <v>314</v>
      </c>
      <c r="F135" s="220" t="s">
        <v>315</v>
      </c>
      <c r="G135" s="221" t="s">
        <v>247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289</v>
      </c>
      <c r="AT135" s="229" t="s">
        <v>123</v>
      </c>
      <c r="AU135" s="229" t="s">
        <v>88</v>
      </c>
      <c r="AY135" s="17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289</v>
      </c>
      <c r="BM135" s="229" t="s">
        <v>316</v>
      </c>
    </row>
    <row r="136" s="2" customFormat="1">
      <c r="A136" s="38"/>
      <c r="B136" s="39"/>
      <c r="C136" s="40"/>
      <c r="D136" s="231" t="s">
        <v>130</v>
      </c>
      <c r="E136" s="40"/>
      <c r="F136" s="232" t="s">
        <v>317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88</v>
      </c>
    </row>
    <row r="137" s="2" customFormat="1" ht="16.5" customHeight="1">
      <c r="A137" s="38"/>
      <c r="B137" s="39"/>
      <c r="C137" s="218" t="s">
        <v>175</v>
      </c>
      <c r="D137" s="218" t="s">
        <v>123</v>
      </c>
      <c r="E137" s="219" t="s">
        <v>318</v>
      </c>
      <c r="F137" s="220" t="s">
        <v>319</v>
      </c>
      <c r="G137" s="221" t="s">
        <v>247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289</v>
      </c>
      <c r="AT137" s="229" t="s">
        <v>123</v>
      </c>
      <c r="AU137" s="229" t="s">
        <v>88</v>
      </c>
      <c r="AY137" s="17" t="s">
        <v>121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289</v>
      </c>
      <c r="BM137" s="229" t="s">
        <v>320</v>
      </c>
    </row>
    <row r="138" s="2" customFormat="1">
      <c r="A138" s="38"/>
      <c r="B138" s="39"/>
      <c r="C138" s="40"/>
      <c r="D138" s="231" t="s">
        <v>130</v>
      </c>
      <c r="E138" s="40"/>
      <c r="F138" s="232" t="s">
        <v>321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88</v>
      </c>
    </row>
    <row r="139" s="2" customFormat="1" ht="16.5" customHeight="1">
      <c r="A139" s="38"/>
      <c r="B139" s="39"/>
      <c r="C139" s="218" t="s">
        <v>183</v>
      </c>
      <c r="D139" s="218" t="s">
        <v>123</v>
      </c>
      <c r="E139" s="219" t="s">
        <v>322</v>
      </c>
      <c r="F139" s="220" t="s">
        <v>323</v>
      </c>
      <c r="G139" s="221" t="s">
        <v>247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289</v>
      </c>
      <c r="AT139" s="229" t="s">
        <v>123</v>
      </c>
      <c r="AU139" s="229" t="s">
        <v>88</v>
      </c>
      <c r="AY139" s="17" t="s">
        <v>121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289</v>
      </c>
      <c r="BM139" s="229" t="s">
        <v>324</v>
      </c>
    </row>
    <row r="140" s="2" customFormat="1">
      <c r="A140" s="38"/>
      <c r="B140" s="39"/>
      <c r="C140" s="40"/>
      <c r="D140" s="231" t="s">
        <v>130</v>
      </c>
      <c r="E140" s="40"/>
      <c r="F140" s="232" t="s">
        <v>323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88</v>
      </c>
    </row>
    <row r="141" s="2" customFormat="1" ht="16.5" customHeight="1">
      <c r="A141" s="38"/>
      <c r="B141" s="39"/>
      <c r="C141" s="218" t="s">
        <v>189</v>
      </c>
      <c r="D141" s="218" t="s">
        <v>123</v>
      </c>
      <c r="E141" s="219" t="s">
        <v>325</v>
      </c>
      <c r="F141" s="220" t="s">
        <v>326</v>
      </c>
      <c r="G141" s="221" t="s">
        <v>126</v>
      </c>
      <c r="H141" s="222">
        <v>7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289</v>
      </c>
      <c r="AT141" s="229" t="s">
        <v>123</v>
      </c>
      <c r="AU141" s="229" t="s">
        <v>88</v>
      </c>
      <c r="AY141" s="17" t="s">
        <v>121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289</v>
      </c>
      <c r="BM141" s="229" t="s">
        <v>327</v>
      </c>
    </row>
    <row r="142" s="2" customFormat="1">
      <c r="A142" s="38"/>
      <c r="B142" s="39"/>
      <c r="C142" s="40"/>
      <c r="D142" s="231" t="s">
        <v>130</v>
      </c>
      <c r="E142" s="40"/>
      <c r="F142" s="232" t="s">
        <v>328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88</v>
      </c>
    </row>
    <row r="143" s="2" customFormat="1">
      <c r="A143" s="38"/>
      <c r="B143" s="39"/>
      <c r="C143" s="40"/>
      <c r="D143" s="231" t="s">
        <v>212</v>
      </c>
      <c r="E143" s="40"/>
      <c r="F143" s="278" t="s">
        <v>329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88</v>
      </c>
    </row>
    <row r="144" s="13" customFormat="1">
      <c r="A144" s="13"/>
      <c r="B144" s="236"/>
      <c r="C144" s="237"/>
      <c r="D144" s="231" t="s">
        <v>132</v>
      </c>
      <c r="E144" s="238" t="s">
        <v>1</v>
      </c>
      <c r="F144" s="239" t="s">
        <v>330</v>
      </c>
      <c r="G144" s="237"/>
      <c r="H144" s="238" t="s">
        <v>1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132</v>
      </c>
      <c r="AU144" s="245" t="s">
        <v>88</v>
      </c>
      <c r="AV144" s="13" t="s">
        <v>88</v>
      </c>
      <c r="AW144" s="13" t="s">
        <v>36</v>
      </c>
      <c r="AX144" s="13" t="s">
        <v>80</v>
      </c>
      <c r="AY144" s="245" t="s">
        <v>121</v>
      </c>
    </row>
    <row r="145" s="14" customFormat="1">
      <c r="A145" s="14"/>
      <c r="B145" s="246"/>
      <c r="C145" s="247"/>
      <c r="D145" s="231" t="s">
        <v>132</v>
      </c>
      <c r="E145" s="248" t="s">
        <v>1</v>
      </c>
      <c r="F145" s="249" t="s">
        <v>169</v>
      </c>
      <c r="G145" s="247"/>
      <c r="H145" s="250">
        <v>7</v>
      </c>
      <c r="I145" s="251"/>
      <c r="J145" s="247"/>
      <c r="K145" s="247"/>
      <c r="L145" s="25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132</v>
      </c>
      <c r="AU145" s="256" t="s">
        <v>88</v>
      </c>
      <c r="AV145" s="14" t="s">
        <v>90</v>
      </c>
      <c r="AW145" s="14" t="s">
        <v>36</v>
      </c>
      <c r="AX145" s="14" t="s">
        <v>88</v>
      </c>
      <c r="AY145" s="256" t="s">
        <v>121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g2LEweIbXdP2NvwyRnMZu7igkBRykMchR7qnxumFs+k2W0OBE8xSpVwUd8Y2JXIP4E++AwnxFcoUuJIaof63eQ==" hashValue="koqtZVceDgQz5JIwQzAdcjEtxoV46jD9B6H2qaVQNJJNaKYH065pmpheIJ963LGGAf6lfxytNurGjVmegYiw7Q==" algorithmName="SHA-512" password="CC35"/>
  <autoFilter ref="C116:K14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Boháč</dc:creator>
  <cp:lastModifiedBy>Marek Boháč</cp:lastModifiedBy>
  <dcterms:created xsi:type="dcterms:W3CDTF">2024-12-06T06:41:21Z</dcterms:created>
  <dcterms:modified xsi:type="dcterms:W3CDTF">2024-12-06T06:41:23Z</dcterms:modified>
</cp:coreProperties>
</file>