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230925 - Dubanka - Čepí,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'230925 - Dubanka - Čepí, ...'!$C$115:$K$161</definedName>
    <definedName name="_xlnm.Print_Area" localSheetId="1">'230925 - Dubanka - Čepí, ...'!$C$4:$J$76,'230925 - Dubanka - Čepí, ...'!$C$82:$J$99,'230925 - Dubanka - Čepí, ...'!$C$105:$J$161</definedName>
    <definedName name="_xlnm.Print_Titles" localSheetId="1">'230925 - Dubanka - Čepí, ...'!$115:$115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F110"/>
  <c r="E108"/>
  <c r="F87"/>
  <c r="E85"/>
  <c r="J22"/>
  <c r="E22"/>
  <c r="J113"/>
  <c r="J21"/>
  <c r="J19"/>
  <c r="E19"/>
  <c r="J89"/>
  <c r="J18"/>
  <c r="J16"/>
  <c r="E16"/>
  <c r="F113"/>
  <c r="J15"/>
  <c r="J13"/>
  <c r="E13"/>
  <c r="F89"/>
  <c r="J12"/>
  <c r="J10"/>
  <c r="J110"/>
  <c i="1" r="L90"/>
  <c r="AM90"/>
  <c r="AM89"/>
  <c r="L89"/>
  <c r="AM87"/>
  <c r="L87"/>
  <c r="L85"/>
  <c r="L84"/>
  <c i="2" r="BK133"/>
  <c r="BK125"/>
  <c r="BK121"/>
  <c i="1" r="AS94"/>
  <c i="2" r="BK140"/>
  <c r="J131"/>
  <c r="BK127"/>
  <c r="J135"/>
  <c r="BK119"/>
  <c r="J125"/>
  <c r="BK137"/>
  <c r="J157"/>
  <c r="J160"/>
  <c r="BK129"/>
  <c r="BK148"/>
  <c r="J123"/>
  <c r="BK151"/>
  <c r="J121"/>
  <c r="J151"/>
  <c r="J154"/>
  <c r="BK154"/>
  <c r="J140"/>
  <c r="BK135"/>
  <c r="J129"/>
  <c r="J145"/>
  <c r="BK160"/>
  <c r="J119"/>
  <c r="BK131"/>
  <c r="BK145"/>
  <c r="BK157"/>
  <c r="J127"/>
  <c r="J133"/>
  <c r="BK123"/>
  <c r="J148"/>
  <c r="J137"/>
  <c l="1" r="BK118"/>
  <c r="J118"/>
  <c r="J96"/>
  <c r="R118"/>
  <c r="R117"/>
  <c r="T118"/>
  <c r="T117"/>
  <c r="BK144"/>
  <c r="J144"/>
  <c r="J98"/>
  <c r="P118"/>
  <c r="P117"/>
  <c r="R144"/>
  <c r="R143"/>
  <c r="P144"/>
  <c r="P143"/>
  <c r="T144"/>
  <c r="T143"/>
  <c r="J112"/>
  <c r="BE127"/>
  <c r="J90"/>
  <c r="BE119"/>
  <c r="BE123"/>
  <c r="BE131"/>
  <c r="BE154"/>
  <c r="F90"/>
  <c r="BE121"/>
  <c r="BE137"/>
  <c r="BE140"/>
  <c r="BE160"/>
  <c r="J87"/>
  <c r="F112"/>
  <c r="BE133"/>
  <c r="BE135"/>
  <c r="BE151"/>
  <c r="BE157"/>
  <c r="BE125"/>
  <c r="BE129"/>
  <c r="BE148"/>
  <c r="BE145"/>
  <c r="F35"/>
  <c i="1" r="BD95"/>
  <c r="BD94"/>
  <c r="W33"/>
  <c i="2" r="F33"/>
  <c i="1" r="BB95"/>
  <c r="BB94"/>
  <c r="AX94"/>
  <c i="2" r="F34"/>
  <c i="1" r="BC95"/>
  <c r="BC94"/>
  <c r="W32"/>
  <c i="2" r="J32"/>
  <c i="1" r="AW95"/>
  <c i="2" r="F32"/>
  <c i="1" r="BA95"/>
  <c r="BA94"/>
  <c r="AW94"/>
  <c r="AK30"/>
  <c i="2" l="1" r="P116"/>
  <c i="1" r="AU95"/>
  <c i="2" r="T116"/>
  <c r="R116"/>
  <c r="BK117"/>
  <c r="J117"/>
  <c r="J95"/>
  <c r="BK143"/>
  <c r="J143"/>
  <c r="J97"/>
  <c i="1" r="AU94"/>
  <c r="W30"/>
  <c r="W31"/>
  <c i="2" r="J31"/>
  <c i="1" r="AV95"/>
  <c r="AT95"/>
  <c i="2" r="F31"/>
  <c i="1" r="AZ95"/>
  <c r="AZ94"/>
  <c r="W29"/>
  <c r="AY94"/>
  <c i="2" l="1" r="BK116"/>
  <c r="J116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<sst xmlns="http://schemas.openxmlformats.org/spreadsheetml/2006/main">
  <si>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</si>
  <si>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</si>
  <si>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</si>
  <si>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</si>
  <si>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</si>
  <si>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{c84893a8-6918-4d47-815c-e312382d855b}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</si>
  <si>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</si>
  <si>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</si>
  <si>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</si>
  <si>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</si>
  <si>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</si>
  <si>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</si>
  <si>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</si>
  <si>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</si>
  <si>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230925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</si>
  <si>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</si>
  <si>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</si>
  <si>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Dubanka - Čepí, kácení porostů</t>
  </si>
  <si>
    <t>KSO:</t>
  </si>
  <si>
    <t>CC-CZ:</t>
  </si>
  <si>
    <t>Místo:</t>
  </si>
  <si>
    <t xml:space="preserve"> </t>
  </si>
  <si>
    <t>Datum:</t>
  </si>
  <si>
    <t>25. 9. 2023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</si>
  <si>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</si>
  <si>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</si>
  <si>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</si>
  <si>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</si>
  <si>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</si>
  <si>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</si>
  <si>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</si>
  <si>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</si>
  <si>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</si>
  <si>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</si>
  <si>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</si>
  <si>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</si>
  <si>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</si>
  <si>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</si>
  <si>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</si>
  <si>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</si>
  <si>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</si>
  <si>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</si>
  <si>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</si>
  <si>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</si>
  <si>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</si>
  <si>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</si>
  <si>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</si>
  <si>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</si>
  <si>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</si>
  <si>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</si>
  <si>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</si>
  <si>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</si>
  <si>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</si>
  <si>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</si>
  <si>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</si>
  <si>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</si>
  <si>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</si>
  <si>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</si>
  <si>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</si>
  <si>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</si>
  <si>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</si>
  <si>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</si>
  <si>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</si>
  <si>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</si>
  <si>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</si>
  <si>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</si>
  <si>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</si>
  <si>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</si>
  <si>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</si>
  <si>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</si>
  <si>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</si>
  <si>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</si>
  <si>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</si>
  <si>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</si>
  <si>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</si>
  <si>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</si>
  <si>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</si>
  <si>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</si>
  <si>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</si>
  <si>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</si>
  <si>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</si>
  <si>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</si>
  <si>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</si>
  <si>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</si>
  <si>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</si>
  <si>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</si>
  <si>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</si>
  <si>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</si>
  <si>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</si>
  <si>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OST - Vedlejší a ostatní rozpočtové náklady</t>
  </si>
  <si>
    <t xml:space="preserve">    01 -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</si>
  <si>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</si>
  <si>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</si>
  <si>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</si>
  <si>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</si>
  <si>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</si>
  <si>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</si>
  <si>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</si>
  <si>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</si>
  <si>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</si>
  <si>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</si>
  <si>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</si>
  <si>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</si>
  <si>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</si>
  <si>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</si>
  <si>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</si>
  <si>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</si>
  <si>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</si>
  <si>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</si>
  <si>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112151015</t>
  </si>
  <si>
    <t>Volné kácení stromů s rozřezáním a odvětvením D kmene přes 500 do 600 mm</t>
  </si>
  <si>
    <t>kus</t>
  </si>
  <si>
    <t>4</t>
  </si>
  <si>
    <t>1140631117</t>
  </si>
  <si>
    <t>PP</t>
  </si>
  <si>
    <t>Pokácení stromu volné v celku s odřezáním kmene a s odvětvením průměru kmene přes 500 do 600 mm</t>
  </si>
  <si>
    <t>112151017</t>
  </si>
  <si>
    <t>Volné kácení stromů s rozřezáním a odvětvením D kmene přes 700 do 800 mm</t>
  </si>
  <si>
    <t>1397894235</t>
  </si>
  <si>
    <t>Pokácení stromu volné v celku s odřezáním kmene a s odvětvením průměru kmene přes 700 do 800 mm</t>
  </si>
  <si>
    <t>3</t>
  </si>
  <si>
    <t>112151018</t>
  </si>
  <si>
    <t>Volné kácení stromů s rozřezáním a odvětvením D kmene přes 800 do 900 mm</t>
  </si>
  <si>
    <t>-492833748</t>
  </si>
  <si>
    <t>Pokácení stromu volné v celku s odřezáním kmene a s odvětvením průměru kmene přes 800 do 900 mm</t>
  </si>
  <si>
    <t>112151019</t>
  </si>
  <si>
    <t>Volné kácení stromů s rozřezáním a odvětvením D kmene přes 900 do 1000 mm</t>
  </si>
  <si>
    <t>-1821644345</t>
  </si>
  <si>
    <t>Pokácení stromu volné v celku s odřezáním kmene a s odvětvením průměru kmene přes 900 do 1000 mm</t>
  </si>
  <si>
    <t>5</t>
  </si>
  <si>
    <t>112151020</t>
  </si>
  <si>
    <t>Volné kácení stromů s rozřezáním a odvětvením D kmene přes 1000 do 1100 mm</t>
  </si>
  <si>
    <t>575751091</t>
  </si>
  <si>
    <t>Pokácení stromu volné v celku s odřezáním kmene a s odvětvením průměru kmene přes 1000 do 1100 mm</t>
  </si>
  <si>
    <t>6</t>
  </si>
  <si>
    <t>112151021</t>
  </si>
  <si>
    <t>Volné kácení stromů s rozřezáním a odvětvením D kmene přes 1100 do 1200 mm</t>
  </si>
  <si>
    <t>12004335</t>
  </si>
  <si>
    <t>Pokácení stromu volné v celku s odřezáním kmene a s odvětvením průměru kmene přes 1100 do 1200 mm</t>
  </si>
  <si>
    <t>7</t>
  </si>
  <si>
    <t>112151022</t>
  </si>
  <si>
    <t>Volné kácení stromů s rozřezáním a odvětvením D kmene přes 1200 do 1300 mm</t>
  </si>
  <si>
    <t>570739635</t>
  </si>
  <si>
    <t>Pokácení stromu volné v celku s odřezáním kmene a s odvětvením průměru kmene přes 1200 do 1300 mm</t>
  </si>
  <si>
    <t>8</t>
  </si>
  <si>
    <t>112151024</t>
  </si>
  <si>
    <t>Volné kácení stromů s rozřezáním a odvětvením D kmene přes 1400 do 1500 mm</t>
  </si>
  <si>
    <t>2105136476</t>
  </si>
  <si>
    <t>Pokácení stromu volné v celku s odřezáním kmene a s odvětvením průměru kmene přes 1400 do 1500 mm</t>
  </si>
  <si>
    <t>9</t>
  </si>
  <si>
    <t>R02</t>
  </si>
  <si>
    <t>Sortimentace - rozřezání kmenů a větví na 2 nebo 4 m kusy a nadměrky</t>
  </si>
  <si>
    <t>kpl</t>
  </si>
  <si>
    <t>-1431891838</t>
  </si>
  <si>
    <t>Sortimentace - rozřezání kmenů a větví o průměru nad 10 cm na 2 nebo 4 m kusy a nadměrky</t>
  </si>
  <si>
    <t>10</t>
  </si>
  <si>
    <t>R03</t>
  </si>
  <si>
    <t>Přesun veškeré dřevní hmoty na mezideponii</t>
  </si>
  <si>
    <t>soubor</t>
  </si>
  <si>
    <t>1722291421</t>
  </si>
  <si>
    <t>P</t>
  </si>
  <si>
    <t>Poznámka k položce:_x000d_
Přesun veškeré dřevní hmoty v rámci staveniště na mezideponii k sortimentaci a nakládání</t>
  </si>
  <si>
    <t>11</t>
  </si>
  <si>
    <t>R04</t>
  </si>
  <si>
    <t>Odvoz dřevní hmoty</t>
  </si>
  <si>
    <t>993198502</t>
  </si>
  <si>
    <t>Poznámka k položce:_x000d_
Přesun nakrácených kmenů a ostatní dřevní hmoty do areálu Povodí Labe, státní podnik - cca 8 km</t>
  </si>
  <si>
    <t>OST</t>
  </si>
  <si>
    <t>Vedlejší a ostatní rozpočtové náklady</t>
  </si>
  <si>
    <t>01</t>
  </si>
  <si>
    <t>Vedlejší rozpočtové náklady</t>
  </si>
  <si>
    <t>12</t>
  </si>
  <si>
    <t>01132</t>
  </si>
  <si>
    <t>Zajištění obnovy zpevněných a nezpevněných komunikací</t>
  </si>
  <si>
    <t>-1916361301</t>
  </si>
  <si>
    <t>Poznámka k položce:_x000d_
Obnova stávajících zpevněných i nezpevněných přístupových komunikací při jejich případném porušení</t>
  </si>
  <si>
    <t>13</t>
  </si>
  <si>
    <t>01133</t>
  </si>
  <si>
    <t>Zajištění obnovy ploch dotčených stavbou</t>
  </si>
  <si>
    <t>-491202939</t>
  </si>
  <si>
    <t>Poznámka k položce:_x000d_
Uvedení ploch dotčených stavbou do původního stavu</t>
  </si>
  <si>
    <t>14</t>
  </si>
  <si>
    <t>R05</t>
  </si>
  <si>
    <t>Příprava staveniště</t>
  </si>
  <si>
    <t>-1744246378</t>
  </si>
  <si>
    <t>Poznámka k položce:_x000d_
Položka obsahuje i činnosti vedoucí k zajištění souhlasu k vstupu na dotčené a příjezdové pozemky od jejich vlastníků nebo uživatelů a k zajištění mezideponie pro uložení dřevní hmoty, včetně zajištění jejich podmiňujících požadavků (případný nájem stavbou dotčených ploch - uživatel zemnědělských pozemků, firma AGRO-SLUŽBY SECKÝ s.r.o. (tel.: 606761262) bude požadovat částku 9,- Kč/m2 jako úhradu za znehodnocení vysetého obilí)</t>
  </si>
  <si>
    <t>R06</t>
  </si>
  <si>
    <t>Úklid staveniště</t>
  </si>
  <si>
    <t>715729672</t>
  </si>
  <si>
    <t>Poznámka k položce:_x000d_
Úklid staveniště, ploch dotčených stavbou a přístupových komunikací</t>
  </si>
  <si>
    <t>16</t>
  </si>
  <si>
    <t>R07</t>
  </si>
  <si>
    <t>Pasportizace komunikací a pozemků</t>
  </si>
  <si>
    <t>-2131460886</t>
  </si>
  <si>
    <t>Poznámka k položce:_x000d_
Zajištění pasportizace - fotodokumentace dotčených pozemků a příjezdových komunikací před zahájením a po dokončení prací</t>
  </si>
  <si>
    <t>17</t>
  </si>
  <si>
    <t>037</t>
  </si>
  <si>
    <t>Zajištění písemných souhlasných vyjádření všech dotčených vlastníků a případných uživatelů všech pozemků dotčených stavbou s jejich konečnou úpravou po dokončení prací</t>
  </si>
  <si>
    <t>426562372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</si>
</sst>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230925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Dubanka - Čepí, kácení porostů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25. 9. 2023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16.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'230925 - Dubanka - Čepí, 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'230925 - Dubanka - Čepí, ...'!P116</f>
        <v>0</v>
      </c>
      <c r="AV95" s="124">
        <f>'230925 - Dubanka - Čepí, ...'!J31</f>
        <v>0</v>
      </c>
      <c r="AW95" s="124">
        <f>'230925 - Dubanka - Čepí, ...'!J32</f>
        <v>0</v>
      </c>
      <c r="AX95" s="124">
        <f>'230925 - Dubanka - Čepí, ...'!J33</f>
        <v>0</v>
      </c>
      <c r="AY95" s="124">
        <f>'230925 - Dubanka - Čepí, ...'!J34</f>
        <v>0</v>
      </c>
      <c r="AZ95" s="124">
        <f>'230925 - Dubanka - Čepí, ...'!F31</f>
        <v>0</v>
      </c>
      <c r="BA95" s="124">
        <f>'230925 - Dubanka - Čepí, ...'!F32</f>
        <v>0</v>
      </c>
      <c r="BB95" s="124">
        <f>'230925 - Dubanka - Čepí, ...'!F33</f>
        <v>0</v>
      </c>
      <c r="BC95" s="124">
        <f>'230925 - Dubanka - Čepí, ...'!F34</f>
        <v>0</v>
      </c>
      <c r="BD95" s="126">
        <f>'230925 - Dubanka - Čepí, 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Aa3YG3K2hPftGNPqaEaF8vsa1FYmbm+RhpYL5jwu9Sni6MmZYU1DZgT8Jj6xNo1oabap1YQynynNRVr6H7xymg==" hashValue="nbKns21KbIOrsn3+QHWY+h/5k5ffojiS/fx65BZAR0nXotidZfmu1DME12MGencZlyGpYOcf0MvaOJQxbXNaT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0925 - Dubanka - Čepí,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25. 9. 2023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ROUND(J116,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ROUND((SUM(BE116:BE161)),  2)</f>
        <v>0</v>
      </c>
      <c r="G31" s="35"/>
      <c r="H31" s="35"/>
      <c r="I31" s="146">
        <v>0.20999999999999999</v>
      </c>
      <c r="J31" s="145">
        <f>ROUND(((SUM(BE116:BE161))*I31),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ROUND((SUM(BF116:BF161)),  2)</f>
        <v>0</v>
      </c>
      <c r="G32" s="35"/>
      <c r="H32" s="35"/>
      <c r="I32" s="146">
        <v>0.14999999999999999</v>
      </c>
      <c r="J32" s="145">
        <f>ROUND(((SUM(BF116:BF161))*I32),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ROUND((SUM(BG116:BG161)),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ROUND((SUM(BH116:BH161)),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ROUND((SUM(BI116:BI161)),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Dubanka - Čepí, kácení porostů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25. 9. 2023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J116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J117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J118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69"/>
      <c r="C97" s="170"/>
      <c r="D97" s="171" t="s">
        <v>89</v>
      </c>
      <c r="E97" s="172"/>
      <c r="F97" s="172"/>
      <c r="G97" s="172"/>
      <c r="H97" s="172"/>
      <c r="I97" s="172"/>
      <c r="J97" s="173">
        <f>J143</f>
        <v>0</v>
      </c>
      <c r="K97" s="170"/>
      <c r="L97" s="17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5"/>
      <c r="C98" s="176"/>
      <c r="D98" s="177" t="s">
        <v>90</v>
      </c>
      <c r="E98" s="178"/>
      <c r="F98" s="178"/>
      <c r="G98" s="178"/>
      <c r="H98" s="178"/>
      <c r="I98" s="178"/>
      <c r="J98" s="179">
        <f>J144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91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E7</f>
        <v>Dubanka - Čepí, kácení porostů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F10</f>
        <v xml:space="preserve"> </v>
      </c>
      <c r="G110" s="37"/>
      <c r="H110" s="37"/>
      <c r="I110" s="29" t="s">
        <v>22</v>
      </c>
      <c r="J110" s="76" t="str">
        <f>IF(J10="","",J10)</f>
        <v>25. 9. 2023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E13</f>
        <v xml:space="preserve"> </v>
      </c>
      <c r="G112" s="37"/>
      <c r="H112" s="37"/>
      <c r="I112" s="29" t="s">
        <v>29</v>
      </c>
      <c r="J112" s="33" t="str">
        <f>E19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27</v>
      </c>
      <c r="D113" s="37"/>
      <c r="E113" s="37"/>
      <c r="F113" s="24" t="str">
        <f>IF(E16="","",E16)</f>
        <v>Vyplň údaj</v>
      </c>
      <c r="G113" s="37"/>
      <c r="H113" s="37"/>
      <c r="I113" s="29" t="s">
        <v>31</v>
      </c>
      <c r="J113" s="33" t="str">
        <f>E22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1" customFormat="1" ht="29.28" customHeight="1">
      <c r="A115" s="181"/>
      <c r="B115" s="182"/>
      <c r="C115" s="183" t="s">
        <v>92</v>
      </c>
      <c r="D115" s="184" t="s">
        <v>58</v>
      </c>
      <c r="E115" s="184" t="s">
        <v>54</v>
      </c>
      <c r="F115" s="184" t="s">
        <v>55</v>
      </c>
      <c r="G115" s="184" t="s">
        <v>93</v>
      </c>
      <c r="H115" s="184" t="s">
        <v>94</v>
      </c>
      <c r="I115" s="184" t="s">
        <v>95</v>
      </c>
      <c r="J115" s="185" t="s">
        <v>84</v>
      </c>
      <c r="K115" s="186" t="s">
        <v>96</v>
      </c>
      <c r="L115" s="187"/>
      <c r="M115" s="97" t="s">
        <v>1</v>
      </c>
      <c r="N115" s="98" t="s">
        <v>37</v>
      </c>
      <c r="O115" s="98" t="s">
        <v>97</v>
      </c>
      <c r="P115" s="98" t="s">
        <v>98</v>
      </c>
      <c r="Q115" s="98" t="s">
        <v>99</v>
      </c>
      <c r="R115" s="98" t="s">
        <v>100</v>
      </c>
      <c r="S115" s="98" t="s">
        <v>101</v>
      </c>
      <c r="T115" s="99" t="s">
        <v>102</v>
      </c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</row>
    <row r="116" s="2" customFormat="1" ht="22.8" customHeight="1">
      <c r="A116" s="35"/>
      <c r="B116" s="36"/>
      <c r="C116" s="104" t="s">
        <v>103</v>
      </c>
      <c r="D116" s="37"/>
      <c r="E116" s="37"/>
      <c r="F116" s="37"/>
      <c r="G116" s="37"/>
      <c r="H116" s="37"/>
      <c r="I116" s="37"/>
      <c r="J116" s="188">
        <f>BK116</f>
        <v>0</v>
      </c>
      <c r="K116" s="37"/>
      <c r="L116" s="41"/>
      <c r="M116" s="100"/>
      <c r="N116" s="189"/>
      <c r="O116" s="101"/>
      <c r="P116" s="190">
        <f>P117+P143</f>
        <v>0</v>
      </c>
      <c r="Q116" s="101"/>
      <c r="R116" s="190">
        <f>R117+R143</f>
        <v>0</v>
      </c>
      <c r="S116" s="101"/>
      <c r="T116" s="191">
        <f>T117+T143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72</v>
      </c>
      <c r="AU116" s="14" t="s">
        <v>86</v>
      </c>
      <c r="BK116" s="192">
        <f>BK117+BK143</f>
        <v>0</v>
      </c>
    </row>
    <row r="117" s="12" customFormat="1" ht="25.92" customHeight="1">
      <c r="A117" s="12"/>
      <c r="B117" s="193"/>
      <c r="C117" s="194"/>
      <c r="D117" s="195" t="s">
        <v>72</v>
      </c>
      <c r="E117" s="196" t="s">
        <v>104</v>
      </c>
      <c r="F117" s="196" t="s">
        <v>105</v>
      </c>
      <c r="G117" s="194"/>
      <c r="H117" s="194"/>
      <c r="I117" s="197"/>
      <c r="J117" s="198">
        <f>BK117</f>
        <v>0</v>
      </c>
      <c r="K117" s="194"/>
      <c r="L117" s="199"/>
      <c r="M117" s="200"/>
      <c r="N117" s="201"/>
      <c r="O117" s="201"/>
      <c r="P117" s="202">
        <f>P118</f>
        <v>0</v>
      </c>
      <c r="Q117" s="201"/>
      <c r="R117" s="202">
        <f>R118</f>
        <v>0</v>
      </c>
      <c r="S117" s="201"/>
      <c r="T117" s="203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4" t="s">
        <v>78</v>
      </c>
      <c r="AT117" s="205" t="s">
        <v>72</v>
      </c>
      <c r="AU117" s="205" t="s">
        <v>73</v>
      </c>
      <c r="AY117" s="204" t="s">
        <v>106</v>
      </c>
      <c r="BK117" s="206">
        <f>BK118</f>
        <v>0</v>
      </c>
    </row>
    <row r="118" s="12" customFormat="1" ht="22.8" customHeight="1">
      <c r="A118" s="12"/>
      <c r="B118" s="193"/>
      <c r="C118" s="194"/>
      <c r="D118" s="195" t="s">
        <v>72</v>
      </c>
      <c r="E118" s="207" t="s">
        <v>78</v>
      </c>
      <c r="F118" s="207" t="s">
        <v>107</v>
      </c>
      <c r="G118" s="194"/>
      <c r="H118" s="194"/>
      <c r="I118" s="197"/>
      <c r="J118" s="208">
        <f>BK118</f>
        <v>0</v>
      </c>
      <c r="K118" s="194"/>
      <c r="L118" s="199"/>
      <c r="M118" s="200"/>
      <c r="N118" s="201"/>
      <c r="O118" s="201"/>
      <c r="P118" s="202">
        <f>SUM(P119:P142)</f>
        <v>0</v>
      </c>
      <c r="Q118" s="201"/>
      <c r="R118" s="202">
        <f>SUM(R119:R142)</f>
        <v>0</v>
      </c>
      <c r="S118" s="201"/>
      <c r="T118" s="203">
        <f>SUM(T119:T142)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4" t="s">
        <v>78</v>
      </c>
      <c r="AT118" s="205" t="s">
        <v>72</v>
      </c>
      <c r="AU118" s="205" t="s">
        <v>78</v>
      </c>
      <c r="AY118" s="204" t="s">
        <v>106</v>
      </c>
      <c r="BK118" s="206">
        <f>SUM(BK119:BK142)</f>
        <v>0</v>
      </c>
    </row>
    <row r="119" s="2" customFormat="1" ht="24.15" customHeight="1">
      <c r="A119" s="35"/>
      <c r="B119" s="36"/>
      <c r="C119" s="209" t="s">
        <v>78</v>
      </c>
      <c r="D119" s="209" t="s">
        <v>108</v>
      </c>
      <c r="E119" s="210" t="s">
        <v>109</v>
      </c>
      <c r="F119" s="211" t="s">
        <v>110</v>
      </c>
      <c r="G119" s="212" t="s">
        <v>111</v>
      </c>
      <c r="H119" s="213">
        <v>3</v>
      </c>
      <c r="I119" s="214"/>
      <c r="J119" s="215">
        <f>ROUND(I119*H119,2)</f>
        <v>0</v>
      </c>
      <c r="K119" s="216"/>
      <c r="L119" s="41"/>
      <c r="M119" s="217" t="s">
        <v>1</v>
      </c>
      <c r="N119" s="218" t="s">
        <v>38</v>
      </c>
      <c r="O119" s="88"/>
      <c r="P119" s="219">
        <f>O119*H119</f>
        <v>0</v>
      </c>
      <c r="Q119" s="219">
        <v>0</v>
      </c>
      <c r="R119" s="219">
        <f>Q119*H119</f>
        <v>0</v>
      </c>
      <c r="S119" s="219">
        <v>0</v>
      </c>
      <c r="T119" s="220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21" t="s">
        <v>112</v>
      </c>
      <c r="AT119" s="221" t="s">
        <v>108</v>
      </c>
      <c r="AU119" s="221" t="s">
        <v>80</v>
      </c>
      <c r="AY119" s="14" t="s">
        <v>106</v>
      </c>
      <c r="BE119" s="222">
        <f>IF(N119="základní",J119,0)</f>
        <v>0</v>
      </c>
      <c r="BF119" s="222">
        <f>IF(N119="snížená",J119,0)</f>
        <v>0</v>
      </c>
      <c r="BG119" s="222">
        <f>IF(N119="zákl. přenesená",J119,0)</f>
        <v>0</v>
      </c>
      <c r="BH119" s="222">
        <f>IF(N119="sníž. přenesená",J119,0)</f>
        <v>0</v>
      </c>
      <c r="BI119" s="222">
        <f>IF(N119="nulová",J119,0)</f>
        <v>0</v>
      </c>
      <c r="BJ119" s="14" t="s">
        <v>78</v>
      </c>
      <c r="BK119" s="222">
        <f>ROUND(I119*H119,2)</f>
        <v>0</v>
      </c>
      <c r="BL119" s="14" t="s">
        <v>112</v>
      </c>
      <c r="BM119" s="221" t="s">
        <v>113</v>
      </c>
    </row>
    <row r="120" s="2" customFormat="1">
      <c r="A120" s="35"/>
      <c r="B120" s="36"/>
      <c r="C120" s="37"/>
      <c r="D120" s="223" t="s">
        <v>114</v>
      </c>
      <c r="E120" s="37"/>
      <c r="F120" s="224" t="s">
        <v>115</v>
      </c>
      <c r="G120" s="37"/>
      <c r="H120" s="37"/>
      <c r="I120" s="225"/>
      <c r="J120" s="37"/>
      <c r="K120" s="37"/>
      <c r="L120" s="41"/>
      <c r="M120" s="226"/>
      <c r="N120" s="227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114</v>
      </c>
      <c r="AU120" s="14" t="s">
        <v>80</v>
      </c>
    </row>
    <row r="121" s="2" customFormat="1" ht="24.15" customHeight="1">
      <c r="A121" s="35"/>
      <c r="B121" s="36"/>
      <c r="C121" s="209" t="s">
        <v>80</v>
      </c>
      <c r="D121" s="209" t="s">
        <v>108</v>
      </c>
      <c r="E121" s="210" t="s">
        <v>116</v>
      </c>
      <c r="F121" s="211" t="s">
        <v>117</v>
      </c>
      <c r="G121" s="212" t="s">
        <v>111</v>
      </c>
      <c r="H121" s="213">
        <v>1</v>
      </c>
      <c r="I121" s="214"/>
      <c r="J121" s="215">
        <f>ROUND(I121*H121,2)</f>
        <v>0</v>
      </c>
      <c r="K121" s="216"/>
      <c r="L121" s="41"/>
      <c r="M121" s="217" t="s">
        <v>1</v>
      </c>
      <c r="N121" s="218" t="s">
        <v>38</v>
      </c>
      <c r="O121" s="88"/>
      <c r="P121" s="219">
        <f>O121*H121</f>
        <v>0</v>
      </c>
      <c r="Q121" s="219">
        <v>0</v>
      </c>
      <c r="R121" s="219">
        <f>Q121*H121</f>
        <v>0</v>
      </c>
      <c r="S121" s="219">
        <v>0</v>
      </c>
      <c r="T121" s="220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1" t="s">
        <v>112</v>
      </c>
      <c r="AT121" s="221" t="s">
        <v>108</v>
      </c>
      <c r="AU121" s="221" t="s">
        <v>80</v>
      </c>
      <c r="AY121" s="14" t="s">
        <v>106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4" t="s">
        <v>78</v>
      </c>
      <c r="BK121" s="222">
        <f>ROUND(I121*H121,2)</f>
        <v>0</v>
      </c>
      <c r="BL121" s="14" t="s">
        <v>112</v>
      </c>
      <c r="BM121" s="221" t="s">
        <v>118</v>
      </c>
    </row>
    <row r="122" s="2" customFormat="1">
      <c r="A122" s="35"/>
      <c r="B122" s="36"/>
      <c r="C122" s="37"/>
      <c r="D122" s="223" t="s">
        <v>114</v>
      </c>
      <c r="E122" s="37"/>
      <c r="F122" s="224" t="s">
        <v>119</v>
      </c>
      <c r="G122" s="37"/>
      <c r="H122" s="37"/>
      <c r="I122" s="225"/>
      <c r="J122" s="37"/>
      <c r="K122" s="37"/>
      <c r="L122" s="41"/>
      <c r="M122" s="226"/>
      <c r="N122" s="227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114</v>
      </c>
      <c r="AU122" s="14" t="s">
        <v>80</v>
      </c>
    </row>
    <row r="123" s="2" customFormat="1" ht="24.15" customHeight="1">
      <c r="A123" s="35"/>
      <c r="B123" s="36"/>
      <c r="C123" s="209" t="s">
        <v>120</v>
      </c>
      <c r="D123" s="209" t="s">
        <v>108</v>
      </c>
      <c r="E123" s="210" t="s">
        <v>121</v>
      </c>
      <c r="F123" s="211" t="s">
        <v>122</v>
      </c>
      <c r="G123" s="212" t="s">
        <v>111</v>
      </c>
      <c r="H123" s="213">
        <v>1</v>
      </c>
      <c r="I123" s="214"/>
      <c r="J123" s="215">
        <f>ROUND(I123*H123,2)</f>
        <v>0</v>
      </c>
      <c r="K123" s="216"/>
      <c r="L123" s="41"/>
      <c r="M123" s="217" t="s">
        <v>1</v>
      </c>
      <c r="N123" s="218" t="s">
        <v>38</v>
      </c>
      <c r="O123" s="88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1" t="s">
        <v>112</v>
      </c>
      <c r="AT123" s="221" t="s">
        <v>108</v>
      </c>
      <c r="AU123" s="221" t="s">
        <v>80</v>
      </c>
      <c r="AY123" s="14" t="s">
        <v>106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4" t="s">
        <v>78</v>
      </c>
      <c r="BK123" s="222">
        <f>ROUND(I123*H123,2)</f>
        <v>0</v>
      </c>
      <c r="BL123" s="14" t="s">
        <v>112</v>
      </c>
      <c r="BM123" s="221" t="s">
        <v>123</v>
      </c>
    </row>
    <row r="124" s="2" customFormat="1">
      <c r="A124" s="35"/>
      <c r="B124" s="36"/>
      <c r="C124" s="37"/>
      <c r="D124" s="223" t="s">
        <v>114</v>
      </c>
      <c r="E124" s="37"/>
      <c r="F124" s="224" t="s">
        <v>124</v>
      </c>
      <c r="G124" s="37"/>
      <c r="H124" s="37"/>
      <c r="I124" s="225"/>
      <c r="J124" s="37"/>
      <c r="K124" s="37"/>
      <c r="L124" s="41"/>
      <c r="M124" s="226"/>
      <c r="N124" s="227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114</v>
      </c>
      <c r="AU124" s="14" t="s">
        <v>80</v>
      </c>
    </row>
    <row r="125" s="2" customFormat="1" ht="24.15" customHeight="1">
      <c r="A125" s="35"/>
      <c r="B125" s="36"/>
      <c r="C125" s="209" t="s">
        <v>112</v>
      </c>
      <c r="D125" s="209" t="s">
        <v>108</v>
      </c>
      <c r="E125" s="210" t="s">
        <v>125</v>
      </c>
      <c r="F125" s="211" t="s">
        <v>126</v>
      </c>
      <c r="G125" s="212" t="s">
        <v>111</v>
      </c>
      <c r="H125" s="213">
        <v>2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38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112</v>
      </c>
      <c r="AT125" s="221" t="s">
        <v>108</v>
      </c>
      <c r="AU125" s="221" t="s">
        <v>80</v>
      </c>
      <c r="AY125" s="14" t="s">
        <v>106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4" t="s">
        <v>78</v>
      </c>
      <c r="BK125" s="222">
        <f>ROUND(I125*H125,2)</f>
        <v>0</v>
      </c>
      <c r="BL125" s="14" t="s">
        <v>112</v>
      </c>
      <c r="BM125" s="221" t="s">
        <v>127</v>
      </c>
    </row>
    <row r="126" s="2" customFormat="1">
      <c r="A126" s="35"/>
      <c r="B126" s="36"/>
      <c r="C126" s="37"/>
      <c r="D126" s="223" t="s">
        <v>114</v>
      </c>
      <c r="E126" s="37"/>
      <c r="F126" s="224" t="s">
        <v>128</v>
      </c>
      <c r="G126" s="37"/>
      <c r="H126" s="37"/>
      <c r="I126" s="225"/>
      <c r="J126" s="37"/>
      <c r="K126" s="37"/>
      <c r="L126" s="41"/>
      <c r="M126" s="226"/>
      <c r="N126" s="227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114</v>
      </c>
      <c r="AU126" s="14" t="s">
        <v>80</v>
      </c>
    </row>
    <row r="127" s="2" customFormat="1" ht="24.15" customHeight="1">
      <c r="A127" s="35"/>
      <c r="B127" s="36"/>
      <c r="C127" s="209" t="s">
        <v>129</v>
      </c>
      <c r="D127" s="209" t="s">
        <v>108</v>
      </c>
      <c r="E127" s="210" t="s">
        <v>130</v>
      </c>
      <c r="F127" s="211" t="s">
        <v>131</v>
      </c>
      <c r="G127" s="212" t="s">
        <v>111</v>
      </c>
      <c r="H127" s="213">
        <v>4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38</v>
      </c>
      <c r="O127" s="88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112</v>
      </c>
      <c r="AT127" s="221" t="s">
        <v>108</v>
      </c>
      <c r="AU127" s="221" t="s">
        <v>80</v>
      </c>
      <c r="AY127" s="14" t="s">
        <v>106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78</v>
      </c>
      <c r="BK127" s="222">
        <f>ROUND(I127*H127,2)</f>
        <v>0</v>
      </c>
      <c r="BL127" s="14" t="s">
        <v>112</v>
      </c>
      <c r="BM127" s="221" t="s">
        <v>132</v>
      </c>
    </row>
    <row r="128" s="2" customFormat="1">
      <c r="A128" s="35"/>
      <c r="B128" s="36"/>
      <c r="C128" s="37"/>
      <c r="D128" s="223" t="s">
        <v>114</v>
      </c>
      <c r="E128" s="37"/>
      <c r="F128" s="224" t="s">
        <v>133</v>
      </c>
      <c r="G128" s="37"/>
      <c r="H128" s="37"/>
      <c r="I128" s="225"/>
      <c r="J128" s="37"/>
      <c r="K128" s="37"/>
      <c r="L128" s="41"/>
      <c r="M128" s="226"/>
      <c r="N128" s="227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114</v>
      </c>
      <c r="AU128" s="14" t="s">
        <v>80</v>
      </c>
    </row>
    <row r="129" s="2" customFormat="1" ht="24.15" customHeight="1">
      <c r="A129" s="35"/>
      <c r="B129" s="36"/>
      <c r="C129" s="209" t="s">
        <v>134</v>
      </c>
      <c r="D129" s="209" t="s">
        <v>108</v>
      </c>
      <c r="E129" s="210" t="s">
        <v>135</v>
      </c>
      <c r="F129" s="211" t="s">
        <v>136</v>
      </c>
      <c r="G129" s="212" t="s">
        <v>111</v>
      </c>
      <c r="H129" s="213">
        <v>1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38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112</v>
      </c>
      <c r="AT129" s="221" t="s">
        <v>108</v>
      </c>
      <c r="AU129" s="221" t="s">
        <v>80</v>
      </c>
      <c r="AY129" s="14" t="s">
        <v>106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78</v>
      </c>
      <c r="BK129" s="222">
        <f>ROUND(I129*H129,2)</f>
        <v>0</v>
      </c>
      <c r="BL129" s="14" t="s">
        <v>112</v>
      </c>
      <c r="BM129" s="221" t="s">
        <v>137</v>
      </c>
    </row>
    <row r="130" s="2" customFormat="1">
      <c r="A130" s="35"/>
      <c r="B130" s="36"/>
      <c r="C130" s="37"/>
      <c r="D130" s="223" t="s">
        <v>114</v>
      </c>
      <c r="E130" s="37"/>
      <c r="F130" s="224" t="s">
        <v>138</v>
      </c>
      <c r="G130" s="37"/>
      <c r="H130" s="37"/>
      <c r="I130" s="225"/>
      <c r="J130" s="37"/>
      <c r="K130" s="37"/>
      <c r="L130" s="41"/>
      <c r="M130" s="226"/>
      <c r="N130" s="227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114</v>
      </c>
      <c r="AU130" s="14" t="s">
        <v>80</v>
      </c>
    </row>
    <row r="131" s="2" customFormat="1" ht="24.15" customHeight="1">
      <c r="A131" s="35"/>
      <c r="B131" s="36"/>
      <c r="C131" s="209" t="s">
        <v>139</v>
      </c>
      <c r="D131" s="209" t="s">
        <v>108</v>
      </c>
      <c r="E131" s="210" t="s">
        <v>140</v>
      </c>
      <c r="F131" s="211" t="s">
        <v>141</v>
      </c>
      <c r="G131" s="212" t="s">
        <v>111</v>
      </c>
      <c r="H131" s="213">
        <v>1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38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112</v>
      </c>
      <c r="AT131" s="221" t="s">
        <v>108</v>
      </c>
      <c r="AU131" s="221" t="s">
        <v>80</v>
      </c>
      <c r="AY131" s="14" t="s">
        <v>106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78</v>
      </c>
      <c r="BK131" s="222">
        <f>ROUND(I131*H131,2)</f>
        <v>0</v>
      </c>
      <c r="BL131" s="14" t="s">
        <v>112</v>
      </c>
      <c r="BM131" s="221" t="s">
        <v>142</v>
      </c>
    </row>
    <row r="132" s="2" customFormat="1">
      <c r="A132" s="35"/>
      <c r="B132" s="36"/>
      <c r="C132" s="37"/>
      <c r="D132" s="223" t="s">
        <v>114</v>
      </c>
      <c r="E132" s="37"/>
      <c r="F132" s="224" t="s">
        <v>143</v>
      </c>
      <c r="G132" s="37"/>
      <c r="H132" s="37"/>
      <c r="I132" s="225"/>
      <c r="J132" s="37"/>
      <c r="K132" s="37"/>
      <c r="L132" s="41"/>
      <c r="M132" s="226"/>
      <c r="N132" s="227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114</v>
      </c>
      <c r="AU132" s="14" t="s">
        <v>80</v>
      </c>
    </row>
    <row r="133" s="2" customFormat="1" ht="24.15" customHeight="1">
      <c r="A133" s="35"/>
      <c r="B133" s="36"/>
      <c r="C133" s="209" t="s">
        <v>144</v>
      </c>
      <c r="D133" s="209" t="s">
        <v>108</v>
      </c>
      <c r="E133" s="210" t="s">
        <v>145</v>
      </c>
      <c r="F133" s="211" t="s">
        <v>146</v>
      </c>
      <c r="G133" s="212" t="s">
        <v>111</v>
      </c>
      <c r="H133" s="213">
        <v>2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38</v>
      </c>
      <c r="O133" s="88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112</v>
      </c>
      <c r="AT133" s="221" t="s">
        <v>108</v>
      </c>
      <c r="AU133" s="221" t="s">
        <v>80</v>
      </c>
      <c r="AY133" s="14" t="s">
        <v>106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78</v>
      </c>
      <c r="BK133" s="222">
        <f>ROUND(I133*H133,2)</f>
        <v>0</v>
      </c>
      <c r="BL133" s="14" t="s">
        <v>112</v>
      </c>
      <c r="BM133" s="221" t="s">
        <v>147</v>
      </c>
    </row>
    <row r="134" s="2" customFormat="1">
      <c r="A134" s="35"/>
      <c r="B134" s="36"/>
      <c r="C134" s="37"/>
      <c r="D134" s="223" t="s">
        <v>114</v>
      </c>
      <c r="E134" s="37"/>
      <c r="F134" s="224" t="s">
        <v>148</v>
      </c>
      <c r="G134" s="37"/>
      <c r="H134" s="37"/>
      <c r="I134" s="225"/>
      <c r="J134" s="37"/>
      <c r="K134" s="37"/>
      <c r="L134" s="41"/>
      <c r="M134" s="226"/>
      <c r="N134" s="227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114</v>
      </c>
      <c r="AU134" s="14" t="s">
        <v>80</v>
      </c>
    </row>
    <row r="135" s="2" customFormat="1" ht="24.15" customHeight="1">
      <c r="A135" s="35"/>
      <c r="B135" s="36"/>
      <c r="C135" s="209" t="s">
        <v>149</v>
      </c>
      <c r="D135" s="209" t="s">
        <v>108</v>
      </c>
      <c r="E135" s="210" t="s">
        <v>150</v>
      </c>
      <c r="F135" s="211" t="s">
        <v>151</v>
      </c>
      <c r="G135" s="212" t="s">
        <v>152</v>
      </c>
      <c r="H135" s="213">
        <v>1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38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112</v>
      </c>
      <c r="AT135" s="221" t="s">
        <v>108</v>
      </c>
      <c r="AU135" s="221" t="s">
        <v>80</v>
      </c>
      <c r="AY135" s="14" t="s">
        <v>106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78</v>
      </c>
      <c r="BK135" s="222">
        <f>ROUND(I135*H135,2)</f>
        <v>0</v>
      </c>
      <c r="BL135" s="14" t="s">
        <v>112</v>
      </c>
      <c r="BM135" s="221" t="s">
        <v>153</v>
      </c>
    </row>
    <row r="136" s="2" customFormat="1">
      <c r="A136" s="35"/>
      <c r="B136" s="36"/>
      <c r="C136" s="37"/>
      <c r="D136" s="223" t="s">
        <v>114</v>
      </c>
      <c r="E136" s="37"/>
      <c r="F136" s="224" t="s">
        <v>154</v>
      </c>
      <c r="G136" s="37"/>
      <c r="H136" s="37"/>
      <c r="I136" s="225"/>
      <c r="J136" s="37"/>
      <c r="K136" s="37"/>
      <c r="L136" s="41"/>
      <c r="M136" s="226"/>
      <c r="N136" s="227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114</v>
      </c>
      <c r="AU136" s="14" t="s">
        <v>80</v>
      </c>
    </row>
    <row r="137" s="2" customFormat="1" ht="16.5" customHeight="1">
      <c r="A137" s="35"/>
      <c r="B137" s="36"/>
      <c r="C137" s="209" t="s">
        <v>155</v>
      </c>
      <c r="D137" s="209" t="s">
        <v>108</v>
      </c>
      <c r="E137" s="210" t="s">
        <v>156</v>
      </c>
      <c r="F137" s="211" t="s">
        <v>157</v>
      </c>
      <c r="G137" s="212" t="s">
        <v>158</v>
      </c>
      <c r="H137" s="213">
        <v>1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38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112</v>
      </c>
      <c r="AT137" s="221" t="s">
        <v>108</v>
      </c>
      <c r="AU137" s="221" t="s">
        <v>80</v>
      </c>
      <c r="AY137" s="14" t="s">
        <v>106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78</v>
      </c>
      <c r="BK137" s="222">
        <f>ROUND(I137*H137,2)</f>
        <v>0</v>
      </c>
      <c r="BL137" s="14" t="s">
        <v>112</v>
      </c>
      <c r="BM137" s="221" t="s">
        <v>159</v>
      </c>
    </row>
    <row r="138" s="2" customFormat="1">
      <c r="A138" s="35"/>
      <c r="B138" s="36"/>
      <c r="C138" s="37"/>
      <c r="D138" s="223" t="s">
        <v>114</v>
      </c>
      <c r="E138" s="37"/>
      <c r="F138" s="224" t="s">
        <v>157</v>
      </c>
      <c r="G138" s="37"/>
      <c r="H138" s="37"/>
      <c r="I138" s="225"/>
      <c r="J138" s="37"/>
      <c r="K138" s="37"/>
      <c r="L138" s="41"/>
      <c r="M138" s="226"/>
      <c r="N138" s="227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114</v>
      </c>
      <c r="AU138" s="14" t="s">
        <v>80</v>
      </c>
    </row>
    <row r="139" s="2" customFormat="1">
      <c r="A139" s="35"/>
      <c r="B139" s="36"/>
      <c r="C139" s="37"/>
      <c r="D139" s="223" t="s">
        <v>160</v>
      </c>
      <c r="E139" s="37"/>
      <c r="F139" s="228" t="s">
        <v>161</v>
      </c>
      <c r="G139" s="37"/>
      <c r="H139" s="37"/>
      <c r="I139" s="225"/>
      <c r="J139" s="37"/>
      <c r="K139" s="37"/>
      <c r="L139" s="41"/>
      <c r="M139" s="226"/>
      <c r="N139" s="227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160</v>
      </c>
      <c r="AU139" s="14" t="s">
        <v>80</v>
      </c>
    </row>
    <row r="140" s="2" customFormat="1" ht="16.5" customHeight="1">
      <c r="A140" s="35"/>
      <c r="B140" s="36"/>
      <c r="C140" s="209" t="s">
        <v>162</v>
      </c>
      <c r="D140" s="209" t="s">
        <v>108</v>
      </c>
      <c r="E140" s="210" t="s">
        <v>163</v>
      </c>
      <c r="F140" s="211" t="s">
        <v>164</v>
      </c>
      <c r="G140" s="212" t="s">
        <v>158</v>
      </c>
      <c r="H140" s="213">
        <v>1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38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112</v>
      </c>
      <c r="AT140" s="221" t="s">
        <v>108</v>
      </c>
      <c r="AU140" s="221" t="s">
        <v>80</v>
      </c>
      <c r="AY140" s="14" t="s">
        <v>106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78</v>
      </c>
      <c r="BK140" s="222">
        <f>ROUND(I140*H140,2)</f>
        <v>0</v>
      </c>
      <c r="BL140" s="14" t="s">
        <v>112</v>
      </c>
      <c r="BM140" s="221" t="s">
        <v>165</v>
      </c>
    </row>
    <row r="141" s="2" customFormat="1">
      <c r="A141" s="35"/>
      <c r="B141" s="36"/>
      <c r="C141" s="37"/>
      <c r="D141" s="223" t="s">
        <v>114</v>
      </c>
      <c r="E141" s="37"/>
      <c r="F141" s="224" t="s">
        <v>164</v>
      </c>
      <c r="G141" s="37"/>
      <c r="H141" s="37"/>
      <c r="I141" s="225"/>
      <c r="J141" s="37"/>
      <c r="K141" s="37"/>
      <c r="L141" s="41"/>
      <c r="M141" s="226"/>
      <c r="N141" s="227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114</v>
      </c>
      <c r="AU141" s="14" t="s">
        <v>80</v>
      </c>
    </row>
    <row r="142" s="2" customFormat="1">
      <c r="A142" s="35"/>
      <c r="B142" s="36"/>
      <c r="C142" s="37"/>
      <c r="D142" s="223" t="s">
        <v>160</v>
      </c>
      <c r="E142" s="37"/>
      <c r="F142" s="228" t="s">
        <v>166</v>
      </c>
      <c r="G142" s="37"/>
      <c r="H142" s="37"/>
      <c r="I142" s="225"/>
      <c r="J142" s="37"/>
      <c r="K142" s="37"/>
      <c r="L142" s="41"/>
      <c r="M142" s="226"/>
      <c r="N142" s="227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160</v>
      </c>
      <c r="AU142" s="14" t="s">
        <v>80</v>
      </c>
    </row>
    <row r="143" s="12" customFormat="1" ht="25.92" customHeight="1">
      <c r="A143" s="12"/>
      <c r="B143" s="193"/>
      <c r="C143" s="194"/>
      <c r="D143" s="195" t="s">
        <v>72</v>
      </c>
      <c r="E143" s="196" t="s">
        <v>167</v>
      </c>
      <c r="F143" s="196" t="s">
        <v>168</v>
      </c>
      <c r="G143" s="194"/>
      <c r="H143" s="194"/>
      <c r="I143" s="197"/>
      <c r="J143" s="198">
        <f>BK143</f>
        <v>0</v>
      </c>
      <c r="K143" s="194"/>
      <c r="L143" s="199"/>
      <c r="M143" s="200"/>
      <c r="N143" s="201"/>
      <c r="O143" s="201"/>
      <c r="P143" s="202">
        <f>P144</f>
        <v>0</v>
      </c>
      <c r="Q143" s="201"/>
      <c r="R143" s="202">
        <f>R144</f>
        <v>0</v>
      </c>
      <c r="S143" s="201"/>
      <c r="T143" s="20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4" t="s">
        <v>78</v>
      </c>
      <c r="AT143" s="205" t="s">
        <v>72</v>
      </c>
      <c r="AU143" s="205" t="s">
        <v>73</v>
      </c>
      <c r="AY143" s="204" t="s">
        <v>106</v>
      </c>
      <c r="BK143" s="206">
        <f>BK144</f>
        <v>0</v>
      </c>
    </row>
    <row r="144" s="12" customFormat="1" ht="22.8" customHeight="1">
      <c r="A144" s="12"/>
      <c r="B144" s="193"/>
      <c r="C144" s="194"/>
      <c r="D144" s="195" t="s">
        <v>72</v>
      </c>
      <c r="E144" s="207" t="s">
        <v>169</v>
      </c>
      <c r="F144" s="207" t="s">
        <v>170</v>
      </c>
      <c r="G144" s="194"/>
      <c r="H144" s="194"/>
      <c r="I144" s="197"/>
      <c r="J144" s="208">
        <f>BK144</f>
        <v>0</v>
      </c>
      <c r="K144" s="194"/>
      <c r="L144" s="199"/>
      <c r="M144" s="200"/>
      <c r="N144" s="201"/>
      <c r="O144" s="201"/>
      <c r="P144" s="202">
        <f>SUM(P145:P161)</f>
        <v>0</v>
      </c>
      <c r="Q144" s="201"/>
      <c r="R144" s="202">
        <f>SUM(R145:R161)</f>
        <v>0</v>
      </c>
      <c r="S144" s="201"/>
      <c r="T144" s="203">
        <f>SUM(T145:T161)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4" t="s">
        <v>78</v>
      </c>
      <c r="AT144" s="205" t="s">
        <v>72</v>
      </c>
      <c r="AU144" s="205" t="s">
        <v>78</v>
      </c>
      <c r="AY144" s="204" t="s">
        <v>106</v>
      </c>
      <c r="BK144" s="206">
        <f>SUM(BK145:BK161)</f>
        <v>0</v>
      </c>
    </row>
    <row r="145" s="2" customFormat="1" ht="24.15" customHeight="1">
      <c r="A145" s="35"/>
      <c r="B145" s="36"/>
      <c r="C145" s="209" t="s">
        <v>171</v>
      </c>
      <c r="D145" s="209" t="s">
        <v>108</v>
      </c>
      <c r="E145" s="210" t="s">
        <v>172</v>
      </c>
      <c r="F145" s="211" t="s">
        <v>173</v>
      </c>
      <c r="G145" s="212" t="s">
        <v>158</v>
      </c>
      <c r="H145" s="213">
        <v>1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38</v>
      </c>
      <c r="O145" s="88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112</v>
      </c>
      <c r="AT145" s="221" t="s">
        <v>108</v>
      </c>
      <c r="AU145" s="221" t="s">
        <v>80</v>
      </c>
      <c r="AY145" s="14" t="s">
        <v>106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78</v>
      </c>
      <c r="BK145" s="222">
        <f>ROUND(I145*H145,2)</f>
        <v>0</v>
      </c>
      <c r="BL145" s="14" t="s">
        <v>112</v>
      </c>
      <c r="BM145" s="221" t="s">
        <v>174</v>
      </c>
    </row>
    <row r="146" s="2" customFormat="1">
      <c r="A146" s="35"/>
      <c r="B146" s="36"/>
      <c r="C146" s="37"/>
      <c r="D146" s="223" t="s">
        <v>114</v>
      </c>
      <c r="E146" s="37"/>
      <c r="F146" s="224" t="s">
        <v>173</v>
      </c>
      <c r="G146" s="37"/>
      <c r="H146" s="37"/>
      <c r="I146" s="225"/>
      <c r="J146" s="37"/>
      <c r="K146" s="37"/>
      <c r="L146" s="41"/>
      <c r="M146" s="226"/>
      <c r="N146" s="227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114</v>
      </c>
      <c r="AU146" s="14" t="s">
        <v>80</v>
      </c>
    </row>
    <row r="147" s="2" customFormat="1">
      <c r="A147" s="35"/>
      <c r="B147" s="36"/>
      <c r="C147" s="37"/>
      <c r="D147" s="223" t="s">
        <v>160</v>
      </c>
      <c r="E147" s="37"/>
      <c r="F147" s="228" t="s">
        <v>175</v>
      </c>
      <c r="G147" s="37"/>
      <c r="H147" s="37"/>
      <c r="I147" s="225"/>
      <c r="J147" s="37"/>
      <c r="K147" s="37"/>
      <c r="L147" s="41"/>
      <c r="M147" s="226"/>
      <c r="N147" s="227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160</v>
      </c>
      <c r="AU147" s="14" t="s">
        <v>80</v>
      </c>
    </row>
    <row r="148" s="2" customFormat="1" ht="16.5" customHeight="1">
      <c r="A148" s="35"/>
      <c r="B148" s="36"/>
      <c r="C148" s="209" t="s">
        <v>176</v>
      </c>
      <c r="D148" s="209" t="s">
        <v>108</v>
      </c>
      <c r="E148" s="210" t="s">
        <v>177</v>
      </c>
      <c r="F148" s="211" t="s">
        <v>178</v>
      </c>
      <c r="G148" s="212" t="s">
        <v>158</v>
      </c>
      <c r="H148" s="213">
        <v>1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38</v>
      </c>
      <c r="O148" s="88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112</v>
      </c>
      <c r="AT148" s="221" t="s">
        <v>108</v>
      </c>
      <c r="AU148" s="221" t="s">
        <v>80</v>
      </c>
      <c r="AY148" s="14" t="s">
        <v>106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78</v>
      </c>
      <c r="BK148" s="222">
        <f>ROUND(I148*H148,2)</f>
        <v>0</v>
      </c>
      <c r="BL148" s="14" t="s">
        <v>112</v>
      </c>
      <c r="BM148" s="221" t="s">
        <v>179</v>
      </c>
    </row>
    <row r="149" s="2" customFormat="1">
      <c r="A149" s="35"/>
      <c r="B149" s="36"/>
      <c r="C149" s="37"/>
      <c r="D149" s="223" t="s">
        <v>114</v>
      </c>
      <c r="E149" s="37"/>
      <c r="F149" s="224" t="s">
        <v>178</v>
      </c>
      <c r="G149" s="37"/>
      <c r="H149" s="37"/>
      <c r="I149" s="225"/>
      <c r="J149" s="37"/>
      <c r="K149" s="37"/>
      <c r="L149" s="41"/>
      <c r="M149" s="226"/>
      <c r="N149" s="227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114</v>
      </c>
      <c r="AU149" s="14" t="s">
        <v>80</v>
      </c>
    </row>
    <row r="150" s="2" customFormat="1">
      <c r="A150" s="35"/>
      <c r="B150" s="36"/>
      <c r="C150" s="37"/>
      <c r="D150" s="223" t="s">
        <v>160</v>
      </c>
      <c r="E150" s="37"/>
      <c r="F150" s="228" t="s">
        <v>180</v>
      </c>
      <c r="G150" s="37"/>
      <c r="H150" s="37"/>
      <c r="I150" s="225"/>
      <c r="J150" s="37"/>
      <c r="K150" s="37"/>
      <c r="L150" s="41"/>
      <c r="M150" s="226"/>
      <c r="N150" s="227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160</v>
      </c>
      <c r="AU150" s="14" t="s">
        <v>80</v>
      </c>
    </row>
    <row r="151" s="2" customFormat="1" ht="16.5" customHeight="1">
      <c r="A151" s="35"/>
      <c r="B151" s="36"/>
      <c r="C151" s="209" t="s">
        <v>181</v>
      </c>
      <c r="D151" s="209" t="s">
        <v>108</v>
      </c>
      <c r="E151" s="210" t="s">
        <v>182</v>
      </c>
      <c r="F151" s="211" t="s">
        <v>183</v>
      </c>
      <c r="G151" s="212" t="s">
        <v>158</v>
      </c>
      <c r="H151" s="213">
        <v>1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38</v>
      </c>
      <c r="O151" s="88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112</v>
      </c>
      <c r="AT151" s="221" t="s">
        <v>108</v>
      </c>
      <c r="AU151" s="221" t="s">
        <v>80</v>
      </c>
      <c r="AY151" s="14" t="s">
        <v>106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78</v>
      </c>
      <c r="BK151" s="222">
        <f>ROUND(I151*H151,2)</f>
        <v>0</v>
      </c>
      <c r="BL151" s="14" t="s">
        <v>112</v>
      </c>
      <c r="BM151" s="221" t="s">
        <v>184</v>
      </c>
    </row>
    <row r="152" s="2" customFormat="1">
      <c r="A152" s="35"/>
      <c r="B152" s="36"/>
      <c r="C152" s="37"/>
      <c r="D152" s="223" t="s">
        <v>114</v>
      </c>
      <c r="E152" s="37"/>
      <c r="F152" s="224" t="s">
        <v>183</v>
      </c>
      <c r="G152" s="37"/>
      <c r="H152" s="37"/>
      <c r="I152" s="225"/>
      <c r="J152" s="37"/>
      <c r="K152" s="37"/>
      <c r="L152" s="41"/>
      <c r="M152" s="226"/>
      <c r="N152" s="227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114</v>
      </c>
      <c r="AU152" s="14" t="s">
        <v>80</v>
      </c>
    </row>
    <row r="153" s="2" customFormat="1">
      <c r="A153" s="35"/>
      <c r="B153" s="36"/>
      <c r="C153" s="37"/>
      <c r="D153" s="223" t="s">
        <v>160</v>
      </c>
      <c r="E153" s="37"/>
      <c r="F153" s="228" t="s">
        <v>185</v>
      </c>
      <c r="G153" s="37"/>
      <c r="H153" s="37"/>
      <c r="I153" s="225"/>
      <c r="J153" s="37"/>
      <c r="K153" s="37"/>
      <c r="L153" s="41"/>
      <c r="M153" s="226"/>
      <c r="N153" s="227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160</v>
      </c>
      <c r="AU153" s="14" t="s">
        <v>80</v>
      </c>
    </row>
    <row r="154" s="2" customFormat="1" ht="16.5" customHeight="1">
      <c r="A154" s="35"/>
      <c r="B154" s="36"/>
      <c r="C154" s="209" t="s">
        <v>8</v>
      </c>
      <c r="D154" s="209" t="s">
        <v>108</v>
      </c>
      <c r="E154" s="210" t="s">
        <v>186</v>
      </c>
      <c r="F154" s="211" t="s">
        <v>187</v>
      </c>
      <c r="G154" s="212" t="s">
        <v>158</v>
      </c>
      <c r="H154" s="213">
        <v>1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38</v>
      </c>
      <c r="O154" s="88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112</v>
      </c>
      <c r="AT154" s="221" t="s">
        <v>108</v>
      </c>
      <c r="AU154" s="221" t="s">
        <v>80</v>
      </c>
      <c r="AY154" s="14" t="s">
        <v>106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78</v>
      </c>
      <c r="BK154" s="222">
        <f>ROUND(I154*H154,2)</f>
        <v>0</v>
      </c>
      <c r="BL154" s="14" t="s">
        <v>112</v>
      </c>
      <c r="BM154" s="221" t="s">
        <v>188</v>
      </c>
    </row>
    <row r="155" s="2" customFormat="1">
      <c r="A155" s="35"/>
      <c r="B155" s="36"/>
      <c r="C155" s="37"/>
      <c r="D155" s="223" t="s">
        <v>114</v>
      </c>
      <c r="E155" s="37"/>
      <c r="F155" s="224" t="s">
        <v>183</v>
      </c>
      <c r="G155" s="37"/>
      <c r="H155" s="37"/>
      <c r="I155" s="225"/>
      <c r="J155" s="37"/>
      <c r="K155" s="37"/>
      <c r="L155" s="41"/>
      <c r="M155" s="226"/>
      <c r="N155" s="227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114</v>
      </c>
      <c r="AU155" s="14" t="s">
        <v>80</v>
      </c>
    </row>
    <row r="156" s="2" customFormat="1">
      <c r="A156" s="35"/>
      <c r="B156" s="36"/>
      <c r="C156" s="37"/>
      <c r="D156" s="223" t="s">
        <v>160</v>
      </c>
      <c r="E156" s="37"/>
      <c r="F156" s="228" t="s">
        <v>189</v>
      </c>
      <c r="G156" s="37"/>
      <c r="H156" s="37"/>
      <c r="I156" s="225"/>
      <c r="J156" s="37"/>
      <c r="K156" s="37"/>
      <c r="L156" s="41"/>
      <c r="M156" s="226"/>
      <c r="N156" s="227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160</v>
      </c>
      <c r="AU156" s="14" t="s">
        <v>80</v>
      </c>
    </row>
    <row r="157" s="2" customFormat="1" ht="16.5" customHeight="1">
      <c r="A157" s="35"/>
      <c r="B157" s="36"/>
      <c r="C157" s="209" t="s">
        <v>190</v>
      </c>
      <c r="D157" s="209" t="s">
        <v>108</v>
      </c>
      <c r="E157" s="210" t="s">
        <v>191</v>
      </c>
      <c r="F157" s="211" t="s">
        <v>192</v>
      </c>
      <c r="G157" s="212" t="s">
        <v>158</v>
      </c>
      <c r="H157" s="213">
        <v>1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38</v>
      </c>
      <c r="O157" s="88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112</v>
      </c>
      <c r="AT157" s="221" t="s">
        <v>108</v>
      </c>
      <c r="AU157" s="221" t="s">
        <v>80</v>
      </c>
      <c r="AY157" s="14" t="s">
        <v>106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78</v>
      </c>
      <c r="BK157" s="222">
        <f>ROUND(I157*H157,2)</f>
        <v>0</v>
      </c>
      <c r="BL157" s="14" t="s">
        <v>112</v>
      </c>
      <c r="BM157" s="221" t="s">
        <v>193</v>
      </c>
    </row>
    <row r="158" s="2" customFormat="1">
      <c r="A158" s="35"/>
      <c r="B158" s="36"/>
      <c r="C158" s="37"/>
      <c r="D158" s="223" t="s">
        <v>114</v>
      </c>
      <c r="E158" s="37"/>
      <c r="F158" s="224" t="s">
        <v>192</v>
      </c>
      <c r="G158" s="37"/>
      <c r="H158" s="37"/>
      <c r="I158" s="225"/>
      <c r="J158" s="37"/>
      <c r="K158" s="37"/>
      <c r="L158" s="41"/>
      <c r="M158" s="226"/>
      <c r="N158" s="227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114</v>
      </c>
      <c r="AU158" s="14" t="s">
        <v>80</v>
      </c>
    </row>
    <row r="159" s="2" customFormat="1">
      <c r="A159" s="35"/>
      <c r="B159" s="36"/>
      <c r="C159" s="37"/>
      <c r="D159" s="223" t="s">
        <v>160</v>
      </c>
      <c r="E159" s="37"/>
      <c r="F159" s="228" t="s">
        <v>194</v>
      </c>
      <c r="G159" s="37"/>
      <c r="H159" s="37"/>
      <c r="I159" s="225"/>
      <c r="J159" s="37"/>
      <c r="K159" s="37"/>
      <c r="L159" s="41"/>
      <c r="M159" s="226"/>
      <c r="N159" s="227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160</v>
      </c>
      <c r="AU159" s="14" t="s">
        <v>80</v>
      </c>
    </row>
    <row r="160" s="2" customFormat="1" ht="49.05" customHeight="1">
      <c r="A160" s="35"/>
      <c r="B160" s="36"/>
      <c r="C160" s="209" t="s">
        <v>195</v>
      </c>
      <c r="D160" s="209" t="s">
        <v>108</v>
      </c>
      <c r="E160" s="210" t="s">
        <v>196</v>
      </c>
      <c r="F160" s="211" t="s">
        <v>197</v>
      </c>
      <c r="G160" s="212" t="s">
        <v>158</v>
      </c>
      <c r="H160" s="213">
        <v>1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38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112</v>
      </c>
      <c r="AT160" s="221" t="s">
        <v>108</v>
      </c>
      <c r="AU160" s="221" t="s">
        <v>80</v>
      </c>
      <c r="AY160" s="14" t="s">
        <v>106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78</v>
      </c>
      <c r="BK160" s="222">
        <f>ROUND(I160*H160,2)</f>
        <v>0</v>
      </c>
      <c r="BL160" s="14" t="s">
        <v>112</v>
      </c>
      <c r="BM160" s="221" t="s">
        <v>198</v>
      </c>
    </row>
    <row r="161" s="2" customFormat="1">
      <c r="A161" s="35"/>
      <c r="B161" s="36"/>
      <c r="C161" s="37"/>
      <c r="D161" s="223" t="s">
        <v>114</v>
      </c>
      <c r="E161" s="37"/>
      <c r="F161" s="224" t="s">
        <v>197</v>
      </c>
      <c r="G161" s="37"/>
      <c r="H161" s="37"/>
      <c r="I161" s="225"/>
      <c r="J161" s="37"/>
      <c r="K161" s="37"/>
      <c r="L161" s="41"/>
      <c r="M161" s="229"/>
      <c r="N161" s="230"/>
      <c r="O161" s="231"/>
      <c r="P161" s="231"/>
      <c r="Q161" s="231"/>
      <c r="R161" s="231"/>
      <c r="S161" s="231"/>
      <c r="T161" s="232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114</v>
      </c>
      <c r="AU161" s="14" t="s">
        <v>80</v>
      </c>
    </row>
    <row r="162" s="2" customFormat="1" ht="6.96" customHeight="1">
      <c r="A162" s="35"/>
      <c r="B162" s="63"/>
      <c r="C162" s="64"/>
      <c r="D162" s="64"/>
      <c r="E162" s="64"/>
      <c r="F162" s="64"/>
      <c r="G162" s="64"/>
      <c r="H162" s="64"/>
      <c r="I162" s="64"/>
      <c r="J162" s="64"/>
      <c r="K162" s="64"/>
      <c r="L162" s="41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sheet="1" autoFilter="0" formatColumns="0" formatRows="0" objects="1" scenarios="1" spinCount="100000" saltValue="sZq3/2BaAgQP1QQWs6xqiw1cyBSClGSS26Dq5/rcNKTv8z/Ij2OOFSJHFKe8lVig9Y/WwtUOWOBTlWMoqf15+w==" hashValue="+PdKmBccxvMg4pPnzzMxMG72vgAp6O97ek3FZ3dZQsVzfXAr50sb5vS/gJDqsh7dqe2hjtxQBdbzgV/olW4BpA==" algorithmName="SHA-512" password="CC35"/>
  <autoFilter ref="C115:K161"/>
  <mergeCells count="6">
    <mergeCell ref="E7:H7"/>
    <mergeCell ref="E16:H16"/>
    <mergeCell ref="E25:H25"/>
    <mergeCell ref="E85:H85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2023-10-02T10:31:17Z</dcterms:created>
  <dcterms:modified xsi:type="dcterms:W3CDTF">2023-10-02T10:31:18Z</dcterms:modified>
</cp:coreProperties>
</file>